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win bsp" sheetId="1" r:id="rId1"/>
    <sheet name="summary results" sheetId="2" r:id="rId2"/>
    <sheet name="Sheet4" sheetId="3" state="hidden" r:id="rId3"/>
    <sheet name="Sheet5" sheetId="4" state="hidden" r:id="rId4"/>
    <sheet name="Sheet1" sheetId="5" state="hidden" r:id="rId5"/>
  </sheets>
  <externalReferences>
    <externalReference r:id="rId8"/>
  </externalReferences>
  <definedNames>
    <definedName name="EACHWAY">'Sheet1'!$A$1:$A$2</definedName>
    <definedName name="Excel_BuiltIn__FilterDatabase">#REF!</definedName>
    <definedName name="Excel_BuiltIn__FilterDatabase1">#REF!</definedName>
    <definedName name="fr">'[1]Sheet5'!$A$1:$A$4</definedName>
    <definedName name="FRACTIONS">'Sheet5'!$A$1:$A$4</definedName>
    <definedName name="RESULT">'Sheet4'!$A$1:$A$4</definedName>
  </definedNames>
  <calcPr fullCalcOnLoad="1"/>
</workbook>
</file>

<file path=xl/sharedStrings.xml><?xml version="1.0" encoding="utf-8"?>
<sst xmlns="http://schemas.openxmlformats.org/spreadsheetml/2006/main" count="1043" uniqueCount="263">
  <si>
    <t>Bank</t>
  </si>
  <si>
    <t>1 point</t>
  </si>
  <si>
    <t>Date</t>
  </si>
  <si>
    <t>Pts.</t>
  </si>
  <si>
    <t>BF Win SP</t>
  </si>
  <si>
    <t>BF Place SP</t>
  </si>
  <si>
    <t>Result</t>
  </si>
  <si>
    <t>New Bank</t>
  </si>
  <si>
    <t>Bets</t>
  </si>
  <si>
    <t>Strike rate(races w/ profit)</t>
  </si>
  <si>
    <t>Wins(races w/ profit)</t>
  </si>
  <si>
    <t>EW odds fraction</t>
  </si>
  <si>
    <t>Time</t>
  </si>
  <si>
    <t>Commission</t>
  </si>
  <si>
    <t>Racecourse</t>
  </si>
  <si>
    <t xml:space="preserve">Selection </t>
  </si>
  <si>
    <t>Win-Only &amp; Each-Way Betting - Results Log</t>
  </si>
  <si>
    <t>Profit</t>
  </si>
  <si>
    <t>Profit @ Betfair SP</t>
  </si>
  <si>
    <t>Price taken at exchange?</t>
  </si>
  <si>
    <t>Effective Price obtained</t>
  </si>
  <si>
    <t>Profit @ price taken</t>
  </si>
  <si>
    <t>Profit @ advised price</t>
  </si>
  <si>
    <t>%age bank Growth</t>
  </si>
  <si>
    <t>ROI</t>
  </si>
  <si>
    <t>Points staked</t>
  </si>
  <si>
    <t>WON</t>
  </si>
  <si>
    <t>WON-EW</t>
  </si>
  <si>
    <t>PLACED</t>
  </si>
  <si>
    <t>LOST</t>
  </si>
  <si>
    <t>DO NOT AMEND BLUE CELLS</t>
  </si>
  <si>
    <t>YES</t>
  </si>
  <si>
    <t>NO</t>
  </si>
  <si>
    <t>Each-Way?</t>
  </si>
  <si>
    <t>Ascot</t>
  </si>
  <si>
    <t>Court Minstrel</t>
  </si>
  <si>
    <t>Lingfield</t>
  </si>
  <si>
    <t>Calypso Choir</t>
  </si>
  <si>
    <t>Wolve</t>
  </si>
  <si>
    <t>Marquee Club</t>
  </si>
  <si>
    <t>Exeter</t>
  </si>
  <si>
    <t>Missed Approach</t>
  </si>
  <si>
    <t>Third Act</t>
  </si>
  <si>
    <t>Uttox</t>
  </si>
  <si>
    <t>Wolf Sword</t>
  </si>
  <si>
    <t>Karisma King</t>
  </si>
  <si>
    <t>Kempton</t>
  </si>
  <si>
    <t>Jessber's Dream</t>
  </si>
  <si>
    <t>Dusky Lark</t>
  </si>
  <si>
    <t>Lud</t>
  </si>
  <si>
    <t>Tornado In Milan</t>
  </si>
  <si>
    <t>Chelmsford</t>
  </si>
  <si>
    <t>Doctor Sardonicus</t>
  </si>
  <si>
    <t>Aldreth</t>
  </si>
  <si>
    <t>Royal Vacation</t>
  </si>
  <si>
    <t>Hereford</t>
  </si>
  <si>
    <t>Opera Rock</t>
  </si>
  <si>
    <t>Wetherby</t>
  </si>
  <si>
    <t>Flashjack</t>
  </si>
  <si>
    <t>Nonios</t>
  </si>
  <si>
    <t>Star Storm</t>
  </si>
  <si>
    <t>Towcester</t>
  </si>
  <si>
    <t>Adarenna</t>
  </si>
  <si>
    <t>Taunton</t>
  </si>
  <si>
    <t>Western Sunrise</t>
  </si>
  <si>
    <t>Newc</t>
  </si>
  <si>
    <t>Kingofmerrows</t>
  </si>
  <si>
    <t>Just For You</t>
  </si>
  <si>
    <t>Newbury</t>
  </si>
  <si>
    <t>Captain Forez</t>
  </si>
  <si>
    <t>San Benedeto</t>
  </si>
  <si>
    <t>Waterloo Warrior</t>
  </si>
  <si>
    <t>Camdora</t>
  </si>
  <si>
    <t>Adelene</t>
  </si>
  <si>
    <t>Nietzsche</t>
  </si>
  <si>
    <t>Berkshire Downs</t>
  </si>
  <si>
    <t>Seldom Inn</t>
  </si>
  <si>
    <t>Bristol De Mai</t>
  </si>
  <si>
    <t>Dubai Dunes</t>
  </si>
  <si>
    <t>Ludlow</t>
  </si>
  <si>
    <t>Bendomingo</t>
  </si>
  <si>
    <t>Guiting Power</t>
  </si>
  <si>
    <t>Shenanigans</t>
  </si>
  <si>
    <t>Swansway</t>
  </si>
  <si>
    <t>Mr Potter</t>
  </si>
  <si>
    <t>Jaunty Flight</t>
  </si>
  <si>
    <t>Greyed A</t>
  </si>
  <si>
    <t>Enjoy Life</t>
  </si>
  <si>
    <t>Ffos Las</t>
  </si>
  <si>
    <t>Coole Charmer</t>
  </si>
  <si>
    <t>Southport</t>
  </si>
  <si>
    <t>Catterick</t>
  </si>
  <si>
    <t>Helmsley Lad</t>
  </si>
  <si>
    <t>Market Rasen</t>
  </si>
  <si>
    <t>Iconic Sky</t>
  </si>
  <si>
    <t>Leicester</t>
  </si>
  <si>
    <t>Amantius</t>
  </si>
  <si>
    <t>Sandown</t>
  </si>
  <si>
    <t>Swincombe Toby</t>
  </si>
  <si>
    <t>Mustarrid</t>
  </si>
  <si>
    <t>Chepstow</t>
  </si>
  <si>
    <t>Sykes</t>
  </si>
  <si>
    <t>Rowdy Rocher</t>
  </si>
  <si>
    <t>Five In A Row</t>
  </si>
  <si>
    <t>Dodgy Bob</t>
  </si>
  <si>
    <t>Flaming Marvel</t>
  </si>
  <si>
    <t>Kelso</t>
  </si>
  <si>
    <t>Aux Ptits Soins</t>
  </si>
  <si>
    <t>Hunt</t>
  </si>
  <si>
    <t>Winning Ticket</t>
  </si>
  <si>
    <t>Vinnie Red</t>
  </si>
  <si>
    <t>Oh Michelle</t>
  </si>
  <si>
    <t>Ayr</t>
  </si>
  <si>
    <t>Progress Drive</t>
  </si>
  <si>
    <t>Senses of Dubai</t>
  </si>
  <si>
    <t>Warwick</t>
  </si>
  <si>
    <t>Dingo Dollar</t>
  </si>
  <si>
    <t>Highbury High</t>
  </si>
  <si>
    <t>Newcastle</t>
  </si>
  <si>
    <t>Mayo Star</t>
  </si>
  <si>
    <t>Bangor</t>
  </si>
  <si>
    <t>BallyBroker</t>
  </si>
  <si>
    <t>Chelt</t>
  </si>
  <si>
    <t>Label Des Obeaux</t>
  </si>
  <si>
    <t>Troubled Soul</t>
  </si>
  <si>
    <t>Donc</t>
  </si>
  <si>
    <t>Movie Legend</t>
  </si>
  <si>
    <t>&lt;missed&gt;</t>
  </si>
  <si>
    <t>South</t>
  </si>
  <si>
    <t>Kitchapoly</t>
  </si>
  <si>
    <t>One Big Love</t>
  </si>
  <si>
    <t>Laser Light</t>
  </si>
  <si>
    <t>Carlisle</t>
  </si>
  <si>
    <t>Ballyben</t>
  </si>
  <si>
    <t>Crievehill</t>
  </si>
  <si>
    <t>Temple Man</t>
  </si>
  <si>
    <t>L'ami Serge</t>
  </si>
  <si>
    <t>Shypen</t>
  </si>
  <si>
    <t>Hightime Girl</t>
  </si>
  <si>
    <t>Capitaine</t>
  </si>
  <si>
    <t>Brownville</t>
  </si>
  <si>
    <t>Another Frontiere</t>
  </si>
  <si>
    <t>Kimberlite Candy</t>
  </si>
  <si>
    <t>Haydock</t>
  </si>
  <si>
    <t>Colins Sister</t>
  </si>
  <si>
    <t>Fake</t>
  </si>
  <si>
    <t>Drumlee Lad</t>
  </si>
  <si>
    <t>Win SP</t>
  </si>
  <si>
    <t>Robbing the Prey</t>
  </si>
  <si>
    <t>Tiger Mountain</t>
  </si>
  <si>
    <t>Ruby Russet</t>
  </si>
  <si>
    <t>Paper Faces</t>
  </si>
  <si>
    <t>Volpone</t>
  </si>
  <si>
    <t>Hint of Mint</t>
  </si>
  <si>
    <t>Debonaire</t>
  </si>
  <si>
    <t>Sund City</t>
  </si>
  <si>
    <t>Westren Warrior</t>
  </si>
  <si>
    <t>Bise D'Estruval</t>
  </si>
  <si>
    <t>Steve Rogers</t>
  </si>
  <si>
    <t>Desert Grey</t>
  </si>
  <si>
    <t>Marvellous Monty</t>
  </si>
  <si>
    <t>Doctor Parkes</t>
  </si>
  <si>
    <t>Wincanton</t>
  </si>
  <si>
    <t>On Demand</t>
  </si>
  <si>
    <t>Jaunty Inflight</t>
  </si>
  <si>
    <t>Desert Queen</t>
  </si>
  <si>
    <t>Straight of Magellan</t>
  </si>
  <si>
    <t>Sedgefield</t>
  </si>
  <si>
    <t>Dubai Angel</t>
  </si>
  <si>
    <t>Chilli Romance</t>
  </si>
  <si>
    <t>Gentlemen</t>
  </si>
  <si>
    <t>Altior</t>
  </si>
  <si>
    <t>Galinthias</t>
  </si>
  <si>
    <t>Nicolas Chauvin</t>
  </si>
  <si>
    <t>Playful Dude</t>
  </si>
  <si>
    <t>Dusky Legend</t>
  </si>
  <si>
    <t>Lozah</t>
  </si>
  <si>
    <t>Qaffaal</t>
  </si>
  <si>
    <t>Handsome Sam</t>
  </si>
  <si>
    <t>Skelton Bob</t>
  </si>
  <si>
    <t>William Henry</t>
  </si>
  <si>
    <t>Westendorf</t>
  </si>
  <si>
    <t>Constantino</t>
  </si>
  <si>
    <t>Foxy Forever</t>
  </si>
  <si>
    <t>Western Prince</t>
  </si>
  <si>
    <t>Ocean Promise</t>
  </si>
  <si>
    <t>Coeur De Lion</t>
  </si>
  <si>
    <t>Global Stage</t>
  </si>
  <si>
    <t>Chocola</t>
  </si>
  <si>
    <t>Ballygarvey</t>
  </si>
  <si>
    <t>Bradford Bridge</t>
  </si>
  <si>
    <t>Catamaran Du Seuil</t>
  </si>
  <si>
    <t>Footlight</t>
  </si>
  <si>
    <t>Frivolous Prince</t>
  </si>
  <si>
    <t>Stowaway Magic</t>
  </si>
  <si>
    <t>Nurse Nightingale</t>
  </si>
  <si>
    <t>Steelriver</t>
  </si>
  <si>
    <t>Phoeniciana</t>
  </si>
  <si>
    <t>All Kings</t>
  </si>
  <si>
    <t>Bags Grove</t>
  </si>
  <si>
    <t>Gino Trail</t>
  </si>
  <si>
    <t>Money Maid</t>
  </si>
  <si>
    <t>missed</t>
  </si>
  <si>
    <t>Burbank</t>
  </si>
  <si>
    <t>Divin Bere</t>
  </si>
  <si>
    <t>Master Blueyes</t>
  </si>
  <si>
    <t>Heavenly Cry</t>
  </si>
  <si>
    <t>Heartstone</t>
  </si>
  <si>
    <t>Eaton Hill</t>
  </si>
  <si>
    <t>Melrose Boy</t>
  </si>
  <si>
    <t>Cockney Wren</t>
  </si>
  <si>
    <t>Ericht</t>
  </si>
  <si>
    <t>Mr Love</t>
  </si>
  <si>
    <t>Freddies Portrait</t>
  </si>
  <si>
    <t>Byres Road</t>
  </si>
  <si>
    <t>Heaven Scent</t>
  </si>
  <si>
    <t>Hathfa</t>
  </si>
  <si>
    <t>Hidden Cargo</t>
  </si>
  <si>
    <t>Ravenhoe</t>
  </si>
  <si>
    <t>Kasbah</t>
  </si>
  <si>
    <t>Earlshill</t>
  </si>
  <si>
    <t>Twist on Ginge</t>
  </si>
  <si>
    <t>Lami Serge</t>
  </si>
  <si>
    <t>The New One</t>
  </si>
  <si>
    <t>Ubaltique</t>
  </si>
  <si>
    <t>Ribbing</t>
  </si>
  <si>
    <t>Sidewinder</t>
  </si>
  <si>
    <t>Gray Day</t>
  </si>
  <si>
    <t>Dinsdale</t>
  </si>
  <si>
    <t>Whiskey Chaser</t>
  </si>
  <si>
    <t>Beepeecee</t>
  </si>
  <si>
    <t>Cajmere</t>
  </si>
  <si>
    <t>Fastnet Blast</t>
  </si>
  <si>
    <t>Bigirononhisship</t>
  </si>
  <si>
    <t>Alizee Javilez</t>
  </si>
  <si>
    <t>Daily Trader</t>
  </si>
  <si>
    <t>Anton Chig</t>
  </si>
  <si>
    <t>Marwa</t>
  </si>
  <si>
    <t>Dandy Flame</t>
  </si>
  <si>
    <t>Fashion Business</t>
  </si>
  <si>
    <t>Ocean Drive</t>
  </si>
  <si>
    <t>Midnight Gem</t>
  </si>
  <si>
    <t>Calarules</t>
  </si>
  <si>
    <t>Mount Mews</t>
  </si>
  <si>
    <t>Ceyhan</t>
  </si>
  <si>
    <t>White Royale</t>
  </si>
  <si>
    <t>Pendo</t>
  </si>
  <si>
    <t>Prince Khurram</t>
  </si>
  <si>
    <t>Volvalien</t>
  </si>
  <si>
    <t>Sam's Adventure</t>
  </si>
  <si>
    <t>Tangley</t>
  </si>
  <si>
    <t>Tearsofclewbay</t>
  </si>
  <si>
    <t>Sea The Springs</t>
  </si>
  <si>
    <t>Southwell</t>
  </si>
  <si>
    <t>Champ</t>
  </si>
  <si>
    <t>Celestial Bay</t>
  </si>
  <si>
    <t>Moamar</t>
  </si>
  <si>
    <t>Wilberdragon</t>
  </si>
  <si>
    <t>Paddocks Lounge</t>
  </si>
  <si>
    <t>American Patrol</t>
  </si>
  <si>
    <t>Alcatraz</t>
  </si>
  <si>
    <t>Thomas Blossom</t>
  </si>
  <si>
    <t>Trending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</si>
</sst>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\£#,##0"/>
    <numFmt numFmtId="179" formatCode="[$£-2]\ #,##0.00_);[Red]\([$£-2]\ #,##0.00\)"/>
    <numFmt numFmtId="180" formatCode="\£#,##0.00;[Red]&quot;-£&quot;#,##0.00"/>
    <numFmt numFmtId="181" formatCode="0.00_ ;[Red]\-0.00\ "/>
    <numFmt numFmtId="182" formatCode="&quot;Sim&quot;;&quot;Sim&quot;;&quot;Não&quot;"/>
    <numFmt numFmtId="183" formatCode="&quot;Verdadeiro&quot;;&quot;Verdadeiro&quot;;&quot;Falso&quot;"/>
    <numFmt numFmtId="184" formatCode="&quot;Activado&quot;;&quot;Activado&quot;;&quot;Desactivado&quot;"/>
    <numFmt numFmtId="185" formatCode="[$€-2]\ #,##0.00_);[Red]\([$€-2]\ #,##0.00\)"/>
    <numFmt numFmtId="186" formatCode="[$£-809]#,##0.00;[Red][$£-809]#,##0.00"/>
    <numFmt numFmtId="187" formatCode="mmm/yyyy"/>
    <numFmt numFmtId="188" formatCode="[$£-452]#,##0.00;[Red][$£-452]#,##0.00"/>
    <numFmt numFmtId="189" formatCode="dd\-m"/>
    <numFmt numFmtId="190" formatCode="[$-809]dd\ mmmm\ yyyy"/>
    <numFmt numFmtId="191" formatCode="hh:mm:ss;@"/>
    <numFmt numFmtId="192" formatCode="00.00"/>
    <numFmt numFmtId="193" formatCode="0.0%"/>
    <numFmt numFmtId="194" formatCode="&quot;£&quot;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4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8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1" fillId="34" borderId="0" xfId="0" applyFont="1" applyFill="1" applyAlignment="1">
      <alignment horizontal="left"/>
    </xf>
    <xf numFmtId="192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192" fontId="0" fillId="34" borderId="0" xfId="0" applyNumberFormat="1" applyFill="1" applyAlignment="1">
      <alignment horizontal="center"/>
    </xf>
    <xf numFmtId="16" fontId="2" fillId="34" borderId="0" xfId="0" applyNumberFormat="1" applyFont="1" applyFill="1" applyAlignment="1">
      <alignment horizontal="left"/>
    </xf>
    <xf numFmtId="192" fontId="2" fillId="34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2" fontId="2" fillId="35" borderId="0" xfId="0" applyNumberFormat="1" applyFont="1" applyFill="1" applyAlignment="1">
      <alignment horizontal="center"/>
    </xf>
    <xf numFmtId="179" fontId="2" fillId="35" borderId="0" xfId="0" applyNumberFormat="1" applyFont="1" applyFill="1" applyAlignment="1">
      <alignment horizontal="center"/>
    </xf>
    <xf numFmtId="179" fontId="2" fillId="35" borderId="0" xfId="0" applyNumberFormat="1" applyFont="1" applyFill="1" applyBorder="1" applyAlignment="1">
      <alignment horizontal="center"/>
    </xf>
    <xf numFmtId="194" fontId="0" fillId="34" borderId="0" xfId="0" applyNumberFormat="1" applyFill="1" applyAlignment="1">
      <alignment/>
    </xf>
    <xf numFmtId="193" fontId="0" fillId="34" borderId="0" xfId="59" applyNumberFormat="1" applyFill="1" applyAlignment="1">
      <alignment/>
    </xf>
    <xf numFmtId="0" fontId="47" fillId="34" borderId="12" xfId="0" applyFont="1" applyFill="1" applyBorder="1" applyAlignment="1">
      <alignment horizontal="left" vertical="center" wrapText="1"/>
    </xf>
    <xf numFmtId="192" fontId="47" fillId="34" borderId="12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48" fillId="34" borderId="12" xfId="0" applyFont="1" applyFill="1" applyBorder="1" applyAlignment="1">
      <alignment horizontal="center" vertical="center" wrapText="1"/>
    </xf>
    <xf numFmtId="2" fontId="5" fillId="34" borderId="0" xfId="0" applyNumberFormat="1" applyFont="1" applyFill="1" applyAlignment="1">
      <alignment horizontal="center"/>
    </xf>
    <xf numFmtId="179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cy\Downloads\h2%20method%20LBAGR%20results%20log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log"/>
      <sheetName val="summary results"/>
      <sheetName val="Sheet4"/>
      <sheetName val="Sheet5"/>
      <sheetName val="Sheet1"/>
    </sheetNames>
    <sheetDataSet>
      <sheetData sheetId="3">
        <row r="1">
          <cell r="A1">
            <v>0</v>
          </cell>
        </row>
        <row r="2">
          <cell r="A2">
            <v>0.2</v>
          </cell>
        </row>
        <row r="3">
          <cell r="A3">
            <v>0.25</v>
          </cell>
        </row>
        <row r="4">
          <cell r="A4">
            <v>0.33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7:P995" comment="" totalsRowShown="0">
  <tableColumns count="16">
    <tableColumn id="1" name="Date"/>
    <tableColumn id="2" name="Time"/>
    <tableColumn id="3" name="Racecourse"/>
    <tableColumn id="4" name="Selection "/>
    <tableColumn id="5" name="Pts."/>
    <tableColumn id="8" name="Price taken at exchange?"/>
    <tableColumn id="9" name="Each-Way?"/>
    <tableColumn id="10" name="EW odds fraction"/>
    <tableColumn id="11" name="BF Win SP"/>
    <tableColumn id="12" name="BF Place SP"/>
    <tableColumn id="13" name="Result"/>
    <tableColumn id="14" name="Effective Price obtained"/>
    <tableColumn id="15" name="Points staked"/>
    <tableColumn id="20" name="Profit @ advised price"/>
    <tableColumn id="16" name="Profit @ price taken"/>
    <tableColumn id="17" name="Profit @ Betfair SP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9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6.421875" style="20" customWidth="1"/>
    <col min="2" max="2" width="10.140625" style="21" bestFit="1" customWidth="1"/>
    <col min="3" max="3" width="22.421875" style="20" customWidth="1"/>
    <col min="4" max="4" width="22.28125" style="20" customWidth="1"/>
    <col min="5" max="5" width="7.28125" style="20" customWidth="1"/>
    <col min="6" max="6" width="32.28125" style="20" customWidth="1"/>
    <col min="7" max="7" width="17.140625" style="20" customWidth="1"/>
    <col min="8" max="8" width="22.28125" style="20" customWidth="1"/>
    <col min="9" max="9" width="15.421875" style="40" customWidth="1"/>
    <col min="10" max="10" width="17.28125" style="20" hidden="1" customWidth="1"/>
    <col min="11" max="11" width="17.8515625" style="20" customWidth="1"/>
    <col min="12" max="12" width="16.28125" style="26" hidden="1" customWidth="1"/>
    <col min="13" max="13" width="16.140625" style="26" hidden="1" customWidth="1"/>
    <col min="14" max="14" width="28.28125" style="26" hidden="1" customWidth="1"/>
    <col min="15" max="15" width="25.7109375" style="26" hidden="1" customWidth="1"/>
    <col min="16" max="16" width="24.421875" style="26" customWidth="1"/>
    <col min="19" max="19" width="0" style="0" hidden="1" customWidth="1"/>
  </cols>
  <sheetData>
    <row r="1" spans="1:16" ht="14.25">
      <c r="A1" s="26" t="s">
        <v>0</v>
      </c>
      <c r="B1" s="30">
        <v>1000</v>
      </c>
      <c r="C1"/>
      <c r="D1"/>
      <c r="E1"/>
      <c r="F1"/>
      <c r="G1"/>
      <c r="H1"/>
      <c r="I1" s="38">
        <f>COUNTIF(I8:I987,"&gt;0")</f>
        <v>200</v>
      </c>
      <c r="J1"/>
      <c r="K1"/>
      <c r="L1"/>
      <c r="M1"/>
      <c r="N1"/>
      <c r="O1"/>
      <c r="P1" s="43">
        <f>SUM(P8:P987)</f>
        <v>-129.24000000000038</v>
      </c>
    </row>
    <row r="2" spans="1:16" ht="14.25">
      <c r="A2" s="26" t="s">
        <v>1</v>
      </c>
      <c r="B2" s="30">
        <v>20</v>
      </c>
      <c r="C2"/>
      <c r="D2"/>
      <c r="E2"/>
      <c r="F2"/>
      <c r="G2"/>
      <c r="H2"/>
      <c r="I2" s="38"/>
      <c r="J2"/>
      <c r="K2"/>
      <c r="L2"/>
      <c r="M2"/>
      <c r="N2"/>
      <c r="O2"/>
      <c r="P2"/>
    </row>
    <row r="3" spans="1:16" ht="14.25">
      <c r="A3" s="26" t="s">
        <v>13</v>
      </c>
      <c r="B3" s="31">
        <v>0.05</v>
      </c>
      <c r="C3"/>
      <c r="D3"/>
      <c r="E3"/>
      <c r="F3"/>
      <c r="G3"/>
      <c r="H3"/>
      <c r="I3" s="38"/>
      <c r="J3"/>
      <c r="K3"/>
      <c r="L3"/>
      <c r="M3"/>
      <c r="N3"/>
      <c r="O3"/>
      <c r="P3"/>
    </row>
    <row r="4" spans="1:16" ht="14.25">
      <c r="A4"/>
      <c r="B4"/>
      <c r="C4"/>
      <c r="D4"/>
      <c r="E4"/>
      <c r="F4"/>
      <c r="G4"/>
      <c r="H4"/>
      <c r="I4" s="38"/>
      <c r="J4"/>
      <c r="K4"/>
      <c r="L4"/>
      <c r="M4"/>
      <c r="N4"/>
      <c r="O4"/>
      <c r="P4"/>
    </row>
    <row r="5" spans="1:15" ht="15.75">
      <c r="A5" s="16" t="s">
        <v>16</v>
      </c>
      <c r="B5" s="17"/>
      <c r="C5" s="18"/>
      <c r="D5" s="18"/>
      <c r="E5" s="18"/>
      <c r="F5" s="19"/>
      <c r="G5" s="19"/>
      <c r="H5" s="19"/>
      <c r="I5" s="39"/>
      <c r="J5" s="19"/>
      <c r="K5" s="19"/>
      <c r="L5" s="25"/>
      <c r="O5" s="37" t="s">
        <v>30</v>
      </c>
    </row>
    <row r="6" spans="11:16" ht="19.5" customHeight="1">
      <c r="K6" s="19"/>
      <c r="O6" s="25"/>
      <c r="P6" s="25"/>
    </row>
    <row r="7" spans="1:16" s="11" customFormat="1" ht="65.25" customHeight="1" thickBot="1">
      <c r="A7" s="32" t="s">
        <v>2</v>
      </c>
      <c r="B7" s="33" t="s">
        <v>12</v>
      </c>
      <c r="C7" s="34" t="s">
        <v>14</v>
      </c>
      <c r="D7" s="34" t="s">
        <v>15</v>
      </c>
      <c r="E7" s="35" t="s">
        <v>3</v>
      </c>
      <c r="F7" s="35" t="s">
        <v>19</v>
      </c>
      <c r="G7" s="35" t="s">
        <v>33</v>
      </c>
      <c r="H7" s="35" t="s">
        <v>11</v>
      </c>
      <c r="I7" s="41" t="s">
        <v>4</v>
      </c>
      <c r="J7" s="35" t="s">
        <v>5</v>
      </c>
      <c r="K7" s="35" t="s">
        <v>6</v>
      </c>
      <c r="L7" s="36" t="s">
        <v>20</v>
      </c>
      <c r="M7" s="36" t="s">
        <v>25</v>
      </c>
      <c r="N7" s="36" t="s">
        <v>22</v>
      </c>
      <c r="O7" s="36" t="s">
        <v>21</v>
      </c>
      <c r="P7" s="36" t="s">
        <v>18</v>
      </c>
    </row>
    <row r="8" spans="1:19" ht="15">
      <c r="A8" s="22">
        <v>42693</v>
      </c>
      <c r="B8" s="23">
        <v>14.4</v>
      </c>
      <c r="C8" s="18" t="s">
        <v>34</v>
      </c>
      <c r="D8" s="18" t="s">
        <v>35</v>
      </c>
      <c r="E8" s="24">
        <v>1</v>
      </c>
      <c r="F8" s="24" t="s">
        <v>31</v>
      </c>
      <c r="G8" s="24" t="s">
        <v>32</v>
      </c>
      <c r="H8" s="24">
        <v>0</v>
      </c>
      <c r="I8" s="42">
        <v>34.27</v>
      </c>
      <c r="J8" s="24"/>
      <c r="K8" s="19" t="s">
        <v>29</v>
      </c>
      <c r="L8" s="27" t="e">
        <f>((#REF!-1)*(1-(IF(F8="no",0,'win bsp'!$B$3)))+1)</f>
        <v>#REF!</v>
      </c>
      <c r="M8" s="27">
        <f aca="true" t="shared" si="0" ref="M8:M69">E8*IF(G8="yes",2,1)</f>
        <v>1</v>
      </c>
      <c r="N8" s="29">
        <f>IF(ISBLANK(K8),,IF(ISBLANK(#REF!),,(IF(K8="WON-EW",((((#REF!-1)*H8)*'win bsp'!$B$2)+('win bsp'!$B$2*(#REF!-1))),IF(K8="WON",((((#REF!-1)*H8)*'win bsp'!$B$2)+('win bsp'!$B$2*(#REF!-1))),IF(K8="PLACED",((((#REF!-1)*H8)*'win bsp'!$B$2)-'win bsp'!$B$2),IF(H8=0,-'win bsp'!$B$2,IF(H8=0,-'win bsp'!$B$2,-('win bsp'!$B$2*2)))))))*E8))</f>
        <v>-20</v>
      </c>
      <c r="O8" s="28">
        <f>IF(ISBLANK(K8),,IF(ISBLANK(#REF!),,(IF(K8="WON-EW",((((L8-1)*H8)*'win bsp'!$B$2)+('win bsp'!$B$2*(L8-1))),IF(K8="WON",((((L8-1)*H8)*'win bsp'!$B$2)+('win bsp'!$B$2*(L8-1))),IF(K8="PLACED",((((L8-1)*H8)*'win bsp'!$B$2)-'win bsp'!$B$2),IF(H8=0,-'win bsp'!$B$2,IF(H8=0,-'win bsp'!$B$2,-('win bsp'!$B$2*2)))))))*E8))</f>
        <v>-20</v>
      </c>
      <c r="P8" s="28">
        <f>IF(ISBLANK(K8),,IF(S8&lt;&gt;1,((IF(K8="WON-EW",(((I8-1)*'win bsp'!$B$2)*(1-$B$3))+(((J8-1)*'win bsp'!$B$2)*(1-$B$3)),IF(K8="WON",(((I8-1)*'win bsp'!$B$2)*(1-$B$3)),IF(K8="PLACED",(((J8-1)*'win bsp'!$B$2)*(1-$B$3))-'win bsp'!$B$2,IF(H8=0,-'win bsp'!$B$2,-('win bsp'!$B$2*2))))))*E8),0))</f>
        <v>-20</v>
      </c>
      <c r="S8">
        <f>IF(ISBLANK(I8),1,IF(ISBLANK(J8),2,99))</f>
        <v>2</v>
      </c>
    </row>
    <row r="9" spans="1:19" ht="15">
      <c r="A9" s="22">
        <v>42693</v>
      </c>
      <c r="B9" s="23">
        <v>15.45</v>
      </c>
      <c r="C9" s="18" t="s">
        <v>36</v>
      </c>
      <c r="D9" s="18" t="s">
        <v>37</v>
      </c>
      <c r="E9" s="24">
        <v>1</v>
      </c>
      <c r="F9" s="24" t="s">
        <v>31</v>
      </c>
      <c r="G9" s="24" t="s">
        <v>32</v>
      </c>
      <c r="H9" s="24">
        <v>0</v>
      </c>
      <c r="I9" s="42">
        <v>9.73</v>
      </c>
      <c r="J9" s="24"/>
      <c r="K9" s="19" t="s">
        <v>29</v>
      </c>
      <c r="L9" s="27" t="e">
        <f>((#REF!-1)*(1-(IF(F9="no",0,'win bsp'!$B$3)))+1)</f>
        <v>#REF!</v>
      </c>
      <c r="M9" s="27">
        <f t="shared" si="0"/>
        <v>1</v>
      </c>
      <c r="N9" s="29">
        <f>IF(ISBLANK(K9),,IF(ISBLANK(#REF!),,(IF(K9="WON-EW",((((#REF!-1)*H9)*'win bsp'!$B$2)+('win bsp'!$B$2*(#REF!-1))),IF(K9="WON",((((#REF!-1)*H9)*'win bsp'!$B$2)+('win bsp'!$B$2*(#REF!-1))),IF(K9="PLACED",((((#REF!-1)*H9)*'win bsp'!$B$2)-'win bsp'!$B$2),IF(H9=0,-'win bsp'!$B$2,IF(H9=0,-'win bsp'!$B$2,-('win bsp'!$B$2*2)))))))*E9))</f>
        <v>-20</v>
      </c>
      <c r="O9" s="28">
        <f>IF(ISBLANK(K9),,IF(ISBLANK(#REF!),,(IF(K9="WON-EW",((((L9-1)*H9)*'win bsp'!$B$2)+('win bsp'!$B$2*(L9-1))),IF(K9="WON",((((L9-1)*H9)*'win bsp'!$B$2)+('win bsp'!$B$2*(L9-1))),IF(K9="PLACED",((((L9-1)*H9)*'win bsp'!$B$2)-'win bsp'!$B$2),IF(H9=0,-'win bsp'!$B$2,IF(H9=0,-'win bsp'!$B$2,-('win bsp'!$B$2*2)))))))*E9))</f>
        <v>-20</v>
      </c>
      <c r="P9" s="28">
        <f>IF(ISBLANK(K9),,IF(S9&lt;&gt;1,((IF(K9="WON-EW",(((I9-1)*'win bsp'!$B$2)*(1-$B$3))+(((J9-1)*'win bsp'!$B$2)*(1-$B$3)),IF(K9="WON",(((I9-1)*'win bsp'!$B$2)*(1-$B$3)),IF(K9="PLACED",(((J9-1)*'win bsp'!$B$2)*(1-$B$3))-'win bsp'!$B$2,IF(H9=0,-'win bsp'!$B$2,-('win bsp'!$B$2*2))))))*E9),0))</f>
        <v>-20</v>
      </c>
      <c r="S9">
        <f aca="true" t="shared" si="1" ref="S9:S70">IF(ISBLANK(I9),1,IF(ISBLANK(J9),2,99))</f>
        <v>2</v>
      </c>
    </row>
    <row r="10" spans="1:19" ht="15">
      <c r="A10" s="22">
        <v>42693</v>
      </c>
      <c r="B10" s="23">
        <v>17.45</v>
      </c>
      <c r="C10" s="18" t="s">
        <v>38</v>
      </c>
      <c r="D10" s="18" t="s">
        <v>39</v>
      </c>
      <c r="E10" s="24">
        <v>1</v>
      </c>
      <c r="F10" s="24" t="s">
        <v>31</v>
      </c>
      <c r="G10" s="24" t="s">
        <v>32</v>
      </c>
      <c r="H10" s="24">
        <v>0</v>
      </c>
      <c r="I10" s="42">
        <v>7.61</v>
      </c>
      <c r="J10" s="24"/>
      <c r="K10" s="19" t="s">
        <v>29</v>
      </c>
      <c r="L10" s="27" t="e">
        <f>((#REF!-1)*(1-(IF(F10="no",0,'win bsp'!$B$3)))+1)</f>
        <v>#REF!</v>
      </c>
      <c r="M10" s="27">
        <f t="shared" si="0"/>
        <v>1</v>
      </c>
      <c r="N10" s="29">
        <f>IF(ISBLANK(K10),,IF(ISBLANK(#REF!),,(IF(K10="WON-EW",((((#REF!-1)*H10)*'win bsp'!$B$2)+('win bsp'!$B$2*(#REF!-1))),IF(K10="WON",((((#REF!-1)*H10)*'win bsp'!$B$2)+('win bsp'!$B$2*(#REF!-1))),IF(K10="PLACED",((((#REF!-1)*H10)*'win bsp'!$B$2)-'win bsp'!$B$2),IF(H10=0,-'win bsp'!$B$2,IF(H10=0,-'win bsp'!$B$2,-('win bsp'!$B$2*2)))))))*E10))</f>
        <v>-20</v>
      </c>
      <c r="O10" s="28">
        <f>IF(ISBLANK(K10),,IF(ISBLANK(#REF!),,(IF(K10="WON-EW",((((L10-1)*H10)*'win bsp'!$B$2)+('win bsp'!$B$2*(L10-1))),IF(K10="WON",((((L10-1)*H10)*'win bsp'!$B$2)+('win bsp'!$B$2*(L10-1))),IF(K10="PLACED",((((L10-1)*H10)*'win bsp'!$B$2)-'win bsp'!$B$2),IF(H10=0,-'win bsp'!$B$2,IF(H10=0,-'win bsp'!$B$2,-('win bsp'!$B$2*2)))))))*E10))</f>
        <v>-20</v>
      </c>
      <c r="P10" s="28">
        <f>IF(ISBLANK(K10),,IF(S10&lt;&gt;1,((IF(K10="WON-EW",(((I10-1)*'win bsp'!$B$2)*(1-$B$3))+(((J10-1)*'win bsp'!$B$2)*(1-$B$3)),IF(K10="WON",(((I10-1)*'win bsp'!$B$2)*(1-$B$3)),IF(K10="PLACED",(((J10-1)*'win bsp'!$B$2)*(1-$B$3))-'win bsp'!$B$2,IF(H10=0,-'win bsp'!$B$2,-('win bsp'!$B$2*2))))))*E10),0))</f>
        <v>-20</v>
      </c>
      <c r="S10">
        <f t="shared" si="1"/>
        <v>2</v>
      </c>
    </row>
    <row r="11" spans="1:19" ht="15">
      <c r="A11" s="22">
        <v>42694</v>
      </c>
      <c r="B11" s="23">
        <v>13.55</v>
      </c>
      <c r="C11" s="18" t="s">
        <v>40</v>
      </c>
      <c r="D11" s="18" t="s">
        <v>41</v>
      </c>
      <c r="E11" s="24">
        <v>1</v>
      </c>
      <c r="F11" s="24" t="s">
        <v>31</v>
      </c>
      <c r="G11" s="24" t="s">
        <v>32</v>
      </c>
      <c r="H11" s="24">
        <v>0</v>
      </c>
      <c r="I11" s="42">
        <v>3.25</v>
      </c>
      <c r="J11" s="24"/>
      <c r="K11" s="19" t="s">
        <v>29</v>
      </c>
      <c r="L11" s="27" t="e">
        <f>((#REF!-1)*(1-(IF(F11="no",0,'win bsp'!$B$3)))+1)</f>
        <v>#REF!</v>
      </c>
      <c r="M11" s="27">
        <f t="shared" si="0"/>
        <v>1</v>
      </c>
      <c r="N11" s="29">
        <f>IF(ISBLANK(K11),,IF(ISBLANK(#REF!),,(IF(K11="WON-EW",((((#REF!-1)*H11)*'win bsp'!$B$2)+('win bsp'!$B$2*(#REF!-1))),IF(K11="WON",((((#REF!-1)*H11)*'win bsp'!$B$2)+('win bsp'!$B$2*(#REF!-1))),IF(K11="PLACED",((((#REF!-1)*H11)*'win bsp'!$B$2)-'win bsp'!$B$2),IF(H11=0,-'win bsp'!$B$2,IF(H11=0,-'win bsp'!$B$2,-('win bsp'!$B$2*2)))))))*E11))</f>
        <v>-20</v>
      </c>
      <c r="O11" s="28">
        <f>IF(ISBLANK(K11),,IF(ISBLANK(#REF!),,(IF(K11="WON-EW",((((L11-1)*H11)*'win bsp'!$B$2)+('win bsp'!$B$2*(L11-1))),IF(K11="WON",((((L11-1)*H11)*'win bsp'!$B$2)+('win bsp'!$B$2*(L11-1))),IF(K11="PLACED",((((L11-1)*H11)*'win bsp'!$B$2)-'win bsp'!$B$2),IF(H11=0,-'win bsp'!$B$2,IF(H11=0,-'win bsp'!$B$2,-('win bsp'!$B$2*2)))))))*E11))</f>
        <v>-20</v>
      </c>
      <c r="P11" s="28">
        <f>IF(ISBLANK(K11),,IF(S11&lt;&gt;1,((IF(K11="WON-EW",(((I11-1)*'win bsp'!$B$2)*(1-$B$3))+(((J11-1)*'win bsp'!$B$2)*(1-$B$3)),IF(K11="WON",(((I11-1)*'win bsp'!$B$2)*(1-$B$3)),IF(K11="PLACED",(((J11-1)*'win bsp'!$B$2)*(1-$B$3))-'win bsp'!$B$2,IF(H11=0,-'win bsp'!$B$2,-('win bsp'!$B$2*2))))))*E11),0))</f>
        <v>-20</v>
      </c>
      <c r="S11">
        <f t="shared" si="1"/>
        <v>2</v>
      </c>
    </row>
    <row r="12" spans="1:19" ht="15">
      <c r="A12" s="22">
        <v>42694</v>
      </c>
      <c r="B12" s="23">
        <v>16</v>
      </c>
      <c r="C12" s="18" t="s">
        <v>40</v>
      </c>
      <c r="D12" s="18" t="s">
        <v>42</v>
      </c>
      <c r="E12" s="24">
        <v>1</v>
      </c>
      <c r="F12" s="24" t="s">
        <v>31</v>
      </c>
      <c r="G12" s="24" t="s">
        <v>32</v>
      </c>
      <c r="H12" s="24">
        <v>0</v>
      </c>
      <c r="I12" s="42">
        <v>4.14</v>
      </c>
      <c r="J12" s="24"/>
      <c r="K12" s="19" t="s">
        <v>26</v>
      </c>
      <c r="L12" s="27" t="e">
        <f>((#REF!-1)*(1-(IF(F12="no",0,'win bsp'!$B$3)))+1)</f>
        <v>#REF!</v>
      </c>
      <c r="M12" s="27">
        <f t="shared" si="0"/>
        <v>1</v>
      </c>
      <c r="N12" s="29" t="e">
        <f>IF(ISBLANK(K12),,IF(ISBLANK(#REF!),,(IF(K12="WON-EW",((((#REF!-1)*H12)*'win bsp'!$B$2)+('win bsp'!$B$2*(#REF!-1))),IF(K12="WON",((((#REF!-1)*H12)*'win bsp'!$B$2)+('win bsp'!$B$2*(#REF!-1))),IF(K12="PLACED",((((#REF!-1)*H12)*'win bsp'!$B$2)-'win bsp'!$B$2),IF(H12=0,-'win bsp'!$B$2,IF(H12=0,-'win bsp'!$B$2,-('win bsp'!$B$2*2)))))))*E12))</f>
        <v>#REF!</v>
      </c>
      <c r="O12" s="28" t="e">
        <f>IF(ISBLANK(K12),,IF(ISBLANK(#REF!),,(IF(K12="WON-EW",((((L12-1)*H12)*'win bsp'!$B$2)+('win bsp'!$B$2*(L12-1))),IF(K12="WON",((((L12-1)*H12)*'win bsp'!$B$2)+('win bsp'!$B$2*(L12-1))),IF(K12="PLACED",((((L12-1)*H12)*'win bsp'!$B$2)-'win bsp'!$B$2),IF(H12=0,-'win bsp'!$B$2,IF(H12=0,-'win bsp'!$B$2,-('win bsp'!$B$2*2)))))))*E12))</f>
        <v>#REF!</v>
      </c>
      <c r="P12" s="28">
        <f>IF(ISBLANK(K12),,IF(S12&lt;&gt;1,((IF(K12="WON-EW",(((I12-1)*'win bsp'!$B$2)*(1-$B$3))+(((J12-1)*'win bsp'!$B$2)*(1-$B$3)),IF(K12="WON",(((I12-1)*'win bsp'!$B$2)*(1-$B$3)),IF(K12="PLACED",(((J12-1)*'win bsp'!$B$2)*(1-$B$3))-'win bsp'!$B$2,IF(H12=0,-'win bsp'!$B$2,-('win bsp'!$B$2*2))))))*E12),0))</f>
        <v>59.66</v>
      </c>
      <c r="S12">
        <f t="shared" si="1"/>
        <v>2</v>
      </c>
    </row>
    <row r="13" spans="1:19" ht="15">
      <c r="A13" s="22">
        <v>42694</v>
      </c>
      <c r="B13" s="23">
        <v>14.1</v>
      </c>
      <c r="C13" s="18" t="s">
        <v>43</v>
      </c>
      <c r="D13" s="18" t="s">
        <v>44</v>
      </c>
      <c r="E13" s="24">
        <v>1</v>
      </c>
      <c r="F13" s="24" t="s">
        <v>31</v>
      </c>
      <c r="G13" s="24" t="s">
        <v>32</v>
      </c>
      <c r="H13" s="24">
        <v>0</v>
      </c>
      <c r="I13" s="42">
        <v>4.38</v>
      </c>
      <c r="J13" s="24"/>
      <c r="K13" s="19" t="s">
        <v>29</v>
      </c>
      <c r="L13" s="27" t="e">
        <f>((#REF!-1)*(1-(IF(F13="no",0,'win bsp'!$B$3)))+1)</f>
        <v>#REF!</v>
      </c>
      <c r="M13" s="27">
        <f t="shared" si="0"/>
        <v>1</v>
      </c>
      <c r="N13" s="29">
        <f>IF(ISBLANK(K13),,IF(ISBLANK(#REF!),,(IF(K13="WON-EW",((((#REF!-1)*H13)*'win bsp'!$B$2)+('win bsp'!$B$2*(#REF!-1))),IF(K13="WON",((((#REF!-1)*H13)*'win bsp'!$B$2)+('win bsp'!$B$2*(#REF!-1))),IF(K13="PLACED",((((#REF!-1)*H13)*'win bsp'!$B$2)-'win bsp'!$B$2),IF(H13=0,-'win bsp'!$B$2,IF(H13=0,-'win bsp'!$B$2,-('win bsp'!$B$2*2)))))))*E13))</f>
        <v>-20</v>
      </c>
      <c r="O13" s="28">
        <f>IF(ISBLANK(K13),,IF(ISBLANK(#REF!),,(IF(K13="WON-EW",((((L13-1)*H13)*'win bsp'!$B$2)+('win bsp'!$B$2*(L13-1))),IF(K13="WON",((((L13-1)*H13)*'win bsp'!$B$2)+('win bsp'!$B$2*(L13-1))),IF(K13="PLACED",((((L13-1)*H13)*'win bsp'!$B$2)-'win bsp'!$B$2),IF(H13=0,-'win bsp'!$B$2,IF(H13=0,-'win bsp'!$B$2,-('win bsp'!$B$2*2)))))))*E13))</f>
        <v>-20</v>
      </c>
      <c r="P13" s="28">
        <f>IF(ISBLANK(K13),,IF(S13&lt;&gt;1,((IF(K13="WON-EW",(((I13-1)*'win bsp'!$B$2)*(1-$B$3))+(((J13-1)*'win bsp'!$B$2)*(1-$B$3)),IF(K13="WON",(((I13-1)*'win bsp'!$B$2)*(1-$B$3)),IF(K13="PLACED",(((J13-1)*'win bsp'!$B$2)*(1-$B$3))-'win bsp'!$B$2,IF(H13=0,-'win bsp'!$B$2,-('win bsp'!$B$2*2))))))*E13),0))</f>
        <v>-20</v>
      </c>
      <c r="S13">
        <f t="shared" si="1"/>
        <v>2</v>
      </c>
    </row>
    <row r="14" spans="1:19" ht="15">
      <c r="A14" s="22">
        <v>42694</v>
      </c>
      <c r="B14" s="23">
        <v>15.45</v>
      </c>
      <c r="C14" s="18" t="s">
        <v>43</v>
      </c>
      <c r="D14" s="18" t="s">
        <v>45</v>
      </c>
      <c r="E14" s="24">
        <v>1</v>
      </c>
      <c r="F14" s="24" t="s">
        <v>31</v>
      </c>
      <c r="G14" s="24" t="s">
        <v>32</v>
      </c>
      <c r="H14" s="24">
        <v>0</v>
      </c>
      <c r="I14" s="42">
        <v>4.09</v>
      </c>
      <c r="J14" s="24"/>
      <c r="K14" s="19" t="s">
        <v>29</v>
      </c>
      <c r="L14" s="27" t="e">
        <f>((#REF!-1)*(1-(IF(F14="no",0,'win bsp'!$B$3)))+1)</f>
        <v>#REF!</v>
      </c>
      <c r="M14" s="27">
        <f t="shared" si="0"/>
        <v>1</v>
      </c>
      <c r="N14" s="29">
        <f>IF(ISBLANK(K14),,IF(ISBLANK(#REF!),,(IF(K14="WON-EW",((((#REF!-1)*H14)*'win bsp'!$B$2)+('win bsp'!$B$2*(#REF!-1))),IF(K14="WON",((((#REF!-1)*H14)*'win bsp'!$B$2)+('win bsp'!$B$2*(#REF!-1))),IF(K14="PLACED",((((#REF!-1)*H14)*'win bsp'!$B$2)-'win bsp'!$B$2),IF(H14=0,-'win bsp'!$B$2,IF(H14=0,-'win bsp'!$B$2,-('win bsp'!$B$2*2)))))))*E14))</f>
        <v>-20</v>
      </c>
      <c r="O14" s="28">
        <f>IF(ISBLANK(K14),,IF(ISBLANK(#REF!),,(IF(K14="WON-EW",((((L14-1)*H14)*'win bsp'!$B$2)+('win bsp'!$B$2*(L14-1))),IF(K14="WON",((((L14-1)*H14)*'win bsp'!$B$2)+('win bsp'!$B$2*(L14-1))),IF(K14="PLACED",((((L14-1)*H14)*'win bsp'!$B$2)-'win bsp'!$B$2),IF(H14=0,-'win bsp'!$B$2,IF(H14=0,-'win bsp'!$B$2,-('win bsp'!$B$2*2)))))))*E14))</f>
        <v>-20</v>
      </c>
      <c r="P14" s="28">
        <f>IF(ISBLANK(K14),,IF(S14&lt;&gt;1,((IF(K14="WON-EW",(((I14-1)*'win bsp'!$B$2)*(1-$B$3))+(((J14-1)*'win bsp'!$B$2)*(1-$B$3)),IF(K14="WON",(((I14-1)*'win bsp'!$B$2)*(1-$B$3)),IF(K14="PLACED",(((J14-1)*'win bsp'!$B$2)*(1-$B$3))-'win bsp'!$B$2,IF(H14=0,-'win bsp'!$B$2,-('win bsp'!$B$2*2))))))*E14),0))</f>
        <v>-20</v>
      </c>
      <c r="S14">
        <f t="shared" si="1"/>
        <v>2</v>
      </c>
    </row>
    <row r="15" spans="1:19" ht="15">
      <c r="A15" s="22">
        <v>42695</v>
      </c>
      <c r="B15" s="23">
        <v>14</v>
      </c>
      <c r="C15" s="18" t="s">
        <v>46</v>
      </c>
      <c r="D15" s="18" t="s">
        <v>47</v>
      </c>
      <c r="E15" s="24">
        <v>1</v>
      </c>
      <c r="F15" s="24" t="s">
        <v>31</v>
      </c>
      <c r="G15" s="24" t="s">
        <v>32</v>
      </c>
      <c r="H15" s="24">
        <v>0</v>
      </c>
      <c r="I15" s="42">
        <v>3.9</v>
      </c>
      <c r="J15" s="24"/>
      <c r="K15" s="19" t="s">
        <v>29</v>
      </c>
      <c r="L15" s="27" t="e">
        <f>((#REF!-1)*(1-(IF(F15="no",0,'win bsp'!$B$3)))+1)</f>
        <v>#REF!</v>
      </c>
      <c r="M15" s="27">
        <f t="shared" si="0"/>
        <v>1</v>
      </c>
      <c r="N15" s="29">
        <f>IF(ISBLANK(K15),,IF(ISBLANK(#REF!),,(IF(K15="WON-EW",((((#REF!-1)*H15)*'win bsp'!$B$2)+('win bsp'!$B$2*(#REF!-1))),IF(K15="WON",((((#REF!-1)*H15)*'win bsp'!$B$2)+('win bsp'!$B$2*(#REF!-1))),IF(K15="PLACED",((((#REF!-1)*H15)*'win bsp'!$B$2)-'win bsp'!$B$2),IF(H15=0,-'win bsp'!$B$2,IF(H15=0,-'win bsp'!$B$2,-('win bsp'!$B$2*2)))))))*E15))</f>
        <v>-20</v>
      </c>
      <c r="O15" s="28">
        <f>IF(ISBLANK(K15),,IF(ISBLANK(#REF!),,(IF(K15="WON-EW",((((L15-1)*H15)*'win bsp'!$B$2)+('win bsp'!$B$2*(L15-1))),IF(K15="WON",((((L15-1)*H15)*'win bsp'!$B$2)+('win bsp'!$B$2*(L15-1))),IF(K15="PLACED",((((L15-1)*H15)*'win bsp'!$B$2)-'win bsp'!$B$2),IF(H15=0,-'win bsp'!$B$2,IF(H15=0,-'win bsp'!$B$2,-('win bsp'!$B$2*2)))))))*E15))</f>
        <v>-20</v>
      </c>
      <c r="P15" s="28">
        <f>IF(ISBLANK(K15),,IF(S15&lt;&gt;1,((IF(K15="WON-EW",(((I15-1)*'win bsp'!$B$2)*(1-$B$3))+(((J15-1)*'win bsp'!$B$2)*(1-$B$3)),IF(K15="WON",(((I15-1)*'win bsp'!$B$2)*(1-$B$3)),IF(K15="PLACED",(((J15-1)*'win bsp'!$B$2)*(1-$B$3))-'win bsp'!$B$2,IF(H15=0,-'win bsp'!$B$2,-('win bsp'!$B$2*2))))))*E15),0))</f>
        <v>-20</v>
      </c>
      <c r="S15">
        <f t="shared" si="1"/>
        <v>2</v>
      </c>
    </row>
    <row r="16" spans="1:19" ht="15">
      <c r="A16" s="22">
        <v>42695</v>
      </c>
      <c r="B16" s="23">
        <v>14.35</v>
      </c>
      <c r="C16" s="18" t="s">
        <v>46</v>
      </c>
      <c r="D16" s="18" t="s">
        <v>48</v>
      </c>
      <c r="E16" s="24">
        <v>1</v>
      </c>
      <c r="F16" s="24" t="s">
        <v>31</v>
      </c>
      <c r="G16" s="24" t="s">
        <v>32</v>
      </c>
      <c r="H16" s="24">
        <v>0</v>
      </c>
      <c r="I16" s="42">
        <v>4.3</v>
      </c>
      <c r="J16" s="24"/>
      <c r="K16" s="19" t="s">
        <v>29</v>
      </c>
      <c r="L16" s="27" t="e">
        <f>((#REF!-1)*(1-(IF(F16="no",0,'win bsp'!$B$3)))+1)</f>
        <v>#REF!</v>
      </c>
      <c r="M16" s="27">
        <f t="shared" si="0"/>
        <v>1</v>
      </c>
      <c r="N16" s="29">
        <f>IF(ISBLANK(K16),,IF(ISBLANK(#REF!),,(IF(K16="WON-EW",((((#REF!-1)*H16)*'win bsp'!$B$2)+('win bsp'!$B$2*(#REF!-1))),IF(K16="WON",((((#REF!-1)*H16)*'win bsp'!$B$2)+('win bsp'!$B$2*(#REF!-1))),IF(K16="PLACED",((((#REF!-1)*H16)*'win bsp'!$B$2)-'win bsp'!$B$2),IF(H16=0,-'win bsp'!$B$2,IF(H16=0,-'win bsp'!$B$2,-('win bsp'!$B$2*2)))))))*E16))</f>
        <v>-20</v>
      </c>
      <c r="O16" s="28">
        <f>IF(ISBLANK(K16),,IF(ISBLANK(#REF!),,(IF(K16="WON-EW",((((L16-1)*H16)*'win bsp'!$B$2)+('win bsp'!$B$2*(L16-1))),IF(K16="WON",((((L16-1)*H16)*'win bsp'!$B$2)+('win bsp'!$B$2*(L16-1))),IF(K16="PLACED",((((L16-1)*H16)*'win bsp'!$B$2)-'win bsp'!$B$2),IF(H16=0,-'win bsp'!$B$2,IF(H16=0,-'win bsp'!$B$2,-('win bsp'!$B$2*2)))))))*E16))</f>
        <v>-20</v>
      </c>
      <c r="P16" s="28">
        <f>IF(ISBLANK(K16),,IF(S16&lt;&gt;1,((IF(K16="WON-EW",(((I16-1)*'win bsp'!$B$2)*(1-$B$3))+(((J16-1)*'win bsp'!$B$2)*(1-$B$3)),IF(K16="WON",(((I16-1)*'win bsp'!$B$2)*(1-$B$3)),IF(K16="PLACED",(((J16-1)*'win bsp'!$B$2)*(1-$B$3))-'win bsp'!$B$2,IF(H16=0,-'win bsp'!$B$2,-('win bsp'!$B$2*2))))))*E16),0))</f>
        <v>-20</v>
      </c>
      <c r="S16">
        <f t="shared" si="1"/>
        <v>2</v>
      </c>
    </row>
    <row r="17" spans="1:19" ht="15">
      <c r="A17" s="22">
        <v>42695</v>
      </c>
      <c r="B17" s="23">
        <v>14.5</v>
      </c>
      <c r="C17" s="18" t="s">
        <v>49</v>
      </c>
      <c r="D17" s="18" t="s">
        <v>50</v>
      </c>
      <c r="E17" s="24">
        <v>1</v>
      </c>
      <c r="F17" s="24" t="s">
        <v>31</v>
      </c>
      <c r="G17" s="24" t="s">
        <v>32</v>
      </c>
      <c r="H17" s="24">
        <v>0</v>
      </c>
      <c r="I17" s="42">
        <v>2.23</v>
      </c>
      <c r="J17" s="24"/>
      <c r="K17" s="19" t="s">
        <v>26</v>
      </c>
      <c r="L17" s="27" t="e">
        <f>((#REF!-1)*(1-(IF(F17="no",0,'win bsp'!$B$3)))+1)</f>
        <v>#REF!</v>
      </c>
      <c r="M17" s="27">
        <f t="shared" si="0"/>
        <v>1</v>
      </c>
      <c r="N17" s="29" t="e">
        <f>IF(ISBLANK(K17),,IF(ISBLANK(#REF!),,(IF(K17="WON-EW",((((#REF!-1)*H17)*'win bsp'!$B$2)+('win bsp'!$B$2*(#REF!-1))),IF(K17="WON",((((#REF!-1)*H17)*'win bsp'!$B$2)+('win bsp'!$B$2*(#REF!-1))),IF(K17="PLACED",((((#REF!-1)*H17)*'win bsp'!$B$2)-'win bsp'!$B$2),IF(H17=0,-'win bsp'!$B$2,IF(H17=0,-'win bsp'!$B$2,-('win bsp'!$B$2*2)))))))*E17))</f>
        <v>#REF!</v>
      </c>
      <c r="O17" s="28" t="e">
        <f>IF(ISBLANK(K17),,IF(ISBLANK(#REF!),,(IF(K17="WON-EW",((((L17-1)*H17)*'win bsp'!$B$2)+('win bsp'!$B$2*(L17-1))),IF(K17="WON",((((L17-1)*H17)*'win bsp'!$B$2)+('win bsp'!$B$2*(L17-1))),IF(K17="PLACED",((((L17-1)*H17)*'win bsp'!$B$2)-'win bsp'!$B$2),IF(H17=0,-'win bsp'!$B$2,IF(H17=0,-'win bsp'!$B$2,-('win bsp'!$B$2*2)))))))*E17))</f>
        <v>#REF!</v>
      </c>
      <c r="P17" s="28">
        <f>IF(ISBLANK(K17),,IF(S17&lt;&gt;1,((IF(K17="WON-EW",(((I17-1)*'win bsp'!$B$2)*(1-$B$3))+(((J17-1)*'win bsp'!$B$2)*(1-$B$3)),IF(K17="WON",(((I17-1)*'win bsp'!$B$2)*(1-$B$3)),IF(K17="PLACED",(((J17-1)*'win bsp'!$B$2)*(1-$B$3))-'win bsp'!$B$2,IF(H17=0,-'win bsp'!$B$2,-('win bsp'!$B$2*2))))))*E17),0))</f>
        <v>23.37</v>
      </c>
      <c r="S17">
        <f t="shared" si="1"/>
        <v>2</v>
      </c>
    </row>
    <row r="18" spans="1:19" ht="15">
      <c r="A18" s="22">
        <v>42695</v>
      </c>
      <c r="B18" s="23">
        <v>16</v>
      </c>
      <c r="C18" s="18" t="s">
        <v>51</v>
      </c>
      <c r="D18" s="18" t="s">
        <v>52</v>
      </c>
      <c r="E18" s="24">
        <v>1</v>
      </c>
      <c r="F18" s="24" t="s">
        <v>31</v>
      </c>
      <c r="G18" s="24" t="s">
        <v>32</v>
      </c>
      <c r="H18" s="24">
        <v>0</v>
      </c>
      <c r="I18" s="42">
        <v>7.06</v>
      </c>
      <c r="J18" s="24"/>
      <c r="K18" s="19" t="s">
        <v>29</v>
      </c>
      <c r="L18" s="27" t="e">
        <f>((#REF!-1)*(1-(IF(F18="no",0,'win bsp'!$B$3)))+1)</f>
        <v>#REF!</v>
      </c>
      <c r="M18" s="27">
        <f t="shared" si="0"/>
        <v>1</v>
      </c>
      <c r="N18" s="29">
        <f>IF(ISBLANK(K18),,IF(ISBLANK(#REF!),,(IF(K18="WON-EW",((((#REF!-1)*H18)*'win bsp'!$B$2)+('win bsp'!$B$2*(#REF!-1))),IF(K18="WON",((((#REF!-1)*H18)*'win bsp'!$B$2)+('win bsp'!$B$2*(#REF!-1))),IF(K18="PLACED",((((#REF!-1)*H18)*'win bsp'!$B$2)-'win bsp'!$B$2),IF(H18=0,-'win bsp'!$B$2,IF(H18=0,-'win bsp'!$B$2,-('win bsp'!$B$2*2)))))))*E18))</f>
        <v>-20</v>
      </c>
      <c r="O18" s="28">
        <f>IF(ISBLANK(K18),,IF(ISBLANK(#REF!),,(IF(K18="WON-EW",((((L18-1)*H18)*'win bsp'!$B$2)+('win bsp'!$B$2*(L18-1))),IF(K18="WON",((((L18-1)*H18)*'win bsp'!$B$2)+('win bsp'!$B$2*(L18-1))),IF(K18="PLACED",((((L18-1)*H18)*'win bsp'!$B$2)-'win bsp'!$B$2),IF(H18=0,-'win bsp'!$B$2,IF(H18=0,-'win bsp'!$B$2,-('win bsp'!$B$2*2)))))))*E18))</f>
        <v>-20</v>
      </c>
      <c r="P18" s="28">
        <f>IF(ISBLANK(K18),,IF(S18&lt;&gt;1,((IF(K18="WON-EW",(((I18-1)*'win bsp'!$B$2)*(1-$B$3))+(((J18-1)*'win bsp'!$B$2)*(1-$B$3)),IF(K18="WON",(((I18-1)*'win bsp'!$B$2)*(1-$B$3)),IF(K18="PLACED",(((J18-1)*'win bsp'!$B$2)*(1-$B$3))-'win bsp'!$B$2,IF(H18=0,-'win bsp'!$B$2,-('win bsp'!$B$2*2))))))*E18),0))</f>
        <v>-20</v>
      </c>
      <c r="S18">
        <f t="shared" si="1"/>
        <v>2</v>
      </c>
    </row>
    <row r="19" spans="1:19" ht="15">
      <c r="A19" s="22">
        <v>42695</v>
      </c>
      <c r="B19" s="23">
        <v>16.3</v>
      </c>
      <c r="C19" s="18" t="s">
        <v>51</v>
      </c>
      <c r="D19" s="18" t="s">
        <v>53</v>
      </c>
      <c r="E19" s="24">
        <v>1</v>
      </c>
      <c r="F19" s="24" t="s">
        <v>31</v>
      </c>
      <c r="G19" s="24" t="s">
        <v>32</v>
      </c>
      <c r="H19" s="24">
        <v>0</v>
      </c>
      <c r="I19" s="42">
        <v>4.39</v>
      </c>
      <c r="J19" s="24"/>
      <c r="K19" s="19" t="s">
        <v>29</v>
      </c>
      <c r="L19" s="27" t="e">
        <f>((#REF!-1)*(1-(IF(F19="no",0,'win bsp'!$B$3)))+1)</f>
        <v>#REF!</v>
      </c>
      <c r="M19" s="27">
        <f t="shared" si="0"/>
        <v>1</v>
      </c>
      <c r="N19" s="29">
        <f>IF(ISBLANK(K19),,IF(ISBLANK(#REF!),,(IF(K19="WON-EW",((((#REF!-1)*H19)*'win bsp'!$B$2)+('win bsp'!$B$2*(#REF!-1))),IF(K19="WON",((((#REF!-1)*H19)*'win bsp'!$B$2)+('win bsp'!$B$2*(#REF!-1))),IF(K19="PLACED",((((#REF!-1)*H19)*'win bsp'!$B$2)-'win bsp'!$B$2),IF(H19=0,-'win bsp'!$B$2,IF(H19=0,-'win bsp'!$B$2,-('win bsp'!$B$2*2)))))))*E19))</f>
        <v>-20</v>
      </c>
      <c r="O19" s="28">
        <f>IF(ISBLANK(K19),,IF(ISBLANK(#REF!),,(IF(K19="WON-EW",((((L19-1)*H19)*'win bsp'!$B$2)+('win bsp'!$B$2*(L19-1))),IF(K19="WON",((((L19-1)*H19)*'win bsp'!$B$2)+('win bsp'!$B$2*(L19-1))),IF(K19="PLACED",((((L19-1)*H19)*'win bsp'!$B$2)-'win bsp'!$B$2),IF(H19=0,-'win bsp'!$B$2,IF(H19=0,-'win bsp'!$B$2,-('win bsp'!$B$2*2)))))))*E19))</f>
        <v>-20</v>
      </c>
      <c r="P19" s="28">
        <f>IF(ISBLANK(K19),,IF(S19&lt;&gt;1,((IF(K19="WON-EW",(((I19-1)*'win bsp'!$B$2)*(1-$B$3))+(((J19-1)*'win bsp'!$B$2)*(1-$B$3)),IF(K19="WON",(((I19-1)*'win bsp'!$B$2)*(1-$B$3)),IF(K19="PLACED",(((J19-1)*'win bsp'!$B$2)*(1-$B$3))-'win bsp'!$B$2,IF(H19=0,-'win bsp'!$B$2,-('win bsp'!$B$2*2))))))*E19),0))</f>
        <v>-20</v>
      </c>
      <c r="S19">
        <f t="shared" si="1"/>
        <v>2</v>
      </c>
    </row>
    <row r="20" spans="1:19" ht="15">
      <c r="A20" s="22">
        <v>42696</v>
      </c>
      <c r="B20" s="23">
        <v>15.1</v>
      </c>
      <c r="C20" s="18" t="s">
        <v>36</v>
      </c>
      <c r="D20" s="18" t="s">
        <v>54</v>
      </c>
      <c r="E20" s="24">
        <v>1</v>
      </c>
      <c r="F20" s="24" t="s">
        <v>31</v>
      </c>
      <c r="G20" s="24" t="s">
        <v>32</v>
      </c>
      <c r="H20" s="24">
        <v>0</v>
      </c>
      <c r="I20" s="42">
        <v>3.46</v>
      </c>
      <c r="J20" s="24"/>
      <c r="K20" s="19" t="s">
        <v>26</v>
      </c>
      <c r="L20" s="27" t="e">
        <f>((#REF!-1)*(1-(IF(F20="no",0,'win bsp'!$B$3)))+1)</f>
        <v>#REF!</v>
      </c>
      <c r="M20" s="27">
        <f t="shared" si="0"/>
        <v>1</v>
      </c>
      <c r="N20" s="29" t="e">
        <f>IF(ISBLANK(K20),,IF(ISBLANK(#REF!),,(IF(K20="WON-EW",((((#REF!-1)*H20)*'win bsp'!$B$2)+('win bsp'!$B$2*(#REF!-1))),IF(K20="WON",((((#REF!-1)*H20)*'win bsp'!$B$2)+('win bsp'!$B$2*(#REF!-1))),IF(K20="PLACED",((((#REF!-1)*H20)*'win bsp'!$B$2)-'win bsp'!$B$2),IF(H20=0,-'win bsp'!$B$2,IF(H20=0,-'win bsp'!$B$2,-('win bsp'!$B$2*2)))))))*E20))</f>
        <v>#REF!</v>
      </c>
      <c r="O20" s="28" t="e">
        <f>IF(ISBLANK(K20),,IF(ISBLANK(#REF!),,(IF(K20="WON-EW",((((L20-1)*H20)*'win bsp'!$B$2)+('win bsp'!$B$2*(L20-1))),IF(K20="WON",((((L20-1)*H20)*'win bsp'!$B$2)+('win bsp'!$B$2*(L20-1))),IF(K20="PLACED",((((L20-1)*H20)*'win bsp'!$B$2)-'win bsp'!$B$2),IF(H20=0,-'win bsp'!$B$2,IF(H20=0,-'win bsp'!$B$2,-('win bsp'!$B$2*2)))))))*E20))</f>
        <v>#REF!</v>
      </c>
      <c r="P20" s="28">
        <f>IF(ISBLANK(K20),,IF(S20&lt;&gt;1,((IF(K20="WON-EW",(((I20-1)*'win bsp'!$B$2)*(1-$B$3))+(((J20-1)*'win bsp'!$B$2)*(1-$B$3)),IF(K20="WON",(((I20-1)*'win bsp'!$B$2)*(1-$B$3)),IF(K20="PLACED",(((J20-1)*'win bsp'!$B$2)*(1-$B$3))-'win bsp'!$B$2,IF(H20=0,-'win bsp'!$B$2,-('win bsp'!$B$2*2))))))*E20),0))</f>
        <v>46.74</v>
      </c>
      <c r="S20">
        <f t="shared" si="1"/>
        <v>2</v>
      </c>
    </row>
    <row r="21" spans="1:19" ht="15">
      <c r="A21" s="22">
        <v>42697</v>
      </c>
      <c r="B21" s="23">
        <v>13.1</v>
      </c>
      <c r="C21" s="18" t="s">
        <v>55</v>
      </c>
      <c r="D21" s="18" t="s">
        <v>56</v>
      </c>
      <c r="E21" s="24">
        <v>1</v>
      </c>
      <c r="F21" s="24" t="s">
        <v>31</v>
      </c>
      <c r="G21" s="24" t="s">
        <v>32</v>
      </c>
      <c r="H21" s="24">
        <v>0</v>
      </c>
      <c r="I21" s="42">
        <v>30</v>
      </c>
      <c r="J21" s="24"/>
      <c r="K21" s="19" t="s">
        <v>29</v>
      </c>
      <c r="L21" s="27" t="e">
        <f>((#REF!-1)*(1-(IF(F21="no",0,'win bsp'!$B$3)))+1)</f>
        <v>#REF!</v>
      </c>
      <c r="M21" s="27">
        <f t="shared" si="0"/>
        <v>1</v>
      </c>
      <c r="N21" s="29">
        <f>IF(ISBLANK(K21),,IF(ISBLANK(#REF!),,(IF(K21="WON-EW",((((#REF!-1)*H21)*'win bsp'!$B$2)+('win bsp'!$B$2*(#REF!-1))),IF(K21="WON",((((#REF!-1)*H21)*'win bsp'!$B$2)+('win bsp'!$B$2*(#REF!-1))),IF(K21="PLACED",((((#REF!-1)*H21)*'win bsp'!$B$2)-'win bsp'!$B$2),IF(H21=0,-'win bsp'!$B$2,IF(H21=0,-'win bsp'!$B$2,-('win bsp'!$B$2*2)))))))*E21))</f>
        <v>-20</v>
      </c>
      <c r="O21" s="28">
        <f>IF(ISBLANK(K21),,IF(ISBLANK(#REF!),,(IF(K21="WON-EW",((((L21-1)*H21)*'win bsp'!$B$2)+('win bsp'!$B$2*(L21-1))),IF(K21="WON",((((L21-1)*H21)*'win bsp'!$B$2)+('win bsp'!$B$2*(L21-1))),IF(K21="PLACED",((((L21-1)*H21)*'win bsp'!$B$2)-'win bsp'!$B$2),IF(H21=0,-'win bsp'!$B$2,IF(H21=0,-'win bsp'!$B$2,-('win bsp'!$B$2*2)))))))*E21))</f>
        <v>-20</v>
      </c>
      <c r="P21" s="28">
        <f>IF(ISBLANK(K21),,IF(S21&lt;&gt;1,((IF(K21="WON-EW",(((I21-1)*'win bsp'!$B$2)*(1-$B$3))+(((J21-1)*'win bsp'!$B$2)*(1-$B$3)),IF(K21="WON",(((I21-1)*'win bsp'!$B$2)*(1-$B$3)),IF(K21="PLACED",(((J21-1)*'win bsp'!$B$2)*(1-$B$3))-'win bsp'!$B$2,IF(H21=0,-'win bsp'!$B$2,-('win bsp'!$B$2*2))))))*E21),0))</f>
        <v>-20</v>
      </c>
      <c r="S21">
        <f t="shared" si="1"/>
        <v>2</v>
      </c>
    </row>
    <row r="22" spans="1:19" ht="15">
      <c r="A22" s="22">
        <v>42697</v>
      </c>
      <c r="B22" s="23">
        <v>13.2</v>
      </c>
      <c r="C22" s="18" t="s">
        <v>57</v>
      </c>
      <c r="D22" s="18" t="s">
        <v>58</v>
      </c>
      <c r="E22" s="24">
        <v>1</v>
      </c>
      <c r="F22" s="24" t="s">
        <v>31</v>
      </c>
      <c r="G22" s="24" t="s">
        <v>32</v>
      </c>
      <c r="H22" s="24">
        <v>0</v>
      </c>
      <c r="I22" s="42">
        <v>10</v>
      </c>
      <c r="J22" s="24"/>
      <c r="K22" s="19" t="s">
        <v>29</v>
      </c>
      <c r="L22" s="27" t="e">
        <f>((#REF!-1)*(1-(IF(F22="no",0,'win bsp'!$B$3)))+1)</f>
        <v>#REF!</v>
      </c>
      <c r="M22" s="27">
        <f t="shared" si="0"/>
        <v>1</v>
      </c>
      <c r="N22" s="29">
        <f>IF(ISBLANK(K22),,IF(ISBLANK(#REF!),,(IF(K22="WON-EW",((((#REF!-1)*H22)*'win bsp'!$B$2)+('win bsp'!$B$2*(#REF!-1))),IF(K22="WON",((((#REF!-1)*H22)*'win bsp'!$B$2)+('win bsp'!$B$2*(#REF!-1))),IF(K22="PLACED",((((#REF!-1)*H22)*'win bsp'!$B$2)-'win bsp'!$B$2),IF(H22=0,-'win bsp'!$B$2,IF(H22=0,-'win bsp'!$B$2,-('win bsp'!$B$2*2)))))))*E22))</f>
        <v>-20</v>
      </c>
      <c r="O22" s="28">
        <f>IF(ISBLANK(K22),,IF(ISBLANK(#REF!),,(IF(K22="WON-EW",((((L22-1)*H22)*'win bsp'!$B$2)+('win bsp'!$B$2*(L22-1))),IF(K22="WON",((((L22-1)*H22)*'win bsp'!$B$2)+('win bsp'!$B$2*(L22-1))),IF(K22="PLACED",((((L22-1)*H22)*'win bsp'!$B$2)-'win bsp'!$B$2),IF(H22=0,-'win bsp'!$B$2,IF(H22=0,-'win bsp'!$B$2,-('win bsp'!$B$2*2)))))))*E22))</f>
        <v>-20</v>
      </c>
      <c r="P22" s="28">
        <f>IF(ISBLANK(K22),,IF(S22&lt;&gt;1,((IF(K22="WON-EW",(((I22-1)*'win bsp'!$B$2)*(1-$B$3))+(((J22-1)*'win bsp'!$B$2)*(1-$B$3)),IF(K22="WON",(((I22-1)*'win bsp'!$B$2)*(1-$B$3)),IF(K22="PLACED",(((J22-1)*'win bsp'!$B$2)*(1-$B$3))-'win bsp'!$B$2,IF(H22=0,-'win bsp'!$B$2,-('win bsp'!$B$2*2))))))*E22),0))</f>
        <v>-20</v>
      </c>
      <c r="S22">
        <f t="shared" si="1"/>
        <v>2</v>
      </c>
    </row>
    <row r="23" spans="1:19" ht="15">
      <c r="A23" s="22">
        <v>42697</v>
      </c>
      <c r="B23" s="23">
        <v>15.4</v>
      </c>
      <c r="C23" s="18" t="s">
        <v>38</v>
      </c>
      <c r="D23" s="18" t="s">
        <v>59</v>
      </c>
      <c r="E23" s="24">
        <v>1</v>
      </c>
      <c r="F23" s="24" t="s">
        <v>31</v>
      </c>
      <c r="G23" s="24" t="s">
        <v>32</v>
      </c>
      <c r="H23" s="24">
        <v>0</v>
      </c>
      <c r="I23" s="42">
        <v>3.41</v>
      </c>
      <c r="J23" s="24"/>
      <c r="K23" s="19" t="s">
        <v>26</v>
      </c>
      <c r="L23" s="27" t="e">
        <f>((#REF!-1)*(1-(IF(F23="no",0,'win bsp'!$B$3)))+1)</f>
        <v>#REF!</v>
      </c>
      <c r="M23" s="27">
        <f t="shared" si="0"/>
        <v>1</v>
      </c>
      <c r="N23" s="29" t="e">
        <f>IF(ISBLANK(K23),,IF(ISBLANK(#REF!),,(IF(K23="WON-EW",((((#REF!-1)*H23)*'win bsp'!$B$2)+('win bsp'!$B$2*(#REF!-1))),IF(K23="WON",((((#REF!-1)*H23)*'win bsp'!$B$2)+('win bsp'!$B$2*(#REF!-1))),IF(K23="PLACED",((((#REF!-1)*H23)*'win bsp'!$B$2)-'win bsp'!$B$2),IF(H23=0,-'win bsp'!$B$2,IF(H23=0,-'win bsp'!$B$2,-('win bsp'!$B$2*2)))))))*E23))</f>
        <v>#REF!</v>
      </c>
      <c r="O23" s="28" t="e">
        <f>IF(ISBLANK(K23),,IF(ISBLANK(#REF!),,(IF(K23="WON-EW",((((L23-1)*H23)*'win bsp'!$B$2)+('win bsp'!$B$2*(L23-1))),IF(K23="WON",((((L23-1)*H23)*'win bsp'!$B$2)+('win bsp'!$B$2*(L23-1))),IF(K23="PLACED",((((L23-1)*H23)*'win bsp'!$B$2)-'win bsp'!$B$2),IF(H23=0,-'win bsp'!$B$2,IF(H23=0,-'win bsp'!$B$2,-('win bsp'!$B$2*2)))))))*E23))</f>
        <v>#REF!</v>
      </c>
      <c r="P23" s="28">
        <f>IF(ISBLANK(K23),,IF(S23&lt;&gt;1,((IF(K23="WON-EW",(((I23-1)*'win bsp'!$B$2)*(1-$B$3))+(((J23-1)*'win bsp'!$B$2)*(1-$B$3)),IF(K23="WON",(((I23-1)*'win bsp'!$B$2)*(1-$B$3)),IF(K23="PLACED",(((J23-1)*'win bsp'!$B$2)*(1-$B$3))-'win bsp'!$B$2,IF(H23=0,-'win bsp'!$B$2,-('win bsp'!$B$2*2))))))*E23),0))</f>
        <v>45.79</v>
      </c>
      <c r="S23">
        <f t="shared" si="1"/>
        <v>2</v>
      </c>
    </row>
    <row r="24" spans="1:19" ht="15">
      <c r="A24" s="22">
        <v>42697</v>
      </c>
      <c r="B24" s="23">
        <v>18.55</v>
      </c>
      <c r="C24" s="18" t="s">
        <v>46</v>
      </c>
      <c r="D24" s="18" t="s">
        <v>60</v>
      </c>
      <c r="E24" s="24">
        <v>1</v>
      </c>
      <c r="F24" s="24" t="s">
        <v>31</v>
      </c>
      <c r="G24" s="24" t="s">
        <v>32</v>
      </c>
      <c r="H24" s="24">
        <v>0</v>
      </c>
      <c r="I24" s="42">
        <v>3.7</v>
      </c>
      <c r="J24" s="24"/>
      <c r="K24" s="19" t="s">
        <v>29</v>
      </c>
      <c r="L24" s="27" t="e">
        <f>((#REF!-1)*(1-(IF(F24="no",0,'win bsp'!$B$3)))+1)</f>
        <v>#REF!</v>
      </c>
      <c r="M24" s="27">
        <f t="shared" si="0"/>
        <v>1</v>
      </c>
      <c r="N24" s="29">
        <f>IF(ISBLANK(K24),,IF(ISBLANK(#REF!),,(IF(K24="WON-EW",((((#REF!-1)*H24)*'win bsp'!$B$2)+('win bsp'!$B$2*(#REF!-1))),IF(K24="WON",((((#REF!-1)*H24)*'win bsp'!$B$2)+('win bsp'!$B$2*(#REF!-1))),IF(K24="PLACED",((((#REF!-1)*H24)*'win bsp'!$B$2)-'win bsp'!$B$2),IF(H24=0,-'win bsp'!$B$2,IF(H24=0,-'win bsp'!$B$2,-('win bsp'!$B$2*2)))))))*E24))</f>
        <v>-20</v>
      </c>
      <c r="O24" s="28">
        <f>IF(ISBLANK(K24),,IF(ISBLANK(#REF!),,(IF(K24="WON-EW",((((L24-1)*H24)*'win bsp'!$B$2)+('win bsp'!$B$2*(L24-1))),IF(K24="WON",((((L24-1)*H24)*'win bsp'!$B$2)+('win bsp'!$B$2*(L24-1))),IF(K24="PLACED",((((L24-1)*H24)*'win bsp'!$B$2)-'win bsp'!$B$2),IF(H24=0,-'win bsp'!$B$2,IF(H24=0,-'win bsp'!$B$2,-('win bsp'!$B$2*2)))))))*E24))</f>
        <v>-20</v>
      </c>
      <c r="P24" s="28">
        <f>IF(ISBLANK(K24),,IF(S24&lt;&gt;1,((IF(K24="WON-EW",(((I24-1)*'win bsp'!$B$2)*(1-$B$3))+(((J24-1)*'win bsp'!$B$2)*(1-$B$3)),IF(K24="WON",(((I24-1)*'win bsp'!$B$2)*(1-$B$3)),IF(K24="PLACED",(((J24-1)*'win bsp'!$B$2)*(1-$B$3))-'win bsp'!$B$2,IF(H24=0,-'win bsp'!$B$2,-('win bsp'!$B$2*2))))))*E24),0))</f>
        <v>-20</v>
      </c>
      <c r="S24">
        <f t="shared" si="1"/>
        <v>2</v>
      </c>
    </row>
    <row r="25" spans="1:19" ht="15">
      <c r="A25" s="22">
        <v>42698</v>
      </c>
      <c r="B25" s="23">
        <v>13.05</v>
      </c>
      <c r="C25" s="18" t="s">
        <v>61</v>
      </c>
      <c r="D25" s="18" t="s">
        <v>62</v>
      </c>
      <c r="E25" s="24">
        <v>1</v>
      </c>
      <c r="F25" s="24" t="s">
        <v>31</v>
      </c>
      <c r="G25" s="24" t="s">
        <v>32</v>
      </c>
      <c r="H25" s="24">
        <v>0</v>
      </c>
      <c r="I25" s="42">
        <v>10.36</v>
      </c>
      <c r="J25" s="24"/>
      <c r="K25" s="19" t="s">
        <v>26</v>
      </c>
      <c r="L25" s="27" t="e">
        <f>((#REF!-1)*(1-(IF(F25="no",0,'win bsp'!$B$3)))+1)</f>
        <v>#REF!</v>
      </c>
      <c r="M25" s="27">
        <f t="shared" si="0"/>
        <v>1</v>
      </c>
      <c r="N25" s="29" t="e">
        <f>IF(ISBLANK(K25),,IF(ISBLANK(#REF!),,(IF(K25="WON-EW",((((#REF!-1)*H25)*'win bsp'!$B$2)+('win bsp'!$B$2*(#REF!-1))),IF(K25="WON",((((#REF!-1)*H25)*'win bsp'!$B$2)+('win bsp'!$B$2*(#REF!-1))),IF(K25="PLACED",((((#REF!-1)*H25)*'win bsp'!$B$2)-'win bsp'!$B$2),IF(H25=0,-'win bsp'!$B$2,IF(H25=0,-'win bsp'!$B$2,-('win bsp'!$B$2*2)))))))*E25))</f>
        <v>#REF!</v>
      </c>
      <c r="O25" s="28" t="e">
        <f>IF(ISBLANK(K25),,IF(ISBLANK(#REF!),,(IF(K25="WON-EW",((((L25-1)*H25)*'win bsp'!$B$2)+('win bsp'!$B$2*(L25-1))),IF(K25="WON",((((L25-1)*H25)*'win bsp'!$B$2)+('win bsp'!$B$2*(L25-1))),IF(K25="PLACED",((((L25-1)*H25)*'win bsp'!$B$2)-'win bsp'!$B$2),IF(H25=0,-'win bsp'!$B$2,IF(H25=0,-'win bsp'!$B$2,-('win bsp'!$B$2*2)))))))*E25))</f>
        <v>#REF!</v>
      </c>
      <c r="P25" s="28">
        <f>IF(ISBLANK(K25),,IF(S25&lt;&gt;1,((IF(K25="WON-EW",(((I25-1)*'win bsp'!$B$2)*(1-$B$3))+(((J25-1)*'win bsp'!$B$2)*(1-$B$3)),IF(K25="WON",(((I25-1)*'win bsp'!$B$2)*(1-$B$3)),IF(K25="PLACED",(((J25-1)*'win bsp'!$B$2)*(1-$B$3))-'win bsp'!$B$2,IF(H25=0,-'win bsp'!$B$2,-('win bsp'!$B$2*2))))))*E25),0))</f>
        <v>177.83999999999997</v>
      </c>
      <c r="S25">
        <f t="shared" si="1"/>
        <v>2</v>
      </c>
    </row>
    <row r="26" spans="1:19" ht="15">
      <c r="A26" s="22">
        <v>42698</v>
      </c>
      <c r="B26" s="23">
        <v>14.2</v>
      </c>
      <c r="C26" s="18" t="s">
        <v>63</v>
      </c>
      <c r="D26" s="18" t="s">
        <v>64</v>
      </c>
      <c r="E26" s="24">
        <v>1</v>
      </c>
      <c r="F26" s="24" t="s">
        <v>31</v>
      </c>
      <c r="G26" s="24" t="s">
        <v>32</v>
      </c>
      <c r="H26" s="24">
        <v>0</v>
      </c>
      <c r="I26" s="42">
        <v>12.37</v>
      </c>
      <c r="J26" s="24"/>
      <c r="K26" s="19" t="s">
        <v>29</v>
      </c>
      <c r="L26" s="27" t="e">
        <f>((#REF!-1)*(1-(IF(F26="no",0,'win bsp'!$B$3)))+1)</f>
        <v>#REF!</v>
      </c>
      <c r="M26" s="27">
        <f t="shared" si="0"/>
        <v>1</v>
      </c>
      <c r="N26" s="29">
        <f>IF(ISBLANK(K26),,IF(ISBLANK(#REF!),,(IF(K26="WON-EW",((((#REF!-1)*H26)*'win bsp'!$B$2)+('win bsp'!$B$2*(#REF!-1))),IF(K26="WON",((((#REF!-1)*H26)*'win bsp'!$B$2)+('win bsp'!$B$2*(#REF!-1))),IF(K26="PLACED",((((#REF!-1)*H26)*'win bsp'!$B$2)-'win bsp'!$B$2),IF(H26=0,-'win bsp'!$B$2,IF(H26=0,-'win bsp'!$B$2,-('win bsp'!$B$2*2)))))))*E26))</f>
        <v>-20</v>
      </c>
      <c r="O26" s="28">
        <f>IF(ISBLANK(K26),,IF(ISBLANK(#REF!),,(IF(K26="WON-EW",((((L26-1)*H26)*'win bsp'!$B$2)+('win bsp'!$B$2*(L26-1))),IF(K26="WON",((((L26-1)*H26)*'win bsp'!$B$2)+('win bsp'!$B$2*(L26-1))),IF(K26="PLACED",((((L26-1)*H26)*'win bsp'!$B$2)-'win bsp'!$B$2),IF(H26=0,-'win bsp'!$B$2,IF(H26=0,-'win bsp'!$B$2,-('win bsp'!$B$2*2)))))))*E26))</f>
        <v>-20</v>
      </c>
      <c r="P26" s="28">
        <f>IF(ISBLANK(K26),,IF(S26&lt;&gt;1,((IF(K26="WON-EW",(((I26-1)*'win bsp'!$B$2)*(1-$B$3))+(((J26-1)*'win bsp'!$B$2)*(1-$B$3)),IF(K26="WON",(((I26-1)*'win bsp'!$B$2)*(1-$B$3)),IF(K26="PLACED",(((J26-1)*'win bsp'!$B$2)*(1-$B$3))-'win bsp'!$B$2,IF(H26=0,-'win bsp'!$B$2,-('win bsp'!$B$2*2))))))*E26),0))</f>
        <v>-20</v>
      </c>
      <c r="S26">
        <f t="shared" si="1"/>
        <v>2</v>
      </c>
    </row>
    <row r="27" spans="1:91" s="9" customFormat="1" ht="15">
      <c r="A27" s="22">
        <v>42699</v>
      </c>
      <c r="B27" s="23">
        <v>13.45</v>
      </c>
      <c r="C27" s="18" t="s">
        <v>65</v>
      </c>
      <c r="D27" s="18" t="s">
        <v>66</v>
      </c>
      <c r="E27" s="24">
        <v>1</v>
      </c>
      <c r="F27" s="24" t="s">
        <v>31</v>
      </c>
      <c r="G27" s="24" t="s">
        <v>32</v>
      </c>
      <c r="H27" s="24">
        <v>0</v>
      </c>
      <c r="I27" s="42">
        <v>3.19</v>
      </c>
      <c r="J27" s="24"/>
      <c r="K27" s="19" t="s">
        <v>29</v>
      </c>
      <c r="L27" s="27" t="e">
        <f>((#REF!-1)*(1-(IF(F27="no",0,'win bsp'!$B$3)))+1)</f>
        <v>#REF!</v>
      </c>
      <c r="M27" s="27">
        <f t="shared" si="0"/>
        <v>1</v>
      </c>
      <c r="N27" s="29">
        <f>IF(ISBLANK(K27),,IF(ISBLANK(#REF!),,(IF(K27="WON-EW",((((#REF!-1)*H27)*'win bsp'!$B$2)+('win bsp'!$B$2*(#REF!-1))),IF(K27="WON",((((#REF!-1)*H27)*'win bsp'!$B$2)+('win bsp'!$B$2*(#REF!-1))),IF(K27="PLACED",((((#REF!-1)*H27)*'win bsp'!$B$2)-'win bsp'!$B$2),IF(H27=0,-'win bsp'!$B$2,IF(H27=0,-'win bsp'!$B$2,-('win bsp'!$B$2*2)))))))*E27))</f>
        <v>-20</v>
      </c>
      <c r="O27" s="28">
        <f>IF(ISBLANK(K27),,IF(ISBLANK(#REF!),,(IF(K27="WON-EW",((((L27-1)*H27)*'win bsp'!$B$2)+('win bsp'!$B$2*(L27-1))),IF(K27="WON",((((L27-1)*H27)*'win bsp'!$B$2)+('win bsp'!$B$2*(L27-1))),IF(K27="PLACED",((((L27-1)*H27)*'win bsp'!$B$2)-'win bsp'!$B$2),IF(H27=0,-'win bsp'!$B$2,IF(H27=0,-'win bsp'!$B$2,-('win bsp'!$B$2*2)))))))*E27))</f>
        <v>-20</v>
      </c>
      <c r="P27" s="28">
        <f>IF(ISBLANK(K27),,IF(S27&lt;&gt;1,((IF(K27="WON-EW",(((I27-1)*'win bsp'!$B$2)*(1-$B$3))+(((J27-1)*'win bsp'!$B$2)*(1-$B$3)),IF(K27="WON",(((I27-1)*'win bsp'!$B$2)*(1-$B$3)),IF(K27="PLACED",(((J27-1)*'win bsp'!$B$2)*(1-$B$3))-'win bsp'!$B$2,IF(H27=0,-'win bsp'!$B$2,-('win bsp'!$B$2*2))))))*E27),0))</f>
        <v>-20</v>
      </c>
      <c r="Q27"/>
      <c r="R27"/>
      <c r="S27">
        <f t="shared" si="1"/>
        <v>2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19" ht="15">
      <c r="A28" s="22">
        <v>42699</v>
      </c>
      <c r="B28" s="23">
        <v>14.2</v>
      </c>
      <c r="C28" s="18" t="s">
        <v>65</v>
      </c>
      <c r="D28" s="18" t="s">
        <v>67</v>
      </c>
      <c r="E28" s="24">
        <v>1</v>
      </c>
      <c r="F28" s="24" t="s">
        <v>31</v>
      </c>
      <c r="G28" s="24" t="s">
        <v>32</v>
      </c>
      <c r="H28" s="24">
        <v>0</v>
      </c>
      <c r="I28" s="42">
        <v>2.01</v>
      </c>
      <c r="J28" s="24"/>
      <c r="K28" s="19" t="s">
        <v>26</v>
      </c>
      <c r="L28" s="27" t="e">
        <f>((#REF!-1)*(1-(IF(F28="no",0,'win bsp'!$B$3)))+1)</f>
        <v>#REF!</v>
      </c>
      <c r="M28" s="27">
        <f t="shared" si="0"/>
        <v>1</v>
      </c>
      <c r="N28" s="29" t="e">
        <f>IF(ISBLANK(K28),,IF(ISBLANK(#REF!),,(IF(K28="WON-EW",((((#REF!-1)*H28)*'win bsp'!$B$2)+('win bsp'!$B$2*(#REF!-1))),IF(K28="WON",((((#REF!-1)*H28)*'win bsp'!$B$2)+('win bsp'!$B$2*(#REF!-1))),IF(K28="PLACED",((((#REF!-1)*H28)*'win bsp'!$B$2)-'win bsp'!$B$2),IF(H28=0,-'win bsp'!$B$2,IF(H28=0,-'win bsp'!$B$2,-('win bsp'!$B$2*2)))))))*E28))</f>
        <v>#REF!</v>
      </c>
      <c r="O28" s="28" t="e">
        <f>IF(ISBLANK(K28),,IF(ISBLANK(#REF!),,(IF(K28="WON-EW",((((L28-1)*H28)*'win bsp'!$B$2)+('win bsp'!$B$2*(L28-1))),IF(K28="WON",((((L28-1)*H28)*'win bsp'!$B$2)+('win bsp'!$B$2*(L28-1))),IF(K28="PLACED",((((L28-1)*H28)*'win bsp'!$B$2)-'win bsp'!$B$2),IF(H28=0,-'win bsp'!$B$2,IF(H28=0,-'win bsp'!$B$2,-('win bsp'!$B$2*2)))))))*E28))</f>
        <v>#REF!</v>
      </c>
      <c r="P28" s="28">
        <f>IF(ISBLANK(K28),,IF(S28&lt;&gt;1,((IF(K28="WON-EW",(((I28-1)*'win bsp'!$B$2)*(1-$B$3))+(((J28-1)*'win bsp'!$B$2)*(1-$B$3)),IF(K28="WON",(((I28-1)*'win bsp'!$B$2)*(1-$B$3)),IF(K28="PLACED",(((J28-1)*'win bsp'!$B$2)*(1-$B$3))-'win bsp'!$B$2,IF(H28=0,-'win bsp'!$B$2,-('win bsp'!$B$2*2))))))*E28),0))</f>
        <v>19.189999999999994</v>
      </c>
      <c r="S28">
        <f t="shared" si="1"/>
        <v>2</v>
      </c>
    </row>
    <row r="29" spans="1:19" ht="15">
      <c r="A29" s="22">
        <v>42699</v>
      </c>
      <c r="B29" s="23">
        <v>12.3</v>
      </c>
      <c r="C29" s="18" t="s">
        <v>68</v>
      </c>
      <c r="D29" s="18" t="s">
        <v>69</v>
      </c>
      <c r="E29" s="24">
        <v>1</v>
      </c>
      <c r="F29" s="24" t="s">
        <v>31</v>
      </c>
      <c r="G29" s="24" t="s">
        <v>32</v>
      </c>
      <c r="H29" s="24">
        <v>0</v>
      </c>
      <c r="I29" s="42">
        <v>9</v>
      </c>
      <c r="J29" s="24"/>
      <c r="K29" s="19" t="s">
        <v>29</v>
      </c>
      <c r="L29" s="27" t="e">
        <f>((#REF!-1)*(1-(IF(F29="no",0,'win bsp'!$B$3)))+1)</f>
        <v>#REF!</v>
      </c>
      <c r="M29" s="27">
        <f t="shared" si="0"/>
        <v>1</v>
      </c>
      <c r="N29" s="29">
        <f>IF(ISBLANK(K29),,IF(ISBLANK(#REF!),,(IF(K29="WON-EW",((((#REF!-1)*H29)*'win bsp'!$B$2)+('win bsp'!$B$2*(#REF!-1))),IF(K29="WON",((((#REF!-1)*H29)*'win bsp'!$B$2)+('win bsp'!$B$2*(#REF!-1))),IF(K29="PLACED",((((#REF!-1)*H29)*'win bsp'!$B$2)-'win bsp'!$B$2),IF(H29=0,-'win bsp'!$B$2,IF(H29=0,-'win bsp'!$B$2,-('win bsp'!$B$2*2)))))))*E29))</f>
        <v>-20</v>
      </c>
      <c r="O29" s="28">
        <f>IF(ISBLANK(K29),,IF(ISBLANK(#REF!),,(IF(K29="WON-EW",((((L29-1)*H29)*'win bsp'!$B$2)+('win bsp'!$B$2*(L29-1))),IF(K29="WON",((((L29-1)*H29)*'win bsp'!$B$2)+('win bsp'!$B$2*(L29-1))),IF(K29="PLACED",((((L29-1)*H29)*'win bsp'!$B$2)-'win bsp'!$B$2),IF(H29=0,-'win bsp'!$B$2,IF(H29=0,-'win bsp'!$B$2,-('win bsp'!$B$2*2)))))))*E29))</f>
        <v>-20</v>
      </c>
      <c r="P29" s="28">
        <f>IF(ISBLANK(K29),,IF(S29&lt;&gt;1,((IF(K29="WON-EW",(((I29-1)*'win bsp'!$B$2)*(1-$B$3))+(((J29-1)*'win bsp'!$B$2)*(1-$B$3)),IF(K29="WON",(((I29-1)*'win bsp'!$B$2)*(1-$B$3)),IF(K29="PLACED",(((J29-1)*'win bsp'!$B$2)*(1-$B$3))-'win bsp'!$B$2,IF(H29=0,-'win bsp'!$B$2,-('win bsp'!$B$2*2))))))*E29),0))</f>
        <v>-20</v>
      </c>
      <c r="S29">
        <f t="shared" si="1"/>
        <v>2</v>
      </c>
    </row>
    <row r="30" spans="1:19" ht="15">
      <c r="A30" s="22">
        <v>42699</v>
      </c>
      <c r="B30" s="23">
        <v>14.45</v>
      </c>
      <c r="C30" s="18" t="s">
        <v>68</v>
      </c>
      <c r="D30" s="18" t="s">
        <v>70</v>
      </c>
      <c r="E30" s="24">
        <v>1</v>
      </c>
      <c r="F30" s="24" t="s">
        <v>31</v>
      </c>
      <c r="G30" s="24" t="s">
        <v>32</v>
      </c>
      <c r="H30" s="24">
        <v>0</v>
      </c>
      <c r="I30" s="42">
        <v>9.25</v>
      </c>
      <c r="J30" s="24"/>
      <c r="K30" s="19" t="s">
        <v>29</v>
      </c>
      <c r="L30" s="27" t="e">
        <f>((#REF!-1)*(1-(IF(F30="no",0,'win bsp'!$B$3)))+1)</f>
        <v>#REF!</v>
      </c>
      <c r="M30" s="27">
        <f t="shared" si="0"/>
        <v>1</v>
      </c>
      <c r="N30" s="29">
        <f>IF(ISBLANK(K30),,IF(ISBLANK(#REF!),,(IF(K30="WON-EW",((((#REF!-1)*H30)*'win bsp'!$B$2)+('win bsp'!$B$2*(#REF!-1))),IF(K30="WON",((((#REF!-1)*H30)*'win bsp'!$B$2)+('win bsp'!$B$2*(#REF!-1))),IF(K30="PLACED",((((#REF!-1)*H30)*'win bsp'!$B$2)-'win bsp'!$B$2),IF(H30=0,-'win bsp'!$B$2,IF(H30=0,-'win bsp'!$B$2,-('win bsp'!$B$2*2)))))))*E30))</f>
        <v>-20</v>
      </c>
      <c r="O30" s="28">
        <f>IF(ISBLANK(K30),,IF(ISBLANK(#REF!),,(IF(K30="WON-EW",((((L30-1)*H30)*'win bsp'!$B$2)+('win bsp'!$B$2*(L30-1))),IF(K30="WON",((((L30-1)*H30)*'win bsp'!$B$2)+('win bsp'!$B$2*(L30-1))),IF(K30="PLACED",((((L30-1)*H30)*'win bsp'!$B$2)-'win bsp'!$B$2),IF(H30=0,-'win bsp'!$B$2,IF(H30=0,-'win bsp'!$B$2,-('win bsp'!$B$2*2)))))))*E30))</f>
        <v>-20</v>
      </c>
      <c r="P30" s="28">
        <f>IF(ISBLANK(K30),,IF(S30&lt;&gt;1,((IF(K30="WON-EW",(((I30-1)*'win bsp'!$B$2)*(1-$B$3))+(((J30-1)*'win bsp'!$B$2)*(1-$B$3)),IF(K30="WON",(((I30-1)*'win bsp'!$B$2)*(1-$B$3)),IF(K30="PLACED",(((J30-1)*'win bsp'!$B$2)*(1-$B$3))-'win bsp'!$B$2,IF(H30=0,-'win bsp'!$B$2,-('win bsp'!$B$2*2))))))*E30),0))</f>
        <v>-20</v>
      </c>
      <c r="S30">
        <f t="shared" si="1"/>
        <v>2</v>
      </c>
    </row>
    <row r="31" spans="1:19" ht="15">
      <c r="A31" s="22">
        <v>42699</v>
      </c>
      <c r="B31" s="23">
        <v>15.5</v>
      </c>
      <c r="C31" s="18" t="s">
        <v>68</v>
      </c>
      <c r="D31" s="18" t="s">
        <v>71</v>
      </c>
      <c r="E31" s="24">
        <v>1</v>
      </c>
      <c r="F31" s="24" t="s">
        <v>31</v>
      </c>
      <c r="G31" s="24" t="s">
        <v>32</v>
      </c>
      <c r="H31" s="24">
        <v>0</v>
      </c>
      <c r="I31" s="42">
        <v>33.32</v>
      </c>
      <c r="J31" s="24"/>
      <c r="K31" s="19" t="s">
        <v>29</v>
      </c>
      <c r="L31" s="27" t="e">
        <f>((#REF!-1)*(1-(IF(F31="no",0,'win bsp'!$B$3)))+1)</f>
        <v>#REF!</v>
      </c>
      <c r="M31" s="27">
        <f t="shared" si="0"/>
        <v>1</v>
      </c>
      <c r="N31" s="29">
        <f>IF(ISBLANK(K31),,IF(ISBLANK(#REF!),,(IF(K31="WON-EW",((((#REF!-1)*H31)*'win bsp'!$B$2)+('win bsp'!$B$2*(#REF!-1))),IF(K31="WON",((((#REF!-1)*H31)*'win bsp'!$B$2)+('win bsp'!$B$2*(#REF!-1))),IF(K31="PLACED",((((#REF!-1)*H31)*'win bsp'!$B$2)-'win bsp'!$B$2),IF(H31=0,-'win bsp'!$B$2,IF(H31=0,-'win bsp'!$B$2,-('win bsp'!$B$2*2)))))))*E31))</f>
        <v>-20</v>
      </c>
      <c r="O31" s="28">
        <f>IF(ISBLANK(K31),,IF(ISBLANK(#REF!),,(IF(K31="WON-EW",((((L31-1)*H31)*'win bsp'!$B$2)+('win bsp'!$B$2*(L31-1))),IF(K31="WON",((((L31-1)*H31)*'win bsp'!$B$2)+('win bsp'!$B$2*(L31-1))),IF(K31="PLACED",((((L31-1)*H31)*'win bsp'!$B$2)-'win bsp'!$B$2),IF(H31=0,-'win bsp'!$B$2,IF(H31=0,-'win bsp'!$B$2,-('win bsp'!$B$2*2)))))))*E31))</f>
        <v>-20</v>
      </c>
      <c r="P31" s="28">
        <f>IF(ISBLANK(K31),,IF(S31&lt;&gt;1,((IF(K31="WON-EW",(((I31-1)*'win bsp'!$B$2)*(1-$B$3))+(((J31-1)*'win bsp'!$B$2)*(1-$B$3)),IF(K31="WON",(((I31-1)*'win bsp'!$B$2)*(1-$B$3)),IF(K31="PLACED",(((J31-1)*'win bsp'!$B$2)*(1-$B$3))-'win bsp'!$B$2,IF(H31=0,-'win bsp'!$B$2,-('win bsp'!$B$2*2))))))*E31),0))</f>
        <v>-20</v>
      </c>
      <c r="S31">
        <f t="shared" si="1"/>
        <v>2</v>
      </c>
    </row>
    <row r="32" spans="1:19" ht="15">
      <c r="A32" s="22">
        <v>42699</v>
      </c>
      <c r="B32" s="23">
        <v>16.15</v>
      </c>
      <c r="C32" s="18" t="s">
        <v>38</v>
      </c>
      <c r="D32" s="18" t="s">
        <v>72</v>
      </c>
      <c r="E32" s="24">
        <v>1</v>
      </c>
      <c r="F32" s="24" t="s">
        <v>31</v>
      </c>
      <c r="G32" s="24" t="s">
        <v>32</v>
      </c>
      <c r="H32" s="24">
        <v>0</v>
      </c>
      <c r="I32" s="42">
        <v>6.8</v>
      </c>
      <c r="J32" s="24"/>
      <c r="K32" s="19" t="s">
        <v>29</v>
      </c>
      <c r="L32" s="27" t="e">
        <f>((#REF!-1)*(1-(IF(F32="no",0,'win bsp'!$B$3)))+1)</f>
        <v>#REF!</v>
      </c>
      <c r="M32" s="27">
        <f t="shared" si="0"/>
        <v>1</v>
      </c>
      <c r="N32" s="29">
        <f>IF(ISBLANK(K32),,IF(ISBLANK(#REF!),,(IF(K32="WON-EW",((((#REF!-1)*H32)*'win bsp'!$B$2)+('win bsp'!$B$2*(#REF!-1))),IF(K32="WON",((((#REF!-1)*H32)*'win bsp'!$B$2)+('win bsp'!$B$2*(#REF!-1))),IF(K32="PLACED",((((#REF!-1)*H32)*'win bsp'!$B$2)-'win bsp'!$B$2),IF(H32=0,-'win bsp'!$B$2,IF(H32=0,-'win bsp'!$B$2,-('win bsp'!$B$2*2)))))))*E32))</f>
        <v>-20</v>
      </c>
      <c r="O32" s="28">
        <f>IF(ISBLANK(K32),,IF(ISBLANK(#REF!),,(IF(K32="WON-EW",((((L32-1)*H32)*'win bsp'!$B$2)+('win bsp'!$B$2*(L32-1))),IF(K32="WON",((((L32-1)*H32)*'win bsp'!$B$2)+('win bsp'!$B$2*(L32-1))),IF(K32="PLACED",((((L32-1)*H32)*'win bsp'!$B$2)-'win bsp'!$B$2),IF(H32=0,-'win bsp'!$B$2,IF(H32=0,-'win bsp'!$B$2,-('win bsp'!$B$2*2)))))))*E32))</f>
        <v>-20</v>
      </c>
      <c r="P32" s="28">
        <f>IF(ISBLANK(K32),,IF(S32&lt;&gt;1,((IF(K32="WON-EW",(((I32-1)*'win bsp'!$B$2)*(1-$B$3))+(((J32-1)*'win bsp'!$B$2)*(1-$B$3)),IF(K32="WON",(((I32-1)*'win bsp'!$B$2)*(1-$B$3)),IF(K32="PLACED",(((J32-1)*'win bsp'!$B$2)*(1-$B$3))-'win bsp'!$B$2,IF(H32=0,-'win bsp'!$B$2,-('win bsp'!$B$2*2))))))*E32),0))</f>
        <v>-20</v>
      </c>
      <c r="S32">
        <f t="shared" si="1"/>
        <v>2</v>
      </c>
    </row>
    <row r="33" spans="1:19" ht="15">
      <c r="A33" s="22">
        <v>42699</v>
      </c>
      <c r="B33" s="23">
        <v>17.15</v>
      </c>
      <c r="C33" s="18" t="s">
        <v>38</v>
      </c>
      <c r="D33" s="18" t="s">
        <v>73</v>
      </c>
      <c r="E33" s="24">
        <v>1</v>
      </c>
      <c r="F33" s="24" t="s">
        <v>31</v>
      </c>
      <c r="G33" s="24" t="s">
        <v>32</v>
      </c>
      <c r="H33" s="24">
        <v>0</v>
      </c>
      <c r="I33" s="42">
        <v>3.21</v>
      </c>
      <c r="J33" s="24"/>
      <c r="K33" s="19" t="s">
        <v>29</v>
      </c>
      <c r="L33" s="27" t="e">
        <f>((#REF!-1)*(1-(IF(F33="no",0,'win bsp'!$B$3)))+1)</f>
        <v>#REF!</v>
      </c>
      <c r="M33" s="27">
        <f t="shared" si="0"/>
        <v>1</v>
      </c>
      <c r="N33" s="29">
        <f>IF(ISBLANK(K33),,IF(ISBLANK(#REF!),,(IF(K33="WON-EW",((((#REF!-1)*H33)*'win bsp'!$B$2)+('win bsp'!$B$2*(#REF!-1))),IF(K33="WON",((((#REF!-1)*H33)*'win bsp'!$B$2)+('win bsp'!$B$2*(#REF!-1))),IF(K33="PLACED",((((#REF!-1)*H33)*'win bsp'!$B$2)-'win bsp'!$B$2),IF(H33=0,-'win bsp'!$B$2,IF(H33=0,-'win bsp'!$B$2,-('win bsp'!$B$2*2)))))))*E33))</f>
        <v>-20</v>
      </c>
      <c r="O33" s="28">
        <f>IF(ISBLANK(K33),,IF(ISBLANK(#REF!),,(IF(K33="WON-EW",((((L33-1)*H33)*'win bsp'!$B$2)+('win bsp'!$B$2*(L33-1))),IF(K33="WON",((((L33-1)*H33)*'win bsp'!$B$2)+('win bsp'!$B$2*(L33-1))),IF(K33="PLACED",((((L33-1)*H33)*'win bsp'!$B$2)-'win bsp'!$B$2),IF(H33=0,-'win bsp'!$B$2,IF(H33=0,-'win bsp'!$B$2,-('win bsp'!$B$2*2)))))))*E33))</f>
        <v>-20</v>
      </c>
      <c r="P33" s="28">
        <f>IF(ISBLANK(K33),,IF(S33&lt;&gt;1,((IF(K33="WON-EW",(((I33-1)*'win bsp'!$B$2)*(1-$B$3))+(((J33-1)*'win bsp'!$B$2)*(1-$B$3)),IF(K33="WON",(((I33-1)*'win bsp'!$B$2)*(1-$B$3)),IF(K33="PLACED",(((J33-1)*'win bsp'!$B$2)*(1-$B$3))-'win bsp'!$B$2,IF(H33=0,-'win bsp'!$B$2,-('win bsp'!$B$2*2))))))*E33),0))</f>
        <v>-20</v>
      </c>
      <c r="S33">
        <f t="shared" si="1"/>
        <v>2</v>
      </c>
    </row>
    <row r="34" spans="1:19" ht="15">
      <c r="A34" s="22">
        <v>42700</v>
      </c>
      <c r="B34" s="23">
        <v>12.35</v>
      </c>
      <c r="C34" s="18" t="s">
        <v>65</v>
      </c>
      <c r="D34" s="18" t="s">
        <v>74</v>
      </c>
      <c r="E34" s="24">
        <v>1</v>
      </c>
      <c r="F34" s="24" t="s">
        <v>31</v>
      </c>
      <c r="G34" s="24" t="s">
        <v>32</v>
      </c>
      <c r="H34" s="24">
        <v>0</v>
      </c>
      <c r="I34" s="42">
        <v>2.35</v>
      </c>
      <c r="J34" s="24"/>
      <c r="K34" s="19" t="s">
        <v>29</v>
      </c>
      <c r="L34" s="27" t="e">
        <f>((#REF!-1)*(1-(IF(F34="no",0,'win bsp'!$B$3)))+1)</f>
        <v>#REF!</v>
      </c>
      <c r="M34" s="27">
        <f t="shared" si="0"/>
        <v>1</v>
      </c>
      <c r="N34" s="29">
        <f>IF(ISBLANK(K34),,IF(ISBLANK(#REF!),,(IF(K34="WON-EW",((((#REF!-1)*H34)*'win bsp'!$B$2)+('win bsp'!$B$2*(#REF!-1))),IF(K34="WON",((((#REF!-1)*H34)*'win bsp'!$B$2)+('win bsp'!$B$2*(#REF!-1))),IF(K34="PLACED",((((#REF!-1)*H34)*'win bsp'!$B$2)-'win bsp'!$B$2),IF(H34=0,-'win bsp'!$B$2,IF(H34=0,-'win bsp'!$B$2,-('win bsp'!$B$2*2)))))))*E34))</f>
        <v>-20</v>
      </c>
      <c r="O34" s="28">
        <f>IF(ISBLANK(K34),,IF(ISBLANK(#REF!),,(IF(K34="WON-EW",((((L34-1)*H34)*'win bsp'!$B$2)+('win bsp'!$B$2*(L34-1))),IF(K34="WON",((((L34-1)*H34)*'win bsp'!$B$2)+('win bsp'!$B$2*(L34-1))),IF(K34="PLACED",((((L34-1)*H34)*'win bsp'!$B$2)-'win bsp'!$B$2),IF(H34=0,-'win bsp'!$B$2,IF(H34=0,-'win bsp'!$B$2,-('win bsp'!$B$2*2)))))))*E34))</f>
        <v>-20</v>
      </c>
      <c r="P34" s="28">
        <f>IF(ISBLANK(K34),,IF(S34&lt;&gt;1,((IF(K34="WON-EW",(((I34-1)*'win bsp'!$B$2)*(1-$B$3))+(((J34-1)*'win bsp'!$B$2)*(1-$B$3)),IF(K34="WON",(((I34-1)*'win bsp'!$B$2)*(1-$B$3)),IF(K34="PLACED",(((J34-1)*'win bsp'!$B$2)*(1-$B$3))-'win bsp'!$B$2,IF(H34=0,-'win bsp'!$B$2,-('win bsp'!$B$2*2))))))*E34),0))</f>
        <v>-20</v>
      </c>
      <c r="S34">
        <f t="shared" si="1"/>
        <v>2</v>
      </c>
    </row>
    <row r="35" spans="1:19" ht="15">
      <c r="A35" s="22">
        <v>42700</v>
      </c>
      <c r="B35" s="23">
        <v>13.1</v>
      </c>
      <c r="C35" s="18" t="s">
        <v>65</v>
      </c>
      <c r="D35" s="18" t="s">
        <v>75</v>
      </c>
      <c r="E35" s="24">
        <v>1</v>
      </c>
      <c r="F35" s="24" t="s">
        <v>31</v>
      </c>
      <c r="G35" s="24" t="s">
        <v>32</v>
      </c>
      <c r="H35" s="24">
        <v>0</v>
      </c>
      <c r="I35" s="42">
        <v>10.63</v>
      </c>
      <c r="J35" s="24"/>
      <c r="K35" s="19" t="s">
        <v>29</v>
      </c>
      <c r="L35" s="27" t="e">
        <f>((#REF!-1)*(1-(IF(F35="no",0,'win bsp'!$B$3)))+1)</f>
        <v>#REF!</v>
      </c>
      <c r="M35" s="27">
        <f t="shared" si="0"/>
        <v>1</v>
      </c>
      <c r="N35" s="29">
        <f>IF(ISBLANK(K35),,IF(ISBLANK(#REF!),,(IF(K35="WON-EW",((((#REF!-1)*H35)*'win bsp'!$B$2)+('win bsp'!$B$2*(#REF!-1))),IF(K35="WON",((((#REF!-1)*H35)*'win bsp'!$B$2)+('win bsp'!$B$2*(#REF!-1))),IF(K35="PLACED",((((#REF!-1)*H35)*'win bsp'!$B$2)-'win bsp'!$B$2),IF(H35=0,-'win bsp'!$B$2,IF(H35=0,-'win bsp'!$B$2,-('win bsp'!$B$2*2)))))))*E35))</f>
        <v>-20</v>
      </c>
      <c r="O35" s="28">
        <f>IF(ISBLANK(K35),,IF(ISBLANK(#REF!),,(IF(K35="WON-EW",((((L35-1)*H35)*'win bsp'!$B$2)+('win bsp'!$B$2*(L35-1))),IF(K35="WON",((((L35-1)*H35)*'win bsp'!$B$2)+('win bsp'!$B$2*(L35-1))),IF(K35="PLACED",((((L35-1)*H35)*'win bsp'!$B$2)-'win bsp'!$B$2),IF(H35=0,-'win bsp'!$B$2,IF(H35=0,-'win bsp'!$B$2,-('win bsp'!$B$2*2)))))))*E35))</f>
        <v>-20</v>
      </c>
      <c r="P35" s="28">
        <f>IF(ISBLANK(K35),,IF(S35&lt;&gt;1,((IF(K35="WON-EW",(((I35-1)*'win bsp'!$B$2)*(1-$B$3))+(((J35-1)*'win bsp'!$B$2)*(1-$B$3)),IF(K35="WON",(((I35-1)*'win bsp'!$B$2)*(1-$B$3)),IF(K35="PLACED",(((J35-1)*'win bsp'!$B$2)*(1-$B$3))-'win bsp'!$B$2,IF(H35=0,-'win bsp'!$B$2,-('win bsp'!$B$2*2))))))*E35),0))</f>
        <v>-20</v>
      </c>
      <c r="S35">
        <f t="shared" si="1"/>
        <v>2</v>
      </c>
    </row>
    <row r="36" spans="1:19" ht="15">
      <c r="A36" s="22">
        <v>42700</v>
      </c>
      <c r="B36" s="23">
        <v>14.2</v>
      </c>
      <c r="C36" s="18" t="s">
        <v>65</v>
      </c>
      <c r="D36" s="18" t="s">
        <v>76</v>
      </c>
      <c r="E36" s="24">
        <v>1</v>
      </c>
      <c r="F36" s="24" t="s">
        <v>31</v>
      </c>
      <c r="G36" s="24" t="s">
        <v>32</v>
      </c>
      <c r="H36" s="24">
        <v>0</v>
      </c>
      <c r="I36" s="42">
        <v>4.41</v>
      </c>
      <c r="J36" s="24"/>
      <c r="K36" s="19" t="s">
        <v>29</v>
      </c>
      <c r="L36" s="27" t="e">
        <f>((#REF!-1)*(1-(IF(F36="no",0,'win bsp'!$B$3)))+1)</f>
        <v>#REF!</v>
      </c>
      <c r="M36" s="27">
        <f t="shared" si="0"/>
        <v>1</v>
      </c>
      <c r="N36" s="29">
        <f>IF(ISBLANK(K36),,IF(ISBLANK(#REF!),,(IF(K36="WON-EW",((((#REF!-1)*H36)*'win bsp'!$B$2)+('win bsp'!$B$2*(#REF!-1))),IF(K36="WON",((((#REF!-1)*H36)*'win bsp'!$B$2)+('win bsp'!$B$2*(#REF!-1))),IF(K36="PLACED",((((#REF!-1)*H36)*'win bsp'!$B$2)-'win bsp'!$B$2),IF(H36=0,-'win bsp'!$B$2,IF(H36=0,-'win bsp'!$B$2,-('win bsp'!$B$2*2)))))))*E36))</f>
        <v>-20</v>
      </c>
      <c r="O36" s="28">
        <f>IF(ISBLANK(K36),,IF(ISBLANK(#REF!),,(IF(K36="WON-EW",((((L36-1)*H36)*'win bsp'!$B$2)+('win bsp'!$B$2*(L36-1))),IF(K36="WON",((((L36-1)*H36)*'win bsp'!$B$2)+('win bsp'!$B$2*(L36-1))),IF(K36="PLACED",((((L36-1)*H36)*'win bsp'!$B$2)-'win bsp'!$B$2),IF(H36=0,-'win bsp'!$B$2,IF(H36=0,-'win bsp'!$B$2,-('win bsp'!$B$2*2)))))))*E36))</f>
        <v>-20</v>
      </c>
      <c r="P36" s="28">
        <f>IF(ISBLANK(K36),,IF(S36&lt;&gt;1,((IF(K36="WON-EW",(((I36-1)*'win bsp'!$B$2)*(1-$B$3))+(((J36-1)*'win bsp'!$B$2)*(1-$B$3)),IF(K36="WON",(((I36-1)*'win bsp'!$B$2)*(1-$B$3)),IF(K36="PLACED",(((J36-1)*'win bsp'!$B$2)*(1-$B$3))-'win bsp'!$B$2,IF(H36=0,-'win bsp'!$B$2,-('win bsp'!$B$2*2))))))*E36),0))</f>
        <v>-20</v>
      </c>
      <c r="S36">
        <f t="shared" si="1"/>
        <v>2</v>
      </c>
    </row>
    <row r="37" spans="1:19" ht="15">
      <c r="A37" s="22">
        <v>42700</v>
      </c>
      <c r="B37" s="23">
        <v>15.3</v>
      </c>
      <c r="C37" s="18" t="s">
        <v>65</v>
      </c>
      <c r="D37" s="18" t="s">
        <v>77</v>
      </c>
      <c r="E37" s="24">
        <v>1</v>
      </c>
      <c r="F37" s="24" t="s">
        <v>31</v>
      </c>
      <c r="G37" s="24" t="s">
        <v>32</v>
      </c>
      <c r="H37" s="24">
        <v>0</v>
      </c>
      <c r="I37" s="42">
        <v>5.8</v>
      </c>
      <c r="J37" s="24"/>
      <c r="K37" s="19" t="s">
        <v>29</v>
      </c>
      <c r="L37" s="27" t="e">
        <f>((#REF!-1)*(1-(IF(F37="no",0,'win bsp'!$B$3)))+1)</f>
        <v>#REF!</v>
      </c>
      <c r="M37" s="27">
        <f t="shared" si="0"/>
        <v>1</v>
      </c>
      <c r="N37" s="29">
        <f>IF(ISBLANK(K37),,IF(ISBLANK(#REF!),,(IF(K37="WON-EW",((((#REF!-1)*H37)*'win bsp'!$B$2)+('win bsp'!$B$2*(#REF!-1))),IF(K37="WON",((((#REF!-1)*H37)*'win bsp'!$B$2)+('win bsp'!$B$2*(#REF!-1))),IF(K37="PLACED",((((#REF!-1)*H37)*'win bsp'!$B$2)-'win bsp'!$B$2),IF(H37=0,-'win bsp'!$B$2,IF(H37=0,-'win bsp'!$B$2,-('win bsp'!$B$2*2)))))))*E37))</f>
        <v>-20</v>
      </c>
      <c r="O37" s="28">
        <f>IF(ISBLANK(K37),,IF(ISBLANK(#REF!),,(IF(K37="WON-EW",((((L37-1)*H37)*'win bsp'!$B$2)+('win bsp'!$B$2*(L37-1))),IF(K37="WON",((((L37-1)*H37)*'win bsp'!$B$2)+('win bsp'!$B$2*(L37-1))),IF(K37="PLACED",((((L37-1)*H37)*'win bsp'!$B$2)-'win bsp'!$B$2),IF(H37=0,-'win bsp'!$B$2,IF(H37=0,-'win bsp'!$B$2,-('win bsp'!$B$2*2)))))))*E37))</f>
        <v>-20</v>
      </c>
      <c r="P37" s="28">
        <f>IF(ISBLANK(K37),,IF(S37&lt;&gt;1,((IF(K37="WON-EW",(((I37-1)*'win bsp'!$B$2)*(1-$B$3))+(((J37-1)*'win bsp'!$B$2)*(1-$B$3)),IF(K37="WON",(((I37-1)*'win bsp'!$B$2)*(1-$B$3)),IF(K37="PLACED",(((J37-1)*'win bsp'!$B$2)*(1-$B$3))-'win bsp'!$B$2,IF(H37=0,-'win bsp'!$B$2,-('win bsp'!$B$2*2))))))*E37),0))</f>
        <v>-20</v>
      </c>
      <c r="S37">
        <f t="shared" si="1"/>
        <v>2</v>
      </c>
    </row>
    <row r="38" spans="1:19" ht="15">
      <c r="A38" s="22">
        <v>42702</v>
      </c>
      <c r="B38" s="23">
        <v>13.5</v>
      </c>
      <c r="C38" s="18" t="s">
        <v>65</v>
      </c>
      <c r="D38" s="18" t="s">
        <v>78</v>
      </c>
      <c r="E38" s="24">
        <v>1</v>
      </c>
      <c r="F38" s="24" t="s">
        <v>31</v>
      </c>
      <c r="G38" s="24" t="s">
        <v>32</v>
      </c>
      <c r="H38" s="24">
        <v>0</v>
      </c>
      <c r="I38" s="42">
        <v>4.02</v>
      </c>
      <c r="J38" s="24"/>
      <c r="K38" s="19" t="s">
        <v>29</v>
      </c>
      <c r="L38" s="27" t="e">
        <f>((#REF!-1)*(1-(IF(F38="no",0,'win bsp'!$B$3)))+1)</f>
        <v>#REF!</v>
      </c>
      <c r="M38" s="27">
        <f t="shared" si="0"/>
        <v>1</v>
      </c>
      <c r="N38" s="29">
        <f>IF(ISBLANK(K38),,IF(ISBLANK(#REF!),,(IF(K38="WON-EW",((((#REF!-1)*H38)*'win bsp'!$B$2)+('win bsp'!$B$2*(#REF!-1))),IF(K38="WON",((((#REF!-1)*H38)*'win bsp'!$B$2)+('win bsp'!$B$2*(#REF!-1))),IF(K38="PLACED",((((#REF!-1)*H38)*'win bsp'!$B$2)-'win bsp'!$B$2),IF(H38=0,-'win bsp'!$B$2,IF(H38=0,-'win bsp'!$B$2,-('win bsp'!$B$2*2)))))))*E38))</f>
        <v>-20</v>
      </c>
      <c r="O38" s="28">
        <f>IF(ISBLANK(K38),,IF(ISBLANK(#REF!),,(IF(K38="WON-EW",((((L38-1)*H38)*'win bsp'!$B$2)+('win bsp'!$B$2*(L38-1))),IF(K38="WON",((((L38-1)*H38)*'win bsp'!$B$2)+('win bsp'!$B$2*(L38-1))),IF(K38="PLACED",((((L38-1)*H38)*'win bsp'!$B$2)-'win bsp'!$B$2),IF(H38=0,-'win bsp'!$B$2,IF(H38=0,-'win bsp'!$B$2,-('win bsp'!$B$2*2)))))))*E38))</f>
        <v>-20</v>
      </c>
      <c r="P38" s="28">
        <f>IF(ISBLANK(K38),,IF(S38&lt;&gt;1,((IF(K38="WON-EW",(((I38-1)*'win bsp'!$B$2)*(1-$B$3))+(((J38-1)*'win bsp'!$B$2)*(1-$B$3)),IF(K38="WON",(((I38-1)*'win bsp'!$B$2)*(1-$B$3)),IF(K38="PLACED",(((J38-1)*'win bsp'!$B$2)*(1-$B$3))-'win bsp'!$B$2,IF(H38=0,-'win bsp'!$B$2,-('win bsp'!$B$2*2))))))*E38),0))</f>
        <v>-20</v>
      </c>
      <c r="S38">
        <f t="shared" si="1"/>
        <v>2</v>
      </c>
    </row>
    <row r="39" spans="1:19" ht="15">
      <c r="A39" s="22">
        <v>42702</v>
      </c>
      <c r="B39" s="23">
        <v>14.1</v>
      </c>
      <c r="C39" s="18" t="s">
        <v>79</v>
      </c>
      <c r="D39" s="18" t="s">
        <v>80</v>
      </c>
      <c r="E39" s="24">
        <v>1</v>
      </c>
      <c r="F39" s="24" t="s">
        <v>31</v>
      </c>
      <c r="G39" s="24" t="s">
        <v>32</v>
      </c>
      <c r="H39" s="24">
        <v>0</v>
      </c>
      <c r="I39" s="42">
        <v>3.5</v>
      </c>
      <c r="J39" s="24"/>
      <c r="K39" s="19" t="s">
        <v>29</v>
      </c>
      <c r="L39" s="27" t="e">
        <f>((#REF!-1)*(1-(IF(F39="no",0,'win bsp'!$B$3)))+1)</f>
        <v>#REF!</v>
      </c>
      <c r="M39" s="27">
        <f t="shared" si="0"/>
        <v>1</v>
      </c>
      <c r="N39" s="29">
        <f>IF(ISBLANK(K39),,IF(ISBLANK(#REF!),,(IF(K39="WON-EW",((((#REF!-1)*H39)*'win bsp'!$B$2)+('win bsp'!$B$2*(#REF!-1))),IF(K39="WON",((((#REF!-1)*H39)*'win bsp'!$B$2)+('win bsp'!$B$2*(#REF!-1))),IF(K39="PLACED",((((#REF!-1)*H39)*'win bsp'!$B$2)-'win bsp'!$B$2),IF(H39=0,-'win bsp'!$B$2,IF(H39=0,-'win bsp'!$B$2,-('win bsp'!$B$2*2)))))))*E39))</f>
        <v>-20</v>
      </c>
      <c r="O39" s="28">
        <f>IF(ISBLANK(K39),,IF(ISBLANK(#REF!),,(IF(K39="WON-EW",((((L39-1)*H39)*'win bsp'!$B$2)+('win bsp'!$B$2*(L39-1))),IF(K39="WON",((((L39-1)*H39)*'win bsp'!$B$2)+('win bsp'!$B$2*(L39-1))),IF(K39="PLACED",((((L39-1)*H39)*'win bsp'!$B$2)-'win bsp'!$B$2),IF(H39=0,-'win bsp'!$B$2,IF(H39=0,-'win bsp'!$B$2,-('win bsp'!$B$2*2)))))))*E39))</f>
        <v>-20</v>
      </c>
      <c r="P39" s="28">
        <f>IF(ISBLANK(K39),,IF(S39&lt;&gt;1,((IF(K39="WON-EW",(((I39-1)*'win bsp'!$B$2)*(1-$B$3))+(((J39-1)*'win bsp'!$B$2)*(1-$B$3)),IF(K39="WON",(((I39-1)*'win bsp'!$B$2)*(1-$B$3)),IF(K39="PLACED",(((J39-1)*'win bsp'!$B$2)*(1-$B$3))-'win bsp'!$B$2,IF(H39=0,-'win bsp'!$B$2,-('win bsp'!$B$2*2))))))*E39),0))</f>
        <v>-20</v>
      </c>
      <c r="S39">
        <f t="shared" si="1"/>
        <v>2</v>
      </c>
    </row>
    <row r="40" spans="1:19" ht="15">
      <c r="A40" s="22">
        <v>42702</v>
      </c>
      <c r="B40" s="23">
        <v>15.1</v>
      </c>
      <c r="C40" s="18" t="s">
        <v>79</v>
      </c>
      <c r="D40" s="18" t="s">
        <v>81</v>
      </c>
      <c r="E40" s="24">
        <v>1</v>
      </c>
      <c r="F40" s="24" t="s">
        <v>31</v>
      </c>
      <c r="G40" s="24" t="s">
        <v>32</v>
      </c>
      <c r="H40" s="24">
        <v>0</v>
      </c>
      <c r="I40" s="42">
        <v>5.99</v>
      </c>
      <c r="J40" s="24"/>
      <c r="K40" s="19" t="s">
        <v>29</v>
      </c>
      <c r="L40" s="27" t="e">
        <f>((#REF!-1)*(1-(IF(F40="no",0,'win bsp'!$B$3)))+1)</f>
        <v>#REF!</v>
      </c>
      <c r="M40" s="27">
        <f t="shared" si="0"/>
        <v>1</v>
      </c>
      <c r="N40" s="29">
        <f>IF(ISBLANK(K40),,IF(ISBLANK(#REF!),,(IF(K40="WON-EW",((((#REF!-1)*H40)*'win bsp'!$B$2)+('win bsp'!$B$2*(#REF!-1))),IF(K40="WON",((((#REF!-1)*H40)*'win bsp'!$B$2)+('win bsp'!$B$2*(#REF!-1))),IF(K40="PLACED",((((#REF!-1)*H40)*'win bsp'!$B$2)-'win bsp'!$B$2),IF(H40=0,-'win bsp'!$B$2,IF(H40=0,-'win bsp'!$B$2,-('win bsp'!$B$2*2)))))))*E40))</f>
        <v>-20</v>
      </c>
      <c r="O40" s="28">
        <f>IF(ISBLANK(K40),,IF(ISBLANK(#REF!),,(IF(K40="WON-EW",((((L40-1)*H40)*'win bsp'!$B$2)+('win bsp'!$B$2*(L40-1))),IF(K40="WON",((((L40-1)*H40)*'win bsp'!$B$2)+('win bsp'!$B$2*(L40-1))),IF(K40="PLACED",((((L40-1)*H40)*'win bsp'!$B$2)-'win bsp'!$B$2),IF(H40=0,-'win bsp'!$B$2,IF(H40=0,-'win bsp'!$B$2,-('win bsp'!$B$2*2)))))))*E40))</f>
        <v>-20</v>
      </c>
      <c r="P40" s="28">
        <f>IF(ISBLANK(K40),,IF(S40&lt;&gt;1,((IF(K40="WON-EW",(((I40-1)*'win bsp'!$B$2)*(1-$B$3))+(((J40-1)*'win bsp'!$B$2)*(1-$B$3)),IF(K40="WON",(((I40-1)*'win bsp'!$B$2)*(1-$B$3)),IF(K40="PLACED",(((J40-1)*'win bsp'!$B$2)*(1-$B$3))-'win bsp'!$B$2,IF(H40=0,-'win bsp'!$B$2,-('win bsp'!$B$2*2))))))*E40),0))</f>
        <v>-20</v>
      </c>
      <c r="S40">
        <f t="shared" si="1"/>
        <v>2</v>
      </c>
    </row>
    <row r="41" spans="1:19" ht="15">
      <c r="A41" s="22">
        <v>42703</v>
      </c>
      <c r="B41" s="23">
        <v>13.2</v>
      </c>
      <c r="C41" s="18" t="s">
        <v>65</v>
      </c>
      <c r="D41" s="18" t="s">
        <v>82</v>
      </c>
      <c r="E41" s="24">
        <v>1</v>
      </c>
      <c r="F41" s="24" t="s">
        <v>31</v>
      </c>
      <c r="G41" s="24" t="s">
        <v>32</v>
      </c>
      <c r="H41" s="24">
        <v>0</v>
      </c>
      <c r="I41" s="42">
        <v>3.11</v>
      </c>
      <c r="J41" s="24"/>
      <c r="K41" s="19" t="s">
        <v>26</v>
      </c>
      <c r="L41" s="27" t="e">
        <f>((#REF!-1)*(1-(IF(F41="no",0,'win bsp'!$B$3)))+1)</f>
        <v>#REF!</v>
      </c>
      <c r="M41" s="27">
        <f t="shared" si="0"/>
        <v>1</v>
      </c>
      <c r="N41" s="29" t="e">
        <f>IF(ISBLANK(K41),,IF(ISBLANK(#REF!),,(IF(K41="WON-EW",((((#REF!-1)*H41)*'win bsp'!$B$2)+('win bsp'!$B$2*(#REF!-1))),IF(K41="WON",((((#REF!-1)*H41)*'win bsp'!$B$2)+('win bsp'!$B$2*(#REF!-1))),IF(K41="PLACED",((((#REF!-1)*H41)*'win bsp'!$B$2)-'win bsp'!$B$2),IF(H41=0,-'win bsp'!$B$2,IF(H41=0,-'win bsp'!$B$2,-('win bsp'!$B$2*2)))))))*E41))</f>
        <v>#REF!</v>
      </c>
      <c r="O41" s="28" t="e">
        <f>IF(ISBLANK(K41),,IF(ISBLANK(#REF!),,(IF(K41="WON-EW",((((L41-1)*H41)*'win bsp'!$B$2)+('win bsp'!$B$2*(L41-1))),IF(K41="WON",((((L41-1)*H41)*'win bsp'!$B$2)+('win bsp'!$B$2*(L41-1))),IF(K41="PLACED",((((L41-1)*H41)*'win bsp'!$B$2)-'win bsp'!$B$2),IF(H41=0,-'win bsp'!$B$2,IF(H41=0,-'win bsp'!$B$2,-('win bsp'!$B$2*2)))))))*E41))</f>
        <v>#REF!</v>
      </c>
      <c r="P41" s="28">
        <f>IF(ISBLANK(K41),,IF(S41&lt;&gt;1,((IF(K41="WON-EW",(((I41-1)*'win bsp'!$B$2)*(1-$B$3))+(((J41-1)*'win bsp'!$B$2)*(1-$B$3)),IF(K41="WON",(((I41-1)*'win bsp'!$B$2)*(1-$B$3)),IF(K41="PLACED",(((J41-1)*'win bsp'!$B$2)*(1-$B$3))-'win bsp'!$B$2,IF(H41=0,-'win bsp'!$B$2,-('win bsp'!$B$2*2))))))*E41),0))</f>
        <v>40.089999999999996</v>
      </c>
      <c r="S41">
        <f t="shared" si="1"/>
        <v>2</v>
      </c>
    </row>
    <row r="42" spans="1:19" ht="15">
      <c r="A42" s="22">
        <v>42703</v>
      </c>
      <c r="B42" s="23">
        <v>16.2</v>
      </c>
      <c r="C42" s="18" t="s">
        <v>65</v>
      </c>
      <c r="D42" s="18" t="s">
        <v>83</v>
      </c>
      <c r="E42" s="24">
        <v>1</v>
      </c>
      <c r="F42" s="24" t="s">
        <v>31</v>
      </c>
      <c r="G42" s="24" t="s">
        <v>32</v>
      </c>
      <c r="H42" s="24">
        <v>0</v>
      </c>
      <c r="I42" s="42">
        <v>6.96</v>
      </c>
      <c r="J42" s="24"/>
      <c r="K42" s="19" t="s">
        <v>29</v>
      </c>
      <c r="L42" s="27" t="e">
        <f>((#REF!-1)*(1-(IF(F42="no",0,'win bsp'!$B$3)))+1)</f>
        <v>#REF!</v>
      </c>
      <c r="M42" s="27">
        <f t="shared" si="0"/>
        <v>1</v>
      </c>
      <c r="N42" s="29">
        <f>IF(ISBLANK(K42),,IF(ISBLANK(#REF!),,(IF(K42="WON-EW",((((#REF!-1)*H42)*'win bsp'!$B$2)+('win bsp'!$B$2*(#REF!-1))),IF(K42="WON",((((#REF!-1)*H42)*'win bsp'!$B$2)+('win bsp'!$B$2*(#REF!-1))),IF(K42="PLACED",((((#REF!-1)*H42)*'win bsp'!$B$2)-'win bsp'!$B$2),IF(H42=0,-'win bsp'!$B$2,IF(H42=0,-'win bsp'!$B$2,-('win bsp'!$B$2*2)))))))*E42))</f>
        <v>-20</v>
      </c>
      <c r="O42" s="28">
        <f>IF(ISBLANK(K42),,IF(ISBLANK(#REF!),,(IF(K42="WON-EW",((((L42-1)*H42)*'win bsp'!$B$2)+('win bsp'!$B$2*(L42-1))),IF(K42="WON",((((L42-1)*H42)*'win bsp'!$B$2)+('win bsp'!$B$2*(L42-1))),IF(K42="PLACED",((((L42-1)*H42)*'win bsp'!$B$2)-'win bsp'!$B$2),IF(H42=0,-'win bsp'!$B$2,IF(H42=0,-'win bsp'!$B$2,-('win bsp'!$B$2*2)))))))*E42))</f>
        <v>-20</v>
      </c>
      <c r="P42" s="28">
        <f>IF(ISBLANK(K42),,IF(S42&lt;&gt;1,((IF(K42="WON-EW",(((I42-1)*'win bsp'!$B$2)*(1-$B$3))+(((J42-1)*'win bsp'!$B$2)*(1-$B$3)),IF(K42="WON",(((I42-1)*'win bsp'!$B$2)*(1-$B$3)),IF(K42="PLACED",(((J42-1)*'win bsp'!$B$2)*(1-$B$3))-'win bsp'!$B$2,IF(H42=0,-'win bsp'!$B$2,-('win bsp'!$B$2*2))))))*E42),0))</f>
        <v>-20</v>
      </c>
      <c r="S42">
        <f t="shared" si="1"/>
        <v>2</v>
      </c>
    </row>
    <row r="43" spans="1:19" ht="15">
      <c r="A43" s="22">
        <v>42703</v>
      </c>
      <c r="B43" s="23">
        <v>16.5</v>
      </c>
      <c r="C43" s="18" t="s">
        <v>65</v>
      </c>
      <c r="D43" s="18" t="s">
        <v>84</v>
      </c>
      <c r="E43" s="24">
        <v>1</v>
      </c>
      <c r="F43" s="24" t="s">
        <v>31</v>
      </c>
      <c r="G43" s="24" t="s">
        <v>32</v>
      </c>
      <c r="H43" s="24">
        <v>0</v>
      </c>
      <c r="I43" s="42">
        <v>5.5</v>
      </c>
      <c r="J43" s="24"/>
      <c r="K43" s="19" t="s">
        <v>26</v>
      </c>
      <c r="L43" s="27" t="e">
        <f>((#REF!-1)*(1-(IF(F43="no",0,'win bsp'!$B$3)))+1)</f>
        <v>#REF!</v>
      </c>
      <c r="M43" s="27">
        <f t="shared" si="0"/>
        <v>1</v>
      </c>
      <c r="N43" s="29" t="e">
        <f>IF(ISBLANK(K43),,IF(ISBLANK(#REF!),,(IF(K43="WON-EW",((((#REF!-1)*H43)*'win bsp'!$B$2)+('win bsp'!$B$2*(#REF!-1))),IF(K43="WON",((((#REF!-1)*H43)*'win bsp'!$B$2)+('win bsp'!$B$2*(#REF!-1))),IF(K43="PLACED",((((#REF!-1)*H43)*'win bsp'!$B$2)-'win bsp'!$B$2),IF(H43=0,-'win bsp'!$B$2,IF(H43=0,-'win bsp'!$B$2,-('win bsp'!$B$2*2)))))))*E43))</f>
        <v>#REF!</v>
      </c>
      <c r="O43" s="28" t="e">
        <f>IF(ISBLANK(K43),,IF(ISBLANK(#REF!),,(IF(K43="WON-EW",((((L43-1)*H43)*'win bsp'!$B$2)+('win bsp'!$B$2*(L43-1))),IF(K43="WON",((((L43-1)*H43)*'win bsp'!$B$2)+('win bsp'!$B$2*(L43-1))),IF(K43="PLACED",((((L43-1)*H43)*'win bsp'!$B$2)-'win bsp'!$B$2),IF(H43=0,-'win bsp'!$B$2,IF(H43=0,-'win bsp'!$B$2,-('win bsp'!$B$2*2)))))))*E43))</f>
        <v>#REF!</v>
      </c>
      <c r="P43" s="28">
        <f>IF(ISBLANK(K43),,IF(S43&lt;&gt;1,((IF(K43="WON-EW",(((I43-1)*'win bsp'!$B$2)*(1-$B$3))+(((J43-1)*'win bsp'!$B$2)*(1-$B$3)),IF(K43="WON",(((I43-1)*'win bsp'!$B$2)*(1-$B$3)),IF(K43="PLACED",(((J43-1)*'win bsp'!$B$2)*(1-$B$3))-'win bsp'!$B$2,IF(H43=0,-'win bsp'!$B$2,-('win bsp'!$B$2*2))))))*E43),0))</f>
        <v>85.5</v>
      </c>
      <c r="S43">
        <f t="shared" si="1"/>
        <v>2</v>
      </c>
    </row>
    <row r="44" spans="1:19" ht="15">
      <c r="A44" s="22">
        <v>42703</v>
      </c>
      <c r="B44" s="23">
        <v>14.1</v>
      </c>
      <c r="C44" s="18" t="s">
        <v>36</v>
      </c>
      <c r="D44" s="18" t="s">
        <v>85</v>
      </c>
      <c r="E44" s="24">
        <v>1</v>
      </c>
      <c r="F44" s="24" t="s">
        <v>31</v>
      </c>
      <c r="G44" s="24" t="s">
        <v>32</v>
      </c>
      <c r="H44" s="24">
        <v>0</v>
      </c>
      <c r="I44" s="42">
        <v>2.14</v>
      </c>
      <c r="J44" s="24"/>
      <c r="K44" s="19" t="s">
        <v>26</v>
      </c>
      <c r="L44" s="27" t="e">
        <f>((#REF!-1)*(1-(IF(F44="no",0,'win bsp'!$B$3)))+1)</f>
        <v>#REF!</v>
      </c>
      <c r="M44" s="27">
        <f t="shared" si="0"/>
        <v>1</v>
      </c>
      <c r="N44" s="29" t="e">
        <f>IF(ISBLANK(K44),,IF(ISBLANK(#REF!),,(IF(K44="WON-EW",((((#REF!-1)*H44)*'win bsp'!$B$2)+('win bsp'!$B$2*(#REF!-1))),IF(K44="WON",((((#REF!-1)*H44)*'win bsp'!$B$2)+('win bsp'!$B$2*(#REF!-1))),IF(K44="PLACED",((((#REF!-1)*H44)*'win bsp'!$B$2)-'win bsp'!$B$2),IF(H44=0,-'win bsp'!$B$2,IF(H44=0,-'win bsp'!$B$2,-('win bsp'!$B$2*2)))))))*E44))</f>
        <v>#REF!</v>
      </c>
      <c r="O44" s="28" t="e">
        <f>IF(ISBLANK(K44),,IF(ISBLANK(#REF!),,(IF(K44="WON-EW",((((L44-1)*H44)*'win bsp'!$B$2)+('win bsp'!$B$2*(L44-1))),IF(K44="WON",((((L44-1)*H44)*'win bsp'!$B$2)+('win bsp'!$B$2*(L44-1))),IF(K44="PLACED",((((L44-1)*H44)*'win bsp'!$B$2)-'win bsp'!$B$2),IF(H44=0,-'win bsp'!$B$2,IF(H44=0,-'win bsp'!$B$2,-('win bsp'!$B$2*2)))))))*E44))</f>
        <v>#REF!</v>
      </c>
      <c r="P44" s="28">
        <f>IF(ISBLANK(K44),,IF(S44&lt;&gt;1,((IF(K44="WON-EW",(((I44-1)*'win bsp'!$B$2)*(1-$B$3))+(((J44-1)*'win bsp'!$B$2)*(1-$B$3)),IF(K44="WON",(((I44-1)*'win bsp'!$B$2)*(1-$B$3)),IF(K44="PLACED",(((J44-1)*'win bsp'!$B$2)*(1-$B$3))-'win bsp'!$B$2,IF(H44=0,-'win bsp'!$B$2,-('win bsp'!$B$2*2))))))*E44),0))</f>
        <v>21.660000000000004</v>
      </c>
      <c r="S44">
        <f t="shared" si="1"/>
        <v>2</v>
      </c>
    </row>
    <row r="45" spans="1:19" ht="15">
      <c r="A45" s="22">
        <v>42703</v>
      </c>
      <c r="B45" s="23">
        <v>15.4</v>
      </c>
      <c r="C45" s="18" t="s">
        <v>36</v>
      </c>
      <c r="D45" s="18" t="s">
        <v>86</v>
      </c>
      <c r="E45" s="24">
        <v>1</v>
      </c>
      <c r="F45" s="24" t="s">
        <v>31</v>
      </c>
      <c r="G45" s="24" t="s">
        <v>32</v>
      </c>
      <c r="H45" s="24">
        <v>0</v>
      </c>
      <c r="I45" s="42">
        <v>2.7</v>
      </c>
      <c r="J45" s="24"/>
      <c r="K45" s="19" t="s">
        <v>26</v>
      </c>
      <c r="L45" s="27" t="e">
        <f>((#REF!-1)*(1-(IF(F45="no",0,'win bsp'!$B$3)))+1)</f>
        <v>#REF!</v>
      </c>
      <c r="M45" s="27">
        <f t="shared" si="0"/>
        <v>1</v>
      </c>
      <c r="N45" s="29" t="e">
        <f>IF(ISBLANK(K45),,IF(ISBLANK(#REF!),,(IF(K45="WON-EW",((((#REF!-1)*H45)*'win bsp'!$B$2)+('win bsp'!$B$2*(#REF!-1))),IF(K45="WON",((((#REF!-1)*H45)*'win bsp'!$B$2)+('win bsp'!$B$2*(#REF!-1))),IF(K45="PLACED",((((#REF!-1)*H45)*'win bsp'!$B$2)-'win bsp'!$B$2),IF(H45=0,-'win bsp'!$B$2,IF(H45=0,-'win bsp'!$B$2,-('win bsp'!$B$2*2)))))))*E45))</f>
        <v>#REF!</v>
      </c>
      <c r="O45" s="28" t="e">
        <f>IF(ISBLANK(K45),,IF(ISBLANK(#REF!),,(IF(K45="WON-EW",((((L45-1)*H45)*'win bsp'!$B$2)+('win bsp'!$B$2*(L45-1))),IF(K45="WON",((((L45-1)*H45)*'win bsp'!$B$2)+('win bsp'!$B$2*(L45-1))),IF(K45="PLACED",((((L45-1)*H45)*'win bsp'!$B$2)-'win bsp'!$B$2),IF(H45=0,-'win bsp'!$B$2,IF(H45=0,-'win bsp'!$B$2,-('win bsp'!$B$2*2)))))))*E45))</f>
        <v>#REF!</v>
      </c>
      <c r="P45" s="28">
        <f>IF(ISBLANK(K45),,IF(S45&lt;&gt;1,((IF(K45="WON-EW",(((I45-1)*'win bsp'!$B$2)*(1-$B$3))+(((J45-1)*'win bsp'!$B$2)*(1-$B$3)),IF(K45="WON",(((I45-1)*'win bsp'!$B$2)*(1-$B$3)),IF(K45="PLACED",(((J45-1)*'win bsp'!$B$2)*(1-$B$3))-'win bsp'!$B$2,IF(H45=0,-'win bsp'!$B$2,-('win bsp'!$B$2*2))))))*E45),0))</f>
        <v>32.3</v>
      </c>
      <c r="S45">
        <f t="shared" si="1"/>
        <v>2</v>
      </c>
    </row>
    <row r="46" spans="1:19" ht="15">
      <c r="A46" s="22">
        <v>42704</v>
      </c>
      <c r="B46" s="23">
        <v>12.4</v>
      </c>
      <c r="C46" s="18" t="s">
        <v>36</v>
      </c>
      <c r="D46" s="18" t="s">
        <v>87</v>
      </c>
      <c r="E46" s="24">
        <v>1</v>
      </c>
      <c r="F46" s="24" t="s">
        <v>31</v>
      </c>
      <c r="G46" s="24" t="s">
        <v>32</v>
      </c>
      <c r="H46" s="24">
        <v>0</v>
      </c>
      <c r="I46" s="42">
        <v>7.29</v>
      </c>
      <c r="J46" s="24"/>
      <c r="K46" s="19" t="s">
        <v>29</v>
      </c>
      <c r="L46" s="27" t="e">
        <f>((#REF!-1)*(1-(IF(F46="no",0,'win bsp'!$B$3)))+1)</f>
        <v>#REF!</v>
      </c>
      <c r="M46" s="27">
        <f t="shared" si="0"/>
        <v>1</v>
      </c>
      <c r="N46" s="29">
        <f>IF(ISBLANK(K46),,IF(ISBLANK(#REF!),,(IF(K46="WON-EW",((((#REF!-1)*H46)*'win bsp'!$B$2)+('win bsp'!$B$2*(#REF!-1))),IF(K46="WON",((((#REF!-1)*H46)*'win bsp'!$B$2)+('win bsp'!$B$2*(#REF!-1))),IF(K46="PLACED",((((#REF!-1)*H46)*'win bsp'!$B$2)-'win bsp'!$B$2),IF(H46=0,-'win bsp'!$B$2,IF(H46=0,-'win bsp'!$B$2,-('win bsp'!$B$2*2)))))))*E46))</f>
        <v>-20</v>
      </c>
      <c r="O46" s="28">
        <f>IF(ISBLANK(K46),,IF(ISBLANK(#REF!),,(IF(K46="WON-EW",((((L46-1)*H46)*'win bsp'!$B$2)+('win bsp'!$B$2*(L46-1))),IF(K46="WON",((((L46-1)*H46)*'win bsp'!$B$2)+('win bsp'!$B$2*(L46-1))),IF(K46="PLACED",((((L46-1)*H46)*'win bsp'!$B$2)-'win bsp'!$B$2),IF(H46=0,-'win bsp'!$B$2,IF(H46=0,-'win bsp'!$B$2,-('win bsp'!$B$2*2)))))))*E46))</f>
        <v>-20</v>
      </c>
      <c r="P46" s="28">
        <f>IF(ISBLANK(K46),,IF(S46&lt;&gt;1,((IF(K46="WON-EW",(((I46-1)*'win bsp'!$B$2)*(1-$B$3))+(((J46-1)*'win bsp'!$B$2)*(1-$B$3)),IF(K46="WON",(((I46-1)*'win bsp'!$B$2)*(1-$B$3)),IF(K46="PLACED",(((J46-1)*'win bsp'!$B$2)*(1-$B$3))-'win bsp'!$B$2,IF(H46=0,-'win bsp'!$B$2,-('win bsp'!$B$2*2))))))*E46),0))</f>
        <v>-20</v>
      </c>
      <c r="S46">
        <f t="shared" si="1"/>
        <v>2</v>
      </c>
    </row>
    <row r="47" spans="1:19" ht="15">
      <c r="A47" s="22">
        <v>42704</v>
      </c>
      <c r="B47" s="23">
        <v>13.2</v>
      </c>
      <c r="C47" s="18" t="s">
        <v>88</v>
      </c>
      <c r="D47" s="18" t="s">
        <v>89</v>
      </c>
      <c r="E47" s="24">
        <v>1</v>
      </c>
      <c r="F47" s="24" t="s">
        <v>31</v>
      </c>
      <c r="G47" s="24" t="s">
        <v>32</v>
      </c>
      <c r="H47" s="24">
        <v>0</v>
      </c>
      <c r="I47" s="42">
        <v>143</v>
      </c>
      <c r="J47" s="24"/>
      <c r="K47" s="19" t="s">
        <v>29</v>
      </c>
      <c r="L47" s="27" t="e">
        <f>((#REF!-1)*(1-(IF(F47="no",0,'win bsp'!$B$3)))+1)</f>
        <v>#REF!</v>
      </c>
      <c r="M47" s="27">
        <f t="shared" si="0"/>
        <v>1</v>
      </c>
      <c r="N47" s="29">
        <f>IF(ISBLANK(K47),,IF(ISBLANK(#REF!),,(IF(K47="WON-EW",((((#REF!-1)*H47)*'win bsp'!$B$2)+('win bsp'!$B$2*(#REF!-1))),IF(K47="WON",((((#REF!-1)*H47)*'win bsp'!$B$2)+('win bsp'!$B$2*(#REF!-1))),IF(K47="PLACED",((((#REF!-1)*H47)*'win bsp'!$B$2)-'win bsp'!$B$2),IF(H47=0,-'win bsp'!$B$2,IF(H47=0,-'win bsp'!$B$2,-('win bsp'!$B$2*2)))))))*E47))</f>
        <v>-20</v>
      </c>
      <c r="O47" s="28">
        <f>IF(ISBLANK(K47),,IF(ISBLANK(#REF!),,(IF(K47="WON-EW",((((L47-1)*H47)*'win bsp'!$B$2)+('win bsp'!$B$2*(L47-1))),IF(K47="WON",((((L47-1)*H47)*'win bsp'!$B$2)+('win bsp'!$B$2*(L47-1))),IF(K47="PLACED",((((L47-1)*H47)*'win bsp'!$B$2)-'win bsp'!$B$2),IF(H47=0,-'win bsp'!$B$2,IF(H47=0,-'win bsp'!$B$2,-('win bsp'!$B$2*2)))))))*E47))</f>
        <v>-20</v>
      </c>
      <c r="P47" s="28">
        <f>IF(ISBLANK(K47),,IF(S47&lt;&gt;1,((IF(K47="WON-EW",(((I47-1)*'win bsp'!$B$2)*(1-$B$3))+(((J47-1)*'win bsp'!$B$2)*(1-$B$3)),IF(K47="WON",(((I47-1)*'win bsp'!$B$2)*(1-$B$3)),IF(K47="PLACED",(((J47-1)*'win bsp'!$B$2)*(1-$B$3))-'win bsp'!$B$2,IF(H47=0,-'win bsp'!$B$2,-('win bsp'!$B$2*2))))))*E47),0))</f>
        <v>-20</v>
      </c>
      <c r="S47">
        <f t="shared" si="1"/>
        <v>2</v>
      </c>
    </row>
    <row r="48" spans="1:19" ht="15">
      <c r="A48" s="22">
        <v>42704</v>
      </c>
      <c r="B48" s="23">
        <v>14.5</v>
      </c>
      <c r="C48" s="18" t="s">
        <v>88</v>
      </c>
      <c r="D48" s="18" t="s">
        <v>90</v>
      </c>
      <c r="E48" s="24">
        <v>1</v>
      </c>
      <c r="F48" s="24" t="s">
        <v>31</v>
      </c>
      <c r="G48" s="24" t="s">
        <v>32</v>
      </c>
      <c r="H48" s="24">
        <v>0</v>
      </c>
      <c r="I48" s="42">
        <v>4.89</v>
      </c>
      <c r="J48" s="24"/>
      <c r="K48" s="19" t="s">
        <v>29</v>
      </c>
      <c r="L48" s="27" t="e">
        <f>((#REF!-1)*(1-(IF(F48="no",0,'win bsp'!$B$3)))+1)</f>
        <v>#REF!</v>
      </c>
      <c r="M48" s="27">
        <f t="shared" si="0"/>
        <v>1</v>
      </c>
      <c r="N48" s="29">
        <f>IF(ISBLANK(K48),,IF(ISBLANK(#REF!),,(IF(K48="WON-EW",((((#REF!-1)*H48)*'win bsp'!$B$2)+('win bsp'!$B$2*(#REF!-1))),IF(K48="WON",((((#REF!-1)*H48)*'win bsp'!$B$2)+('win bsp'!$B$2*(#REF!-1))),IF(K48="PLACED",((((#REF!-1)*H48)*'win bsp'!$B$2)-'win bsp'!$B$2),IF(H48=0,-'win bsp'!$B$2,IF(H48=0,-'win bsp'!$B$2,-('win bsp'!$B$2*2)))))))*E48))</f>
        <v>-20</v>
      </c>
      <c r="O48" s="28">
        <f>IF(ISBLANK(K48),,IF(ISBLANK(#REF!),,(IF(K48="WON-EW",((((L48-1)*H48)*'win bsp'!$B$2)+('win bsp'!$B$2*(L48-1))),IF(K48="WON",((((L48-1)*H48)*'win bsp'!$B$2)+('win bsp'!$B$2*(L48-1))),IF(K48="PLACED",((((L48-1)*H48)*'win bsp'!$B$2)-'win bsp'!$B$2),IF(H48=0,-'win bsp'!$B$2,IF(H48=0,-'win bsp'!$B$2,-('win bsp'!$B$2*2)))))))*E48))</f>
        <v>-20</v>
      </c>
      <c r="P48" s="28">
        <f>IF(ISBLANK(K48),,IF(S48&lt;&gt;1,((IF(K48="WON-EW",(((I48-1)*'win bsp'!$B$2)*(1-$B$3))+(((J48-1)*'win bsp'!$B$2)*(1-$B$3)),IF(K48="WON",(((I48-1)*'win bsp'!$B$2)*(1-$B$3)),IF(K48="PLACED",(((J48-1)*'win bsp'!$B$2)*(1-$B$3))-'win bsp'!$B$2,IF(H48=0,-'win bsp'!$B$2,-('win bsp'!$B$2*2))))))*E48),0))</f>
        <v>-20</v>
      </c>
      <c r="S48">
        <f t="shared" si="1"/>
        <v>2</v>
      </c>
    </row>
    <row r="49" spans="1:19" ht="15">
      <c r="A49" s="22">
        <v>42704</v>
      </c>
      <c r="B49" s="23">
        <v>15.3</v>
      </c>
      <c r="C49" s="18" t="s">
        <v>91</v>
      </c>
      <c r="D49" s="18" t="s">
        <v>92</v>
      </c>
      <c r="E49" s="24">
        <v>1</v>
      </c>
      <c r="F49" s="24" t="s">
        <v>31</v>
      </c>
      <c r="G49" s="24" t="s">
        <v>32</v>
      </c>
      <c r="H49" s="24">
        <v>0</v>
      </c>
      <c r="I49" s="42">
        <v>4.22</v>
      </c>
      <c r="J49" s="24"/>
      <c r="K49" s="19" t="s">
        <v>29</v>
      </c>
      <c r="L49" s="27" t="e">
        <f>((#REF!-1)*(1-(IF(F49="no",0,'win bsp'!$B$3)))+1)</f>
        <v>#REF!</v>
      </c>
      <c r="M49" s="27">
        <f t="shared" si="0"/>
        <v>1</v>
      </c>
      <c r="N49" s="29">
        <f>IF(ISBLANK(K49),,IF(ISBLANK(#REF!),,(IF(K49="WON-EW",((((#REF!-1)*H49)*'win bsp'!$B$2)+('win bsp'!$B$2*(#REF!-1))),IF(K49="WON",((((#REF!-1)*H49)*'win bsp'!$B$2)+('win bsp'!$B$2*(#REF!-1))),IF(K49="PLACED",((((#REF!-1)*H49)*'win bsp'!$B$2)-'win bsp'!$B$2),IF(H49=0,-'win bsp'!$B$2,IF(H49=0,-'win bsp'!$B$2,-('win bsp'!$B$2*2)))))))*E49))</f>
        <v>-20</v>
      </c>
      <c r="O49" s="28">
        <f>IF(ISBLANK(K49),,IF(ISBLANK(#REF!),,(IF(K49="WON-EW",((((L49-1)*H49)*'win bsp'!$B$2)+('win bsp'!$B$2*(L49-1))),IF(K49="WON",((((L49-1)*H49)*'win bsp'!$B$2)+('win bsp'!$B$2*(L49-1))),IF(K49="PLACED",((((L49-1)*H49)*'win bsp'!$B$2)-'win bsp'!$B$2),IF(H49=0,-'win bsp'!$B$2,IF(H49=0,-'win bsp'!$B$2,-('win bsp'!$B$2*2)))))))*E49))</f>
        <v>-20</v>
      </c>
      <c r="P49" s="28">
        <f>IF(ISBLANK(K49),,IF(S49&lt;&gt;1,((IF(K49="WON-EW",(((I49-1)*'win bsp'!$B$2)*(1-$B$3))+(((J49-1)*'win bsp'!$B$2)*(1-$B$3)),IF(K49="WON",(((I49-1)*'win bsp'!$B$2)*(1-$B$3)),IF(K49="PLACED",(((J49-1)*'win bsp'!$B$2)*(1-$B$3))-'win bsp'!$B$2,IF(H49=0,-'win bsp'!$B$2,-('win bsp'!$B$2*2))))))*E49),0))</f>
        <v>-20</v>
      </c>
      <c r="S49">
        <f t="shared" si="1"/>
        <v>2</v>
      </c>
    </row>
    <row r="50" spans="1:19" ht="15">
      <c r="A50" s="22">
        <v>42705</v>
      </c>
      <c r="B50" s="23">
        <v>12.2</v>
      </c>
      <c r="C50" s="18" t="s">
        <v>93</v>
      </c>
      <c r="D50" s="18" t="s">
        <v>94</v>
      </c>
      <c r="E50" s="24">
        <v>1</v>
      </c>
      <c r="F50" s="24" t="s">
        <v>31</v>
      </c>
      <c r="G50" s="24" t="s">
        <v>32</v>
      </c>
      <c r="H50" s="24">
        <v>0</v>
      </c>
      <c r="I50" s="42">
        <v>3.5</v>
      </c>
      <c r="J50" s="24"/>
      <c r="K50" s="19" t="s">
        <v>29</v>
      </c>
      <c r="L50" s="27" t="e">
        <f>((#REF!-1)*(1-(IF(F50="no",0,'win bsp'!$B$3)))+1)</f>
        <v>#REF!</v>
      </c>
      <c r="M50" s="27">
        <f t="shared" si="0"/>
        <v>1</v>
      </c>
      <c r="N50" s="29">
        <f>IF(ISBLANK(K50),,IF(ISBLANK(#REF!),,(IF(K50="WON-EW",((((#REF!-1)*H50)*'win bsp'!$B$2)+('win bsp'!$B$2*(#REF!-1))),IF(K50="WON",((((#REF!-1)*H50)*'win bsp'!$B$2)+('win bsp'!$B$2*(#REF!-1))),IF(K50="PLACED",((((#REF!-1)*H50)*'win bsp'!$B$2)-'win bsp'!$B$2),IF(H50=0,-'win bsp'!$B$2,IF(H50=0,-'win bsp'!$B$2,-('win bsp'!$B$2*2)))))))*E50))</f>
        <v>-20</v>
      </c>
      <c r="O50" s="28">
        <f>IF(ISBLANK(K50),,IF(ISBLANK(#REF!),,(IF(K50="WON-EW",((((L50-1)*H50)*'win bsp'!$B$2)+('win bsp'!$B$2*(L50-1))),IF(K50="WON",((((L50-1)*H50)*'win bsp'!$B$2)+('win bsp'!$B$2*(L50-1))),IF(K50="PLACED",((((L50-1)*H50)*'win bsp'!$B$2)-'win bsp'!$B$2),IF(H50=0,-'win bsp'!$B$2,IF(H50=0,-'win bsp'!$B$2,-('win bsp'!$B$2*2)))))))*E50))</f>
        <v>-20</v>
      </c>
      <c r="P50" s="28">
        <f>IF(ISBLANK(K50),,IF(S50&lt;&gt;1,((IF(K50="WON-EW",(((I50-1)*'win bsp'!$B$2)*(1-$B$3))+(((J50-1)*'win bsp'!$B$2)*(1-$B$3)),IF(K50="WON",(((I50-1)*'win bsp'!$B$2)*(1-$B$3)),IF(K50="PLACED",(((J50-1)*'win bsp'!$B$2)*(1-$B$3))-'win bsp'!$B$2,IF(H50=0,-'win bsp'!$B$2,-('win bsp'!$B$2*2))))))*E50),0))</f>
        <v>-20</v>
      </c>
      <c r="S50">
        <f t="shared" si="1"/>
        <v>2</v>
      </c>
    </row>
    <row r="51" spans="1:19" ht="15">
      <c r="A51" s="22">
        <v>42705</v>
      </c>
      <c r="B51" s="23">
        <v>15.4</v>
      </c>
      <c r="C51" s="18" t="s">
        <v>95</v>
      </c>
      <c r="D51" s="18" t="s">
        <v>96</v>
      </c>
      <c r="E51" s="24">
        <v>1</v>
      </c>
      <c r="F51" s="24" t="s">
        <v>31</v>
      </c>
      <c r="G51" s="24" t="s">
        <v>32</v>
      </c>
      <c r="H51" s="24">
        <v>0</v>
      </c>
      <c r="I51" s="42">
        <v>2.3</v>
      </c>
      <c r="J51" s="24"/>
      <c r="K51" s="19" t="s">
        <v>26</v>
      </c>
      <c r="L51" s="27" t="e">
        <f>((#REF!-1)*(1-(IF(F51="no",0,'win bsp'!$B$3)))+1)</f>
        <v>#REF!</v>
      </c>
      <c r="M51" s="27">
        <f t="shared" si="0"/>
        <v>1</v>
      </c>
      <c r="N51" s="29" t="e">
        <f>IF(ISBLANK(K51),,IF(ISBLANK(#REF!),,(IF(K51="WON-EW",((((#REF!-1)*H51)*'win bsp'!$B$2)+('win bsp'!$B$2*(#REF!-1))),IF(K51="WON",((((#REF!-1)*H51)*'win bsp'!$B$2)+('win bsp'!$B$2*(#REF!-1))),IF(K51="PLACED",((((#REF!-1)*H51)*'win bsp'!$B$2)-'win bsp'!$B$2),IF(H51=0,-'win bsp'!$B$2,IF(H51=0,-'win bsp'!$B$2,-('win bsp'!$B$2*2)))))))*E51))</f>
        <v>#REF!</v>
      </c>
      <c r="O51" s="28" t="e">
        <f>IF(ISBLANK(K51),,IF(ISBLANK(#REF!),,(IF(K51="WON-EW",((((L51-1)*H51)*'win bsp'!$B$2)+('win bsp'!$B$2*(L51-1))),IF(K51="WON",((((L51-1)*H51)*'win bsp'!$B$2)+('win bsp'!$B$2*(L51-1))),IF(K51="PLACED",((((L51-1)*H51)*'win bsp'!$B$2)-'win bsp'!$B$2),IF(H51=0,-'win bsp'!$B$2,IF(H51=0,-'win bsp'!$B$2,-('win bsp'!$B$2*2)))))))*E51))</f>
        <v>#REF!</v>
      </c>
      <c r="P51" s="28">
        <f>IF(ISBLANK(K51),,IF(S51&lt;&gt;1,((IF(K51="WON-EW",(((I51-1)*'win bsp'!$B$2)*(1-$B$3))+(((J51-1)*'win bsp'!$B$2)*(1-$B$3)),IF(K51="WON",(((I51-1)*'win bsp'!$B$2)*(1-$B$3)),IF(K51="PLACED",(((J51-1)*'win bsp'!$B$2)*(1-$B$3))-'win bsp'!$B$2,IF(H51=0,-'win bsp'!$B$2,-('win bsp'!$B$2*2))))))*E51),0))</f>
        <v>24.699999999999996</v>
      </c>
      <c r="S51">
        <f t="shared" si="1"/>
        <v>2</v>
      </c>
    </row>
    <row r="52" spans="1:19" ht="15">
      <c r="A52" s="22">
        <v>42706</v>
      </c>
      <c r="B52" s="23">
        <v>15.35</v>
      </c>
      <c r="C52" s="18" t="s">
        <v>97</v>
      </c>
      <c r="D52" s="18" t="s">
        <v>98</v>
      </c>
      <c r="E52" s="24">
        <v>1</v>
      </c>
      <c r="F52" s="24" t="s">
        <v>31</v>
      </c>
      <c r="G52" s="24" t="s">
        <v>32</v>
      </c>
      <c r="H52" s="24">
        <v>0</v>
      </c>
      <c r="I52" s="42">
        <v>12</v>
      </c>
      <c r="J52" s="24"/>
      <c r="K52" s="19" t="s">
        <v>29</v>
      </c>
      <c r="L52" s="27" t="e">
        <f>((#REF!-1)*(1-(IF(F52="no",0,'win bsp'!$B$3)))+1)</f>
        <v>#REF!</v>
      </c>
      <c r="M52" s="27">
        <f t="shared" si="0"/>
        <v>1</v>
      </c>
      <c r="N52" s="29">
        <f>IF(ISBLANK(K52),,IF(ISBLANK(#REF!),,(IF(K52="WON-EW",((((#REF!-1)*H52)*'win bsp'!$B$2)+('win bsp'!$B$2*(#REF!-1))),IF(K52="WON",((((#REF!-1)*H52)*'win bsp'!$B$2)+('win bsp'!$B$2*(#REF!-1))),IF(K52="PLACED",((((#REF!-1)*H52)*'win bsp'!$B$2)-'win bsp'!$B$2),IF(H52=0,-'win bsp'!$B$2,IF(H52=0,-'win bsp'!$B$2,-('win bsp'!$B$2*2)))))))*E52))</f>
        <v>-20</v>
      </c>
      <c r="O52" s="28">
        <f>IF(ISBLANK(K52),,IF(ISBLANK(#REF!),,(IF(K52="WON-EW",((((L52-1)*H52)*'win bsp'!$B$2)+('win bsp'!$B$2*(L52-1))),IF(K52="WON",((((L52-1)*H52)*'win bsp'!$B$2)+('win bsp'!$B$2*(L52-1))),IF(K52="PLACED",((((L52-1)*H52)*'win bsp'!$B$2)-'win bsp'!$B$2),IF(H52=0,-'win bsp'!$B$2,IF(H52=0,-'win bsp'!$B$2,-('win bsp'!$B$2*2)))))))*E52))</f>
        <v>-20</v>
      </c>
      <c r="P52" s="28">
        <f>IF(ISBLANK(K52),,IF(S52&lt;&gt;1,((IF(K52="WON-EW",(((I52-1)*'win bsp'!$B$2)*(1-$B$3))+(((J52-1)*'win bsp'!$B$2)*(1-$B$3)),IF(K52="WON",(((I52-1)*'win bsp'!$B$2)*(1-$B$3)),IF(K52="PLACED",(((J52-1)*'win bsp'!$B$2)*(1-$B$3))-'win bsp'!$B$2,IF(H52=0,-'win bsp'!$B$2,-('win bsp'!$B$2*2))))))*E52),0))</f>
        <v>-20</v>
      </c>
      <c r="S52">
        <f t="shared" si="1"/>
        <v>2</v>
      </c>
    </row>
    <row r="53" spans="1:19" ht="15">
      <c r="A53" s="22">
        <v>42706</v>
      </c>
      <c r="B53" s="23">
        <v>16.4</v>
      </c>
      <c r="C53" s="18" t="s">
        <v>38</v>
      </c>
      <c r="D53" s="18" t="s">
        <v>99</v>
      </c>
      <c r="E53" s="24">
        <v>1</v>
      </c>
      <c r="F53" s="24" t="s">
        <v>31</v>
      </c>
      <c r="G53" s="24" t="s">
        <v>32</v>
      </c>
      <c r="H53" s="24">
        <v>0</v>
      </c>
      <c r="I53" s="42">
        <v>1.91</v>
      </c>
      <c r="J53" s="24"/>
      <c r="K53" s="19" t="s">
        <v>26</v>
      </c>
      <c r="L53" s="27" t="e">
        <f>((#REF!-1)*(1-(IF(F53="no",0,'win bsp'!$B$3)))+1)</f>
        <v>#REF!</v>
      </c>
      <c r="M53" s="27">
        <f t="shared" si="0"/>
        <v>1</v>
      </c>
      <c r="N53" s="29" t="e">
        <f>IF(ISBLANK(K53),,IF(ISBLANK(#REF!),,(IF(K53="WON-EW",((((#REF!-1)*H53)*'win bsp'!$B$2)+('win bsp'!$B$2*(#REF!-1))),IF(K53="WON",((((#REF!-1)*H53)*'win bsp'!$B$2)+('win bsp'!$B$2*(#REF!-1))),IF(K53="PLACED",((((#REF!-1)*H53)*'win bsp'!$B$2)-'win bsp'!$B$2),IF(H53=0,-'win bsp'!$B$2,IF(H53=0,-'win bsp'!$B$2,-('win bsp'!$B$2*2)))))))*E53))</f>
        <v>#REF!</v>
      </c>
      <c r="O53" s="28" t="e">
        <f>IF(ISBLANK(K53),,IF(ISBLANK(#REF!),,(IF(K53="WON-EW",((((L53-1)*H53)*'win bsp'!$B$2)+('win bsp'!$B$2*(L53-1))),IF(K53="WON",((((L53-1)*H53)*'win bsp'!$B$2)+('win bsp'!$B$2*(L53-1))),IF(K53="PLACED",((((L53-1)*H53)*'win bsp'!$B$2)-'win bsp'!$B$2),IF(H53=0,-'win bsp'!$B$2,IF(H53=0,-'win bsp'!$B$2,-('win bsp'!$B$2*2)))))))*E53))</f>
        <v>#REF!</v>
      </c>
      <c r="P53" s="28">
        <f>IF(ISBLANK(K53),,IF(S53&lt;&gt;1,((IF(K53="WON-EW",(((I53-1)*'win bsp'!$B$2)*(1-$B$3))+(((J53-1)*'win bsp'!$B$2)*(1-$B$3)),IF(K53="WON",(((I53-1)*'win bsp'!$B$2)*(1-$B$3)),IF(K53="PLACED",(((J53-1)*'win bsp'!$B$2)*(1-$B$3))-'win bsp'!$B$2,IF(H53=0,-'win bsp'!$B$2,-('win bsp'!$B$2*2))))))*E53),0))</f>
        <v>17.29</v>
      </c>
      <c r="S53">
        <f t="shared" si="1"/>
        <v>2</v>
      </c>
    </row>
    <row r="54" spans="1:20" s="8" customFormat="1" ht="15">
      <c r="A54" s="22">
        <v>42707</v>
      </c>
      <c r="B54" s="23">
        <v>13.05</v>
      </c>
      <c r="C54" s="18" t="s">
        <v>100</v>
      </c>
      <c r="D54" s="18" t="s">
        <v>101</v>
      </c>
      <c r="E54" s="24">
        <v>1</v>
      </c>
      <c r="F54" s="24" t="s">
        <v>31</v>
      </c>
      <c r="G54" s="24" t="s">
        <v>32</v>
      </c>
      <c r="H54" s="24">
        <v>0</v>
      </c>
      <c r="I54" s="42">
        <v>5.71</v>
      </c>
      <c r="J54" s="24"/>
      <c r="K54" s="19" t="s">
        <v>26</v>
      </c>
      <c r="L54" s="27" t="e">
        <f>((#REF!-1)*(1-(IF(F54="no",0,'win bsp'!$B$3)))+1)</f>
        <v>#REF!</v>
      </c>
      <c r="M54" s="27">
        <f t="shared" si="0"/>
        <v>1</v>
      </c>
      <c r="N54" s="29" t="e">
        <f>IF(ISBLANK(K54),,IF(ISBLANK(#REF!),,(IF(K54="WON-EW",((((#REF!-1)*H54)*'win bsp'!$B$2)+('win bsp'!$B$2*(#REF!-1))),IF(K54="WON",((((#REF!-1)*H54)*'win bsp'!$B$2)+('win bsp'!$B$2*(#REF!-1))),IF(K54="PLACED",((((#REF!-1)*H54)*'win bsp'!$B$2)-'win bsp'!$B$2),IF(H54=0,-'win bsp'!$B$2,IF(H54=0,-'win bsp'!$B$2,-('win bsp'!$B$2*2)))))))*E54))</f>
        <v>#REF!</v>
      </c>
      <c r="O54" s="28" t="e">
        <f>IF(ISBLANK(K54),,IF(ISBLANK(#REF!),,(IF(K54="WON-EW",((((L54-1)*H54)*'win bsp'!$B$2)+('win bsp'!$B$2*(L54-1))),IF(K54="WON",((((L54-1)*H54)*'win bsp'!$B$2)+('win bsp'!$B$2*(L54-1))),IF(K54="PLACED",((((L54-1)*H54)*'win bsp'!$B$2)-'win bsp'!$B$2),IF(H54=0,-'win bsp'!$B$2,IF(H54=0,-'win bsp'!$B$2,-('win bsp'!$B$2*2)))))))*E54))</f>
        <v>#REF!</v>
      </c>
      <c r="P54" s="28">
        <f>IF(ISBLANK(K54),,IF(S54&lt;&gt;1,((IF(K54="WON-EW",(((I54-1)*'win bsp'!$B$2)*(1-$B$3))+(((J54-1)*'win bsp'!$B$2)*(1-$B$3)),IF(K54="WON",(((I54-1)*'win bsp'!$B$2)*(1-$B$3)),IF(K54="PLACED",(((J54-1)*'win bsp'!$B$2)*(1-$B$3))-'win bsp'!$B$2,IF(H54=0,-'win bsp'!$B$2,-('win bsp'!$B$2*2))))))*E54),0))</f>
        <v>89.49</v>
      </c>
      <c r="Q54"/>
      <c r="R54"/>
      <c r="S54">
        <f t="shared" si="1"/>
        <v>2</v>
      </c>
      <c r="T54"/>
    </row>
    <row r="55" spans="1:20" s="8" customFormat="1" ht="15">
      <c r="A55" s="22">
        <v>42707</v>
      </c>
      <c r="B55" s="23">
        <v>13.1</v>
      </c>
      <c r="C55" s="18" t="s">
        <v>57</v>
      </c>
      <c r="D55" s="18" t="s">
        <v>102</v>
      </c>
      <c r="E55" s="24">
        <v>1</v>
      </c>
      <c r="F55" s="24" t="s">
        <v>31</v>
      </c>
      <c r="G55" s="24" t="s">
        <v>32</v>
      </c>
      <c r="H55" s="24">
        <v>0</v>
      </c>
      <c r="I55" s="42">
        <v>8.2</v>
      </c>
      <c r="J55" s="24"/>
      <c r="K55" s="19" t="s">
        <v>29</v>
      </c>
      <c r="L55" s="27" t="e">
        <f>((#REF!-1)*(1-(IF(F55="no",0,'win bsp'!$B$3)))+1)</f>
        <v>#REF!</v>
      </c>
      <c r="M55" s="27">
        <f t="shared" si="0"/>
        <v>1</v>
      </c>
      <c r="N55" s="29">
        <f>IF(ISBLANK(K55),,IF(ISBLANK(#REF!),,(IF(K55="WON-EW",((((#REF!-1)*H55)*'win bsp'!$B$2)+('win bsp'!$B$2*(#REF!-1))),IF(K55="WON",((((#REF!-1)*H55)*'win bsp'!$B$2)+('win bsp'!$B$2*(#REF!-1))),IF(K55="PLACED",((((#REF!-1)*H55)*'win bsp'!$B$2)-'win bsp'!$B$2),IF(H55=0,-'win bsp'!$B$2,IF(H55=0,-'win bsp'!$B$2,-('win bsp'!$B$2*2)))))))*E55))</f>
        <v>-20</v>
      </c>
      <c r="O55" s="28">
        <f>IF(ISBLANK(K55),,IF(ISBLANK(#REF!),,(IF(K55="WON-EW",((((L55-1)*H55)*'win bsp'!$B$2)+('win bsp'!$B$2*(L55-1))),IF(K55="WON",((((L55-1)*H55)*'win bsp'!$B$2)+('win bsp'!$B$2*(L55-1))),IF(K55="PLACED",((((L55-1)*H55)*'win bsp'!$B$2)-'win bsp'!$B$2),IF(H55=0,-'win bsp'!$B$2,IF(H55=0,-'win bsp'!$B$2,-('win bsp'!$B$2*2)))))))*E55))</f>
        <v>-20</v>
      </c>
      <c r="P55" s="28">
        <f>IF(ISBLANK(K55),,IF(S55&lt;&gt;1,((IF(K55="WON-EW",(((I55-1)*'win bsp'!$B$2)*(1-$B$3))+(((J55-1)*'win bsp'!$B$2)*(1-$B$3)),IF(K55="WON",(((I55-1)*'win bsp'!$B$2)*(1-$B$3)),IF(K55="PLACED",(((J55-1)*'win bsp'!$B$2)*(1-$B$3))-'win bsp'!$B$2,IF(H55=0,-'win bsp'!$B$2,-('win bsp'!$B$2*2))))))*E55),0))</f>
        <v>-20</v>
      </c>
      <c r="Q55"/>
      <c r="R55"/>
      <c r="S55">
        <f t="shared" si="1"/>
        <v>2</v>
      </c>
      <c r="T55"/>
    </row>
    <row r="56" spans="1:20" s="7" customFormat="1" ht="15">
      <c r="A56" s="22">
        <v>42707</v>
      </c>
      <c r="B56" s="23">
        <v>15.3</v>
      </c>
      <c r="C56" s="18" t="s">
        <v>97</v>
      </c>
      <c r="D56" s="18" t="s">
        <v>103</v>
      </c>
      <c r="E56" s="24">
        <v>1</v>
      </c>
      <c r="F56" s="24" t="s">
        <v>31</v>
      </c>
      <c r="G56" s="24" t="s">
        <v>32</v>
      </c>
      <c r="H56" s="24">
        <v>0</v>
      </c>
      <c r="I56" s="42">
        <v>7.17</v>
      </c>
      <c r="J56" s="24"/>
      <c r="K56" s="19" t="s">
        <v>29</v>
      </c>
      <c r="L56" s="27" t="e">
        <f>((#REF!-1)*(1-(IF(F56="no",0,'win bsp'!$B$3)))+1)</f>
        <v>#REF!</v>
      </c>
      <c r="M56" s="27">
        <f t="shared" si="0"/>
        <v>1</v>
      </c>
      <c r="N56" s="29">
        <f>IF(ISBLANK(K56),,IF(ISBLANK(#REF!),,(IF(K56="WON-EW",((((#REF!-1)*H56)*'win bsp'!$B$2)+('win bsp'!$B$2*(#REF!-1))),IF(K56="WON",((((#REF!-1)*H56)*'win bsp'!$B$2)+('win bsp'!$B$2*(#REF!-1))),IF(K56="PLACED",((((#REF!-1)*H56)*'win bsp'!$B$2)-'win bsp'!$B$2),IF(H56=0,-'win bsp'!$B$2,IF(H56=0,-'win bsp'!$B$2,-('win bsp'!$B$2*2)))))))*E56))</f>
        <v>-20</v>
      </c>
      <c r="O56" s="28">
        <f>IF(ISBLANK(K56),,IF(ISBLANK(#REF!),,(IF(K56="WON-EW",((((L56-1)*H56)*'win bsp'!$B$2)+('win bsp'!$B$2*(L56-1))),IF(K56="WON",((((L56-1)*H56)*'win bsp'!$B$2)+('win bsp'!$B$2*(L56-1))),IF(K56="PLACED",((((L56-1)*H56)*'win bsp'!$B$2)-'win bsp'!$B$2),IF(H56=0,-'win bsp'!$B$2,IF(H56=0,-'win bsp'!$B$2,-('win bsp'!$B$2*2)))))))*E56))</f>
        <v>-20</v>
      </c>
      <c r="P56" s="28">
        <f>IF(ISBLANK(K56),,IF(S56&lt;&gt;1,((IF(K56="WON-EW",(((I56-1)*'win bsp'!$B$2)*(1-$B$3))+(((J56-1)*'win bsp'!$B$2)*(1-$B$3)),IF(K56="WON",(((I56-1)*'win bsp'!$B$2)*(1-$B$3)),IF(K56="PLACED",(((J56-1)*'win bsp'!$B$2)*(1-$B$3))-'win bsp'!$B$2,IF(H56=0,-'win bsp'!$B$2,-('win bsp'!$B$2*2))))))*E56),0))</f>
        <v>-20</v>
      </c>
      <c r="Q56"/>
      <c r="R56"/>
      <c r="S56">
        <f t="shared" si="1"/>
        <v>2</v>
      </c>
      <c r="T56"/>
    </row>
    <row r="57" spans="1:19" ht="15">
      <c r="A57" s="22">
        <v>42707</v>
      </c>
      <c r="B57" s="23">
        <v>17.45</v>
      </c>
      <c r="C57" s="18" t="s">
        <v>38</v>
      </c>
      <c r="D57" s="18" t="s">
        <v>104</v>
      </c>
      <c r="E57" s="24">
        <v>1</v>
      </c>
      <c r="F57" s="24" t="s">
        <v>31</v>
      </c>
      <c r="G57" s="24" t="s">
        <v>32</v>
      </c>
      <c r="H57" s="24">
        <v>0</v>
      </c>
      <c r="I57" s="42">
        <v>9.86</v>
      </c>
      <c r="J57" s="24"/>
      <c r="K57" s="19" t="s">
        <v>29</v>
      </c>
      <c r="L57" s="27" t="e">
        <f>((#REF!-1)*(1-(IF(F57="no",0,'win bsp'!$B$3)))+1)</f>
        <v>#REF!</v>
      </c>
      <c r="M57" s="27">
        <f t="shared" si="0"/>
        <v>1</v>
      </c>
      <c r="N57" s="29">
        <f>IF(ISBLANK(K57),,IF(ISBLANK(#REF!),,(IF(K57="WON-EW",((((#REF!-1)*H57)*'win bsp'!$B$2)+('win bsp'!$B$2*(#REF!-1))),IF(K57="WON",((((#REF!-1)*H57)*'win bsp'!$B$2)+('win bsp'!$B$2*(#REF!-1))),IF(K57="PLACED",((((#REF!-1)*H57)*'win bsp'!$B$2)-'win bsp'!$B$2),IF(H57=0,-'win bsp'!$B$2,IF(H57=0,-'win bsp'!$B$2,-('win bsp'!$B$2*2)))))))*E57))</f>
        <v>-20</v>
      </c>
      <c r="O57" s="28">
        <f>IF(ISBLANK(K57),,IF(ISBLANK(#REF!),,(IF(K57="WON-EW",((((L57-1)*H57)*'win bsp'!$B$2)+('win bsp'!$B$2*(L57-1))),IF(K57="WON",((((L57-1)*H57)*'win bsp'!$B$2)+('win bsp'!$B$2*(L57-1))),IF(K57="PLACED",((((L57-1)*H57)*'win bsp'!$B$2)-'win bsp'!$B$2),IF(H57=0,-'win bsp'!$B$2,IF(H57=0,-'win bsp'!$B$2,-('win bsp'!$B$2*2)))))))*E57))</f>
        <v>-20</v>
      </c>
      <c r="P57" s="28">
        <f>IF(ISBLANK(K57),,IF(S57&lt;&gt;1,((IF(K57="WON-EW",(((I57-1)*'win bsp'!$B$2)*(1-$B$3))+(((J57-1)*'win bsp'!$B$2)*(1-$B$3)),IF(K57="WON",(((I57-1)*'win bsp'!$B$2)*(1-$B$3)),IF(K57="PLACED",(((J57-1)*'win bsp'!$B$2)*(1-$B$3))-'win bsp'!$B$2,IF(H57=0,-'win bsp'!$B$2,-('win bsp'!$B$2*2))))))*E57),0))</f>
        <v>-20</v>
      </c>
      <c r="S57">
        <f t="shared" si="1"/>
        <v>2</v>
      </c>
    </row>
    <row r="58" spans="1:19" ht="15">
      <c r="A58" s="22">
        <v>42707</v>
      </c>
      <c r="B58" s="23">
        <v>18.45</v>
      </c>
      <c r="C58" s="18" t="s">
        <v>38</v>
      </c>
      <c r="D58" s="18" t="s">
        <v>105</v>
      </c>
      <c r="E58" s="24">
        <v>1</v>
      </c>
      <c r="F58" s="24" t="s">
        <v>31</v>
      </c>
      <c r="G58" s="24" t="s">
        <v>32</v>
      </c>
      <c r="H58" s="24">
        <v>0</v>
      </c>
      <c r="I58" s="42">
        <v>2.47</v>
      </c>
      <c r="J58" s="24"/>
      <c r="K58" s="19" t="s">
        <v>29</v>
      </c>
      <c r="L58" s="27" t="e">
        <f>((#REF!-1)*(1-(IF(F58="no",0,'win bsp'!$B$3)))+1)</f>
        <v>#REF!</v>
      </c>
      <c r="M58" s="27">
        <f t="shared" si="0"/>
        <v>1</v>
      </c>
      <c r="N58" s="29">
        <f>IF(ISBLANK(K58),,IF(ISBLANK(#REF!),,(IF(K58="WON-EW",((((#REF!-1)*H58)*'win bsp'!$B$2)+('win bsp'!$B$2*(#REF!-1))),IF(K58="WON",((((#REF!-1)*H58)*'win bsp'!$B$2)+('win bsp'!$B$2*(#REF!-1))),IF(K58="PLACED",((((#REF!-1)*H58)*'win bsp'!$B$2)-'win bsp'!$B$2),IF(H58=0,-'win bsp'!$B$2,IF(H58=0,-'win bsp'!$B$2,-('win bsp'!$B$2*2)))))))*E58))</f>
        <v>-20</v>
      </c>
      <c r="O58" s="28">
        <f>IF(ISBLANK(K58),,IF(ISBLANK(#REF!),,(IF(K58="WON-EW",((((L58-1)*H58)*'win bsp'!$B$2)+('win bsp'!$B$2*(L58-1))),IF(K58="WON",((((L58-1)*H58)*'win bsp'!$B$2)+('win bsp'!$B$2*(L58-1))),IF(K58="PLACED",((((L58-1)*H58)*'win bsp'!$B$2)-'win bsp'!$B$2),IF(H58=0,-'win bsp'!$B$2,IF(H58=0,-'win bsp'!$B$2,-('win bsp'!$B$2*2)))))))*E58))</f>
        <v>-20</v>
      </c>
      <c r="P58" s="28">
        <f>IF(ISBLANK(K58),,IF(S58&lt;&gt;1,((IF(K58="WON-EW",(((I58-1)*'win bsp'!$B$2)*(1-$B$3))+(((J58-1)*'win bsp'!$B$2)*(1-$B$3)),IF(K58="WON",(((I58-1)*'win bsp'!$B$2)*(1-$B$3)),IF(K58="PLACED",(((J58-1)*'win bsp'!$B$2)*(1-$B$3))-'win bsp'!$B$2,IF(H58=0,-'win bsp'!$B$2,-('win bsp'!$B$2*2))))))*E58),0))</f>
        <v>-20</v>
      </c>
      <c r="S58">
        <f t="shared" si="1"/>
        <v>2</v>
      </c>
    </row>
    <row r="59" spans="1:19" ht="15">
      <c r="A59" s="22">
        <v>42708</v>
      </c>
      <c r="B59" s="23">
        <v>12.5</v>
      </c>
      <c r="C59" s="18" t="s">
        <v>106</v>
      </c>
      <c r="D59" s="18" t="s">
        <v>107</v>
      </c>
      <c r="E59" s="24">
        <v>1</v>
      </c>
      <c r="F59" s="24" t="s">
        <v>31</v>
      </c>
      <c r="G59" s="24" t="s">
        <v>32</v>
      </c>
      <c r="H59" s="24">
        <v>0</v>
      </c>
      <c r="I59" s="42">
        <v>2.75</v>
      </c>
      <c r="J59" s="24"/>
      <c r="K59" s="19" t="s">
        <v>26</v>
      </c>
      <c r="L59" s="27" t="e">
        <f>((#REF!-1)*(1-(IF(F59="no",0,'win bsp'!$B$3)))+1)</f>
        <v>#REF!</v>
      </c>
      <c r="M59" s="27">
        <f t="shared" si="0"/>
        <v>1</v>
      </c>
      <c r="N59" s="29" t="e">
        <f>IF(ISBLANK(K59),,IF(ISBLANK(#REF!),,(IF(K59="WON-EW",((((#REF!-1)*H59)*'win bsp'!$B$2)+('win bsp'!$B$2*(#REF!-1))),IF(K59="WON",((((#REF!-1)*H59)*'win bsp'!$B$2)+('win bsp'!$B$2*(#REF!-1))),IF(K59="PLACED",((((#REF!-1)*H59)*'win bsp'!$B$2)-'win bsp'!$B$2),IF(H59=0,-'win bsp'!$B$2,IF(H59=0,-'win bsp'!$B$2,-('win bsp'!$B$2*2)))))))*E59))</f>
        <v>#REF!</v>
      </c>
      <c r="O59" s="28" t="e">
        <f>IF(ISBLANK(K59),,IF(ISBLANK(#REF!),,(IF(K59="WON-EW",((((L59-1)*H59)*'win bsp'!$B$2)+('win bsp'!$B$2*(L59-1))),IF(K59="WON",((((L59-1)*H59)*'win bsp'!$B$2)+('win bsp'!$B$2*(L59-1))),IF(K59="PLACED",((((L59-1)*H59)*'win bsp'!$B$2)-'win bsp'!$B$2),IF(H59=0,-'win bsp'!$B$2,IF(H59=0,-'win bsp'!$B$2,-('win bsp'!$B$2*2)))))))*E59))</f>
        <v>#REF!</v>
      </c>
      <c r="P59" s="28">
        <f>IF(ISBLANK(K59),,IF(S59&lt;&gt;1,((IF(K59="WON-EW",(((I59-1)*'win bsp'!$B$2)*(1-$B$3))+(((J59-1)*'win bsp'!$B$2)*(1-$B$3)),IF(K59="WON",(((I59-1)*'win bsp'!$B$2)*(1-$B$3)),IF(K59="PLACED",(((J59-1)*'win bsp'!$B$2)*(1-$B$3))-'win bsp'!$B$2,IF(H59=0,-'win bsp'!$B$2,-('win bsp'!$B$2*2))))))*E59),0))</f>
        <v>33.25</v>
      </c>
      <c r="S59">
        <f t="shared" si="1"/>
        <v>2</v>
      </c>
    </row>
    <row r="60" spans="1:19" ht="15">
      <c r="A60" s="22">
        <v>42708</v>
      </c>
      <c r="B60" s="23">
        <v>13</v>
      </c>
      <c r="C60" s="18" t="s">
        <v>108</v>
      </c>
      <c r="D60" s="18" t="s">
        <v>109</v>
      </c>
      <c r="E60" s="24">
        <v>1</v>
      </c>
      <c r="F60" s="24" t="s">
        <v>31</v>
      </c>
      <c r="G60" s="24" t="s">
        <v>32</v>
      </c>
      <c r="H60" s="24">
        <v>0</v>
      </c>
      <c r="I60" s="42">
        <v>5.91</v>
      </c>
      <c r="J60" s="24"/>
      <c r="K60" s="19" t="s">
        <v>29</v>
      </c>
      <c r="L60" s="27" t="e">
        <f>((#REF!-1)*(1-(IF(F60="no",0,'win bsp'!$B$3)))+1)</f>
        <v>#REF!</v>
      </c>
      <c r="M60" s="27">
        <f t="shared" si="0"/>
        <v>1</v>
      </c>
      <c r="N60" s="29">
        <f>IF(ISBLANK(K60),,IF(ISBLANK(#REF!),,(IF(K60="WON-EW",((((#REF!-1)*H60)*'win bsp'!$B$2)+('win bsp'!$B$2*(#REF!-1))),IF(K60="WON",((((#REF!-1)*H60)*'win bsp'!$B$2)+('win bsp'!$B$2*(#REF!-1))),IF(K60="PLACED",((((#REF!-1)*H60)*'win bsp'!$B$2)-'win bsp'!$B$2),IF(H60=0,-'win bsp'!$B$2,IF(H60=0,-'win bsp'!$B$2,-('win bsp'!$B$2*2)))))))*E60))</f>
        <v>-20</v>
      </c>
      <c r="O60" s="28">
        <f>IF(ISBLANK(K60),,IF(ISBLANK(#REF!),,(IF(K60="WON-EW",((((L60-1)*H60)*'win bsp'!$B$2)+('win bsp'!$B$2*(L60-1))),IF(K60="WON",((((L60-1)*H60)*'win bsp'!$B$2)+('win bsp'!$B$2*(L60-1))),IF(K60="PLACED",((((L60-1)*H60)*'win bsp'!$B$2)-'win bsp'!$B$2),IF(H60=0,-'win bsp'!$B$2,IF(H60=0,-'win bsp'!$B$2,-('win bsp'!$B$2*2)))))))*E60))</f>
        <v>-20</v>
      </c>
      <c r="P60" s="28">
        <f>IF(ISBLANK(K60),,IF(S60&lt;&gt;1,((IF(K60="WON-EW",(((I60-1)*'win bsp'!$B$2)*(1-$B$3))+(((J60-1)*'win bsp'!$B$2)*(1-$B$3)),IF(K60="WON",(((I60-1)*'win bsp'!$B$2)*(1-$B$3)),IF(K60="PLACED",(((J60-1)*'win bsp'!$B$2)*(1-$B$3))-'win bsp'!$B$2,IF(H60=0,-'win bsp'!$B$2,-('win bsp'!$B$2*2))))))*E60),0))</f>
        <v>-20</v>
      </c>
      <c r="S60">
        <f t="shared" si="1"/>
        <v>2</v>
      </c>
    </row>
    <row r="61" spans="1:19" ht="15">
      <c r="A61" s="22">
        <v>42708</v>
      </c>
      <c r="B61" s="23">
        <v>13.3</v>
      </c>
      <c r="C61" s="18" t="s">
        <v>108</v>
      </c>
      <c r="D61" s="18" t="s">
        <v>110</v>
      </c>
      <c r="E61" s="24">
        <v>1</v>
      </c>
      <c r="F61" s="24" t="s">
        <v>31</v>
      </c>
      <c r="G61" s="24" t="s">
        <v>32</v>
      </c>
      <c r="H61" s="24">
        <v>0</v>
      </c>
      <c r="I61" s="42">
        <v>3.88</v>
      </c>
      <c r="J61" s="24"/>
      <c r="K61" s="19" t="s">
        <v>29</v>
      </c>
      <c r="L61" s="27" t="e">
        <f>((#REF!-1)*(1-(IF(F61="no",0,'win bsp'!$B$3)))+1)</f>
        <v>#REF!</v>
      </c>
      <c r="M61" s="27">
        <f t="shared" si="0"/>
        <v>1</v>
      </c>
      <c r="N61" s="29">
        <f>IF(ISBLANK(K61),,IF(ISBLANK(#REF!),,(IF(K61="WON-EW",((((#REF!-1)*H61)*'win bsp'!$B$2)+('win bsp'!$B$2*(#REF!-1))),IF(K61="WON",((((#REF!-1)*H61)*'win bsp'!$B$2)+('win bsp'!$B$2*(#REF!-1))),IF(K61="PLACED",((((#REF!-1)*H61)*'win bsp'!$B$2)-'win bsp'!$B$2),IF(H61=0,-'win bsp'!$B$2,IF(H61=0,-'win bsp'!$B$2,-('win bsp'!$B$2*2)))))))*E61))</f>
        <v>-20</v>
      </c>
      <c r="O61" s="28">
        <f>IF(ISBLANK(K61),,IF(ISBLANK(#REF!),,(IF(K61="WON-EW",((((L61-1)*H61)*'win bsp'!$B$2)+('win bsp'!$B$2*(L61-1))),IF(K61="WON",((((L61-1)*H61)*'win bsp'!$B$2)+('win bsp'!$B$2*(L61-1))),IF(K61="PLACED",((((L61-1)*H61)*'win bsp'!$B$2)-'win bsp'!$B$2),IF(H61=0,-'win bsp'!$B$2,IF(H61=0,-'win bsp'!$B$2,-('win bsp'!$B$2*2)))))))*E61))</f>
        <v>-20</v>
      </c>
      <c r="P61" s="28">
        <f>IF(ISBLANK(K61),,IF(S61&lt;&gt;1,((IF(K61="WON-EW",(((I61-1)*'win bsp'!$B$2)*(1-$B$3))+(((J61-1)*'win bsp'!$B$2)*(1-$B$3)),IF(K61="WON",(((I61-1)*'win bsp'!$B$2)*(1-$B$3)),IF(K61="PLACED",(((J61-1)*'win bsp'!$B$2)*(1-$B$3))-'win bsp'!$B$2,IF(H61=0,-'win bsp'!$B$2,-('win bsp'!$B$2*2))))))*E61),0))</f>
        <v>-20</v>
      </c>
      <c r="S61">
        <f t="shared" si="1"/>
        <v>2</v>
      </c>
    </row>
    <row r="62" spans="1:19" ht="15">
      <c r="A62" s="22">
        <v>42708</v>
      </c>
      <c r="B62" s="23">
        <v>15</v>
      </c>
      <c r="C62" s="18" t="s">
        <v>108</v>
      </c>
      <c r="D62" s="18" t="s">
        <v>111</v>
      </c>
      <c r="E62" s="24">
        <v>1</v>
      </c>
      <c r="F62" s="24" t="s">
        <v>31</v>
      </c>
      <c r="G62" s="24" t="s">
        <v>32</v>
      </c>
      <c r="H62" s="24">
        <v>0</v>
      </c>
      <c r="I62" s="42">
        <v>6.02</v>
      </c>
      <c r="J62" s="24"/>
      <c r="K62" s="19" t="s">
        <v>29</v>
      </c>
      <c r="L62" s="27" t="e">
        <f>((#REF!-1)*(1-(IF(F62="no",0,'win bsp'!$B$3)))+1)</f>
        <v>#REF!</v>
      </c>
      <c r="M62" s="27">
        <f t="shared" si="0"/>
        <v>1</v>
      </c>
      <c r="N62" s="29">
        <f>IF(ISBLANK(K62),,IF(ISBLANK(#REF!),,(IF(K62="WON-EW",((((#REF!-1)*H62)*'win bsp'!$B$2)+('win bsp'!$B$2*(#REF!-1))),IF(K62="WON",((((#REF!-1)*H62)*'win bsp'!$B$2)+('win bsp'!$B$2*(#REF!-1))),IF(K62="PLACED",((((#REF!-1)*H62)*'win bsp'!$B$2)-'win bsp'!$B$2),IF(H62=0,-'win bsp'!$B$2,IF(H62=0,-'win bsp'!$B$2,-('win bsp'!$B$2*2)))))))*E62))</f>
        <v>-20</v>
      </c>
      <c r="O62" s="28">
        <f>IF(ISBLANK(K62),,IF(ISBLANK(#REF!),,(IF(K62="WON-EW",((((L62-1)*H62)*'win bsp'!$B$2)+('win bsp'!$B$2*(L62-1))),IF(K62="WON",((((L62-1)*H62)*'win bsp'!$B$2)+('win bsp'!$B$2*(L62-1))),IF(K62="PLACED",((((L62-1)*H62)*'win bsp'!$B$2)-'win bsp'!$B$2),IF(H62=0,-'win bsp'!$B$2,IF(H62=0,-'win bsp'!$B$2,-('win bsp'!$B$2*2)))))))*E62))</f>
        <v>-20</v>
      </c>
      <c r="P62" s="28">
        <f>IF(ISBLANK(K62),,IF(S62&lt;&gt;1,((IF(K62="WON-EW",(((I62-1)*'win bsp'!$B$2)*(1-$B$3))+(((J62-1)*'win bsp'!$B$2)*(1-$B$3)),IF(K62="WON",(((I62-1)*'win bsp'!$B$2)*(1-$B$3)),IF(K62="PLACED",(((J62-1)*'win bsp'!$B$2)*(1-$B$3))-'win bsp'!$B$2,IF(H62=0,-'win bsp'!$B$2,-('win bsp'!$B$2*2))))))*E62),0))</f>
        <v>-20</v>
      </c>
      <c r="S62">
        <f t="shared" si="1"/>
        <v>2</v>
      </c>
    </row>
    <row r="63" spans="1:19" ht="15">
      <c r="A63" s="22">
        <v>42709</v>
      </c>
      <c r="B63" s="23">
        <v>12.1</v>
      </c>
      <c r="C63" s="18" t="s">
        <v>112</v>
      </c>
      <c r="D63" s="18" t="s">
        <v>113</v>
      </c>
      <c r="E63" s="24">
        <v>1</v>
      </c>
      <c r="F63" s="24" t="s">
        <v>31</v>
      </c>
      <c r="G63" s="24" t="s">
        <v>32</v>
      </c>
      <c r="H63" s="24">
        <v>0</v>
      </c>
      <c r="I63" s="42">
        <v>1.56</v>
      </c>
      <c r="J63" s="24"/>
      <c r="K63" s="19" t="s">
        <v>26</v>
      </c>
      <c r="L63" s="27" t="e">
        <f>((#REF!-1)*(1-(IF(F63="no",0,'win bsp'!$B$3)))+1)</f>
        <v>#REF!</v>
      </c>
      <c r="M63" s="27">
        <f t="shared" si="0"/>
        <v>1</v>
      </c>
      <c r="N63" s="29" t="e">
        <f>IF(ISBLANK(K63),,IF(ISBLANK(#REF!),,(IF(K63="WON-EW",((((#REF!-1)*H63)*'win bsp'!$B$2)+('win bsp'!$B$2*(#REF!-1))),IF(K63="WON",((((#REF!-1)*H63)*'win bsp'!$B$2)+('win bsp'!$B$2*(#REF!-1))),IF(K63="PLACED",((((#REF!-1)*H63)*'win bsp'!$B$2)-'win bsp'!$B$2),IF(H63=0,-'win bsp'!$B$2,IF(H63=0,-'win bsp'!$B$2,-('win bsp'!$B$2*2)))))))*E63))</f>
        <v>#REF!</v>
      </c>
      <c r="O63" s="28" t="e">
        <f>IF(ISBLANK(K63),,IF(ISBLANK(#REF!),,(IF(K63="WON-EW",((((L63-1)*H63)*'win bsp'!$B$2)+('win bsp'!$B$2*(L63-1))),IF(K63="WON",((((L63-1)*H63)*'win bsp'!$B$2)+('win bsp'!$B$2*(L63-1))),IF(K63="PLACED",((((L63-1)*H63)*'win bsp'!$B$2)-'win bsp'!$B$2),IF(H63=0,-'win bsp'!$B$2,IF(H63=0,-'win bsp'!$B$2,-('win bsp'!$B$2*2)))))))*E63))</f>
        <v>#REF!</v>
      </c>
      <c r="P63" s="28">
        <f>IF(ISBLANK(K63),,IF(S63&lt;&gt;1,((IF(K63="WON-EW",(((I63-1)*'win bsp'!$B$2)*(1-$B$3))+(((J63-1)*'win bsp'!$B$2)*(1-$B$3)),IF(K63="WON",(((I63-1)*'win bsp'!$B$2)*(1-$B$3)),IF(K63="PLACED",(((J63-1)*'win bsp'!$B$2)*(1-$B$3))-'win bsp'!$B$2,IF(H63=0,-'win bsp'!$B$2,-('win bsp'!$B$2*2))))))*E63),0))</f>
        <v>10.64</v>
      </c>
      <c r="S63">
        <f t="shared" si="1"/>
        <v>2</v>
      </c>
    </row>
    <row r="64" spans="1:19" ht="15">
      <c r="A64" s="22">
        <v>42711</v>
      </c>
      <c r="B64" s="23">
        <v>17.45</v>
      </c>
      <c r="C64" s="18" t="s">
        <v>46</v>
      </c>
      <c r="D64" s="18" t="s">
        <v>114</v>
      </c>
      <c r="E64" s="24">
        <v>1</v>
      </c>
      <c r="F64" s="24" t="s">
        <v>31</v>
      </c>
      <c r="G64" s="24" t="s">
        <v>32</v>
      </c>
      <c r="H64" s="24">
        <v>0</v>
      </c>
      <c r="I64" s="42">
        <v>2.02</v>
      </c>
      <c r="J64" s="24"/>
      <c r="K64" s="19" t="s">
        <v>26</v>
      </c>
      <c r="L64" s="27" t="e">
        <f>((#REF!-1)*(1-(IF(F64="no",0,'win bsp'!$B$3)))+1)</f>
        <v>#REF!</v>
      </c>
      <c r="M64" s="27">
        <f t="shared" si="0"/>
        <v>1</v>
      </c>
      <c r="N64" s="29" t="e">
        <f>IF(ISBLANK(K64),,IF(ISBLANK(#REF!),,(IF(K64="WON-EW",((((#REF!-1)*H64)*'win bsp'!$B$2)+('win bsp'!$B$2*(#REF!-1))),IF(K64="WON",((((#REF!-1)*H64)*'win bsp'!$B$2)+('win bsp'!$B$2*(#REF!-1))),IF(K64="PLACED",((((#REF!-1)*H64)*'win bsp'!$B$2)-'win bsp'!$B$2),IF(H64=0,-'win bsp'!$B$2,IF(H64=0,-'win bsp'!$B$2,-('win bsp'!$B$2*2)))))))*E64))</f>
        <v>#REF!</v>
      </c>
      <c r="O64" s="28" t="e">
        <f>IF(ISBLANK(K64),,IF(ISBLANK(#REF!),,(IF(K64="WON-EW",((((L64-1)*H64)*'win bsp'!$B$2)+('win bsp'!$B$2*(L64-1))),IF(K64="WON",((((L64-1)*H64)*'win bsp'!$B$2)+('win bsp'!$B$2*(L64-1))),IF(K64="PLACED",((((L64-1)*H64)*'win bsp'!$B$2)-'win bsp'!$B$2),IF(H64=0,-'win bsp'!$B$2,IF(H64=0,-'win bsp'!$B$2,-('win bsp'!$B$2*2)))))))*E64))</f>
        <v>#REF!</v>
      </c>
      <c r="P64" s="28">
        <f>IF(ISBLANK(K64),,IF(S64&lt;&gt;1,((IF(K64="WON-EW",(((I64-1)*'win bsp'!$B$2)*(1-$B$3))+(((J64-1)*'win bsp'!$B$2)*(1-$B$3)),IF(K64="WON",(((I64-1)*'win bsp'!$B$2)*(1-$B$3)),IF(K64="PLACED",(((J64-1)*'win bsp'!$B$2)*(1-$B$3))-'win bsp'!$B$2,IF(H64=0,-'win bsp'!$B$2,-('win bsp'!$B$2*2))))))*E64),0))</f>
        <v>19.38</v>
      </c>
      <c r="S64">
        <f t="shared" si="1"/>
        <v>2</v>
      </c>
    </row>
    <row r="65" spans="1:19" ht="15">
      <c r="A65" s="22">
        <v>42712</v>
      </c>
      <c r="B65" s="23">
        <v>12.5</v>
      </c>
      <c r="C65" s="18" t="s">
        <v>115</v>
      </c>
      <c r="D65" s="18" t="s">
        <v>116</v>
      </c>
      <c r="E65" s="24">
        <v>1</v>
      </c>
      <c r="F65" s="24" t="s">
        <v>31</v>
      </c>
      <c r="G65" s="24" t="s">
        <v>32</v>
      </c>
      <c r="H65" s="24">
        <v>0</v>
      </c>
      <c r="I65" s="42">
        <v>9.29</v>
      </c>
      <c r="J65" s="24"/>
      <c r="K65" s="19" t="s">
        <v>29</v>
      </c>
      <c r="L65" s="27" t="e">
        <f>((#REF!-1)*(1-(IF(F65="no",0,'win bsp'!$B$3)))+1)</f>
        <v>#REF!</v>
      </c>
      <c r="M65" s="27">
        <f t="shared" si="0"/>
        <v>1</v>
      </c>
      <c r="N65" s="29">
        <f>IF(ISBLANK(K65),,IF(ISBLANK(#REF!),,(IF(K65="WON-EW",((((#REF!-1)*H65)*'win bsp'!$B$2)+('win bsp'!$B$2*(#REF!-1))),IF(K65="WON",((((#REF!-1)*H65)*'win bsp'!$B$2)+('win bsp'!$B$2*(#REF!-1))),IF(K65="PLACED",((((#REF!-1)*H65)*'win bsp'!$B$2)-'win bsp'!$B$2),IF(H65=0,-'win bsp'!$B$2,IF(H65=0,-'win bsp'!$B$2,-('win bsp'!$B$2*2)))))))*E65))</f>
        <v>-20</v>
      </c>
      <c r="O65" s="28">
        <f>IF(ISBLANK(K65),,IF(ISBLANK(#REF!),,(IF(K65="WON-EW",((((L65-1)*H65)*'win bsp'!$B$2)+('win bsp'!$B$2*(L65-1))),IF(K65="WON",((((L65-1)*H65)*'win bsp'!$B$2)+('win bsp'!$B$2*(L65-1))),IF(K65="PLACED",((((L65-1)*H65)*'win bsp'!$B$2)-'win bsp'!$B$2),IF(H65=0,-'win bsp'!$B$2,IF(H65=0,-'win bsp'!$B$2,-('win bsp'!$B$2*2)))))))*E65))</f>
        <v>-20</v>
      </c>
      <c r="P65" s="28">
        <f>IF(ISBLANK(K65),,IF(S65&lt;&gt;1,((IF(K65="WON-EW",(((I65-1)*'win bsp'!$B$2)*(1-$B$3))+(((J65-1)*'win bsp'!$B$2)*(1-$B$3)),IF(K65="WON",(((I65-1)*'win bsp'!$B$2)*(1-$B$3)),IF(K65="PLACED",(((J65-1)*'win bsp'!$B$2)*(1-$B$3))-'win bsp'!$B$2,IF(H65=0,-'win bsp'!$B$2,-('win bsp'!$B$2*2))))))*E65),0))</f>
        <v>-20</v>
      </c>
      <c r="S65">
        <f t="shared" si="1"/>
        <v>2</v>
      </c>
    </row>
    <row r="66" spans="1:19" ht="15">
      <c r="A66" s="22">
        <v>42712</v>
      </c>
      <c r="B66" s="23">
        <v>15</v>
      </c>
      <c r="C66" s="18" t="s">
        <v>115</v>
      </c>
      <c r="D66" s="18" t="s">
        <v>117</v>
      </c>
      <c r="E66" s="24">
        <v>1</v>
      </c>
      <c r="F66" s="24" t="s">
        <v>31</v>
      </c>
      <c r="G66" s="24" t="s">
        <v>32</v>
      </c>
      <c r="H66" s="24">
        <v>0</v>
      </c>
      <c r="I66" s="42">
        <v>3.27</v>
      </c>
      <c r="J66" s="24"/>
      <c r="K66" s="19" t="s">
        <v>29</v>
      </c>
      <c r="L66" s="27" t="e">
        <f>((#REF!-1)*(1-(IF(F66="no",0,'win bsp'!$B$3)))+1)</f>
        <v>#REF!</v>
      </c>
      <c r="M66" s="27">
        <f t="shared" si="0"/>
        <v>1</v>
      </c>
      <c r="N66" s="29">
        <f>IF(ISBLANK(K66),,IF(ISBLANK(#REF!),,(IF(K66="WON-EW",((((#REF!-1)*H66)*'win bsp'!$B$2)+('win bsp'!$B$2*(#REF!-1))),IF(K66="WON",((((#REF!-1)*H66)*'win bsp'!$B$2)+('win bsp'!$B$2*(#REF!-1))),IF(K66="PLACED",((((#REF!-1)*H66)*'win bsp'!$B$2)-'win bsp'!$B$2),IF(H66=0,-'win bsp'!$B$2,IF(H66=0,-'win bsp'!$B$2,-('win bsp'!$B$2*2)))))))*E66))</f>
        <v>-20</v>
      </c>
      <c r="O66" s="28">
        <f>IF(ISBLANK(K66),,IF(ISBLANK(#REF!),,(IF(K66="WON-EW",((((L66-1)*H66)*'win bsp'!$B$2)+('win bsp'!$B$2*(L66-1))),IF(K66="WON",((((L66-1)*H66)*'win bsp'!$B$2)+('win bsp'!$B$2*(L66-1))),IF(K66="PLACED",((((L66-1)*H66)*'win bsp'!$B$2)-'win bsp'!$B$2),IF(H66=0,-'win bsp'!$B$2,IF(H66=0,-'win bsp'!$B$2,-('win bsp'!$B$2*2)))))))*E66))</f>
        <v>-20</v>
      </c>
      <c r="P66" s="28">
        <f>IF(ISBLANK(K66),,IF(S66&lt;&gt;1,((IF(K66="WON-EW",(((I66-1)*'win bsp'!$B$2)*(1-$B$3))+(((J66-1)*'win bsp'!$B$2)*(1-$B$3)),IF(K66="WON",(((I66-1)*'win bsp'!$B$2)*(1-$B$3)),IF(K66="PLACED",(((J66-1)*'win bsp'!$B$2)*(1-$B$3))-'win bsp'!$B$2,IF(H66=0,-'win bsp'!$B$2,-('win bsp'!$B$2*2))))))*E66),0))</f>
        <v>-20</v>
      </c>
      <c r="S66">
        <f t="shared" si="1"/>
        <v>2</v>
      </c>
    </row>
    <row r="67" spans="1:19" ht="15">
      <c r="A67" s="22">
        <v>42712</v>
      </c>
      <c r="B67" s="23">
        <v>15.25</v>
      </c>
      <c r="C67" s="18" t="s">
        <v>118</v>
      </c>
      <c r="D67" s="18" t="s">
        <v>119</v>
      </c>
      <c r="E67" s="24">
        <v>1</v>
      </c>
      <c r="F67" s="24" t="s">
        <v>31</v>
      </c>
      <c r="G67" s="24" t="s">
        <v>32</v>
      </c>
      <c r="H67" s="24">
        <v>0</v>
      </c>
      <c r="I67" s="42">
        <v>2.49</v>
      </c>
      <c r="J67" s="24"/>
      <c r="K67" s="19" t="s">
        <v>26</v>
      </c>
      <c r="L67" s="27" t="e">
        <f>((#REF!-1)*(1-(IF(F67="no",0,'win bsp'!$B$3)))+1)</f>
        <v>#REF!</v>
      </c>
      <c r="M67" s="27">
        <f t="shared" si="0"/>
        <v>1</v>
      </c>
      <c r="N67" s="29" t="e">
        <f>IF(ISBLANK(K67),,IF(ISBLANK(#REF!),,(IF(K67="WON-EW",((((#REF!-1)*H67)*'win bsp'!$B$2)+('win bsp'!$B$2*(#REF!-1))),IF(K67="WON",((((#REF!-1)*H67)*'win bsp'!$B$2)+('win bsp'!$B$2*(#REF!-1))),IF(K67="PLACED",((((#REF!-1)*H67)*'win bsp'!$B$2)-'win bsp'!$B$2),IF(H67=0,-'win bsp'!$B$2,IF(H67=0,-'win bsp'!$B$2,-('win bsp'!$B$2*2)))))))*E67))</f>
        <v>#REF!</v>
      </c>
      <c r="O67" s="28" t="e">
        <f>IF(ISBLANK(K67),,IF(ISBLANK(#REF!),,(IF(K67="WON-EW",((((L67-1)*H67)*'win bsp'!$B$2)+('win bsp'!$B$2*(L67-1))),IF(K67="WON",((((L67-1)*H67)*'win bsp'!$B$2)+('win bsp'!$B$2*(L67-1))),IF(K67="PLACED",((((L67-1)*H67)*'win bsp'!$B$2)-'win bsp'!$B$2),IF(H67=0,-'win bsp'!$B$2,IF(H67=0,-'win bsp'!$B$2,-('win bsp'!$B$2*2)))))))*E67))</f>
        <v>#REF!</v>
      </c>
      <c r="P67" s="28">
        <f>IF(ISBLANK(K67),,IF(S67&lt;&gt;1,((IF(K67="WON-EW",(((I67-1)*'win bsp'!$B$2)*(1-$B$3))+(((J67-1)*'win bsp'!$B$2)*(1-$B$3)),IF(K67="WON",(((I67-1)*'win bsp'!$B$2)*(1-$B$3)),IF(K67="PLACED",(((J67-1)*'win bsp'!$B$2)*(1-$B$3))-'win bsp'!$B$2,IF(H67=0,-'win bsp'!$B$2,-('win bsp'!$B$2*2))))))*E67),0))</f>
        <v>28.310000000000002</v>
      </c>
      <c r="S67">
        <f t="shared" si="1"/>
        <v>2</v>
      </c>
    </row>
    <row r="68" spans="1:19" ht="15">
      <c r="A68" s="22">
        <v>42713</v>
      </c>
      <c r="B68" s="23">
        <v>13.15</v>
      </c>
      <c r="C68" s="18" t="s">
        <v>120</v>
      </c>
      <c r="D68" s="18" t="s">
        <v>121</v>
      </c>
      <c r="E68" s="24">
        <v>1</v>
      </c>
      <c r="F68" s="24" t="s">
        <v>31</v>
      </c>
      <c r="G68" s="24" t="s">
        <v>32</v>
      </c>
      <c r="H68" s="24">
        <v>0</v>
      </c>
      <c r="I68" s="42">
        <v>5.39</v>
      </c>
      <c r="J68" s="24"/>
      <c r="K68" s="19" t="s">
        <v>26</v>
      </c>
      <c r="L68" s="27" t="e">
        <f>((#REF!-1)*(1-(IF(F68="no",0,'win bsp'!$B$3)))+1)</f>
        <v>#REF!</v>
      </c>
      <c r="M68" s="27">
        <f t="shared" si="0"/>
        <v>1</v>
      </c>
      <c r="N68" s="29" t="e">
        <f>IF(ISBLANK(K68),,IF(ISBLANK(#REF!),,(IF(K68="WON-EW",((((#REF!-1)*H68)*'win bsp'!$B$2)+('win bsp'!$B$2*(#REF!-1))),IF(K68="WON",((((#REF!-1)*H68)*'win bsp'!$B$2)+('win bsp'!$B$2*(#REF!-1))),IF(K68="PLACED",((((#REF!-1)*H68)*'win bsp'!$B$2)-'win bsp'!$B$2),IF(H68=0,-'win bsp'!$B$2,IF(H68=0,-'win bsp'!$B$2,-('win bsp'!$B$2*2)))))))*E68))</f>
        <v>#REF!</v>
      </c>
      <c r="O68" s="28" t="e">
        <f>IF(ISBLANK(K68),,IF(ISBLANK(#REF!),,(IF(K68="WON-EW",((((L68-1)*H68)*'win bsp'!$B$2)+('win bsp'!$B$2*(L68-1))),IF(K68="WON",((((L68-1)*H68)*'win bsp'!$B$2)+('win bsp'!$B$2*(L68-1))),IF(K68="PLACED",((((L68-1)*H68)*'win bsp'!$B$2)-'win bsp'!$B$2),IF(H68=0,-'win bsp'!$B$2,IF(H68=0,-'win bsp'!$B$2,-('win bsp'!$B$2*2)))))))*E68))</f>
        <v>#REF!</v>
      </c>
      <c r="P68" s="28">
        <f>IF(ISBLANK(K68),,IF(S68&lt;&gt;1,((IF(K68="WON-EW",(((I68-1)*'win bsp'!$B$2)*(1-$B$3))+(((J68-1)*'win bsp'!$B$2)*(1-$B$3)),IF(K68="WON",(((I68-1)*'win bsp'!$B$2)*(1-$B$3)),IF(K68="PLACED",(((J68-1)*'win bsp'!$B$2)*(1-$B$3))-'win bsp'!$B$2,IF(H68=0,-'win bsp'!$B$2,-('win bsp'!$B$2*2))))))*E68),0))</f>
        <v>83.41</v>
      </c>
      <c r="S68">
        <f t="shared" si="1"/>
        <v>2</v>
      </c>
    </row>
    <row r="69" spans="1:19" ht="15">
      <c r="A69" s="22">
        <v>42713</v>
      </c>
      <c r="B69" s="23">
        <v>12.2</v>
      </c>
      <c r="C69" s="18" t="s">
        <v>122</v>
      </c>
      <c r="D69" s="18" t="s">
        <v>123</v>
      </c>
      <c r="E69" s="24">
        <v>1</v>
      </c>
      <c r="F69" s="24" t="s">
        <v>31</v>
      </c>
      <c r="G69" s="24" t="s">
        <v>32</v>
      </c>
      <c r="H69" s="24">
        <v>0</v>
      </c>
      <c r="I69" s="42">
        <v>5.81</v>
      </c>
      <c r="J69" s="24"/>
      <c r="K69" s="19" t="s">
        <v>29</v>
      </c>
      <c r="L69" s="27" t="e">
        <f>((#REF!-1)*(1-(IF(F69="no",0,'win bsp'!$B$3)))+1)</f>
        <v>#REF!</v>
      </c>
      <c r="M69" s="27">
        <f t="shared" si="0"/>
        <v>1</v>
      </c>
      <c r="N69" s="29">
        <f>IF(ISBLANK(K69),,IF(ISBLANK(#REF!),,(IF(K69="WON-EW",((((#REF!-1)*H69)*'win bsp'!$B$2)+('win bsp'!$B$2*(#REF!-1))),IF(K69="WON",((((#REF!-1)*H69)*'win bsp'!$B$2)+('win bsp'!$B$2*(#REF!-1))),IF(K69="PLACED",((((#REF!-1)*H69)*'win bsp'!$B$2)-'win bsp'!$B$2),IF(H69=0,-'win bsp'!$B$2,IF(H69=0,-'win bsp'!$B$2,-('win bsp'!$B$2*2)))))))*E69))</f>
        <v>-20</v>
      </c>
      <c r="O69" s="28">
        <f>IF(ISBLANK(K69),,IF(ISBLANK(#REF!),,(IF(K69="WON-EW",((((L69-1)*H69)*'win bsp'!$B$2)+('win bsp'!$B$2*(L69-1))),IF(K69="WON",((((L69-1)*H69)*'win bsp'!$B$2)+('win bsp'!$B$2*(L69-1))),IF(K69="PLACED",((((L69-1)*H69)*'win bsp'!$B$2)-'win bsp'!$B$2),IF(H69=0,-'win bsp'!$B$2,IF(H69=0,-'win bsp'!$B$2,-('win bsp'!$B$2*2)))))))*E69))</f>
        <v>-20</v>
      </c>
      <c r="P69" s="28">
        <f>IF(ISBLANK(K69),,IF(S69&lt;&gt;1,((IF(K69="WON-EW",(((I69-1)*'win bsp'!$B$2)*(1-$B$3))+(((J69-1)*'win bsp'!$B$2)*(1-$B$3)),IF(K69="WON",(((I69-1)*'win bsp'!$B$2)*(1-$B$3)),IF(K69="PLACED",(((J69-1)*'win bsp'!$B$2)*(1-$B$3))-'win bsp'!$B$2,IF(H69=0,-'win bsp'!$B$2,-('win bsp'!$B$2*2))))))*E69),0))</f>
        <v>-20</v>
      </c>
      <c r="S69">
        <f t="shared" si="1"/>
        <v>2</v>
      </c>
    </row>
    <row r="70" spans="1:19" ht="15">
      <c r="A70" s="22">
        <v>42713</v>
      </c>
      <c r="B70" s="23">
        <v>12.55</v>
      </c>
      <c r="C70" s="18" t="s">
        <v>122</v>
      </c>
      <c r="D70" s="18" t="s">
        <v>124</v>
      </c>
      <c r="E70" s="24">
        <v>1</v>
      </c>
      <c r="F70" s="24" t="s">
        <v>31</v>
      </c>
      <c r="G70" s="24" t="s">
        <v>32</v>
      </c>
      <c r="H70" s="24">
        <v>0</v>
      </c>
      <c r="I70" s="42">
        <v>7.4</v>
      </c>
      <c r="J70" s="24"/>
      <c r="K70" s="19" t="s">
        <v>29</v>
      </c>
      <c r="L70" s="27" t="e">
        <f>((#REF!-1)*(1-(IF(F70="no",0,'win bsp'!$B$3)))+1)</f>
        <v>#REF!</v>
      </c>
      <c r="M70" s="27">
        <f aca="true" t="shared" si="2" ref="M70:M131">E70*IF(G70="yes",2,1)</f>
        <v>1</v>
      </c>
      <c r="N70" s="29">
        <f>IF(ISBLANK(K70),,IF(ISBLANK(#REF!),,(IF(K70="WON-EW",((((#REF!-1)*H70)*'win bsp'!$B$2)+('win bsp'!$B$2*(#REF!-1))),IF(K70="WON",((((#REF!-1)*H70)*'win bsp'!$B$2)+('win bsp'!$B$2*(#REF!-1))),IF(K70="PLACED",((((#REF!-1)*H70)*'win bsp'!$B$2)-'win bsp'!$B$2),IF(H70=0,-'win bsp'!$B$2,IF(H70=0,-'win bsp'!$B$2,-('win bsp'!$B$2*2)))))))*E70))</f>
        <v>-20</v>
      </c>
      <c r="O70" s="28">
        <f>IF(ISBLANK(K70),,IF(ISBLANK(#REF!),,(IF(K70="WON-EW",((((L70-1)*H70)*'win bsp'!$B$2)+('win bsp'!$B$2*(L70-1))),IF(K70="WON",((((L70-1)*H70)*'win bsp'!$B$2)+('win bsp'!$B$2*(L70-1))),IF(K70="PLACED",((((L70-1)*H70)*'win bsp'!$B$2)-'win bsp'!$B$2),IF(H70=0,-'win bsp'!$B$2,IF(H70=0,-'win bsp'!$B$2,-('win bsp'!$B$2*2)))))))*E70))</f>
        <v>-20</v>
      </c>
      <c r="P70" s="28">
        <f>IF(ISBLANK(K70),,IF(S70&lt;&gt;1,((IF(K70="WON-EW",(((I70-1)*'win bsp'!$B$2)*(1-$B$3))+(((J70-1)*'win bsp'!$B$2)*(1-$B$3)),IF(K70="WON",(((I70-1)*'win bsp'!$B$2)*(1-$B$3)),IF(K70="PLACED",(((J70-1)*'win bsp'!$B$2)*(1-$B$3))-'win bsp'!$B$2,IF(H70=0,-'win bsp'!$B$2,-('win bsp'!$B$2*2))))))*E70),0))</f>
        <v>-20</v>
      </c>
      <c r="S70">
        <f t="shared" si="1"/>
        <v>2</v>
      </c>
    </row>
    <row r="71" spans="1:19" ht="15">
      <c r="A71" s="22">
        <v>42713</v>
      </c>
      <c r="B71" s="23">
        <v>14.5</v>
      </c>
      <c r="C71" s="18" t="s">
        <v>125</v>
      </c>
      <c r="D71" s="18" t="s">
        <v>126</v>
      </c>
      <c r="E71" s="24">
        <v>1</v>
      </c>
      <c r="F71" s="24" t="s">
        <v>31</v>
      </c>
      <c r="G71" s="24" t="s">
        <v>32</v>
      </c>
      <c r="H71" s="24">
        <v>0</v>
      </c>
      <c r="I71" s="42">
        <v>6.8</v>
      </c>
      <c r="J71" s="24"/>
      <c r="K71" s="19" t="s">
        <v>29</v>
      </c>
      <c r="L71" s="27" t="e">
        <f>((#REF!-1)*(1-(IF(F71="no",0,'win bsp'!$B$3)))+1)</f>
        <v>#REF!</v>
      </c>
      <c r="M71" s="27">
        <f t="shared" si="2"/>
        <v>1</v>
      </c>
      <c r="N71" s="29">
        <f>IF(ISBLANK(K71),,IF(ISBLANK(#REF!),,(IF(K71="WON-EW",((((#REF!-1)*H71)*'win bsp'!$B$2)+('win bsp'!$B$2*(#REF!-1))),IF(K71="WON",((((#REF!-1)*H71)*'win bsp'!$B$2)+('win bsp'!$B$2*(#REF!-1))),IF(K71="PLACED",((((#REF!-1)*H71)*'win bsp'!$B$2)-'win bsp'!$B$2),IF(H71=0,-'win bsp'!$B$2,IF(H71=0,-'win bsp'!$B$2,-('win bsp'!$B$2*2)))))))*E71))</f>
        <v>-20</v>
      </c>
      <c r="O71" s="28">
        <f>IF(ISBLANK(K71),,IF(ISBLANK(#REF!),,(IF(K71="WON-EW",((((L71-1)*H71)*'win bsp'!$B$2)+('win bsp'!$B$2*(L71-1))),IF(K71="WON",((((L71-1)*H71)*'win bsp'!$B$2)+('win bsp'!$B$2*(L71-1))),IF(K71="PLACED",((((L71-1)*H71)*'win bsp'!$B$2)-'win bsp'!$B$2),IF(H71=0,-'win bsp'!$B$2,IF(H71=0,-'win bsp'!$B$2,-('win bsp'!$B$2*2)))))))*E71))</f>
        <v>-20</v>
      </c>
      <c r="P71" s="28">
        <f>IF(ISBLANK(K71),,IF(S71&lt;&gt;1,((IF(K71="WON-EW",(((I71-1)*'win bsp'!$B$2)*(1-$B$3))+(((J71-1)*'win bsp'!$B$2)*(1-$B$3)),IF(K71="WON",(((I71-1)*'win bsp'!$B$2)*(1-$B$3)),IF(K71="PLACED",(((J71-1)*'win bsp'!$B$2)*(1-$B$3))-'win bsp'!$B$2,IF(H71=0,-'win bsp'!$B$2,-('win bsp'!$B$2*2))))))*E71),0))</f>
        <v>-20</v>
      </c>
      <c r="S71">
        <f aca="true" t="shared" si="3" ref="S71:S132">IF(ISBLANK(I71),1,IF(ISBLANK(J71),2,99))</f>
        <v>2</v>
      </c>
    </row>
    <row r="72" spans="1:19" s="44" customFormat="1" ht="15">
      <c r="A72" s="22">
        <v>42714</v>
      </c>
      <c r="B72" s="23"/>
      <c r="C72" s="18" t="s">
        <v>127</v>
      </c>
      <c r="D72" s="18"/>
      <c r="E72" s="24">
        <v>1</v>
      </c>
      <c r="F72" s="24" t="s">
        <v>31</v>
      </c>
      <c r="G72" s="24" t="s">
        <v>32</v>
      </c>
      <c r="H72" s="24">
        <v>0</v>
      </c>
      <c r="I72" s="42"/>
      <c r="J72" s="24"/>
      <c r="K72" s="19"/>
      <c r="L72" s="27" t="e">
        <f>((#REF!-1)*(1-(IF(F72="no",0,'win bsp'!$B$3)))+1)</f>
        <v>#REF!</v>
      </c>
      <c r="M72" s="27">
        <f t="shared" si="2"/>
        <v>1</v>
      </c>
      <c r="N72" s="29">
        <f>IF(ISBLANK(K72),,IF(ISBLANK(#REF!),,(IF(K72="WON-EW",((((#REF!-1)*H72)*'win bsp'!$B$2)+('win bsp'!$B$2*(#REF!-1))),IF(K72="WON",((((#REF!-1)*H72)*'win bsp'!$B$2)+('win bsp'!$B$2*(#REF!-1))),IF(K72="PLACED",((((#REF!-1)*H72)*'win bsp'!$B$2)-'win bsp'!$B$2),IF(H72=0,-'win bsp'!$B$2,IF(H72=0,-'win bsp'!$B$2,-('win bsp'!$B$2*2)))))))*E72))</f>
        <v>0</v>
      </c>
      <c r="O72" s="28">
        <f>IF(ISBLANK(K72),,IF(ISBLANK(#REF!),,(IF(K72="WON-EW",((((L72-1)*H72)*'win bsp'!$B$2)+('win bsp'!$B$2*(L72-1))),IF(K72="WON",((((L72-1)*H72)*'win bsp'!$B$2)+('win bsp'!$B$2*(L72-1))),IF(K72="PLACED",((((L72-1)*H72)*'win bsp'!$B$2)-'win bsp'!$B$2),IF(H72=0,-'win bsp'!$B$2,IF(H72=0,-'win bsp'!$B$2,-('win bsp'!$B$2*2)))))))*E72))</f>
        <v>0</v>
      </c>
      <c r="P72" s="28">
        <f>IF(ISBLANK(K72),,IF(S72&lt;&gt;1,((IF(K72="WON-EW",(((I72-1)*'win bsp'!$B$2)*(1-$B$3))+(((J72-1)*'win bsp'!$B$2)*(1-$B$3)),IF(K72="WON",(((I72-1)*'win bsp'!$B$2)*(1-$B$3)),IF(K72="PLACED",(((J72-1)*'win bsp'!$B$2)*(1-$B$3))-'win bsp'!$B$2,IF(H72=0,-'win bsp'!$B$2,-('win bsp'!$B$2*2))))))*E72),0))</f>
        <v>0</v>
      </c>
      <c r="S72" s="44">
        <f t="shared" si="3"/>
        <v>1</v>
      </c>
    </row>
    <row r="73" spans="1:19" ht="15">
      <c r="A73" s="22">
        <v>42715</v>
      </c>
      <c r="B73" s="23">
        <v>12.45</v>
      </c>
      <c r="C73" s="18" t="s">
        <v>128</v>
      </c>
      <c r="D73" s="18" t="s">
        <v>129</v>
      </c>
      <c r="E73" s="24">
        <v>1</v>
      </c>
      <c r="F73" s="24" t="s">
        <v>31</v>
      </c>
      <c r="G73" s="24" t="s">
        <v>32</v>
      </c>
      <c r="H73" s="24">
        <v>0</v>
      </c>
      <c r="I73" s="42">
        <v>2.75</v>
      </c>
      <c r="J73" s="24"/>
      <c r="K73" s="19" t="s">
        <v>29</v>
      </c>
      <c r="L73" s="27" t="e">
        <f>((#REF!-1)*(1-(IF(F73="no",0,'win bsp'!$B$3)))+1)</f>
        <v>#REF!</v>
      </c>
      <c r="M73" s="27">
        <f t="shared" si="2"/>
        <v>1</v>
      </c>
      <c r="N73" s="29">
        <f>IF(ISBLANK(K73),,IF(ISBLANK(#REF!),,(IF(K73="WON-EW",((((#REF!-1)*H73)*'win bsp'!$B$2)+('win bsp'!$B$2*(#REF!-1))),IF(K73="WON",((((#REF!-1)*H73)*'win bsp'!$B$2)+('win bsp'!$B$2*(#REF!-1))),IF(K73="PLACED",((((#REF!-1)*H73)*'win bsp'!$B$2)-'win bsp'!$B$2),IF(H73=0,-'win bsp'!$B$2,IF(H73=0,-'win bsp'!$B$2,-('win bsp'!$B$2*2)))))))*E73))</f>
        <v>-20</v>
      </c>
      <c r="O73" s="28">
        <f>IF(ISBLANK(K73),,IF(ISBLANK(#REF!),,(IF(K73="WON-EW",((((L73-1)*H73)*'win bsp'!$B$2)+('win bsp'!$B$2*(L73-1))),IF(K73="WON",((((L73-1)*H73)*'win bsp'!$B$2)+('win bsp'!$B$2*(L73-1))),IF(K73="PLACED",((((L73-1)*H73)*'win bsp'!$B$2)-'win bsp'!$B$2),IF(H73=0,-'win bsp'!$B$2,IF(H73=0,-'win bsp'!$B$2,-('win bsp'!$B$2*2)))))))*E73))</f>
        <v>-20</v>
      </c>
      <c r="P73" s="28">
        <f>IF(ISBLANK(K73),,IF(S73&lt;&gt;1,((IF(K73="WON-EW",(((I73-1)*'win bsp'!$B$2)*(1-$B$3))+(((J73-1)*'win bsp'!$B$2)*(1-$B$3)),IF(K73="WON",(((I73-1)*'win bsp'!$B$2)*(1-$B$3)),IF(K73="PLACED",(((J73-1)*'win bsp'!$B$2)*(1-$B$3))-'win bsp'!$B$2,IF(H73=0,-'win bsp'!$B$2,-('win bsp'!$B$2*2))))))*E73),0))</f>
        <v>-20</v>
      </c>
      <c r="S73">
        <f t="shared" si="3"/>
        <v>2</v>
      </c>
    </row>
    <row r="74" spans="1:19" ht="15">
      <c r="A74" s="22">
        <v>42715</v>
      </c>
      <c r="B74" s="23">
        <v>14.25</v>
      </c>
      <c r="C74" s="18" t="s">
        <v>128</v>
      </c>
      <c r="D74" s="18" t="s">
        <v>130</v>
      </c>
      <c r="E74" s="24">
        <v>1</v>
      </c>
      <c r="F74" s="24" t="s">
        <v>31</v>
      </c>
      <c r="G74" s="24" t="s">
        <v>32</v>
      </c>
      <c r="H74" s="24">
        <v>0</v>
      </c>
      <c r="I74" s="42">
        <v>5.1</v>
      </c>
      <c r="J74" s="24"/>
      <c r="K74" s="19" t="s">
        <v>29</v>
      </c>
      <c r="L74" s="27" t="e">
        <f>((#REF!-1)*(1-(IF(F74="no",0,'win bsp'!$B$3)))+1)</f>
        <v>#REF!</v>
      </c>
      <c r="M74" s="27">
        <f t="shared" si="2"/>
        <v>1</v>
      </c>
      <c r="N74" s="29">
        <f>IF(ISBLANK(K74),,IF(ISBLANK(#REF!),,(IF(K74="WON-EW",((((#REF!-1)*H74)*'win bsp'!$B$2)+('win bsp'!$B$2*(#REF!-1))),IF(K74="WON",((((#REF!-1)*H74)*'win bsp'!$B$2)+('win bsp'!$B$2*(#REF!-1))),IF(K74="PLACED",((((#REF!-1)*H74)*'win bsp'!$B$2)-'win bsp'!$B$2),IF(H74=0,-'win bsp'!$B$2,IF(H74=0,-'win bsp'!$B$2,-('win bsp'!$B$2*2)))))))*E74))</f>
        <v>-20</v>
      </c>
      <c r="O74" s="28">
        <f>IF(ISBLANK(K74),,IF(ISBLANK(#REF!),,(IF(K74="WON-EW",((((L74-1)*H74)*'win bsp'!$B$2)+('win bsp'!$B$2*(L74-1))),IF(K74="WON",((((L74-1)*H74)*'win bsp'!$B$2)+('win bsp'!$B$2*(L74-1))),IF(K74="PLACED",((((L74-1)*H74)*'win bsp'!$B$2)-'win bsp'!$B$2),IF(H74=0,-'win bsp'!$B$2,IF(H74=0,-'win bsp'!$B$2,-('win bsp'!$B$2*2)))))))*E74))</f>
        <v>-20</v>
      </c>
      <c r="P74" s="28">
        <f>IF(ISBLANK(K74),,IF(S74&lt;&gt;1,((IF(K74="WON-EW",(((I74-1)*'win bsp'!$B$2)*(1-$B$3))+(((J74-1)*'win bsp'!$B$2)*(1-$B$3)),IF(K74="WON",(((I74-1)*'win bsp'!$B$2)*(1-$B$3)),IF(K74="PLACED",(((J74-1)*'win bsp'!$B$2)*(1-$B$3))-'win bsp'!$B$2,IF(H74=0,-'win bsp'!$B$2,-('win bsp'!$B$2*2))))))*E74),0))</f>
        <v>-20</v>
      </c>
      <c r="S74">
        <f t="shared" si="3"/>
        <v>2</v>
      </c>
    </row>
    <row r="75" spans="1:19" ht="15">
      <c r="A75" s="22">
        <v>42715</v>
      </c>
      <c r="B75" s="23">
        <v>14.55</v>
      </c>
      <c r="C75" s="18" t="s">
        <v>128</v>
      </c>
      <c r="D75" s="18" t="s">
        <v>131</v>
      </c>
      <c r="E75" s="24">
        <v>1</v>
      </c>
      <c r="F75" s="24" t="s">
        <v>31</v>
      </c>
      <c r="G75" s="24" t="s">
        <v>32</v>
      </c>
      <c r="H75" s="24">
        <v>0</v>
      </c>
      <c r="I75" s="42">
        <v>1.51</v>
      </c>
      <c r="J75" s="24"/>
      <c r="K75" s="19" t="s">
        <v>29</v>
      </c>
      <c r="L75" s="27" t="e">
        <f>((#REF!-1)*(1-(IF(F75="no",0,'win bsp'!$B$3)))+1)</f>
        <v>#REF!</v>
      </c>
      <c r="M75" s="27">
        <f t="shared" si="2"/>
        <v>1</v>
      </c>
      <c r="N75" s="29">
        <f>IF(ISBLANK(K75),,IF(ISBLANK(#REF!),,(IF(K75="WON-EW",((((#REF!-1)*H75)*'win bsp'!$B$2)+('win bsp'!$B$2*(#REF!-1))),IF(K75="WON",((((#REF!-1)*H75)*'win bsp'!$B$2)+('win bsp'!$B$2*(#REF!-1))),IF(K75="PLACED",((((#REF!-1)*H75)*'win bsp'!$B$2)-'win bsp'!$B$2),IF(H75=0,-'win bsp'!$B$2,IF(H75=0,-'win bsp'!$B$2,-('win bsp'!$B$2*2)))))))*E75))</f>
        <v>-20</v>
      </c>
      <c r="O75" s="28">
        <f>IF(ISBLANK(K75),,IF(ISBLANK(#REF!),,(IF(K75="WON-EW",((((L75-1)*H75)*'win bsp'!$B$2)+('win bsp'!$B$2*(L75-1))),IF(K75="WON",((((L75-1)*H75)*'win bsp'!$B$2)+('win bsp'!$B$2*(L75-1))),IF(K75="PLACED",((((L75-1)*H75)*'win bsp'!$B$2)-'win bsp'!$B$2),IF(H75=0,-'win bsp'!$B$2,IF(H75=0,-'win bsp'!$B$2,-('win bsp'!$B$2*2)))))))*E75))</f>
        <v>-20</v>
      </c>
      <c r="P75" s="28">
        <f>IF(ISBLANK(K75),,IF(S75&lt;&gt;1,((IF(K75="WON-EW",(((I75-1)*'win bsp'!$B$2)*(1-$B$3))+(((J75-1)*'win bsp'!$B$2)*(1-$B$3)),IF(K75="WON",(((I75-1)*'win bsp'!$B$2)*(1-$B$3)),IF(K75="PLACED",(((J75-1)*'win bsp'!$B$2)*(1-$B$3))-'win bsp'!$B$2,IF(H75=0,-'win bsp'!$B$2,-('win bsp'!$B$2*2))))))*E75),0))</f>
        <v>-20</v>
      </c>
      <c r="S75">
        <f t="shared" si="3"/>
        <v>2</v>
      </c>
    </row>
    <row r="76" spans="1:19" ht="15">
      <c r="A76" s="22">
        <v>42715</v>
      </c>
      <c r="B76" s="23">
        <v>13.35</v>
      </c>
      <c r="C76" s="18" t="s">
        <v>132</v>
      </c>
      <c r="D76" s="18" t="s">
        <v>133</v>
      </c>
      <c r="E76" s="24">
        <v>1</v>
      </c>
      <c r="F76" s="24" t="s">
        <v>31</v>
      </c>
      <c r="G76" s="24" t="s">
        <v>32</v>
      </c>
      <c r="H76" s="24">
        <v>0</v>
      </c>
      <c r="I76" s="42">
        <v>4.1</v>
      </c>
      <c r="J76" s="24"/>
      <c r="K76" s="19" t="s">
        <v>29</v>
      </c>
      <c r="L76" s="27" t="e">
        <f>((#REF!-1)*(1-(IF(F76="no",0,'win bsp'!$B$3)))+1)</f>
        <v>#REF!</v>
      </c>
      <c r="M76" s="27">
        <f t="shared" si="2"/>
        <v>1</v>
      </c>
      <c r="N76" s="29">
        <f>IF(ISBLANK(K76),,IF(ISBLANK(#REF!),,(IF(K76="WON-EW",((((#REF!-1)*H76)*'win bsp'!$B$2)+('win bsp'!$B$2*(#REF!-1))),IF(K76="WON",((((#REF!-1)*H76)*'win bsp'!$B$2)+('win bsp'!$B$2*(#REF!-1))),IF(K76="PLACED",((((#REF!-1)*H76)*'win bsp'!$B$2)-'win bsp'!$B$2),IF(H76=0,-'win bsp'!$B$2,IF(H76=0,-'win bsp'!$B$2,-('win bsp'!$B$2*2)))))))*E76))</f>
        <v>-20</v>
      </c>
      <c r="O76" s="28">
        <f>IF(ISBLANK(K76),,IF(ISBLANK(#REF!),,(IF(K76="WON-EW",((((L76-1)*H76)*'win bsp'!$B$2)+('win bsp'!$B$2*(L76-1))),IF(K76="WON",((((L76-1)*H76)*'win bsp'!$B$2)+('win bsp'!$B$2*(L76-1))),IF(K76="PLACED",((((L76-1)*H76)*'win bsp'!$B$2)-'win bsp'!$B$2),IF(H76=0,-'win bsp'!$B$2,IF(H76=0,-'win bsp'!$B$2,-('win bsp'!$B$2*2)))))))*E76))</f>
        <v>-20</v>
      </c>
      <c r="P76" s="28">
        <f>IF(ISBLANK(K76),,IF(S76&lt;&gt;1,((IF(K76="WON-EW",(((I76-1)*'win bsp'!$B$2)*(1-$B$3))+(((J76-1)*'win bsp'!$B$2)*(1-$B$3)),IF(K76="WON",(((I76-1)*'win bsp'!$B$2)*(1-$B$3)),IF(K76="PLACED",(((J76-1)*'win bsp'!$B$2)*(1-$B$3))-'win bsp'!$B$2,IF(H76=0,-'win bsp'!$B$2,-('win bsp'!$B$2*2))))))*E76),0))</f>
        <v>-20</v>
      </c>
      <c r="S76">
        <f t="shared" si="3"/>
        <v>2</v>
      </c>
    </row>
    <row r="77" spans="1:19" ht="15">
      <c r="A77" s="22">
        <v>42716</v>
      </c>
      <c r="B77" s="23">
        <v>13.15</v>
      </c>
      <c r="C77" s="18" t="s">
        <v>88</v>
      </c>
      <c r="D77" s="18" t="s">
        <v>134</v>
      </c>
      <c r="E77" s="24">
        <v>1</v>
      </c>
      <c r="F77" s="24" t="s">
        <v>31</v>
      </c>
      <c r="G77" s="24" t="s">
        <v>32</v>
      </c>
      <c r="H77" s="24">
        <v>0</v>
      </c>
      <c r="I77" s="42">
        <v>7</v>
      </c>
      <c r="J77" s="24"/>
      <c r="K77" s="19" t="s">
        <v>29</v>
      </c>
      <c r="L77" s="27" t="e">
        <f>((#REF!-1)*(1-(IF(F77="no",0,'win bsp'!$B$3)))+1)</f>
        <v>#REF!</v>
      </c>
      <c r="M77" s="27">
        <f t="shared" si="2"/>
        <v>1</v>
      </c>
      <c r="N77" s="29">
        <f>IF(ISBLANK(K77),,IF(ISBLANK(#REF!),,(IF(K77="WON-EW",((((#REF!-1)*H77)*'win bsp'!$B$2)+('win bsp'!$B$2*(#REF!-1))),IF(K77="WON",((((#REF!-1)*H77)*'win bsp'!$B$2)+('win bsp'!$B$2*(#REF!-1))),IF(K77="PLACED",((((#REF!-1)*H77)*'win bsp'!$B$2)-'win bsp'!$B$2),IF(H77=0,-'win bsp'!$B$2,IF(H77=0,-'win bsp'!$B$2,-('win bsp'!$B$2*2)))))))*E77))</f>
        <v>-20</v>
      </c>
      <c r="O77" s="28">
        <f>IF(ISBLANK(K77),,IF(ISBLANK(#REF!),,(IF(K77="WON-EW",((((L77-1)*H77)*'win bsp'!$B$2)+('win bsp'!$B$2*(L77-1))),IF(K77="WON",((((L77-1)*H77)*'win bsp'!$B$2)+('win bsp'!$B$2*(L77-1))),IF(K77="PLACED",((((L77-1)*H77)*'win bsp'!$B$2)-'win bsp'!$B$2),IF(H77=0,-'win bsp'!$B$2,IF(H77=0,-'win bsp'!$B$2,-('win bsp'!$B$2*2)))))))*E77))</f>
        <v>-20</v>
      </c>
      <c r="P77" s="28">
        <f>IF(ISBLANK(K77),,IF(S77&lt;&gt;1,((IF(K77="WON-EW",(((I77-1)*'win bsp'!$B$2)*(1-$B$3))+(((J77-1)*'win bsp'!$B$2)*(1-$B$3)),IF(K77="WON",(((I77-1)*'win bsp'!$B$2)*(1-$B$3)),IF(K77="PLACED",(((J77-1)*'win bsp'!$B$2)*(1-$B$3))-'win bsp'!$B$2,IF(H77=0,-'win bsp'!$B$2,-('win bsp'!$B$2*2))))))*E77),0))</f>
        <v>-20</v>
      </c>
      <c r="S77">
        <f t="shared" si="3"/>
        <v>2</v>
      </c>
    </row>
    <row r="78" spans="1:19" ht="15">
      <c r="A78" s="22">
        <v>42717</v>
      </c>
      <c r="B78" s="23">
        <v>12.5</v>
      </c>
      <c r="C78" s="18" t="s">
        <v>91</v>
      </c>
      <c r="D78" s="18" t="s">
        <v>74</v>
      </c>
      <c r="E78" s="24">
        <v>1</v>
      </c>
      <c r="F78" s="24" t="s">
        <v>31</v>
      </c>
      <c r="G78" s="24" t="s">
        <v>32</v>
      </c>
      <c r="H78" s="24">
        <v>0</v>
      </c>
      <c r="I78" s="42">
        <v>1.66</v>
      </c>
      <c r="J78" s="24"/>
      <c r="K78" s="19" t="s">
        <v>26</v>
      </c>
      <c r="L78" s="27" t="e">
        <f>((#REF!-1)*(1-(IF(F78="no",0,'win bsp'!$B$3)))+1)</f>
        <v>#REF!</v>
      </c>
      <c r="M78" s="27">
        <f t="shared" si="2"/>
        <v>1</v>
      </c>
      <c r="N78" s="29" t="e">
        <f>IF(ISBLANK(K78),,IF(ISBLANK(#REF!),,(IF(K78="WON-EW",((((#REF!-1)*H78)*'win bsp'!$B$2)+('win bsp'!$B$2*(#REF!-1))),IF(K78="WON",((((#REF!-1)*H78)*'win bsp'!$B$2)+('win bsp'!$B$2*(#REF!-1))),IF(K78="PLACED",((((#REF!-1)*H78)*'win bsp'!$B$2)-'win bsp'!$B$2),IF(H78=0,-'win bsp'!$B$2,IF(H78=0,-'win bsp'!$B$2,-('win bsp'!$B$2*2)))))))*E78))</f>
        <v>#REF!</v>
      </c>
      <c r="O78" s="28" t="e">
        <f>IF(ISBLANK(K78),,IF(ISBLANK(#REF!),,(IF(K78="WON-EW",((((L78-1)*H78)*'win bsp'!$B$2)+('win bsp'!$B$2*(L78-1))),IF(K78="WON",((((L78-1)*H78)*'win bsp'!$B$2)+('win bsp'!$B$2*(L78-1))),IF(K78="PLACED",((((L78-1)*H78)*'win bsp'!$B$2)-'win bsp'!$B$2),IF(H78=0,-'win bsp'!$B$2,IF(H78=0,-'win bsp'!$B$2,-('win bsp'!$B$2*2)))))))*E78))</f>
        <v>#REF!</v>
      </c>
      <c r="P78" s="28">
        <f>IF(ISBLANK(K78),,IF(S78&lt;&gt;1,((IF(K78="WON-EW",(((I78-1)*'win bsp'!$B$2)*(1-$B$3))+(((J78-1)*'win bsp'!$B$2)*(1-$B$3)),IF(K78="WON",(((I78-1)*'win bsp'!$B$2)*(1-$B$3)),IF(K78="PLACED",(((J78-1)*'win bsp'!$B$2)*(1-$B$3))-'win bsp'!$B$2,IF(H78=0,-'win bsp'!$B$2,-('win bsp'!$B$2*2))))))*E78),0))</f>
        <v>12.54</v>
      </c>
      <c r="S78">
        <f t="shared" si="3"/>
        <v>2</v>
      </c>
    </row>
    <row r="79" spans="1:19" ht="15">
      <c r="A79" s="22">
        <v>42717</v>
      </c>
      <c r="B79" s="23">
        <v>15.2</v>
      </c>
      <c r="C79" s="18" t="s">
        <v>91</v>
      </c>
      <c r="D79" s="18" t="s">
        <v>135</v>
      </c>
      <c r="E79" s="24">
        <v>1</v>
      </c>
      <c r="F79" s="24" t="s">
        <v>31</v>
      </c>
      <c r="G79" s="24" t="s">
        <v>32</v>
      </c>
      <c r="H79" s="24">
        <v>0</v>
      </c>
      <c r="I79" s="42">
        <v>3.95</v>
      </c>
      <c r="J79" s="24"/>
      <c r="K79" s="19" t="s">
        <v>29</v>
      </c>
      <c r="L79" s="27" t="e">
        <f>((#REF!-1)*(1-(IF(F79="no",0,'win bsp'!$B$3)))+1)</f>
        <v>#REF!</v>
      </c>
      <c r="M79" s="27">
        <f t="shared" si="2"/>
        <v>1</v>
      </c>
      <c r="N79" s="29">
        <f>IF(ISBLANK(K79),,IF(ISBLANK(#REF!),,(IF(K79="WON-EW",((((#REF!-1)*H79)*'win bsp'!$B$2)+('win bsp'!$B$2*(#REF!-1))),IF(K79="WON",((((#REF!-1)*H79)*'win bsp'!$B$2)+('win bsp'!$B$2*(#REF!-1))),IF(K79="PLACED",((((#REF!-1)*H79)*'win bsp'!$B$2)-'win bsp'!$B$2),IF(H79=0,-'win bsp'!$B$2,IF(H79=0,-'win bsp'!$B$2,-('win bsp'!$B$2*2)))))))*E79))</f>
        <v>-20</v>
      </c>
      <c r="O79" s="28">
        <f>IF(ISBLANK(K79),,IF(ISBLANK(#REF!),,(IF(K79="WON-EW",((((L79-1)*H79)*'win bsp'!$B$2)+('win bsp'!$B$2*(L79-1))),IF(K79="WON",((((L79-1)*H79)*'win bsp'!$B$2)+('win bsp'!$B$2*(L79-1))),IF(K79="PLACED",((((L79-1)*H79)*'win bsp'!$B$2)-'win bsp'!$B$2),IF(H79=0,-'win bsp'!$B$2,IF(H79=0,-'win bsp'!$B$2,-('win bsp'!$B$2*2)))))))*E79))</f>
        <v>-20</v>
      </c>
      <c r="P79" s="28">
        <f>IF(ISBLANK(K79),,IF(S79&lt;&gt;1,((IF(K79="WON-EW",(((I79-1)*'win bsp'!$B$2)*(1-$B$3))+(((J79-1)*'win bsp'!$B$2)*(1-$B$3)),IF(K79="WON",(((I79-1)*'win bsp'!$B$2)*(1-$B$3)),IF(K79="PLACED",(((J79-1)*'win bsp'!$B$2)*(1-$B$3))-'win bsp'!$B$2,IF(H79=0,-'win bsp'!$B$2,-('win bsp'!$B$2*2))))))*E79),0))</f>
        <v>-20</v>
      </c>
      <c r="S79">
        <f t="shared" si="3"/>
        <v>2</v>
      </c>
    </row>
    <row r="80" spans="1:19" ht="15">
      <c r="A80" s="22">
        <v>42719</v>
      </c>
      <c r="B80" s="23">
        <v>14</v>
      </c>
      <c r="C80" s="18" t="s">
        <v>40</v>
      </c>
      <c r="D80" s="18" t="s">
        <v>136</v>
      </c>
      <c r="E80" s="24">
        <v>1</v>
      </c>
      <c r="F80" s="24" t="s">
        <v>31</v>
      </c>
      <c r="G80" s="24" t="s">
        <v>32</v>
      </c>
      <c r="H80" s="24">
        <v>0</v>
      </c>
      <c r="I80" s="42">
        <v>2.33</v>
      </c>
      <c r="J80" s="24"/>
      <c r="K80" s="19" t="s">
        <v>29</v>
      </c>
      <c r="L80" s="27" t="e">
        <f>((#REF!-1)*(1-(IF(F80="no",0,'win bsp'!$B$3)))+1)</f>
        <v>#REF!</v>
      </c>
      <c r="M80" s="27">
        <f t="shared" si="2"/>
        <v>1</v>
      </c>
      <c r="N80" s="29">
        <f>IF(ISBLANK(K80),,IF(ISBLANK(#REF!),,(IF(K80="WON-EW",((((#REF!-1)*H80)*'win bsp'!$B$2)+('win bsp'!$B$2*(#REF!-1))),IF(K80="WON",((((#REF!-1)*H80)*'win bsp'!$B$2)+('win bsp'!$B$2*(#REF!-1))),IF(K80="PLACED",((((#REF!-1)*H80)*'win bsp'!$B$2)-'win bsp'!$B$2),IF(H80=0,-'win bsp'!$B$2,IF(H80=0,-'win bsp'!$B$2,-('win bsp'!$B$2*2)))))))*E80))</f>
        <v>-20</v>
      </c>
      <c r="O80" s="28">
        <f>IF(ISBLANK(K80),,IF(ISBLANK(#REF!),,(IF(K80="WON-EW",((((L80-1)*H80)*'win bsp'!$B$2)+('win bsp'!$B$2*(L80-1))),IF(K80="WON",((((L80-1)*H80)*'win bsp'!$B$2)+('win bsp'!$B$2*(L80-1))),IF(K80="PLACED",((((L80-1)*H80)*'win bsp'!$B$2)-'win bsp'!$B$2),IF(H80=0,-'win bsp'!$B$2,IF(H80=0,-'win bsp'!$B$2,-('win bsp'!$B$2*2)))))))*E80))</f>
        <v>-20</v>
      </c>
      <c r="P80" s="28">
        <f>IF(ISBLANK(K80),,IF(S80&lt;&gt;1,((IF(K80="WON-EW",(((I80-1)*'win bsp'!$B$2)*(1-$B$3))+(((J80-1)*'win bsp'!$B$2)*(1-$B$3)),IF(K80="WON",(((I80-1)*'win bsp'!$B$2)*(1-$B$3)),IF(K80="PLACED",(((J80-1)*'win bsp'!$B$2)*(1-$B$3))-'win bsp'!$B$2,IF(H80=0,-'win bsp'!$B$2,-('win bsp'!$B$2*2))))))*E80),0))</f>
        <v>-20</v>
      </c>
      <c r="S80">
        <f t="shared" si="3"/>
        <v>2</v>
      </c>
    </row>
    <row r="81" spans="1:19" ht="15">
      <c r="A81" s="22">
        <v>42719</v>
      </c>
      <c r="B81" s="23">
        <v>18.25</v>
      </c>
      <c r="C81" s="18" t="s">
        <v>51</v>
      </c>
      <c r="D81" s="18" t="s">
        <v>137</v>
      </c>
      <c r="E81" s="24">
        <v>1</v>
      </c>
      <c r="F81" s="24" t="s">
        <v>31</v>
      </c>
      <c r="G81" s="24" t="s">
        <v>32</v>
      </c>
      <c r="H81" s="24">
        <v>0</v>
      </c>
      <c r="I81" s="42">
        <v>5.36</v>
      </c>
      <c r="J81" s="24"/>
      <c r="K81" s="19" t="s">
        <v>29</v>
      </c>
      <c r="L81" s="27" t="e">
        <f>((#REF!-1)*(1-(IF(F81="no",0,'win bsp'!$B$3)))+1)</f>
        <v>#REF!</v>
      </c>
      <c r="M81" s="27">
        <f t="shared" si="2"/>
        <v>1</v>
      </c>
      <c r="N81" s="29">
        <f>IF(ISBLANK(K81),,IF(ISBLANK(#REF!),,(IF(K81="WON-EW",((((#REF!-1)*H81)*'win bsp'!$B$2)+('win bsp'!$B$2*(#REF!-1))),IF(K81="WON",((((#REF!-1)*H81)*'win bsp'!$B$2)+('win bsp'!$B$2*(#REF!-1))),IF(K81="PLACED",((((#REF!-1)*H81)*'win bsp'!$B$2)-'win bsp'!$B$2),IF(H81=0,-'win bsp'!$B$2,IF(H81=0,-'win bsp'!$B$2,-('win bsp'!$B$2*2)))))))*E81))</f>
        <v>-20</v>
      </c>
      <c r="O81" s="28">
        <f>IF(ISBLANK(K81),,IF(ISBLANK(#REF!),,(IF(K81="WON-EW",((((L81-1)*H81)*'win bsp'!$B$2)+('win bsp'!$B$2*(L81-1))),IF(K81="WON",((((L81-1)*H81)*'win bsp'!$B$2)+('win bsp'!$B$2*(L81-1))),IF(K81="PLACED",((((L81-1)*H81)*'win bsp'!$B$2)-'win bsp'!$B$2),IF(H81=0,-'win bsp'!$B$2,IF(H81=0,-'win bsp'!$B$2,-('win bsp'!$B$2*2)))))))*E81))</f>
        <v>-20</v>
      </c>
      <c r="P81" s="28">
        <f>IF(ISBLANK(K81),,IF(S81&lt;&gt;1,((IF(K81="WON-EW",(((I81-1)*'win bsp'!$B$2)*(1-$B$3))+(((J81-1)*'win bsp'!$B$2)*(1-$B$3)),IF(K81="WON",(((I81-1)*'win bsp'!$B$2)*(1-$B$3)),IF(K81="PLACED",(((J81-1)*'win bsp'!$B$2)*(1-$B$3))-'win bsp'!$B$2,IF(H81=0,-'win bsp'!$B$2,-('win bsp'!$B$2*2))))))*E81),0))</f>
        <v>-20</v>
      </c>
      <c r="S81">
        <f t="shared" si="3"/>
        <v>2</v>
      </c>
    </row>
    <row r="82" spans="1:19" ht="15">
      <c r="A82" s="22">
        <v>42720</v>
      </c>
      <c r="B82" s="23">
        <v>13.35</v>
      </c>
      <c r="C82" s="18" t="s">
        <v>65</v>
      </c>
      <c r="D82" s="18" t="s">
        <v>53</v>
      </c>
      <c r="E82" s="24">
        <v>1</v>
      </c>
      <c r="F82" s="24" t="s">
        <v>31</v>
      </c>
      <c r="G82" s="24" t="s">
        <v>32</v>
      </c>
      <c r="H82" s="24">
        <v>0</v>
      </c>
      <c r="I82" s="42">
        <v>9.4</v>
      </c>
      <c r="J82" s="24"/>
      <c r="K82" s="19" t="s">
        <v>29</v>
      </c>
      <c r="L82" s="27" t="e">
        <f>((#REF!-1)*(1-(IF(F82="no",0,'win bsp'!$B$3)))+1)</f>
        <v>#REF!</v>
      </c>
      <c r="M82" s="27">
        <f t="shared" si="2"/>
        <v>1</v>
      </c>
      <c r="N82" s="29">
        <f>IF(ISBLANK(K82),,IF(ISBLANK(#REF!),,(IF(K82="WON-EW",((((#REF!-1)*H82)*'win bsp'!$B$2)+('win bsp'!$B$2*(#REF!-1))),IF(K82="WON",((((#REF!-1)*H82)*'win bsp'!$B$2)+('win bsp'!$B$2*(#REF!-1))),IF(K82="PLACED",((((#REF!-1)*H82)*'win bsp'!$B$2)-'win bsp'!$B$2),IF(H82=0,-'win bsp'!$B$2,IF(H82=0,-'win bsp'!$B$2,-('win bsp'!$B$2*2)))))))*E82))</f>
        <v>-20</v>
      </c>
      <c r="O82" s="28">
        <f>IF(ISBLANK(K82),,IF(ISBLANK(#REF!),,(IF(K82="WON-EW",((((L82-1)*H82)*'win bsp'!$B$2)+('win bsp'!$B$2*(L82-1))),IF(K82="WON",((((L82-1)*H82)*'win bsp'!$B$2)+('win bsp'!$B$2*(L82-1))),IF(K82="PLACED",((((L82-1)*H82)*'win bsp'!$B$2)-'win bsp'!$B$2),IF(H82=0,-'win bsp'!$B$2,IF(H82=0,-'win bsp'!$B$2,-('win bsp'!$B$2*2)))))))*E82))</f>
        <v>-20</v>
      </c>
      <c r="P82" s="28">
        <f>IF(ISBLANK(K82),,IF(S82&lt;&gt;1,((IF(K82="WON-EW",(((I82-1)*'win bsp'!$B$2)*(1-$B$3))+(((J82-1)*'win bsp'!$B$2)*(1-$B$3)),IF(K82="WON",(((I82-1)*'win bsp'!$B$2)*(1-$B$3)),IF(K82="PLACED",(((J82-1)*'win bsp'!$B$2)*(1-$B$3))-'win bsp'!$B$2,IF(H82=0,-'win bsp'!$B$2,-('win bsp'!$B$2*2))))))*E82),0))</f>
        <v>-20</v>
      </c>
      <c r="S82">
        <f t="shared" si="3"/>
        <v>2</v>
      </c>
    </row>
    <row r="83" spans="1:19" ht="15">
      <c r="A83" s="22">
        <v>42720</v>
      </c>
      <c r="B83" s="23">
        <v>14.1</v>
      </c>
      <c r="C83" s="18" t="s">
        <v>65</v>
      </c>
      <c r="D83" s="18" t="s">
        <v>138</v>
      </c>
      <c r="E83" s="24">
        <v>1</v>
      </c>
      <c r="F83" s="24" t="s">
        <v>31</v>
      </c>
      <c r="G83" s="24" t="s">
        <v>32</v>
      </c>
      <c r="H83" s="24">
        <v>0</v>
      </c>
      <c r="I83" s="42">
        <v>9.85</v>
      </c>
      <c r="J83" s="24"/>
      <c r="K83" s="19" t="s">
        <v>29</v>
      </c>
      <c r="L83" s="27" t="e">
        <f>((#REF!-1)*(1-(IF(F83="no",0,'win bsp'!$B$3)))+1)</f>
        <v>#REF!</v>
      </c>
      <c r="M83" s="27">
        <f t="shared" si="2"/>
        <v>1</v>
      </c>
      <c r="N83" s="29">
        <f>IF(ISBLANK(K83),,IF(ISBLANK(#REF!),,(IF(K83="WON-EW",((((#REF!-1)*H83)*'win bsp'!$B$2)+('win bsp'!$B$2*(#REF!-1))),IF(K83="WON",((((#REF!-1)*H83)*'win bsp'!$B$2)+('win bsp'!$B$2*(#REF!-1))),IF(K83="PLACED",((((#REF!-1)*H83)*'win bsp'!$B$2)-'win bsp'!$B$2),IF(H83=0,-'win bsp'!$B$2,IF(H83=0,-'win bsp'!$B$2,-('win bsp'!$B$2*2)))))))*E83))</f>
        <v>-20</v>
      </c>
      <c r="O83" s="28">
        <f>IF(ISBLANK(K83),,IF(ISBLANK(#REF!),,(IF(K83="WON-EW",((((L83-1)*H83)*'win bsp'!$B$2)+('win bsp'!$B$2*(L83-1))),IF(K83="WON",((((L83-1)*H83)*'win bsp'!$B$2)+('win bsp'!$B$2*(L83-1))),IF(K83="PLACED",((((L83-1)*H83)*'win bsp'!$B$2)-'win bsp'!$B$2),IF(H83=0,-'win bsp'!$B$2,IF(H83=0,-'win bsp'!$B$2,-('win bsp'!$B$2*2)))))))*E83))</f>
        <v>-20</v>
      </c>
      <c r="P83" s="28">
        <f>IF(ISBLANK(K83),,IF(S83&lt;&gt;1,((IF(K83="WON-EW",(((I83-1)*'win bsp'!$B$2)*(1-$B$3))+(((J83-1)*'win bsp'!$B$2)*(1-$B$3)),IF(K83="WON",(((I83-1)*'win bsp'!$B$2)*(1-$B$3)),IF(K83="PLACED",(((J83-1)*'win bsp'!$B$2)*(1-$B$3))-'win bsp'!$B$2,IF(H83=0,-'win bsp'!$B$2,-('win bsp'!$B$2*2))))))*E83),0))</f>
        <v>-20</v>
      </c>
      <c r="S83">
        <f t="shared" si="3"/>
        <v>2</v>
      </c>
    </row>
    <row r="84" spans="1:19" ht="15">
      <c r="A84" s="22">
        <v>42720</v>
      </c>
      <c r="B84" s="23">
        <v>13.55</v>
      </c>
      <c r="C84" s="18" t="s">
        <v>34</v>
      </c>
      <c r="D84" s="18" t="s">
        <v>139</v>
      </c>
      <c r="E84" s="24">
        <v>1</v>
      </c>
      <c r="F84" s="24" t="s">
        <v>31</v>
      </c>
      <c r="G84" s="24" t="s">
        <v>32</v>
      </c>
      <c r="H84" s="24">
        <v>0</v>
      </c>
      <c r="I84" s="42">
        <v>12.5</v>
      </c>
      <c r="J84" s="24"/>
      <c r="K84" s="19" t="s">
        <v>26</v>
      </c>
      <c r="L84" s="27" t="e">
        <f>((#REF!-1)*(1-(IF(F84="no",0,'win bsp'!$B$3)))+1)</f>
        <v>#REF!</v>
      </c>
      <c r="M84" s="27">
        <f t="shared" si="2"/>
        <v>1</v>
      </c>
      <c r="N84" s="29" t="e">
        <f>IF(ISBLANK(K84),,IF(ISBLANK(#REF!),,(IF(K84="WON-EW",((((#REF!-1)*H84)*'win bsp'!$B$2)+('win bsp'!$B$2*(#REF!-1))),IF(K84="WON",((((#REF!-1)*H84)*'win bsp'!$B$2)+('win bsp'!$B$2*(#REF!-1))),IF(K84="PLACED",((((#REF!-1)*H84)*'win bsp'!$B$2)-'win bsp'!$B$2),IF(H84=0,-'win bsp'!$B$2,IF(H84=0,-'win bsp'!$B$2,-('win bsp'!$B$2*2)))))))*E84))</f>
        <v>#REF!</v>
      </c>
      <c r="O84" s="28" t="e">
        <f>IF(ISBLANK(K84),,IF(ISBLANK(#REF!),,(IF(K84="WON-EW",((((L84-1)*H84)*'win bsp'!$B$2)+('win bsp'!$B$2*(L84-1))),IF(K84="WON",((((L84-1)*H84)*'win bsp'!$B$2)+('win bsp'!$B$2*(L84-1))),IF(K84="PLACED",((((L84-1)*H84)*'win bsp'!$B$2)-'win bsp'!$B$2),IF(H84=0,-'win bsp'!$B$2,IF(H84=0,-'win bsp'!$B$2,-('win bsp'!$B$2*2)))))))*E84))</f>
        <v>#REF!</v>
      </c>
      <c r="P84" s="28">
        <f>IF(ISBLANK(K84),,IF(S84&lt;&gt;1,((IF(K84="WON-EW",(((I84-1)*'win bsp'!$B$2)*(1-$B$3))+(((J84-1)*'win bsp'!$B$2)*(1-$B$3)),IF(K84="WON",(((I84-1)*'win bsp'!$B$2)*(1-$B$3)),IF(K84="PLACED",(((J84-1)*'win bsp'!$B$2)*(1-$B$3))-'win bsp'!$B$2,IF(H84=0,-'win bsp'!$B$2,-('win bsp'!$B$2*2))))))*E84),0))</f>
        <v>218.5</v>
      </c>
      <c r="S84">
        <f t="shared" si="3"/>
        <v>2</v>
      </c>
    </row>
    <row r="85" spans="1:19" ht="15">
      <c r="A85" s="22">
        <v>42720</v>
      </c>
      <c r="B85" s="23">
        <v>14.2</v>
      </c>
      <c r="C85" s="18" t="s">
        <v>43</v>
      </c>
      <c r="D85" s="18" t="s">
        <v>140</v>
      </c>
      <c r="E85" s="24">
        <v>1</v>
      </c>
      <c r="F85" s="24" t="s">
        <v>31</v>
      </c>
      <c r="G85" s="24" t="s">
        <v>32</v>
      </c>
      <c r="H85" s="24">
        <v>0</v>
      </c>
      <c r="I85" s="42">
        <v>3.73</v>
      </c>
      <c r="J85" s="24"/>
      <c r="K85" s="19" t="s">
        <v>29</v>
      </c>
      <c r="L85" s="27" t="e">
        <f>((#REF!-1)*(1-(IF(F85="no",0,'win bsp'!$B$3)))+1)</f>
        <v>#REF!</v>
      </c>
      <c r="M85" s="27">
        <f t="shared" si="2"/>
        <v>1</v>
      </c>
      <c r="N85" s="29">
        <f>IF(ISBLANK(K85),,IF(ISBLANK(#REF!),,(IF(K85="WON-EW",((((#REF!-1)*H85)*'win bsp'!$B$2)+('win bsp'!$B$2*(#REF!-1))),IF(K85="WON",((((#REF!-1)*H85)*'win bsp'!$B$2)+('win bsp'!$B$2*(#REF!-1))),IF(K85="PLACED",((((#REF!-1)*H85)*'win bsp'!$B$2)-'win bsp'!$B$2),IF(H85=0,-'win bsp'!$B$2,IF(H85=0,-'win bsp'!$B$2,-('win bsp'!$B$2*2)))))))*E85))</f>
        <v>-20</v>
      </c>
      <c r="O85" s="28">
        <f>IF(ISBLANK(K85),,IF(ISBLANK(#REF!),,(IF(K85="WON-EW",((((L85-1)*H85)*'win bsp'!$B$2)+('win bsp'!$B$2*(L85-1))),IF(K85="WON",((((L85-1)*H85)*'win bsp'!$B$2)+('win bsp'!$B$2*(L85-1))),IF(K85="PLACED",((((L85-1)*H85)*'win bsp'!$B$2)-'win bsp'!$B$2),IF(H85=0,-'win bsp'!$B$2,IF(H85=0,-'win bsp'!$B$2,-('win bsp'!$B$2*2)))))))*E85))</f>
        <v>-20</v>
      </c>
      <c r="P85" s="28">
        <f>IF(ISBLANK(K85),,IF(S85&lt;&gt;1,((IF(K85="WON-EW",(((I85-1)*'win bsp'!$B$2)*(1-$B$3))+(((J85-1)*'win bsp'!$B$2)*(1-$B$3)),IF(K85="WON",(((I85-1)*'win bsp'!$B$2)*(1-$B$3)),IF(K85="PLACED",(((J85-1)*'win bsp'!$B$2)*(1-$B$3))-'win bsp'!$B$2,IF(H85=0,-'win bsp'!$B$2,-('win bsp'!$B$2*2))))))*E85),0))</f>
        <v>-20</v>
      </c>
      <c r="S85">
        <f t="shared" si="3"/>
        <v>2</v>
      </c>
    </row>
    <row r="86" spans="1:19" ht="15">
      <c r="A86" s="22">
        <v>42720</v>
      </c>
      <c r="B86" s="23">
        <v>14.55</v>
      </c>
      <c r="C86" s="18" t="s">
        <v>43</v>
      </c>
      <c r="D86" s="18" t="s">
        <v>141</v>
      </c>
      <c r="E86" s="24">
        <v>1</v>
      </c>
      <c r="F86" s="24" t="s">
        <v>31</v>
      </c>
      <c r="G86" s="24" t="s">
        <v>32</v>
      </c>
      <c r="H86" s="24">
        <v>0</v>
      </c>
      <c r="I86" s="42">
        <v>5.7</v>
      </c>
      <c r="J86" s="24"/>
      <c r="K86" s="19" t="s">
        <v>29</v>
      </c>
      <c r="L86" s="27" t="e">
        <f>((#REF!-1)*(1-(IF(F86="no",0,'win bsp'!$B$3)))+1)</f>
        <v>#REF!</v>
      </c>
      <c r="M86" s="27">
        <f t="shared" si="2"/>
        <v>1</v>
      </c>
      <c r="N86" s="29">
        <f>IF(ISBLANK(K86),,IF(ISBLANK(#REF!),,(IF(K86="WON-EW",((((#REF!-1)*H86)*'win bsp'!$B$2)+('win bsp'!$B$2*(#REF!-1))),IF(K86="WON",((((#REF!-1)*H86)*'win bsp'!$B$2)+('win bsp'!$B$2*(#REF!-1))),IF(K86="PLACED",((((#REF!-1)*H86)*'win bsp'!$B$2)-'win bsp'!$B$2),IF(H86=0,-'win bsp'!$B$2,IF(H86=0,-'win bsp'!$B$2,-('win bsp'!$B$2*2)))))))*E86))</f>
        <v>-20</v>
      </c>
      <c r="O86" s="28">
        <f>IF(ISBLANK(K86),,IF(ISBLANK(#REF!),,(IF(K86="WON-EW",((((L86-1)*H86)*'win bsp'!$B$2)+('win bsp'!$B$2*(L86-1))),IF(K86="WON",((((L86-1)*H86)*'win bsp'!$B$2)+('win bsp'!$B$2*(L86-1))),IF(K86="PLACED",((((L86-1)*H86)*'win bsp'!$B$2)-'win bsp'!$B$2),IF(H86=0,-'win bsp'!$B$2,IF(H86=0,-'win bsp'!$B$2,-('win bsp'!$B$2*2)))))))*E86))</f>
        <v>-20</v>
      </c>
      <c r="P86" s="28">
        <f>IF(ISBLANK(K86),,IF(S86&lt;&gt;1,((IF(K86="WON-EW",(((I86-1)*'win bsp'!$B$2)*(1-$B$3))+(((J86-1)*'win bsp'!$B$2)*(1-$B$3)),IF(K86="WON",(((I86-1)*'win bsp'!$B$2)*(1-$B$3)),IF(K86="PLACED",(((J86-1)*'win bsp'!$B$2)*(1-$B$3))-'win bsp'!$B$2,IF(H86=0,-'win bsp'!$B$2,-('win bsp'!$B$2*2))))))*E86),0))</f>
        <v>-20</v>
      </c>
      <c r="S86">
        <f t="shared" si="3"/>
        <v>2</v>
      </c>
    </row>
    <row r="87" spans="1:19" ht="15">
      <c r="A87" s="22">
        <v>42721</v>
      </c>
      <c r="B87" s="23">
        <v>12.05</v>
      </c>
      <c r="C87" s="18" t="s">
        <v>65</v>
      </c>
      <c r="D87" s="18" t="s">
        <v>142</v>
      </c>
      <c r="E87" s="24">
        <v>1</v>
      </c>
      <c r="F87" s="24" t="s">
        <v>31</v>
      </c>
      <c r="G87" s="24" t="s">
        <v>32</v>
      </c>
      <c r="H87" s="24">
        <v>0</v>
      </c>
      <c r="I87" s="42">
        <v>1.57</v>
      </c>
      <c r="J87" s="24"/>
      <c r="K87" s="19" t="s">
        <v>26</v>
      </c>
      <c r="L87" s="27" t="e">
        <f>((#REF!-1)*(1-(IF(F87="no",0,'win bsp'!$B$3)))+1)</f>
        <v>#REF!</v>
      </c>
      <c r="M87" s="27">
        <f t="shared" si="2"/>
        <v>1</v>
      </c>
      <c r="N87" s="29" t="e">
        <f>IF(ISBLANK(K87),,IF(ISBLANK(#REF!),,(IF(K87="WON-EW",((((#REF!-1)*H87)*'win bsp'!$B$2)+('win bsp'!$B$2*(#REF!-1))),IF(K87="WON",((((#REF!-1)*H87)*'win bsp'!$B$2)+('win bsp'!$B$2*(#REF!-1))),IF(K87="PLACED",((((#REF!-1)*H87)*'win bsp'!$B$2)-'win bsp'!$B$2),IF(H87=0,-'win bsp'!$B$2,IF(H87=0,-'win bsp'!$B$2,-('win bsp'!$B$2*2)))))))*E87))</f>
        <v>#REF!</v>
      </c>
      <c r="O87" s="28" t="e">
        <f>IF(ISBLANK(K87),,IF(ISBLANK(#REF!),,(IF(K87="WON-EW",((((L87-1)*H87)*'win bsp'!$B$2)+('win bsp'!$B$2*(L87-1))),IF(K87="WON",((((L87-1)*H87)*'win bsp'!$B$2)+('win bsp'!$B$2*(L87-1))),IF(K87="PLACED",((((L87-1)*H87)*'win bsp'!$B$2)-'win bsp'!$B$2),IF(H87=0,-'win bsp'!$B$2,IF(H87=0,-'win bsp'!$B$2,-('win bsp'!$B$2*2)))))))*E87))</f>
        <v>#REF!</v>
      </c>
      <c r="P87" s="28">
        <f>IF(ISBLANK(K87),,IF(S87&lt;&gt;1,((IF(K87="WON-EW",(((I87-1)*'win bsp'!$B$2)*(1-$B$3))+(((J87-1)*'win bsp'!$B$2)*(1-$B$3)),IF(K87="WON",(((I87-1)*'win bsp'!$B$2)*(1-$B$3)),IF(K87="PLACED",(((J87-1)*'win bsp'!$B$2)*(1-$B$3))-'win bsp'!$B$2,IF(H87=0,-'win bsp'!$B$2,-('win bsp'!$B$2*2))))))*E87),0))</f>
        <v>10.830000000000002</v>
      </c>
      <c r="S87">
        <f t="shared" si="3"/>
        <v>2</v>
      </c>
    </row>
    <row r="88" spans="1:19" ht="15">
      <c r="A88" s="22">
        <v>42721</v>
      </c>
      <c r="B88" s="23">
        <v>14.05</v>
      </c>
      <c r="C88" s="18" t="s">
        <v>143</v>
      </c>
      <c r="D88" s="18" t="s">
        <v>144</v>
      </c>
      <c r="E88" s="24">
        <v>1</v>
      </c>
      <c r="F88" s="24" t="s">
        <v>31</v>
      </c>
      <c r="G88" s="24" t="s">
        <v>32</v>
      </c>
      <c r="H88" s="24">
        <v>0</v>
      </c>
      <c r="I88" s="42">
        <v>1.63</v>
      </c>
      <c r="J88" s="24"/>
      <c r="K88" s="19" t="s">
        <v>26</v>
      </c>
      <c r="L88" s="27" t="e">
        <f>((#REF!-1)*(1-(IF(F88="no",0,'win bsp'!$B$3)))+1)</f>
        <v>#REF!</v>
      </c>
      <c r="M88" s="27">
        <f t="shared" si="2"/>
        <v>1</v>
      </c>
      <c r="N88" s="29" t="e">
        <f>IF(ISBLANK(K88),,IF(ISBLANK(#REF!),,(IF(K88="WON-EW",((((#REF!-1)*H88)*'win bsp'!$B$2)+('win bsp'!$B$2*(#REF!-1))),IF(K88="WON",((((#REF!-1)*H88)*'win bsp'!$B$2)+('win bsp'!$B$2*(#REF!-1))),IF(K88="PLACED",((((#REF!-1)*H88)*'win bsp'!$B$2)-'win bsp'!$B$2),IF(H88=0,-'win bsp'!$B$2,IF(H88=0,-'win bsp'!$B$2,-('win bsp'!$B$2*2)))))))*E88))</f>
        <v>#REF!</v>
      </c>
      <c r="O88" s="28" t="e">
        <f>IF(ISBLANK(K88),,IF(ISBLANK(#REF!),,(IF(K88="WON-EW",((((L88-1)*H88)*'win bsp'!$B$2)+('win bsp'!$B$2*(L88-1))),IF(K88="WON",((((L88-1)*H88)*'win bsp'!$B$2)+('win bsp'!$B$2*(L88-1))),IF(K88="PLACED",((((L88-1)*H88)*'win bsp'!$B$2)-'win bsp'!$B$2),IF(H88=0,-'win bsp'!$B$2,IF(H88=0,-'win bsp'!$B$2,-('win bsp'!$B$2*2)))))))*E88))</f>
        <v>#REF!</v>
      </c>
      <c r="P88" s="28">
        <f>IF(ISBLANK(K88),,IF(S88&lt;&gt;1,((IF(K88="WON-EW",(((I88-1)*'win bsp'!$B$2)*(1-$B$3))+(((J88-1)*'win bsp'!$B$2)*(1-$B$3)),IF(K88="WON",(((I88-1)*'win bsp'!$B$2)*(1-$B$3)),IF(K88="PLACED",(((J88-1)*'win bsp'!$B$2)*(1-$B$3))-'win bsp'!$B$2,IF(H88=0,-'win bsp'!$B$2,-('win bsp'!$B$2*2))))))*E88),0))</f>
        <v>11.969999999999997</v>
      </c>
      <c r="S88">
        <f t="shared" si="3"/>
        <v>2</v>
      </c>
    </row>
    <row r="89" spans="1:19" ht="15">
      <c r="A89" s="22">
        <v>42722</v>
      </c>
      <c r="B89" s="23">
        <v>13.45</v>
      </c>
      <c r="C89" s="18" t="s">
        <v>145</v>
      </c>
      <c r="D89" s="18" t="s">
        <v>146</v>
      </c>
      <c r="E89" s="24">
        <v>1</v>
      </c>
      <c r="F89" s="24" t="s">
        <v>31</v>
      </c>
      <c r="G89" s="24" t="s">
        <v>32</v>
      </c>
      <c r="H89" s="24">
        <v>0</v>
      </c>
      <c r="I89" s="42">
        <v>4.06</v>
      </c>
      <c r="J89" s="24"/>
      <c r="K89" s="19" t="s">
        <v>29</v>
      </c>
      <c r="L89" s="27" t="e">
        <f>((#REF!-1)*(1-(IF(F89="no",0,'win bsp'!$B$3)))+1)</f>
        <v>#REF!</v>
      </c>
      <c r="M89" s="27">
        <f t="shared" si="2"/>
        <v>1</v>
      </c>
      <c r="N89" s="29">
        <f>IF(ISBLANK(K89),,IF(ISBLANK(#REF!),,(IF(K89="WON-EW",((((#REF!-1)*H89)*'win bsp'!$B$2)+('win bsp'!$B$2*(#REF!-1))),IF(K89="WON",((((#REF!-1)*H89)*'win bsp'!$B$2)+('win bsp'!$B$2*(#REF!-1))),IF(K89="PLACED",((((#REF!-1)*H89)*'win bsp'!$B$2)-'win bsp'!$B$2),IF(H89=0,-'win bsp'!$B$2,IF(H89=0,-'win bsp'!$B$2,-('win bsp'!$B$2*2)))))))*E89))</f>
        <v>-20</v>
      </c>
      <c r="O89" s="28">
        <f>IF(ISBLANK(K89),,IF(ISBLANK(#REF!),,(IF(K89="WON-EW",((((L89-1)*H89)*'win bsp'!$B$2)+('win bsp'!$B$2*(L89-1))),IF(K89="WON",((((L89-1)*H89)*'win bsp'!$B$2)+('win bsp'!$B$2*(L89-1))),IF(K89="PLACED",((((L89-1)*H89)*'win bsp'!$B$2)-'win bsp'!$B$2),IF(H89=0,-'win bsp'!$B$2,IF(H89=0,-'win bsp'!$B$2,-('win bsp'!$B$2*2)))))))*E89))</f>
        <v>-20</v>
      </c>
      <c r="P89" s="28">
        <f>IF(ISBLANK(K89),,IF(S89&lt;&gt;1,((IF(K89="WON-EW",(((I89-1)*'win bsp'!$B$2)*(1-$B$3))+(((J89-1)*'win bsp'!$B$2)*(1-$B$3)),IF(K89="WON",(((I89-1)*'win bsp'!$B$2)*(1-$B$3)),IF(K89="PLACED",(((J89-1)*'win bsp'!$B$2)*(1-$B$3))-'win bsp'!$B$2,IF(H89=0,-'win bsp'!$B$2,-('win bsp'!$B$2*2))))))*E89),0))</f>
        <v>-20</v>
      </c>
      <c r="S89">
        <f t="shared" si="3"/>
        <v>2</v>
      </c>
    </row>
    <row r="90" spans="1:19" ht="15">
      <c r="A90" s="22">
        <v>42723</v>
      </c>
      <c r="B90" s="23">
        <v>12.5</v>
      </c>
      <c r="C90" s="18" t="s">
        <v>112</v>
      </c>
      <c r="D90" s="18" t="s">
        <v>148</v>
      </c>
      <c r="E90" s="24">
        <v>1</v>
      </c>
      <c r="F90" s="24" t="s">
        <v>31</v>
      </c>
      <c r="G90" s="24" t="s">
        <v>32</v>
      </c>
      <c r="H90" s="24">
        <v>0</v>
      </c>
      <c r="I90" s="42">
        <v>1.71</v>
      </c>
      <c r="J90" s="24"/>
      <c r="K90" s="19" t="s">
        <v>29</v>
      </c>
      <c r="L90" s="27" t="e">
        <f>((#REF!-1)*(1-(IF(F90="no",0,'win bsp'!$B$3)))+1)</f>
        <v>#REF!</v>
      </c>
      <c r="M90" s="27">
        <f t="shared" si="2"/>
        <v>1</v>
      </c>
      <c r="N90" s="29">
        <f>IF(ISBLANK(K90),,IF(ISBLANK(#REF!),,(IF(K90="WON-EW",((((#REF!-1)*H90)*'win bsp'!$B$2)+('win bsp'!$B$2*(#REF!-1))),IF(K90="WON",((((#REF!-1)*H90)*'win bsp'!$B$2)+('win bsp'!$B$2*(#REF!-1))),IF(K90="PLACED",((((#REF!-1)*H90)*'win bsp'!$B$2)-'win bsp'!$B$2),IF(H90=0,-'win bsp'!$B$2,IF(H90=0,-'win bsp'!$B$2,-('win bsp'!$B$2*2)))))))*E90))</f>
        <v>-20</v>
      </c>
      <c r="O90" s="28">
        <f>IF(ISBLANK(K90),,IF(ISBLANK(#REF!),,(IF(K90="WON-EW",((((L90-1)*H90)*'win bsp'!$B$2)+('win bsp'!$B$2*(L90-1))),IF(K90="WON",((((L90-1)*H90)*'win bsp'!$B$2)+('win bsp'!$B$2*(L90-1))),IF(K90="PLACED",((((L90-1)*H90)*'win bsp'!$B$2)-'win bsp'!$B$2),IF(H90=0,-'win bsp'!$B$2,IF(H90=0,-'win bsp'!$B$2,-('win bsp'!$B$2*2)))))))*E90))</f>
        <v>-20</v>
      </c>
      <c r="P90" s="28">
        <f>IF(ISBLANK(K90),,IF(S90&lt;&gt;1,((IF(K90="WON-EW",(((I90-1)*'win bsp'!$B$2)*(1-$B$3))+(((J90-1)*'win bsp'!$B$2)*(1-$B$3)),IF(K90="WON",(((I90-1)*'win bsp'!$B$2)*(1-$B$3)),IF(K90="PLACED",(((J90-1)*'win bsp'!$B$2)*(1-$B$3))-'win bsp'!$B$2,IF(H90=0,-'win bsp'!$B$2,-('win bsp'!$B$2*2))))))*E90),0))</f>
        <v>-20</v>
      </c>
      <c r="S90">
        <f t="shared" si="3"/>
        <v>2</v>
      </c>
    </row>
    <row r="91" spans="1:19" ht="15">
      <c r="A91" s="22">
        <v>42723</v>
      </c>
      <c r="B91" s="23">
        <v>14.3</v>
      </c>
      <c r="C91" s="18" t="s">
        <v>112</v>
      </c>
      <c r="D91" s="18" t="s">
        <v>149</v>
      </c>
      <c r="E91" s="24">
        <v>1</v>
      </c>
      <c r="F91" s="24" t="s">
        <v>31</v>
      </c>
      <c r="G91" s="24" t="s">
        <v>32</v>
      </c>
      <c r="H91" s="24">
        <v>0</v>
      </c>
      <c r="I91" s="42">
        <v>12.54</v>
      </c>
      <c r="J91" s="24"/>
      <c r="K91" s="19" t="s">
        <v>29</v>
      </c>
      <c r="L91" s="27" t="e">
        <f>((#REF!-1)*(1-(IF(F91="no",0,'win bsp'!$B$3)))+1)</f>
        <v>#REF!</v>
      </c>
      <c r="M91" s="27">
        <f t="shared" si="2"/>
        <v>1</v>
      </c>
      <c r="N91" s="29">
        <f>IF(ISBLANK(K91),,IF(ISBLANK(#REF!),,(IF(K91="WON-EW",((((#REF!-1)*H91)*'win bsp'!$B$2)+('win bsp'!$B$2*(#REF!-1))),IF(K91="WON",((((#REF!-1)*H91)*'win bsp'!$B$2)+('win bsp'!$B$2*(#REF!-1))),IF(K91="PLACED",((((#REF!-1)*H91)*'win bsp'!$B$2)-'win bsp'!$B$2),IF(H91=0,-'win bsp'!$B$2,IF(H91=0,-'win bsp'!$B$2,-('win bsp'!$B$2*2)))))))*E91))</f>
        <v>-20</v>
      </c>
      <c r="O91" s="28">
        <f>IF(ISBLANK(K91),,IF(ISBLANK(#REF!),,(IF(K91="WON-EW",((((L91-1)*H91)*'win bsp'!$B$2)+('win bsp'!$B$2*(L91-1))),IF(K91="WON",((((L91-1)*H91)*'win bsp'!$B$2)+('win bsp'!$B$2*(L91-1))),IF(K91="PLACED",((((L91-1)*H91)*'win bsp'!$B$2)-'win bsp'!$B$2),IF(H91=0,-'win bsp'!$B$2,IF(H91=0,-'win bsp'!$B$2,-('win bsp'!$B$2*2)))))))*E91))</f>
        <v>-20</v>
      </c>
      <c r="P91" s="28">
        <f>IF(ISBLANK(K91),,IF(S91&lt;&gt;1,((IF(K91="WON-EW",(((I91-1)*'win bsp'!$B$2)*(1-$B$3))+(((J91-1)*'win bsp'!$B$2)*(1-$B$3)),IF(K91="WON",(((I91-1)*'win bsp'!$B$2)*(1-$B$3)),IF(K91="PLACED",(((J91-1)*'win bsp'!$B$2)*(1-$B$3))-'win bsp'!$B$2,IF(H91=0,-'win bsp'!$B$2,-('win bsp'!$B$2*2))))))*E91),0))</f>
        <v>-20</v>
      </c>
      <c r="S91">
        <f t="shared" si="3"/>
        <v>2</v>
      </c>
    </row>
    <row r="92" spans="1:19" ht="15">
      <c r="A92" s="22">
        <v>42723</v>
      </c>
      <c r="B92" s="23">
        <v>15.4</v>
      </c>
      <c r="C92" s="18" t="s">
        <v>55</v>
      </c>
      <c r="D92" s="18" t="s">
        <v>150</v>
      </c>
      <c r="E92" s="24">
        <v>1</v>
      </c>
      <c r="F92" s="24" t="s">
        <v>31</v>
      </c>
      <c r="G92" s="24" t="s">
        <v>32</v>
      </c>
      <c r="H92" s="24">
        <v>0</v>
      </c>
      <c r="I92" s="42">
        <v>17.5</v>
      </c>
      <c r="J92" s="24"/>
      <c r="K92" s="19" t="s">
        <v>29</v>
      </c>
      <c r="L92" s="27" t="e">
        <f>((#REF!-1)*(1-(IF(F92="no",0,'win bsp'!$B$3)))+1)</f>
        <v>#REF!</v>
      </c>
      <c r="M92" s="27">
        <f t="shared" si="2"/>
        <v>1</v>
      </c>
      <c r="N92" s="29">
        <f>IF(ISBLANK(K92),,IF(ISBLANK(#REF!),,(IF(K92="WON-EW",((((#REF!-1)*H92)*'win bsp'!$B$2)+('win bsp'!$B$2*(#REF!-1))),IF(K92="WON",((((#REF!-1)*H92)*'win bsp'!$B$2)+('win bsp'!$B$2*(#REF!-1))),IF(K92="PLACED",((((#REF!-1)*H92)*'win bsp'!$B$2)-'win bsp'!$B$2),IF(H92=0,-'win bsp'!$B$2,IF(H92=0,-'win bsp'!$B$2,-('win bsp'!$B$2*2)))))))*E92))</f>
        <v>-20</v>
      </c>
      <c r="O92" s="28">
        <f>IF(ISBLANK(K92),,IF(ISBLANK(#REF!),,(IF(K92="WON-EW",((((L92-1)*H92)*'win bsp'!$B$2)+('win bsp'!$B$2*(L92-1))),IF(K92="WON",((((L92-1)*H92)*'win bsp'!$B$2)+('win bsp'!$B$2*(L92-1))),IF(K92="PLACED",((((L92-1)*H92)*'win bsp'!$B$2)-'win bsp'!$B$2),IF(H92=0,-'win bsp'!$B$2,IF(H92=0,-'win bsp'!$B$2,-('win bsp'!$B$2*2)))))))*E92))</f>
        <v>-20</v>
      </c>
      <c r="P92" s="28">
        <f>IF(ISBLANK(K92),,IF(S92&lt;&gt;1,((IF(K92="WON-EW",(((I92-1)*'win bsp'!$B$2)*(1-$B$3))+(((J92-1)*'win bsp'!$B$2)*(1-$B$3)),IF(K92="WON",(((I92-1)*'win bsp'!$B$2)*(1-$B$3)),IF(K92="PLACED",(((J92-1)*'win bsp'!$B$2)*(1-$B$3))-'win bsp'!$B$2,IF(H92=0,-'win bsp'!$B$2,-('win bsp'!$B$2*2))))))*E92),0))</f>
        <v>-20</v>
      </c>
      <c r="S92">
        <f t="shared" si="3"/>
        <v>2</v>
      </c>
    </row>
    <row r="93" spans="1:19" ht="15">
      <c r="A93" s="22">
        <v>42723</v>
      </c>
      <c r="B93" s="23">
        <v>16.5</v>
      </c>
      <c r="C93" s="18" t="s">
        <v>51</v>
      </c>
      <c r="D93" s="18" t="s">
        <v>151</v>
      </c>
      <c r="E93" s="24">
        <v>1</v>
      </c>
      <c r="F93" s="24" t="s">
        <v>31</v>
      </c>
      <c r="G93" s="24" t="s">
        <v>32</v>
      </c>
      <c r="H93" s="24">
        <v>0</v>
      </c>
      <c r="I93" s="42">
        <v>5.39</v>
      </c>
      <c r="J93" s="24"/>
      <c r="K93" s="19" t="s">
        <v>29</v>
      </c>
      <c r="L93" s="27" t="e">
        <f>((#REF!-1)*(1-(IF(F93="no",0,'win bsp'!$B$3)))+1)</f>
        <v>#REF!</v>
      </c>
      <c r="M93" s="27">
        <f t="shared" si="2"/>
        <v>1</v>
      </c>
      <c r="N93" s="29">
        <f>IF(ISBLANK(K93),,IF(ISBLANK(#REF!),,(IF(K93="WON-EW",((((#REF!-1)*H93)*'win bsp'!$B$2)+('win bsp'!$B$2*(#REF!-1))),IF(K93="WON",((((#REF!-1)*H93)*'win bsp'!$B$2)+('win bsp'!$B$2*(#REF!-1))),IF(K93="PLACED",((((#REF!-1)*H93)*'win bsp'!$B$2)-'win bsp'!$B$2),IF(H93=0,-'win bsp'!$B$2,IF(H93=0,-'win bsp'!$B$2,-('win bsp'!$B$2*2)))))))*E93))</f>
        <v>-20</v>
      </c>
      <c r="O93" s="28">
        <f>IF(ISBLANK(K93),,IF(ISBLANK(#REF!),,(IF(K93="WON-EW",((((L93-1)*H93)*'win bsp'!$B$2)+('win bsp'!$B$2*(L93-1))),IF(K93="WON",((((L93-1)*H93)*'win bsp'!$B$2)+('win bsp'!$B$2*(L93-1))),IF(K93="PLACED",((((L93-1)*H93)*'win bsp'!$B$2)-'win bsp'!$B$2),IF(H93=0,-'win bsp'!$B$2,IF(H93=0,-'win bsp'!$B$2,-('win bsp'!$B$2*2)))))))*E93))</f>
        <v>-20</v>
      </c>
      <c r="P93" s="28">
        <f>IF(ISBLANK(K93),,IF(S93&lt;&gt;1,((IF(K93="WON-EW",(((I93-1)*'win bsp'!$B$2)*(1-$B$3))+(((J93-1)*'win bsp'!$B$2)*(1-$B$3)),IF(K93="WON",(((I93-1)*'win bsp'!$B$2)*(1-$B$3)),IF(K93="PLACED",(((J93-1)*'win bsp'!$B$2)*(1-$B$3))-'win bsp'!$B$2,IF(H93=0,-'win bsp'!$B$2,-('win bsp'!$B$2*2))))))*E93),0))</f>
        <v>-20</v>
      </c>
      <c r="S93">
        <f t="shared" si="3"/>
        <v>2</v>
      </c>
    </row>
    <row r="94" spans="1:19" ht="15">
      <c r="A94" s="22">
        <v>42724</v>
      </c>
      <c r="B94" s="23">
        <v>13.15</v>
      </c>
      <c r="C94" s="18" t="s">
        <v>63</v>
      </c>
      <c r="D94" s="18" t="s">
        <v>152</v>
      </c>
      <c r="E94" s="24">
        <v>1</v>
      </c>
      <c r="F94" s="24" t="s">
        <v>31</v>
      </c>
      <c r="G94" s="24" t="s">
        <v>32</v>
      </c>
      <c r="H94" s="24">
        <v>0</v>
      </c>
      <c r="I94" s="42">
        <v>3.05</v>
      </c>
      <c r="J94" s="24"/>
      <c r="K94" s="19" t="s">
        <v>26</v>
      </c>
      <c r="L94" s="27" t="e">
        <f>((#REF!-1)*(1-(IF(F94="no",0,'win bsp'!$B$3)))+1)</f>
        <v>#REF!</v>
      </c>
      <c r="M94" s="27">
        <f t="shared" si="2"/>
        <v>1</v>
      </c>
      <c r="N94" s="29" t="e">
        <f>IF(ISBLANK(K94),,IF(ISBLANK(#REF!),,(IF(K94="WON-EW",((((#REF!-1)*H94)*'win bsp'!$B$2)+('win bsp'!$B$2*(#REF!-1))),IF(K94="WON",((((#REF!-1)*H94)*'win bsp'!$B$2)+('win bsp'!$B$2*(#REF!-1))),IF(K94="PLACED",((((#REF!-1)*H94)*'win bsp'!$B$2)-'win bsp'!$B$2),IF(H94=0,-'win bsp'!$B$2,IF(H94=0,-'win bsp'!$B$2,-('win bsp'!$B$2*2)))))))*E94))</f>
        <v>#REF!</v>
      </c>
      <c r="O94" s="28" t="e">
        <f>IF(ISBLANK(K94),,IF(ISBLANK(#REF!),,(IF(K94="WON-EW",((((L94-1)*H94)*'win bsp'!$B$2)+('win bsp'!$B$2*(L94-1))),IF(K94="WON",((((L94-1)*H94)*'win bsp'!$B$2)+('win bsp'!$B$2*(L94-1))),IF(K94="PLACED",((((L94-1)*H94)*'win bsp'!$B$2)-'win bsp'!$B$2),IF(H94=0,-'win bsp'!$B$2,IF(H94=0,-'win bsp'!$B$2,-('win bsp'!$B$2*2)))))))*E94))</f>
        <v>#REF!</v>
      </c>
      <c r="P94" s="28">
        <f>IF(ISBLANK(K94),,IF(S94&lt;&gt;1,((IF(K94="WON-EW",(((I94-1)*'win bsp'!$B$2)*(1-$B$3))+(((J94-1)*'win bsp'!$B$2)*(1-$B$3)),IF(K94="WON",(((I94-1)*'win bsp'!$B$2)*(1-$B$3)),IF(K94="PLACED",(((J94-1)*'win bsp'!$B$2)*(1-$B$3))-'win bsp'!$B$2,IF(H94=0,-'win bsp'!$B$2,-('win bsp'!$B$2*2))))))*E94),0))</f>
        <v>38.949999999999996</v>
      </c>
      <c r="S94">
        <f t="shared" si="3"/>
        <v>2</v>
      </c>
    </row>
    <row r="95" spans="1:19" ht="15">
      <c r="A95" s="22">
        <v>42724</v>
      </c>
      <c r="B95" s="23">
        <v>14.5</v>
      </c>
      <c r="C95" s="18" t="s">
        <v>63</v>
      </c>
      <c r="D95" s="18" t="s">
        <v>153</v>
      </c>
      <c r="E95" s="24">
        <v>1</v>
      </c>
      <c r="F95" s="24" t="s">
        <v>31</v>
      </c>
      <c r="G95" s="24" t="s">
        <v>32</v>
      </c>
      <c r="H95" s="24">
        <v>0</v>
      </c>
      <c r="I95" s="42">
        <v>1.8</v>
      </c>
      <c r="J95" s="24"/>
      <c r="K95" s="19" t="s">
        <v>26</v>
      </c>
      <c r="L95" s="27" t="e">
        <f>((#REF!-1)*(1-(IF(F95="no",0,'win bsp'!$B$3)))+1)</f>
        <v>#REF!</v>
      </c>
      <c r="M95" s="27">
        <f t="shared" si="2"/>
        <v>1</v>
      </c>
      <c r="N95" s="29" t="e">
        <f>IF(ISBLANK(K95),,IF(ISBLANK(#REF!),,(IF(K95="WON-EW",((((#REF!-1)*H95)*'win bsp'!$B$2)+('win bsp'!$B$2*(#REF!-1))),IF(K95="WON",((((#REF!-1)*H95)*'win bsp'!$B$2)+('win bsp'!$B$2*(#REF!-1))),IF(K95="PLACED",((((#REF!-1)*H95)*'win bsp'!$B$2)-'win bsp'!$B$2),IF(H95=0,-'win bsp'!$B$2,IF(H95=0,-'win bsp'!$B$2,-('win bsp'!$B$2*2)))))))*E95))</f>
        <v>#REF!</v>
      </c>
      <c r="O95" s="28" t="e">
        <f>IF(ISBLANK(K95),,IF(ISBLANK(#REF!),,(IF(K95="WON-EW",((((L95-1)*H95)*'win bsp'!$B$2)+('win bsp'!$B$2*(L95-1))),IF(K95="WON",((((L95-1)*H95)*'win bsp'!$B$2)+('win bsp'!$B$2*(L95-1))),IF(K95="PLACED",((((L95-1)*H95)*'win bsp'!$B$2)-'win bsp'!$B$2),IF(H95=0,-'win bsp'!$B$2,IF(H95=0,-'win bsp'!$B$2,-('win bsp'!$B$2*2)))))))*E95))</f>
        <v>#REF!</v>
      </c>
      <c r="P95" s="28">
        <f>IF(ISBLANK(K95),,IF(S95&lt;&gt;1,((IF(K95="WON-EW",(((I95-1)*'win bsp'!$B$2)*(1-$B$3))+(((J95-1)*'win bsp'!$B$2)*(1-$B$3)),IF(K95="WON",(((I95-1)*'win bsp'!$B$2)*(1-$B$3)),IF(K95="PLACED",(((J95-1)*'win bsp'!$B$2)*(1-$B$3))-'win bsp'!$B$2,IF(H95=0,-'win bsp'!$B$2,-('win bsp'!$B$2*2))))))*E95),0))</f>
        <v>15.2</v>
      </c>
      <c r="S95">
        <f t="shared" si="3"/>
        <v>2</v>
      </c>
    </row>
    <row r="96" spans="1:19" ht="15">
      <c r="A96" s="22">
        <v>42724</v>
      </c>
      <c r="B96" s="23">
        <v>16.4</v>
      </c>
      <c r="C96" s="18" t="s">
        <v>46</v>
      </c>
      <c r="D96" s="18" t="s">
        <v>154</v>
      </c>
      <c r="E96" s="24">
        <v>1</v>
      </c>
      <c r="F96" s="24" t="s">
        <v>31</v>
      </c>
      <c r="G96" s="24" t="s">
        <v>32</v>
      </c>
      <c r="H96" s="24">
        <v>0</v>
      </c>
      <c r="I96" s="42">
        <v>8.6</v>
      </c>
      <c r="J96" s="24"/>
      <c r="K96" s="19" t="s">
        <v>29</v>
      </c>
      <c r="L96" s="27" t="e">
        <f>((#REF!-1)*(1-(IF(F96="no",0,'win bsp'!$B$3)))+1)</f>
        <v>#REF!</v>
      </c>
      <c r="M96" s="27">
        <f t="shared" si="2"/>
        <v>1</v>
      </c>
      <c r="N96" s="29">
        <f>IF(ISBLANK(K96),,IF(ISBLANK(#REF!),,(IF(K96="WON-EW",((((#REF!-1)*H96)*'win bsp'!$B$2)+('win bsp'!$B$2*(#REF!-1))),IF(K96="WON",((((#REF!-1)*H96)*'win bsp'!$B$2)+('win bsp'!$B$2*(#REF!-1))),IF(K96="PLACED",((((#REF!-1)*H96)*'win bsp'!$B$2)-'win bsp'!$B$2),IF(H96=0,-'win bsp'!$B$2,IF(H96=0,-'win bsp'!$B$2,-('win bsp'!$B$2*2)))))))*E96))</f>
        <v>-20</v>
      </c>
      <c r="O96" s="28">
        <f>IF(ISBLANK(K96),,IF(ISBLANK(#REF!),,(IF(K96="WON-EW",((((L96-1)*H96)*'win bsp'!$B$2)+('win bsp'!$B$2*(L96-1))),IF(K96="WON",((((L96-1)*H96)*'win bsp'!$B$2)+('win bsp'!$B$2*(L96-1))),IF(K96="PLACED",((((L96-1)*H96)*'win bsp'!$B$2)-'win bsp'!$B$2),IF(H96=0,-'win bsp'!$B$2,IF(H96=0,-'win bsp'!$B$2,-('win bsp'!$B$2*2)))))))*E96))</f>
        <v>-20</v>
      </c>
      <c r="P96" s="28">
        <f>IF(ISBLANK(K96),,IF(S96&lt;&gt;1,((IF(K96="WON-EW",(((I96-1)*'win bsp'!$B$2)*(1-$B$3))+(((J96-1)*'win bsp'!$B$2)*(1-$B$3)),IF(K96="WON",(((I96-1)*'win bsp'!$B$2)*(1-$B$3)),IF(K96="PLACED",(((J96-1)*'win bsp'!$B$2)*(1-$B$3))-'win bsp'!$B$2,IF(H96=0,-'win bsp'!$B$2,-('win bsp'!$B$2*2))))))*E96),0))</f>
        <v>-20</v>
      </c>
      <c r="S96">
        <f t="shared" si="3"/>
        <v>2</v>
      </c>
    </row>
    <row r="97" spans="1:19" ht="15">
      <c r="A97" s="22">
        <v>42724</v>
      </c>
      <c r="B97" s="23">
        <v>17.1</v>
      </c>
      <c r="C97" s="18" t="s">
        <v>46</v>
      </c>
      <c r="D97" s="18" t="s">
        <v>155</v>
      </c>
      <c r="E97" s="24">
        <v>1</v>
      </c>
      <c r="F97" s="24" t="s">
        <v>31</v>
      </c>
      <c r="G97" s="24" t="s">
        <v>32</v>
      </c>
      <c r="H97" s="24">
        <v>0</v>
      </c>
      <c r="I97" s="42">
        <v>2.59</v>
      </c>
      <c r="J97" s="24"/>
      <c r="K97" s="19" t="s">
        <v>29</v>
      </c>
      <c r="L97" s="27" t="e">
        <f>((#REF!-1)*(1-(IF(F97="no",0,'win bsp'!$B$3)))+1)</f>
        <v>#REF!</v>
      </c>
      <c r="M97" s="27">
        <f t="shared" si="2"/>
        <v>1</v>
      </c>
      <c r="N97" s="29">
        <f>IF(ISBLANK(K97),,IF(ISBLANK(#REF!),,(IF(K97="WON-EW",((((#REF!-1)*H97)*'win bsp'!$B$2)+('win bsp'!$B$2*(#REF!-1))),IF(K97="WON",((((#REF!-1)*H97)*'win bsp'!$B$2)+('win bsp'!$B$2*(#REF!-1))),IF(K97="PLACED",((((#REF!-1)*H97)*'win bsp'!$B$2)-'win bsp'!$B$2),IF(H97=0,-'win bsp'!$B$2,IF(H97=0,-'win bsp'!$B$2,-('win bsp'!$B$2*2)))))))*E97))</f>
        <v>-20</v>
      </c>
      <c r="O97" s="28">
        <f>IF(ISBLANK(K97),,IF(ISBLANK(#REF!),,(IF(K97="WON-EW",((((L97-1)*H97)*'win bsp'!$B$2)+('win bsp'!$B$2*(L97-1))),IF(K97="WON",((((L97-1)*H97)*'win bsp'!$B$2)+('win bsp'!$B$2*(L97-1))),IF(K97="PLACED",((((L97-1)*H97)*'win bsp'!$B$2)-'win bsp'!$B$2),IF(H97=0,-'win bsp'!$B$2,IF(H97=0,-'win bsp'!$B$2,-('win bsp'!$B$2*2)))))))*E97))</f>
        <v>-20</v>
      </c>
      <c r="P97" s="28">
        <f>IF(ISBLANK(K97),,IF(S97&lt;&gt;1,((IF(K97="WON-EW",(((I97-1)*'win bsp'!$B$2)*(1-$B$3))+(((J97-1)*'win bsp'!$B$2)*(1-$B$3)),IF(K97="WON",(((I97-1)*'win bsp'!$B$2)*(1-$B$3)),IF(K97="PLACED",(((J97-1)*'win bsp'!$B$2)*(1-$B$3))-'win bsp'!$B$2,IF(H97=0,-'win bsp'!$B$2,-('win bsp'!$B$2*2))))))*E97),0))</f>
        <v>-20</v>
      </c>
      <c r="S97">
        <f t="shared" si="3"/>
        <v>2</v>
      </c>
    </row>
    <row r="98" spans="1:19" ht="15">
      <c r="A98" s="22">
        <v>42725</v>
      </c>
      <c r="B98" s="23">
        <v>13.05</v>
      </c>
      <c r="C98" s="18" t="s">
        <v>79</v>
      </c>
      <c r="D98" s="18" t="s">
        <v>156</v>
      </c>
      <c r="E98" s="24">
        <v>1</v>
      </c>
      <c r="F98" s="24" t="s">
        <v>31</v>
      </c>
      <c r="G98" s="24" t="s">
        <v>32</v>
      </c>
      <c r="H98" s="24">
        <v>0</v>
      </c>
      <c r="I98" s="42">
        <v>2.85</v>
      </c>
      <c r="J98" s="24"/>
      <c r="K98" s="19" t="s">
        <v>29</v>
      </c>
      <c r="L98" s="27" t="e">
        <f>((#REF!-1)*(1-(IF(F98="no",0,'win bsp'!$B$3)))+1)</f>
        <v>#REF!</v>
      </c>
      <c r="M98" s="27">
        <f t="shared" si="2"/>
        <v>1</v>
      </c>
      <c r="N98" s="29">
        <f>IF(ISBLANK(K98),,IF(ISBLANK(#REF!),,(IF(K98="WON-EW",((((#REF!-1)*H98)*'win bsp'!$B$2)+('win bsp'!$B$2*(#REF!-1))),IF(K98="WON",((((#REF!-1)*H98)*'win bsp'!$B$2)+('win bsp'!$B$2*(#REF!-1))),IF(K98="PLACED",((((#REF!-1)*H98)*'win bsp'!$B$2)-'win bsp'!$B$2),IF(H98=0,-'win bsp'!$B$2,IF(H98=0,-'win bsp'!$B$2,-('win bsp'!$B$2*2)))))))*E98))</f>
        <v>-20</v>
      </c>
      <c r="O98" s="28">
        <f>IF(ISBLANK(K98),,IF(ISBLANK(#REF!),,(IF(K98="WON-EW",((((L98-1)*H98)*'win bsp'!$B$2)+('win bsp'!$B$2*(L98-1))),IF(K98="WON",((((L98-1)*H98)*'win bsp'!$B$2)+('win bsp'!$B$2*(L98-1))),IF(K98="PLACED",((((L98-1)*H98)*'win bsp'!$B$2)-'win bsp'!$B$2),IF(H98=0,-'win bsp'!$B$2,IF(H98=0,-'win bsp'!$B$2,-('win bsp'!$B$2*2)))))))*E98))</f>
        <v>-20</v>
      </c>
      <c r="P98" s="28">
        <f>IF(ISBLANK(K98),,IF(S98&lt;&gt;1,((IF(K98="WON-EW",(((I98-1)*'win bsp'!$B$2)*(1-$B$3))+(((J98-1)*'win bsp'!$B$2)*(1-$B$3)),IF(K98="WON",(((I98-1)*'win bsp'!$B$2)*(1-$B$3)),IF(K98="PLACED",(((J98-1)*'win bsp'!$B$2)*(1-$B$3))-'win bsp'!$B$2,IF(H98=0,-'win bsp'!$B$2,-('win bsp'!$B$2*2))))))*E98),0))</f>
        <v>-20</v>
      </c>
      <c r="S98">
        <f t="shared" si="3"/>
        <v>2</v>
      </c>
    </row>
    <row r="99" spans="1:19" ht="15">
      <c r="A99" s="22">
        <v>42725</v>
      </c>
      <c r="B99" s="23">
        <v>13.2</v>
      </c>
      <c r="C99" s="18" t="s">
        <v>88</v>
      </c>
      <c r="D99" s="18" t="s">
        <v>157</v>
      </c>
      <c r="E99" s="24">
        <v>1</v>
      </c>
      <c r="F99" s="24" t="s">
        <v>31</v>
      </c>
      <c r="G99" s="24" t="s">
        <v>32</v>
      </c>
      <c r="H99" s="24">
        <v>0</v>
      </c>
      <c r="I99" s="42">
        <v>9.01</v>
      </c>
      <c r="J99" s="24"/>
      <c r="K99" s="19" t="s">
        <v>29</v>
      </c>
      <c r="L99" s="27" t="e">
        <f>((#REF!-1)*(1-(IF(F99="no",0,'win bsp'!$B$3)))+1)</f>
        <v>#REF!</v>
      </c>
      <c r="M99" s="27">
        <f t="shared" si="2"/>
        <v>1</v>
      </c>
      <c r="N99" s="29">
        <f>IF(ISBLANK(K99),,IF(ISBLANK(#REF!),,(IF(K99="WON-EW",((((#REF!-1)*H99)*'win bsp'!$B$2)+('win bsp'!$B$2*(#REF!-1))),IF(K99="WON",((((#REF!-1)*H99)*'win bsp'!$B$2)+('win bsp'!$B$2*(#REF!-1))),IF(K99="PLACED",((((#REF!-1)*H99)*'win bsp'!$B$2)-'win bsp'!$B$2),IF(H99=0,-'win bsp'!$B$2,IF(H99=0,-'win bsp'!$B$2,-('win bsp'!$B$2*2)))))))*E99))</f>
        <v>-20</v>
      </c>
      <c r="O99" s="28">
        <f>IF(ISBLANK(K99),,IF(ISBLANK(#REF!),,(IF(K99="WON-EW",((((L99-1)*H99)*'win bsp'!$B$2)+('win bsp'!$B$2*(L99-1))),IF(K99="WON",((((L99-1)*H99)*'win bsp'!$B$2)+('win bsp'!$B$2*(L99-1))),IF(K99="PLACED",((((L99-1)*H99)*'win bsp'!$B$2)-'win bsp'!$B$2),IF(H99=0,-'win bsp'!$B$2,IF(H99=0,-'win bsp'!$B$2,-('win bsp'!$B$2*2)))))))*E99))</f>
        <v>-20</v>
      </c>
      <c r="P99" s="28">
        <f>IF(ISBLANK(K99),,IF(S99&lt;&gt;1,((IF(K99="WON-EW",(((I99-1)*'win bsp'!$B$2)*(1-$B$3))+(((J99-1)*'win bsp'!$B$2)*(1-$B$3)),IF(K99="WON",(((I99-1)*'win bsp'!$B$2)*(1-$B$3)),IF(K99="PLACED",(((J99-1)*'win bsp'!$B$2)*(1-$B$3))-'win bsp'!$B$2,IF(H99=0,-'win bsp'!$B$2,-('win bsp'!$B$2*2))))))*E99),0))</f>
        <v>-20</v>
      </c>
      <c r="S99">
        <f t="shared" si="3"/>
        <v>2</v>
      </c>
    </row>
    <row r="100" spans="1:19" ht="15">
      <c r="A100" s="22">
        <v>42725</v>
      </c>
      <c r="B100" s="23">
        <v>14</v>
      </c>
      <c r="C100" s="18" t="s">
        <v>118</v>
      </c>
      <c r="D100" s="18" t="s">
        <v>158</v>
      </c>
      <c r="E100" s="24">
        <v>1</v>
      </c>
      <c r="F100" s="24" t="s">
        <v>31</v>
      </c>
      <c r="G100" s="24" t="s">
        <v>32</v>
      </c>
      <c r="H100" s="24">
        <v>0</v>
      </c>
      <c r="I100" s="42">
        <v>8.48</v>
      </c>
      <c r="J100" s="24"/>
      <c r="K100" s="19" t="s">
        <v>29</v>
      </c>
      <c r="L100" s="27" t="e">
        <f>((#REF!-1)*(1-(IF(F100="no",0,'win bsp'!$B$3)))+1)</f>
        <v>#REF!</v>
      </c>
      <c r="M100" s="27">
        <f t="shared" si="2"/>
        <v>1</v>
      </c>
      <c r="N100" s="29">
        <f>IF(ISBLANK(K100),,IF(ISBLANK(#REF!),,(IF(K100="WON-EW",((((#REF!-1)*H100)*'win bsp'!$B$2)+('win bsp'!$B$2*(#REF!-1))),IF(K100="WON",((((#REF!-1)*H100)*'win bsp'!$B$2)+('win bsp'!$B$2*(#REF!-1))),IF(K100="PLACED",((((#REF!-1)*H100)*'win bsp'!$B$2)-'win bsp'!$B$2),IF(H100=0,-'win bsp'!$B$2,IF(H100=0,-'win bsp'!$B$2,-('win bsp'!$B$2*2)))))))*E100))</f>
        <v>-20</v>
      </c>
      <c r="O100" s="28">
        <f>IF(ISBLANK(K100),,IF(ISBLANK(#REF!),,(IF(K100="WON-EW",((((L100-1)*H100)*'win bsp'!$B$2)+('win bsp'!$B$2*(L100-1))),IF(K100="WON",((((L100-1)*H100)*'win bsp'!$B$2)+('win bsp'!$B$2*(L100-1))),IF(K100="PLACED",((((L100-1)*H100)*'win bsp'!$B$2)-'win bsp'!$B$2),IF(H100=0,-'win bsp'!$B$2,IF(H100=0,-'win bsp'!$B$2,-('win bsp'!$B$2*2)))))))*E100))</f>
        <v>-20</v>
      </c>
      <c r="P100" s="28">
        <f>IF(ISBLANK(K100),,IF(S100&lt;&gt;1,((IF(K100="WON-EW",(((I100-1)*'win bsp'!$B$2)*(1-$B$3))+(((J100-1)*'win bsp'!$B$2)*(1-$B$3)),IF(K100="WON",(((I100-1)*'win bsp'!$B$2)*(1-$B$3)),IF(K100="PLACED",(((J100-1)*'win bsp'!$B$2)*(1-$B$3))-'win bsp'!$B$2,IF(H100=0,-'win bsp'!$B$2,-('win bsp'!$B$2*2))))))*E100),0))</f>
        <v>-20</v>
      </c>
      <c r="S100">
        <f t="shared" si="3"/>
        <v>2</v>
      </c>
    </row>
    <row r="101" spans="1:19" ht="15">
      <c r="A101" s="22">
        <v>42726</v>
      </c>
      <c r="B101" s="23">
        <v>12.5</v>
      </c>
      <c r="C101" s="18" t="s">
        <v>51</v>
      </c>
      <c r="D101" s="18" t="s">
        <v>159</v>
      </c>
      <c r="E101" s="24">
        <v>1</v>
      </c>
      <c r="F101" s="24" t="s">
        <v>31</v>
      </c>
      <c r="G101" s="24" t="s">
        <v>32</v>
      </c>
      <c r="H101" s="24">
        <v>0</v>
      </c>
      <c r="I101" s="42">
        <v>18.54</v>
      </c>
      <c r="J101" s="24"/>
      <c r="K101" s="19" t="s">
        <v>29</v>
      </c>
      <c r="L101" s="27" t="e">
        <f>((#REF!-1)*(1-(IF(F101="no",0,'win bsp'!$B$3)))+1)</f>
        <v>#REF!</v>
      </c>
      <c r="M101" s="27">
        <f t="shared" si="2"/>
        <v>1</v>
      </c>
      <c r="N101" s="29">
        <f>IF(ISBLANK(K101),,IF(ISBLANK(#REF!),,(IF(K101="WON-EW",((((#REF!-1)*H101)*'win bsp'!$B$2)+('win bsp'!$B$2*(#REF!-1))),IF(K101="WON",((((#REF!-1)*H101)*'win bsp'!$B$2)+('win bsp'!$B$2*(#REF!-1))),IF(K101="PLACED",((((#REF!-1)*H101)*'win bsp'!$B$2)-'win bsp'!$B$2),IF(H101=0,-'win bsp'!$B$2,IF(H101=0,-'win bsp'!$B$2,-('win bsp'!$B$2*2)))))))*E101))</f>
        <v>-20</v>
      </c>
      <c r="O101" s="28">
        <f>IF(ISBLANK(K101),,IF(ISBLANK(#REF!),,(IF(K101="WON-EW",((((L101-1)*H101)*'win bsp'!$B$2)+('win bsp'!$B$2*(L101-1))),IF(K101="WON",((((L101-1)*H101)*'win bsp'!$B$2)+('win bsp'!$B$2*(L101-1))),IF(K101="PLACED",((((L101-1)*H101)*'win bsp'!$B$2)-'win bsp'!$B$2),IF(H101=0,-'win bsp'!$B$2,IF(H101=0,-'win bsp'!$B$2,-('win bsp'!$B$2*2)))))))*E101))</f>
        <v>-20</v>
      </c>
      <c r="P101" s="28">
        <f>IF(ISBLANK(K101),,IF(S101&lt;&gt;1,((IF(K101="WON-EW",(((I101-1)*'win bsp'!$B$2)*(1-$B$3))+(((J101-1)*'win bsp'!$B$2)*(1-$B$3)),IF(K101="WON",(((I101-1)*'win bsp'!$B$2)*(1-$B$3)),IF(K101="PLACED",(((J101-1)*'win bsp'!$B$2)*(1-$B$3))-'win bsp'!$B$2,IF(H101=0,-'win bsp'!$B$2,-('win bsp'!$B$2*2))))))*E101),0))</f>
        <v>-20</v>
      </c>
      <c r="S101">
        <f t="shared" si="3"/>
        <v>2</v>
      </c>
    </row>
    <row r="102" spans="1:19" ht="15">
      <c r="A102" s="22">
        <v>42726</v>
      </c>
      <c r="B102" s="23">
        <v>14.1</v>
      </c>
      <c r="C102" s="18" t="s">
        <v>120</v>
      </c>
      <c r="D102" s="18" t="s">
        <v>160</v>
      </c>
      <c r="E102" s="24">
        <v>1</v>
      </c>
      <c r="F102" s="24" t="s">
        <v>31</v>
      </c>
      <c r="G102" s="24" t="s">
        <v>32</v>
      </c>
      <c r="H102" s="24">
        <v>0</v>
      </c>
      <c r="I102" s="42">
        <v>1.98</v>
      </c>
      <c r="J102" s="24"/>
      <c r="K102" s="19" t="s">
        <v>29</v>
      </c>
      <c r="L102" s="27" t="e">
        <f>((#REF!-1)*(1-(IF(F102="no",0,'win bsp'!$B$3)))+1)</f>
        <v>#REF!</v>
      </c>
      <c r="M102" s="27">
        <f t="shared" si="2"/>
        <v>1</v>
      </c>
      <c r="N102" s="29">
        <f>IF(ISBLANK(K102),,IF(ISBLANK(#REF!),,(IF(K102="WON-EW",((((#REF!-1)*H102)*'win bsp'!$B$2)+('win bsp'!$B$2*(#REF!-1))),IF(K102="WON",((((#REF!-1)*H102)*'win bsp'!$B$2)+('win bsp'!$B$2*(#REF!-1))),IF(K102="PLACED",((((#REF!-1)*H102)*'win bsp'!$B$2)-'win bsp'!$B$2),IF(H102=0,-'win bsp'!$B$2,IF(H102=0,-'win bsp'!$B$2,-('win bsp'!$B$2*2)))))))*E102))</f>
        <v>-20</v>
      </c>
      <c r="O102" s="28">
        <f>IF(ISBLANK(K102),,IF(ISBLANK(#REF!),,(IF(K102="WON-EW",((((L102-1)*H102)*'win bsp'!$B$2)+('win bsp'!$B$2*(L102-1))),IF(K102="WON",((((L102-1)*H102)*'win bsp'!$B$2)+('win bsp'!$B$2*(L102-1))),IF(K102="PLACED",((((L102-1)*H102)*'win bsp'!$B$2)-'win bsp'!$B$2),IF(H102=0,-'win bsp'!$B$2,IF(H102=0,-'win bsp'!$B$2,-('win bsp'!$B$2*2)))))))*E102))</f>
        <v>-20</v>
      </c>
      <c r="P102" s="28">
        <f>IF(ISBLANK(K102),,IF(S102&lt;&gt;1,((IF(K102="WON-EW",(((I102-1)*'win bsp'!$B$2)*(1-$B$3))+(((J102-1)*'win bsp'!$B$2)*(1-$B$3)),IF(K102="WON",(((I102-1)*'win bsp'!$B$2)*(1-$B$3)),IF(K102="PLACED",(((J102-1)*'win bsp'!$B$2)*(1-$B$3))-'win bsp'!$B$2,IF(H102=0,-'win bsp'!$B$2,-('win bsp'!$B$2*2))))))*E102),0))</f>
        <v>-20</v>
      </c>
      <c r="S102">
        <f t="shared" si="3"/>
        <v>2</v>
      </c>
    </row>
    <row r="103" spans="1:19" ht="15">
      <c r="A103" s="22">
        <v>42726</v>
      </c>
      <c r="B103" s="23">
        <v>14.3</v>
      </c>
      <c r="C103" s="18" t="s">
        <v>38</v>
      </c>
      <c r="D103" s="18" t="s">
        <v>161</v>
      </c>
      <c r="E103" s="24">
        <v>1</v>
      </c>
      <c r="F103" s="24" t="s">
        <v>31</v>
      </c>
      <c r="G103" s="24" t="s">
        <v>32</v>
      </c>
      <c r="H103" s="24">
        <v>0</v>
      </c>
      <c r="I103" s="42">
        <v>10.48</v>
      </c>
      <c r="J103" s="24"/>
      <c r="K103" s="19" t="s">
        <v>29</v>
      </c>
      <c r="L103" s="27" t="e">
        <f>((#REF!-1)*(1-(IF(F103="no",0,'win bsp'!$B$3)))+1)</f>
        <v>#REF!</v>
      </c>
      <c r="M103" s="27">
        <f t="shared" si="2"/>
        <v>1</v>
      </c>
      <c r="N103" s="29">
        <f>IF(ISBLANK(K103),,IF(ISBLANK(#REF!),,(IF(K103="WON-EW",((((#REF!-1)*H103)*'win bsp'!$B$2)+('win bsp'!$B$2*(#REF!-1))),IF(K103="WON",((((#REF!-1)*H103)*'win bsp'!$B$2)+('win bsp'!$B$2*(#REF!-1))),IF(K103="PLACED",((((#REF!-1)*H103)*'win bsp'!$B$2)-'win bsp'!$B$2),IF(H103=0,-'win bsp'!$B$2,IF(H103=0,-'win bsp'!$B$2,-('win bsp'!$B$2*2)))))))*E103))</f>
        <v>-20</v>
      </c>
      <c r="O103" s="28">
        <f>IF(ISBLANK(K103),,IF(ISBLANK(#REF!),,(IF(K103="WON-EW",((((L103-1)*H103)*'win bsp'!$B$2)+('win bsp'!$B$2*(L103-1))),IF(K103="WON",((((L103-1)*H103)*'win bsp'!$B$2)+('win bsp'!$B$2*(L103-1))),IF(K103="PLACED",((((L103-1)*H103)*'win bsp'!$B$2)-'win bsp'!$B$2),IF(H103=0,-'win bsp'!$B$2,IF(H103=0,-'win bsp'!$B$2,-('win bsp'!$B$2*2)))))))*E103))</f>
        <v>-20</v>
      </c>
      <c r="P103" s="28">
        <f>IF(ISBLANK(K103),,IF(S103&lt;&gt;1,((IF(K103="WON-EW",(((I103-1)*'win bsp'!$B$2)*(1-$B$3))+(((J103-1)*'win bsp'!$B$2)*(1-$B$3)),IF(K103="WON",(((I103-1)*'win bsp'!$B$2)*(1-$B$3)),IF(K103="PLACED",(((J103-1)*'win bsp'!$B$2)*(1-$B$3))-'win bsp'!$B$2,IF(H103=0,-'win bsp'!$B$2,-('win bsp'!$B$2*2))))))*E103),0))</f>
        <v>-20</v>
      </c>
      <c r="S103">
        <f t="shared" si="3"/>
        <v>2</v>
      </c>
    </row>
    <row r="104" spans="1:19" ht="15">
      <c r="A104" s="22">
        <v>42730</v>
      </c>
      <c r="B104" s="23">
        <v>12.3</v>
      </c>
      <c r="C104" s="18" t="s">
        <v>162</v>
      </c>
      <c r="D104" s="18" t="s">
        <v>163</v>
      </c>
      <c r="E104" s="24">
        <v>1</v>
      </c>
      <c r="F104" s="24" t="s">
        <v>31</v>
      </c>
      <c r="G104" s="24" t="s">
        <v>32</v>
      </c>
      <c r="H104" s="24">
        <v>0</v>
      </c>
      <c r="I104" s="42">
        <v>4.78</v>
      </c>
      <c r="J104" s="24"/>
      <c r="K104" s="19" t="s">
        <v>29</v>
      </c>
      <c r="L104" s="27" t="e">
        <f>((#REF!-1)*(1-(IF(F104="no",0,'win bsp'!$B$3)))+1)</f>
        <v>#REF!</v>
      </c>
      <c r="M104" s="27">
        <f t="shared" si="2"/>
        <v>1</v>
      </c>
      <c r="N104" s="29">
        <f>IF(ISBLANK(K104),,IF(ISBLANK(#REF!),,(IF(K104="WON-EW",((((#REF!-1)*H104)*'win bsp'!$B$2)+('win bsp'!$B$2*(#REF!-1))),IF(K104="WON",((((#REF!-1)*H104)*'win bsp'!$B$2)+('win bsp'!$B$2*(#REF!-1))),IF(K104="PLACED",((((#REF!-1)*H104)*'win bsp'!$B$2)-'win bsp'!$B$2),IF(H104=0,-'win bsp'!$B$2,IF(H104=0,-'win bsp'!$B$2,-('win bsp'!$B$2*2)))))))*E104))</f>
        <v>-20</v>
      </c>
      <c r="O104" s="28">
        <f>IF(ISBLANK(K104),,IF(ISBLANK(#REF!),,(IF(K104="WON-EW",((((L104-1)*H104)*'win bsp'!$B$2)+('win bsp'!$B$2*(L104-1))),IF(K104="WON",((((L104-1)*H104)*'win bsp'!$B$2)+('win bsp'!$B$2*(L104-1))),IF(K104="PLACED",((((L104-1)*H104)*'win bsp'!$B$2)-'win bsp'!$B$2),IF(H104=0,-'win bsp'!$B$2,IF(H104=0,-'win bsp'!$B$2,-('win bsp'!$B$2*2)))))))*E104))</f>
        <v>-20</v>
      </c>
      <c r="P104" s="28">
        <f>IF(ISBLANK(K104),,IF(S104&lt;&gt;1,((IF(K104="WON-EW",(((I104-1)*'win bsp'!$B$2)*(1-$B$3))+(((J104-1)*'win bsp'!$B$2)*(1-$B$3)),IF(K104="WON",(((I104-1)*'win bsp'!$B$2)*(1-$B$3)),IF(K104="PLACED",(((J104-1)*'win bsp'!$B$2)*(1-$B$3))-'win bsp'!$B$2,IF(H104=0,-'win bsp'!$B$2,-('win bsp'!$B$2*2))))))*E104),0))</f>
        <v>-20</v>
      </c>
      <c r="S104">
        <f t="shared" si="3"/>
        <v>2</v>
      </c>
    </row>
    <row r="105" spans="1:19" ht="15">
      <c r="A105" s="22">
        <v>42730</v>
      </c>
      <c r="B105" s="23">
        <v>13.05</v>
      </c>
      <c r="C105" s="18" t="s">
        <v>162</v>
      </c>
      <c r="D105" s="18" t="s">
        <v>164</v>
      </c>
      <c r="E105" s="24">
        <v>1</v>
      </c>
      <c r="F105" s="24" t="s">
        <v>31</v>
      </c>
      <c r="G105" s="24" t="s">
        <v>32</v>
      </c>
      <c r="H105" s="24">
        <v>0</v>
      </c>
      <c r="I105" s="42">
        <v>2.85</v>
      </c>
      <c r="J105" s="24"/>
      <c r="K105" s="19" t="s">
        <v>29</v>
      </c>
      <c r="L105" s="27" t="e">
        <f>((#REF!-1)*(1-(IF(F105="no",0,'win bsp'!$B$3)))+1)</f>
        <v>#REF!</v>
      </c>
      <c r="M105" s="27">
        <f t="shared" si="2"/>
        <v>1</v>
      </c>
      <c r="N105" s="29">
        <f>IF(ISBLANK(K105),,IF(ISBLANK(#REF!),,(IF(K105="WON-EW",((((#REF!-1)*H105)*'win bsp'!$B$2)+('win bsp'!$B$2*(#REF!-1))),IF(K105="WON",((((#REF!-1)*H105)*'win bsp'!$B$2)+('win bsp'!$B$2*(#REF!-1))),IF(K105="PLACED",((((#REF!-1)*H105)*'win bsp'!$B$2)-'win bsp'!$B$2),IF(H105=0,-'win bsp'!$B$2,IF(H105=0,-'win bsp'!$B$2,-('win bsp'!$B$2*2)))))))*E105))</f>
        <v>-20</v>
      </c>
      <c r="O105" s="28">
        <f>IF(ISBLANK(K105),,IF(ISBLANK(#REF!),,(IF(K105="WON-EW",((((L105-1)*H105)*'win bsp'!$B$2)+('win bsp'!$B$2*(L105-1))),IF(K105="WON",((((L105-1)*H105)*'win bsp'!$B$2)+('win bsp'!$B$2*(L105-1))),IF(K105="PLACED",((((L105-1)*H105)*'win bsp'!$B$2)-'win bsp'!$B$2),IF(H105=0,-'win bsp'!$B$2,IF(H105=0,-'win bsp'!$B$2,-('win bsp'!$B$2*2)))))))*E105))</f>
        <v>-20</v>
      </c>
      <c r="P105" s="28">
        <f>IF(ISBLANK(K105),,IF(S105&lt;&gt;1,((IF(K105="WON-EW",(((I105-1)*'win bsp'!$B$2)*(1-$B$3))+(((J105-1)*'win bsp'!$B$2)*(1-$B$3)),IF(K105="WON",(((I105-1)*'win bsp'!$B$2)*(1-$B$3)),IF(K105="PLACED",(((J105-1)*'win bsp'!$B$2)*(1-$B$3))-'win bsp'!$B$2,IF(H105=0,-'win bsp'!$B$2,-('win bsp'!$B$2*2))))))*E105),0))</f>
        <v>-20</v>
      </c>
      <c r="S105">
        <f t="shared" si="3"/>
        <v>2</v>
      </c>
    </row>
    <row r="106" spans="1:19" ht="15">
      <c r="A106" s="22">
        <v>42730</v>
      </c>
      <c r="B106" s="23">
        <v>14.5</v>
      </c>
      <c r="C106" s="18" t="s">
        <v>162</v>
      </c>
      <c r="D106" s="18" t="s">
        <v>165</v>
      </c>
      <c r="E106" s="24">
        <v>1</v>
      </c>
      <c r="F106" s="24" t="s">
        <v>31</v>
      </c>
      <c r="G106" s="24" t="s">
        <v>32</v>
      </c>
      <c r="H106" s="24">
        <v>0</v>
      </c>
      <c r="I106" s="42">
        <v>1.93</v>
      </c>
      <c r="J106" s="24"/>
      <c r="K106" s="19" t="s">
        <v>29</v>
      </c>
      <c r="L106" s="27" t="e">
        <f>((#REF!-1)*(1-(IF(F106="no",0,'win bsp'!$B$3)))+1)</f>
        <v>#REF!</v>
      </c>
      <c r="M106" s="27">
        <f t="shared" si="2"/>
        <v>1</v>
      </c>
      <c r="N106" s="29">
        <f>IF(ISBLANK(K106),,IF(ISBLANK(#REF!),,(IF(K106="WON-EW",((((#REF!-1)*H106)*'win bsp'!$B$2)+('win bsp'!$B$2*(#REF!-1))),IF(K106="WON",((((#REF!-1)*H106)*'win bsp'!$B$2)+('win bsp'!$B$2*(#REF!-1))),IF(K106="PLACED",((((#REF!-1)*H106)*'win bsp'!$B$2)-'win bsp'!$B$2),IF(H106=0,-'win bsp'!$B$2,IF(H106=0,-'win bsp'!$B$2,-('win bsp'!$B$2*2)))))))*E106))</f>
        <v>-20</v>
      </c>
      <c r="O106" s="28">
        <f>IF(ISBLANK(K106),,IF(ISBLANK(#REF!),,(IF(K106="WON-EW",((((L106-1)*H106)*'win bsp'!$B$2)+('win bsp'!$B$2*(L106-1))),IF(K106="WON",((((L106-1)*H106)*'win bsp'!$B$2)+('win bsp'!$B$2*(L106-1))),IF(K106="PLACED",((((L106-1)*H106)*'win bsp'!$B$2)-'win bsp'!$B$2),IF(H106=0,-'win bsp'!$B$2,IF(H106=0,-'win bsp'!$B$2,-('win bsp'!$B$2*2)))))))*E106))</f>
        <v>-20</v>
      </c>
      <c r="P106" s="28">
        <f>IF(ISBLANK(K106),,IF(S106&lt;&gt;1,((IF(K106="WON-EW",(((I106-1)*'win bsp'!$B$2)*(1-$B$3))+(((J106-1)*'win bsp'!$B$2)*(1-$B$3)),IF(K106="WON",(((I106-1)*'win bsp'!$B$2)*(1-$B$3)),IF(K106="PLACED",(((J106-1)*'win bsp'!$B$2)*(1-$B$3))-'win bsp'!$B$2,IF(H106=0,-'win bsp'!$B$2,-('win bsp'!$B$2*2))))))*E106),0))</f>
        <v>-20</v>
      </c>
      <c r="S106">
        <f t="shared" si="3"/>
        <v>2</v>
      </c>
    </row>
    <row r="107" spans="1:19" ht="15">
      <c r="A107" s="22">
        <v>42730</v>
      </c>
      <c r="B107" s="23">
        <v>12.35</v>
      </c>
      <c r="C107" s="18" t="s">
        <v>93</v>
      </c>
      <c r="D107" s="18" t="s">
        <v>166</v>
      </c>
      <c r="E107" s="24">
        <v>1</v>
      </c>
      <c r="F107" s="24" t="s">
        <v>31</v>
      </c>
      <c r="G107" s="24" t="s">
        <v>32</v>
      </c>
      <c r="H107" s="24">
        <v>0</v>
      </c>
      <c r="I107" s="42">
        <v>7.6</v>
      </c>
      <c r="J107" s="24"/>
      <c r="K107" s="19" t="s">
        <v>29</v>
      </c>
      <c r="L107" s="27" t="e">
        <f>((#REF!-1)*(1-(IF(F107="no",0,'win bsp'!$B$3)))+1)</f>
        <v>#REF!</v>
      </c>
      <c r="M107" s="27">
        <f t="shared" si="2"/>
        <v>1</v>
      </c>
      <c r="N107" s="29">
        <f>IF(ISBLANK(K107),,IF(ISBLANK(#REF!),,(IF(K107="WON-EW",((((#REF!-1)*H107)*'win bsp'!$B$2)+('win bsp'!$B$2*(#REF!-1))),IF(K107="WON",((((#REF!-1)*H107)*'win bsp'!$B$2)+('win bsp'!$B$2*(#REF!-1))),IF(K107="PLACED",((((#REF!-1)*H107)*'win bsp'!$B$2)-'win bsp'!$B$2),IF(H107=0,-'win bsp'!$B$2,IF(H107=0,-'win bsp'!$B$2,-('win bsp'!$B$2*2)))))))*E107))</f>
        <v>-20</v>
      </c>
      <c r="O107" s="28">
        <f>IF(ISBLANK(K107),,IF(ISBLANK(#REF!),,(IF(K107="WON-EW",((((L107-1)*H107)*'win bsp'!$B$2)+('win bsp'!$B$2*(L107-1))),IF(K107="WON",((((L107-1)*H107)*'win bsp'!$B$2)+('win bsp'!$B$2*(L107-1))),IF(K107="PLACED",((((L107-1)*H107)*'win bsp'!$B$2)-'win bsp'!$B$2),IF(H107=0,-'win bsp'!$B$2,IF(H107=0,-'win bsp'!$B$2,-('win bsp'!$B$2*2)))))))*E107))</f>
        <v>-20</v>
      </c>
      <c r="P107" s="28">
        <f>IF(ISBLANK(K107),,IF(S107&lt;&gt;1,((IF(K107="WON-EW",(((I107-1)*'win bsp'!$B$2)*(1-$B$3))+(((J107-1)*'win bsp'!$B$2)*(1-$B$3)),IF(K107="WON",(((I107-1)*'win bsp'!$B$2)*(1-$B$3)),IF(K107="PLACED",(((J107-1)*'win bsp'!$B$2)*(1-$B$3))-'win bsp'!$B$2,IF(H107=0,-'win bsp'!$B$2,-('win bsp'!$B$2*2))))))*E107),0))</f>
        <v>-20</v>
      </c>
      <c r="S107">
        <f t="shared" si="3"/>
        <v>2</v>
      </c>
    </row>
    <row r="108" spans="1:19" ht="15">
      <c r="A108" s="22">
        <v>42730</v>
      </c>
      <c r="B108" s="23">
        <v>13.05</v>
      </c>
      <c r="C108" s="18" t="s">
        <v>167</v>
      </c>
      <c r="D108" s="18" t="s">
        <v>168</v>
      </c>
      <c r="E108" s="24">
        <v>1</v>
      </c>
      <c r="F108" s="24" t="s">
        <v>31</v>
      </c>
      <c r="G108" s="24" t="s">
        <v>32</v>
      </c>
      <c r="H108" s="24">
        <v>0</v>
      </c>
      <c r="I108" s="42">
        <v>1.53</v>
      </c>
      <c r="J108" s="24"/>
      <c r="K108" s="19" t="s">
        <v>26</v>
      </c>
      <c r="L108" s="27" t="e">
        <f>((#REF!-1)*(1-(IF(F108="no",0,'win bsp'!$B$3)))+1)</f>
        <v>#REF!</v>
      </c>
      <c r="M108" s="27">
        <f t="shared" si="2"/>
        <v>1</v>
      </c>
      <c r="N108" s="29" t="e">
        <f>IF(ISBLANK(K108),,IF(ISBLANK(#REF!),,(IF(K108="WON-EW",((((#REF!-1)*H108)*'win bsp'!$B$2)+('win bsp'!$B$2*(#REF!-1))),IF(K108="WON",((((#REF!-1)*H108)*'win bsp'!$B$2)+('win bsp'!$B$2*(#REF!-1))),IF(K108="PLACED",((((#REF!-1)*H108)*'win bsp'!$B$2)-'win bsp'!$B$2),IF(H108=0,-'win bsp'!$B$2,IF(H108=0,-'win bsp'!$B$2,-('win bsp'!$B$2*2)))))))*E108))</f>
        <v>#REF!</v>
      </c>
      <c r="O108" s="28" t="e">
        <f>IF(ISBLANK(K108),,IF(ISBLANK(#REF!),,(IF(K108="WON-EW",((((L108-1)*H108)*'win bsp'!$B$2)+('win bsp'!$B$2*(L108-1))),IF(K108="WON",((((L108-1)*H108)*'win bsp'!$B$2)+('win bsp'!$B$2*(L108-1))),IF(K108="PLACED",((((L108-1)*H108)*'win bsp'!$B$2)-'win bsp'!$B$2),IF(H108=0,-'win bsp'!$B$2,IF(H108=0,-'win bsp'!$B$2,-('win bsp'!$B$2*2)))))))*E108))</f>
        <v>#REF!</v>
      </c>
      <c r="P108" s="28">
        <f>IF(ISBLANK(K108),,IF(S108&lt;&gt;1,((IF(K108="WON-EW",(((I108-1)*'win bsp'!$B$2)*(1-$B$3))+(((J108-1)*'win bsp'!$B$2)*(1-$B$3)),IF(K108="WON",(((I108-1)*'win bsp'!$B$2)*(1-$B$3)),IF(K108="PLACED",(((J108-1)*'win bsp'!$B$2)*(1-$B$3))-'win bsp'!$B$2,IF(H108=0,-'win bsp'!$B$2,-('win bsp'!$B$2*2))))))*E108),0))</f>
        <v>10.07</v>
      </c>
      <c r="S108">
        <f t="shared" si="3"/>
        <v>2</v>
      </c>
    </row>
    <row r="109" spans="1:19" ht="15">
      <c r="A109" s="22">
        <v>42730</v>
      </c>
      <c r="B109" s="23">
        <v>15.2</v>
      </c>
      <c r="C109" s="18" t="s">
        <v>167</v>
      </c>
      <c r="D109" s="18" t="s">
        <v>92</v>
      </c>
      <c r="E109" s="24">
        <v>1</v>
      </c>
      <c r="F109" s="24" t="s">
        <v>31</v>
      </c>
      <c r="G109" s="24" t="s">
        <v>32</v>
      </c>
      <c r="H109" s="24">
        <v>0</v>
      </c>
      <c r="I109" s="42">
        <v>3.89</v>
      </c>
      <c r="J109" s="24"/>
      <c r="K109" s="19" t="s">
        <v>26</v>
      </c>
      <c r="L109" s="27" t="e">
        <f>((#REF!-1)*(1-(IF(F109="no",0,'win bsp'!$B$3)))+1)</f>
        <v>#REF!</v>
      </c>
      <c r="M109" s="27">
        <f t="shared" si="2"/>
        <v>1</v>
      </c>
      <c r="N109" s="29" t="e">
        <f>IF(ISBLANK(K109),,IF(ISBLANK(#REF!),,(IF(K109="WON-EW",((((#REF!-1)*H109)*'win bsp'!$B$2)+('win bsp'!$B$2*(#REF!-1))),IF(K109="WON",((((#REF!-1)*H109)*'win bsp'!$B$2)+('win bsp'!$B$2*(#REF!-1))),IF(K109="PLACED",((((#REF!-1)*H109)*'win bsp'!$B$2)-'win bsp'!$B$2),IF(H109=0,-'win bsp'!$B$2,IF(H109=0,-'win bsp'!$B$2,-('win bsp'!$B$2*2)))))))*E109))</f>
        <v>#REF!</v>
      </c>
      <c r="O109" s="28" t="e">
        <f>IF(ISBLANK(K109),,IF(ISBLANK(#REF!),,(IF(K109="WON-EW",((((L109-1)*H109)*'win bsp'!$B$2)+('win bsp'!$B$2*(L109-1))),IF(K109="WON",((((L109-1)*H109)*'win bsp'!$B$2)+('win bsp'!$B$2*(L109-1))),IF(K109="PLACED",((((L109-1)*H109)*'win bsp'!$B$2)-'win bsp'!$B$2),IF(H109=0,-'win bsp'!$B$2,IF(H109=0,-'win bsp'!$B$2,-('win bsp'!$B$2*2)))))))*E109))</f>
        <v>#REF!</v>
      </c>
      <c r="P109" s="28">
        <f>IF(ISBLANK(K109),,IF(S109&lt;&gt;1,((IF(K109="WON-EW",(((I109-1)*'win bsp'!$B$2)*(1-$B$3))+(((J109-1)*'win bsp'!$B$2)*(1-$B$3)),IF(K109="WON",(((I109-1)*'win bsp'!$B$2)*(1-$B$3)),IF(K109="PLACED",(((J109-1)*'win bsp'!$B$2)*(1-$B$3))-'win bsp'!$B$2,IF(H109=0,-'win bsp'!$B$2,-('win bsp'!$B$2*2))))))*E109),0))</f>
        <v>54.910000000000004</v>
      </c>
      <c r="S109">
        <f t="shared" si="3"/>
        <v>2</v>
      </c>
    </row>
    <row r="110" spans="1:19" ht="15">
      <c r="A110" s="22">
        <v>42730</v>
      </c>
      <c r="B110" s="23">
        <v>13.15</v>
      </c>
      <c r="C110" s="18" t="s">
        <v>57</v>
      </c>
      <c r="D110" s="18" t="s">
        <v>169</v>
      </c>
      <c r="E110" s="24">
        <v>1</v>
      </c>
      <c r="F110" s="24" t="s">
        <v>31</v>
      </c>
      <c r="G110" s="24" t="s">
        <v>32</v>
      </c>
      <c r="H110" s="24">
        <v>0</v>
      </c>
      <c r="I110" s="42">
        <v>14.29</v>
      </c>
      <c r="J110" s="24"/>
      <c r="K110" s="19" t="s">
        <v>29</v>
      </c>
      <c r="L110" s="27" t="e">
        <f>((#REF!-1)*(1-(IF(F110="no",0,'win bsp'!$B$3)))+1)</f>
        <v>#REF!</v>
      </c>
      <c r="M110" s="27">
        <f t="shared" si="2"/>
        <v>1</v>
      </c>
      <c r="N110" s="29">
        <f>IF(ISBLANK(K110),,IF(ISBLANK(#REF!),,(IF(K110="WON-EW",((((#REF!-1)*H110)*'win bsp'!$B$2)+('win bsp'!$B$2*(#REF!-1))),IF(K110="WON",((((#REF!-1)*H110)*'win bsp'!$B$2)+('win bsp'!$B$2*(#REF!-1))),IF(K110="PLACED",((((#REF!-1)*H110)*'win bsp'!$B$2)-'win bsp'!$B$2),IF(H110=0,-'win bsp'!$B$2,IF(H110=0,-'win bsp'!$B$2,-('win bsp'!$B$2*2)))))))*E110))</f>
        <v>-20</v>
      </c>
      <c r="O110" s="28">
        <f>IF(ISBLANK(K110),,IF(ISBLANK(#REF!),,(IF(K110="WON-EW",((((L110-1)*H110)*'win bsp'!$B$2)+('win bsp'!$B$2*(L110-1))),IF(K110="WON",((((L110-1)*H110)*'win bsp'!$B$2)+('win bsp'!$B$2*(L110-1))),IF(K110="PLACED",((((L110-1)*H110)*'win bsp'!$B$2)-'win bsp'!$B$2),IF(H110=0,-'win bsp'!$B$2,IF(H110=0,-'win bsp'!$B$2,-('win bsp'!$B$2*2)))))))*E110))</f>
        <v>-20</v>
      </c>
      <c r="P110" s="28">
        <f>IF(ISBLANK(K110),,IF(S110&lt;&gt;1,((IF(K110="WON-EW",(((I110-1)*'win bsp'!$B$2)*(1-$B$3))+(((J110-1)*'win bsp'!$B$2)*(1-$B$3)),IF(K110="WON",(((I110-1)*'win bsp'!$B$2)*(1-$B$3)),IF(K110="PLACED",(((J110-1)*'win bsp'!$B$2)*(1-$B$3))-'win bsp'!$B$2,IF(H110=0,-'win bsp'!$B$2,-('win bsp'!$B$2*2))))))*E110),0))</f>
        <v>-20</v>
      </c>
      <c r="S110">
        <f t="shared" si="3"/>
        <v>2</v>
      </c>
    </row>
    <row r="111" spans="1:19" ht="15">
      <c r="A111" s="22">
        <v>42730</v>
      </c>
      <c r="B111" s="23">
        <v>15.45</v>
      </c>
      <c r="C111" s="18" t="s">
        <v>46</v>
      </c>
      <c r="D111" s="18" t="s">
        <v>90</v>
      </c>
      <c r="E111" s="24">
        <v>1</v>
      </c>
      <c r="F111" s="24" t="s">
        <v>31</v>
      </c>
      <c r="G111" s="24" t="s">
        <v>32</v>
      </c>
      <c r="H111" s="24">
        <v>0</v>
      </c>
      <c r="I111" s="42">
        <v>16.74</v>
      </c>
      <c r="J111" s="24"/>
      <c r="K111" s="19" t="s">
        <v>29</v>
      </c>
      <c r="L111" s="27" t="e">
        <f>((#REF!-1)*(1-(IF(F111="no",0,'win bsp'!$B$3)))+1)</f>
        <v>#REF!</v>
      </c>
      <c r="M111" s="27">
        <f t="shared" si="2"/>
        <v>1</v>
      </c>
      <c r="N111" s="29">
        <f>IF(ISBLANK(K111),,IF(ISBLANK(#REF!),,(IF(K111="WON-EW",((((#REF!-1)*H111)*'win bsp'!$B$2)+('win bsp'!$B$2*(#REF!-1))),IF(K111="WON",((((#REF!-1)*H111)*'win bsp'!$B$2)+('win bsp'!$B$2*(#REF!-1))),IF(K111="PLACED",((((#REF!-1)*H111)*'win bsp'!$B$2)-'win bsp'!$B$2),IF(H111=0,-'win bsp'!$B$2,IF(H111=0,-'win bsp'!$B$2,-('win bsp'!$B$2*2)))))))*E111))</f>
        <v>-20</v>
      </c>
      <c r="O111" s="28">
        <f>IF(ISBLANK(K111),,IF(ISBLANK(#REF!),,(IF(K111="WON-EW",((((L111-1)*H111)*'win bsp'!$B$2)+('win bsp'!$B$2*(L111-1))),IF(K111="WON",((((L111-1)*H111)*'win bsp'!$B$2)+('win bsp'!$B$2*(L111-1))),IF(K111="PLACED",((((L111-1)*H111)*'win bsp'!$B$2)-'win bsp'!$B$2),IF(H111=0,-'win bsp'!$B$2,IF(H111=0,-'win bsp'!$B$2,-('win bsp'!$B$2*2)))))))*E111))</f>
        <v>-20</v>
      </c>
      <c r="P111" s="28">
        <f>IF(ISBLANK(K111),,IF(S111&lt;&gt;1,((IF(K111="WON-EW",(((I111-1)*'win bsp'!$B$2)*(1-$B$3))+(((J111-1)*'win bsp'!$B$2)*(1-$B$3)),IF(K111="WON",(((I111-1)*'win bsp'!$B$2)*(1-$B$3)),IF(K111="PLACED",(((J111-1)*'win bsp'!$B$2)*(1-$B$3))-'win bsp'!$B$2,IF(H111=0,-'win bsp'!$B$2,-('win bsp'!$B$2*2))))))*E111),0))</f>
        <v>-20</v>
      </c>
      <c r="S111">
        <f t="shared" si="3"/>
        <v>2</v>
      </c>
    </row>
    <row r="112" spans="1:19" ht="15">
      <c r="A112" s="22">
        <v>42730</v>
      </c>
      <c r="B112" s="23">
        <v>16.15</v>
      </c>
      <c r="C112" s="18" t="s">
        <v>38</v>
      </c>
      <c r="D112" s="18" t="s">
        <v>170</v>
      </c>
      <c r="E112" s="24">
        <v>1</v>
      </c>
      <c r="F112" s="24" t="s">
        <v>31</v>
      </c>
      <c r="G112" s="24" t="s">
        <v>32</v>
      </c>
      <c r="H112" s="24">
        <v>0</v>
      </c>
      <c r="I112" s="42">
        <v>13.51</v>
      </c>
      <c r="J112" s="24"/>
      <c r="K112" s="19" t="s">
        <v>29</v>
      </c>
      <c r="L112" s="27" t="e">
        <f>((#REF!-1)*(1-(IF(F112="no",0,'win bsp'!$B$3)))+1)</f>
        <v>#REF!</v>
      </c>
      <c r="M112" s="27">
        <f t="shared" si="2"/>
        <v>1</v>
      </c>
      <c r="N112" s="29">
        <f>IF(ISBLANK(K112),,IF(ISBLANK(#REF!),,(IF(K112="WON-EW",((((#REF!-1)*H112)*'win bsp'!$B$2)+('win bsp'!$B$2*(#REF!-1))),IF(K112="WON",((((#REF!-1)*H112)*'win bsp'!$B$2)+('win bsp'!$B$2*(#REF!-1))),IF(K112="PLACED",((((#REF!-1)*H112)*'win bsp'!$B$2)-'win bsp'!$B$2),IF(H112=0,-'win bsp'!$B$2,IF(H112=0,-'win bsp'!$B$2,-('win bsp'!$B$2*2)))))))*E112))</f>
        <v>-20</v>
      </c>
      <c r="O112" s="28">
        <f>IF(ISBLANK(K112),,IF(ISBLANK(#REF!),,(IF(K112="WON-EW",((((L112-1)*H112)*'win bsp'!$B$2)+('win bsp'!$B$2*(L112-1))),IF(K112="WON",((((L112-1)*H112)*'win bsp'!$B$2)+('win bsp'!$B$2*(L112-1))),IF(K112="PLACED",((((L112-1)*H112)*'win bsp'!$B$2)-'win bsp'!$B$2),IF(H112=0,-'win bsp'!$B$2,IF(H112=0,-'win bsp'!$B$2,-('win bsp'!$B$2*2)))))))*E112))</f>
        <v>-20</v>
      </c>
      <c r="P112" s="28">
        <f>IF(ISBLANK(K112),,IF(S112&lt;&gt;1,((IF(K112="WON-EW",(((I112-1)*'win bsp'!$B$2)*(1-$B$3))+(((J112-1)*'win bsp'!$B$2)*(1-$B$3)),IF(K112="WON",(((I112-1)*'win bsp'!$B$2)*(1-$B$3)),IF(K112="PLACED",(((J112-1)*'win bsp'!$B$2)*(1-$B$3))-'win bsp'!$B$2,IF(H112=0,-'win bsp'!$B$2,-('win bsp'!$B$2*2))))))*E112),0))</f>
        <v>-20</v>
      </c>
      <c r="S112">
        <f t="shared" si="3"/>
        <v>2</v>
      </c>
    </row>
    <row r="113" spans="1:19" ht="15">
      <c r="A113" s="22">
        <v>42731</v>
      </c>
      <c r="B113" s="23">
        <v>13.45</v>
      </c>
      <c r="C113" s="18" t="s">
        <v>46</v>
      </c>
      <c r="D113" s="18" t="s">
        <v>171</v>
      </c>
      <c r="E113" s="24">
        <v>1</v>
      </c>
      <c r="F113" s="24" t="s">
        <v>31</v>
      </c>
      <c r="G113" s="24" t="s">
        <v>32</v>
      </c>
      <c r="H113" s="24">
        <v>0</v>
      </c>
      <c r="I113" s="42">
        <v>1.13</v>
      </c>
      <c r="J113" s="24"/>
      <c r="K113" s="19" t="s">
        <v>26</v>
      </c>
      <c r="L113" s="27" t="e">
        <f>((#REF!-1)*(1-(IF(F113="no",0,'win bsp'!$B$3)))+1)</f>
        <v>#REF!</v>
      </c>
      <c r="M113" s="27">
        <f t="shared" si="2"/>
        <v>1</v>
      </c>
      <c r="N113" s="29" t="e">
        <f>IF(ISBLANK(K113),,IF(ISBLANK(#REF!),,(IF(K113="WON-EW",((((#REF!-1)*H113)*'win bsp'!$B$2)+('win bsp'!$B$2*(#REF!-1))),IF(K113="WON",((((#REF!-1)*H113)*'win bsp'!$B$2)+('win bsp'!$B$2*(#REF!-1))),IF(K113="PLACED",((((#REF!-1)*H113)*'win bsp'!$B$2)-'win bsp'!$B$2),IF(H113=0,-'win bsp'!$B$2,IF(H113=0,-'win bsp'!$B$2,-('win bsp'!$B$2*2)))))))*E113))</f>
        <v>#REF!</v>
      </c>
      <c r="O113" s="28" t="e">
        <f>IF(ISBLANK(K113),,IF(ISBLANK(#REF!),,(IF(K113="WON-EW",((((L113-1)*H113)*'win bsp'!$B$2)+('win bsp'!$B$2*(L113-1))),IF(K113="WON",((((L113-1)*H113)*'win bsp'!$B$2)+('win bsp'!$B$2*(L113-1))),IF(K113="PLACED",((((L113-1)*H113)*'win bsp'!$B$2)-'win bsp'!$B$2),IF(H113=0,-'win bsp'!$B$2,IF(H113=0,-'win bsp'!$B$2,-('win bsp'!$B$2*2)))))))*E113))</f>
        <v>#REF!</v>
      </c>
      <c r="P113" s="28">
        <f>IF(ISBLANK(K113),,IF(S113&lt;&gt;1,((IF(K113="WON-EW",(((I113-1)*'win bsp'!$B$2)*(1-$B$3))+(((J113-1)*'win bsp'!$B$2)*(1-$B$3)),IF(K113="WON",(((I113-1)*'win bsp'!$B$2)*(1-$B$3)),IF(K113="PLACED",(((J113-1)*'win bsp'!$B$2)*(1-$B$3))-'win bsp'!$B$2,IF(H113=0,-'win bsp'!$B$2,-('win bsp'!$B$2*2))))))*E113),0))</f>
        <v>2.469999999999998</v>
      </c>
      <c r="S113">
        <f t="shared" si="3"/>
        <v>2</v>
      </c>
    </row>
    <row r="114" spans="1:19" ht="15">
      <c r="A114" s="22">
        <v>42732</v>
      </c>
      <c r="B114" s="23">
        <v>14.2</v>
      </c>
      <c r="C114" s="18" t="s">
        <v>36</v>
      </c>
      <c r="D114" s="18" t="s">
        <v>172</v>
      </c>
      <c r="E114" s="24">
        <v>1</v>
      </c>
      <c r="F114" s="24" t="s">
        <v>31</v>
      </c>
      <c r="G114" s="24" t="s">
        <v>32</v>
      </c>
      <c r="H114" s="24">
        <v>0</v>
      </c>
      <c r="I114" s="42">
        <v>3.8</v>
      </c>
      <c r="J114" s="24"/>
      <c r="K114" s="19" t="s">
        <v>29</v>
      </c>
      <c r="L114" s="27" t="e">
        <f>((#REF!-1)*(1-(IF(F114="no",0,'win bsp'!$B$3)))+1)</f>
        <v>#REF!</v>
      </c>
      <c r="M114" s="27">
        <f t="shared" si="2"/>
        <v>1</v>
      </c>
      <c r="N114" s="29">
        <f>IF(ISBLANK(K114),,IF(ISBLANK(#REF!),,(IF(K114="WON-EW",((((#REF!-1)*H114)*'win bsp'!$B$2)+('win bsp'!$B$2*(#REF!-1))),IF(K114="WON",((((#REF!-1)*H114)*'win bsp'!$B$2)+('win bsp'!$B$2*(#REF!-1))),IF(K114="PLACED",((((#REF!-1)*H114)*'win bsp'!$B$2)-'win bsp'!$B$2),IF(H114=0,-'win bsp'!$B$2,IF(H114=0,-'win bsp'!$B$2,-('win bsp'!$B$2*2)))))))*E114))</f>
        <v>-20</v>
      </c>
      <c r="O114" s="28">
        <f>IF(ISBLANK(K114),,IF(ISBLANK(#REF!),,(IF(K114="WON-EW",((((L114-1)*H114)*'win bsp'!$B$2)+('win bsp'!$B$2*(L114-1))),IF(K114="WON",((((L114-1)*H114)*'win bsp'!$B$2)+('win bsp'!$B$2*(L114-1))),IF(K114="PLACED",((((L114-1)*H114)*'win bsp'!$B$2)-'win bsp'!$B$2),IF(H114=0,-'win bsp'!$B$2,IF(H114=0,-'win bsp'!$B$2,-('win bsp'!$B$2*2)))))))*E114))</f>
        <v>-20</v>
      </c>
      <c r="P114" s="28">
        <f>IF(ISBLANK(K114),,IF(S114&lt;&gt;1,((IF(K114="WON-EW",(((I114-1)*'win bsp'!$B$2)*(1-$B$3))+(((J114-1)*'win bsp'!$B$2)*(1-$B$3)),IF(K114="WON",(((I114-1)*'win bsp'!$B$2)*(1-$B$3)),IF(K114="PLACED",(((J114-1)*'win bsp'!$B$2)*(1-$B$3))-'win bsp'!$B$2,IF(H114=0,-'win bsp'!$B$2,-('win bsp'!$B$2*2))))))*E114),0))</f>
        <v>-20</v>
      </c>
      <c r="S114">
        <f t="shared" si="3"/>
        <v>2</v>
      </c>
    </row>
    <row r="115" spans="1:19" ht="15">
      <c r="A115" s="22">
        <v>42733</v>
      </c>
      <c r="B115" s="23">
        <v>12.25</v>
      </c>
      <c r="C115" s="18" t="s">
        <v>125</v>
      </c>
      <c r="D115" s="18" t="s">
        <v>173</v>
      </c>
      <c r="E115" s="24">
        <v>1</v>
      </c>
      <c r="F115" s="24" t="s">
        <v>31</v>
      </c>
      <c r="G115" s="24" t="s">
        <v>32</v>
      </c>
      <c r="H115" s="24">
        <v>0</v>
      </c>
      <c r="I115" s="42">
        <v>5</v>
      </c>
      <c r="J115" s="24"/>
      <c r="K115" s="19" t="s">
        <v>29</v>
      </c>
      <c r="L115" s="27" t="e">
        <f>((#REF!-1)*(1-(IF(F115="no",0,'win bsp'!$B$3)))+1)</f>
        <v>#REF!</v>
      </c>
      <c r="M115" s="27">
        <f t="shared" si="2"/>
        <v>1</v>
      </c>
      <c r="N115" s="29">
        <f>IF(ISBLANK(K115),,IF(ISBLANK(#REF!),,(IF(K115="WON-EW",((((#REF!-1)*H115)*'win bsp'!$B$2)+('win bsp'!$B$2*(#REF!-1))),IF(K115="WON",((((#REF!-1)*H115)*'win bsp'!$B$2)+('win bsp'!$B$2*(#REF!-1))),IF(K115="PLACED",((((#REF!-1)*H115)*'win bsp'!$B$2)-'win bsp'!$B$2),IF(H115=0,-'win bsp'!$B$2,IF(H115=0,-'win bsp'!$B$2,-('win bsp'!$B$2*2)))))))*E115))</f>
        <v>-20</v>
      </c>
      <c r="O115" s="28">
        <f>IF(ISBLANK(K115),,IF(ISBLANK(#REF!),,(IF(K115="WON-EW",((((L115-1)*H115)*'win bsp'!$B$2)+('win bsp'!$B$2*(L115-1))),IF(K115="WON",((((L115-1)*H115)*'win bsp'!$B$2)+('win bsp'!$B$2*(L115-1))),IF(K115="PLACED",((((L115-1)*H115)*'win bsp'!$B$2)-'win bsp'!$B$2),IF(H115=0,-'win bsp'!$B$2,IF(H115=0,-'win bsp'!$B$2,-('win bsp'!$B$2*2)))))))*E115))</f>
        <v>-20</v>
      </c>
      <c r="P115" s="28">
        <f>IF(ISBLANK(K115),,IF(S115&lt;&gt;1,((IF(K115="WON-EW",(((I115-1)*'win bsp'!$B$2)*(1-$B$3))+(((J115-1)*'win bsp'!$B$2)*(1-$B$3)),IF(K115="WON",(((I115-1)*'win bsp'!$B$2)*(1-$B$3)),IF(K115="PLACED",(((J115-1)*'win bsp'!$B$2)*(1-$B$3))-'win bsp'!$B$2,IF(H115=0,-'win bsp'!$B$2,-('win bsp'!$B$2*2))))))*E115),0))</f>
        <v>-20</v>
      </c>
      <c r="S115">
        <f t="shared" si="3"/>
        <v>2</v>
      </c>
    </row>
    <row r="116" spans="1:19" ht="15">
      <c r="A116" s="22">
        <v>42733</v>
      </c>
      <c r="B116" s="23">
        <v>14.25</v>
      </c>
      <c r="C116" s="18" t="s">
        <v>128</v>
      </c>
      <c r="D116" s="18" t="s">
        <v>174</v>
      </c>
      <c r="E116" s="24">
        <v>1</v>
      </c>
      <c r="F116" s="24" t="s">
        <v>31</v>
      </c>
      <c r="G116" s="24" t="s">
        <v>32</v>
      </c>
      <c r="H116" s="24">
        <v>0</v>
      </c>
      <c r="I116" s="42">
        <v>6.64</v>
      </c>
      <c r="J116" s="24"/>
      <c r="K116" s="19" t="s">
        <v>29</v>
      </c>
      <c r="L116" s="27" t="e">
        <f>((#REF!-1)*(1-(IF(F116="no",0,'win bsp'!$B$3)))+1)</f>
        <v>#REF!</v>
      </c>
      <c r="M116" s="27">
        <f t="shared" si="2"/>
        <v>1</v>
      </c>
      <c r="N116" s="29">
        <f>IF(ISBLANK(K116),,IF(ISBLANK(#REF!),,(IF(K116="WON-EW",((((#REF!-1)*H116)*'win bsp'!$B$2)+('win bsp'!$B$2*(#REF!-1))),IF(K116="WON",((((#REF!-1)*H116)*'win bsp'!$B$2)+('win bsp'!$B$2*(#REF!-1))),IF(K116="PLACED",((((#REF!-1)*H116)*'win bsp'!$B$2)-'win bsp'!$B$2),IF(H116=0,-'win bsp'!$B$2,IF(H116=0,-'win bsp'!$B$2,-('win bsp'!$B$2*2)))))))*E116))</f>
        <v>-20</v>
      </c>
      <c r="O116" s="28">
        <f>IF(ISBLANK(K116),,IF(ISBLANK(#REF!),,(IF(K116="WON-EW",((((L116-1)*H116)*'win bsp'!$B$2)+('win bsp'!$B$2*(L116-1))),IF(K116="WON",((((L116-1)*H116)*'win bsp'!$B$2)+('win bsp'!$B$2*(L116-1))),IF(K116="PLACED",((((L116-1)*H116)*'win bsp'!$B$2)-'win bsp'!$B$2),IF(H116=0,-'win bsp'!$B$2,IF(H116=0,-'win bsp'!$B$2,-('win bsp'!$B$2*2)))))))*E116))</f>
        <v>-20</v>
      </c>
      <c r="P116" s="28">
        <f>IF(ISBLANK(K116),,IF(S116&lt;&gt;1,((IF(K116="WON-EW",(((I116-1)*'win bsp'!$B$2)*(1-$B$3))+(((J116-1)*'win bsp'!$B$2)*(1-$B$3)),IF(K116="WON",(((I116-1)*'win bsp'!$B$2)*(1-$B$3)),IF(K116="PLACED",(((J116-1)*'win bsp'!$B$2)*(1-$B$3))-'win bsp'!$B$2,IF(H116=0,-'win bsp'!$B$2,-('win bsp'!$B$2*2))))))*E116),0))</f>
        <v>-20</v>
      </c>
      <c r="S116">
        <f t="shared" si="3"/>
        <v>2</v>
      </c>
    </row>
    <row r="117" spans="1:19" ht="15">
      <c r="A117" s="22">
        <v>42734</v>
      </c>
      <c r="B117" s="23">
        <v>15</v>
      </c>
      <c r="C117" s="18" t="s">
        <v>63</v>
      </c>
      <c r="D117" s="18" t="s">
        <v>175</v>
      </c>
      <c r="E117" s="24">
        <v>1</v>
      </c>
      <c r="F117" s="24" t="s">
        <v>31</v>
      </c>
      <c r="G117" s="24" t="s">
        <v>32</v>
      </c>
      <c r="H117" s="24">
        <v>0</v>
      </c>
      <c r="I117" s="42">
        <v>1.81</v>
      </c>
      <c r="J117" s="24"/>
      <c r="K117" s="19" t="s">
        <v>29</v>
      </c>
      <c r="L117" s="27" t="e">
        <f>((#REF!-1)*(1-(IF(F117="no",0,'win bsp'!$B$3)))+1)</f>
        <v>#REF!</v>
      </c>
      <c r="M117" s="27">
        <f t="shared" si="2"/>
        <v>1</v>
      </c>
      <c r="N117" s="29">
        <f>IF(ISBLANK(K117),,IF(ISBLANK(#REF!),,(IF(K117="WON-EW",((((#REF!-1)*H117)*'win bsp'!$B$2)+('win bsp'!$B$2*(#REF!-1))),IF(K117="WON",((((#REF!-1)*H117)*'win bsp'!$B$2)+('win bsp'!$B$2*(#REF!-1))),IF(K117="PLACED",((((#REF!-1)*H117)*'win bsp'!$B$2)-'win bsp'!$B$2),IF(H117=0,-'win bsp'!$B$2,IF(H117=0,-'win bsp'!$B$2,-('win bsp'!$B$2*2)))))))*E117))</f>
        <v>-20</v>
      </c>
      <c r="O117" s="28">
        <f>IF(ISBLANK(K117),,IF(ISBLANK(#REF!),,(IF(K117="WON-EW",((((L117-1)*H117)*'win bsp'!$B$2)+('win bsp'!$B$2*(L117-1))),IF(K117="WON",((((L117-1)*H117)*'win bsp'!$B$2)+('win bsp'!$B$2*(L117-1))),IF(K117="PLACED",((((L117-1)*H117)*'win bsp'!$B$2)-'win bsp'!$B$2),IF(H117=0,-'win bsp'!$B$2,IF(H117=0,-'win bsp'!$B$2,-('win bsp'!$B$2*2)))))))*E117))</f>
        <v>-20</v>
      </c>
      <c r="P117" s="28">
        <f>IF(ISBLANK(K117),,IF(S117&lt;&gt;1,((IF(K117="WON-EW",(((I117-1)*'win bsp'!$B$2)*(1-$B$3))+(((J117-1)*'win bsp'!$B$2)*(1-$B$3)),IF(K117="WON",(((I117-1)*'win bsp'!$B$2)*(1-$B$3)),IF(K117="PLACED",(((J117-1)*'win bsp'!$B$2)*(1-$B$3))-'win bsp'!$B$2,IF(H117=0,-'win bsp'!$B$2,-('win bsp'!$B$2*2))))))*E117),0))</f>
        <v>-20</v>
      </c>
      <c r="S117">
        <f t="shared" si="3"/>
        <v>2</v>
      </c>
    </row>
    <row r="118" spans="1:19" ht="15">
      <c r="A118" s="22">
        <v>42734</v>
      </c>
      <c r="B118" s="23">
        <v>15.5</v>
      </c>
      <c r="C118" s="18" t="s">
        <v>65</v>
      </c>
      <c r="D118" s="18" t="s">
        <v>176</v>
      </c>
      <c r="E118" s="24">
        <v>1</v>
      </c>
      <c r="F118" s="24" t="s">
        <v>31</v>
      </c>
      <c r="G118" s="24" t="s">
        <v>32</v>
      </c>
      <c r="H118" s="24">
        <v>0</v>
      </c>
      <c r="I118" s="42">
        <v>3.44</v>
      </c>
      <c r="J118" s="24"/>
      <c r="K118" s="19" t="s">
        <v>29</v>
      </c>
      <c r="L118" s="27" t="e">
        <f>((#REF!-1)*(1-(IF(F118="no",0,'win bsp'!$B$3)))+1)</f>
        <v>#REF!</v>
      </c>
      <c r="M118" s="27">
        <f t="shared" si="2"/>
        <v>1</v>
      </c>
      <c r="N118" s="29">
        <f>IF(ISBLANK(K118),,IF(ISBLANK(#REF!),,(IF(K118="WON-EW",((((#REF!-1)*H118)*'win bsp'!$B$2)+('win bsp'!$B$2*(#REF!-1))),IF(K118="WON",((((#REF!-1)*H118)*'win bsp'!$B$2)+('win bsp'!$B$2*(#REF!-1))),IF(K118="PLACED",((((#REF!-1)*H118)*'win bsp'!$B$2)-'win bsp'!$B$2),IF(H118=0,-'win bsp'!$B$2,IF(H118=0,-'win bsp'!$B$2,-('win bsp'!$B$2*2)))))))*E118))</f>
        <v>-20</v>
      </c>
      <c r="O118" s="28">
        <f>IF(ISBLANK(K118),,IF(ISBLANK(#REF!),,(IF(K118="WON-EW",((((L118-1)*H118)*'win bsp'!$B$2)+('win bsp'!$B$2*(L118-1))),IF(K118="WON",((((L118-1)*H118)*'win bsp'!$B$2)+('win bsp'!$B$2*(L118-1))),IF(K118="PLACED",((((L118-1)*H118)*'win bsp'!$B$2)-'win bsp'!$B$2),IF(H118=0,-'win bsp'!$B$2,IF(H118=0,-'win bsp'!$B$2,-('win bsp'!$B$2*2)))))))*E118))</f>
        <v>-20</v>
      </c>
      <c r="P118" s="28">
        <f>IF(ISBLANK(K118),,IF(S118&lt;&gt;1,((IF(K118="WON-EW",(((I118-1)*'win bsp'!$B$2)*(1-$B$3))+(((J118-1)*'win bsp'!$B$2)*(1-$B$3)),IF(K118="WON",(((I118-1)*'win bsp'!$B$2)*(1-$B$3)),IF(K118="PLACED",(((J118-1)*'win bsp'!$B$2)*(1-$B$3))-'win bsp'!$B$2,IF(H118=0,-'win bsp'!$B$2,-('win bsp'!$B$2*2))))))*E118),0))</f>
        <v>-20</v>
      </c>
      <c r="S118">
        <f t="shared" si="3"/>
        <v>2</v>
      </c>
    </row>
    <row r="119" spans="1:19" ht="15">
      <c r="A119" s="22">
        <v>42735</v>
      </c>
      <c r="B119" s="23">
        <v>14.05</v>
      </c>
      <c r="C119" s="18" t="s">
        <v>36</v>
      </c>
      <c r="D119" s="18" t="s">
        <v>177</v>
      </c>
      <c r="E119" s="24">
        <v>1</v>
      </c>
      <c r="F119" s="24" t="s">
        <v>31</v>
      </c>
      <c r="G119" s="24" t="s">
        <v>32</v>
      </c>
      <c r="H119" s="24">
        <v>0</v>
      </c>
      <c r="I119" s="42">
        <v>6.54</v>
      </c>
      <c r="J119" s="24"/>
      <c r="K119" s="19" t="s">
        <v>29</v>
      </c>
      <c r="L119" s="27" t="e">
        <f>((#REF!-1)*(1-(IF(F119="no",0,'win bsp'!$B$3)))+1)</f>
        <v>#REF!</v>
      </c>
      <c r="M119" s="27">
        <f t="shared" si="2"/>
        <v>1</v>
      </c>
      <c r="N119" s="29">
        <f>IF(ISBLANK(K119),,IF(ISBLANK(#REF!),,(IF(K119="WON-EW",((((#REF!-1)*H119)*'win bsp'!$B$2)+('win bsp'!$B$2*(#REF!-1))),IF(K119="WON",((((#REF!-1)*H119)*'win bsp'!$B$2)+('win bsp'!$B$2*(#REF!-1))),IF(K119="PLACED",((((#REF!-1)*H119)*'win bsp'!$B$2)-'win bsp'!$B$2),IF(H119=0,-'win bsp'!$B$2,IF(H119=0,-'win bsp'!$B$2,-('win bsp'!$B$2*2)))))))*E119))</f>
        <v>-20</v>
      </c>
      <c r="O119" s="28">
        <f>IF(ISBLANK(K119),,IF(ISBLANK(#REF!),,(IF(K119="WON-EW",((((L119-1)*H119)*'win bsp'!$B$2)+('win bsp'!$B$2*(L119-1))),IF(K119="WON",((((L119-1)*H119)*'win bsp'!$B$2)+('win bsp'!$B$2*(L119-1))),IF(K119="PLACED",((((L119-1)*H119)*'win bsp'!$B$2)-'win bsp'!$B$2),IF(H119=0,-'win bsp'!$B$2,IF(H119=0,-'win bsp'!$B$2,-('win bsp'!$B$2*2)))))))*E119))</f>
        <v>-20</v>
      </c>
      <c r="P119" s="28">
        <f>IF(ISBLANK(K119),,IF(S119&lt;&gt;1,((IF(K119="WON-EW",(((I119-1)*'win bsp'!$B$2)*(1-$B$3))+(((J119-1)*'win bsp'!$B$2)*(1-$B$3)),IF(K119="WON",(((I119-1)*'win bsp'!$B$2)*(1-$B$3)),IF(K119="PLACED",(((J119-1)*'win bsp'!$B$2)*(1-$B$3))-'win bsp'!$B$2,IF(H119=0,-'win bsp'!$B$2,-('win bsp'!$B$2*2))))))*E119),0))</f>
        <v>-20</v>
      </c>
      <c r="S119">
        <f t="shared" si="3"/>
        <v>2</v>
      </c>
    </row>
    <row r="120" spans="1:19" ht="15">
      <c r="A120" s="22">
        <v>42735</v>
      </c>
      <c r="B120" s="23">
        <v>14.1</v>
      </c>
      <c r="C120" s="18" t="s">
        <v>115</v>
      </c>
      <c r="D120" s="18" t="s">
        <v>178</v>
      </c>
      <c r="E120" s="24">
        <v>1</v>
      </c>
      <c r="F120" s="24" t="s">
        <v>31</v>
      </c>
      <c r="G120" s="24" t="s">
        <v>32</v>
      </c>
      <c r="H120" s="24">
        <v>0</v>
      </c>
      <c r="I120" s="42">
        <v>5.79</v>
      </c>
      <c r="J120" s="24"/>
      <c r="K120" s="19" t="s">
        <v>29</v>
      </c>
      <c r="L120" s="27" t="e">
        <f>((#REF!-1)*(1-(IF(F120="no",0,'win bsp'!$B$3)))+1)</f>
        <v>#REF!</v>
      </c>
      <c r="M120" s="27">
        <f t="shared" si="2"/>
        <v>1</v>
      </c>
      <c r="N120" s="29">
        <f>IF(ISBLANK(K120),,IF(ISBLANK(#REF!),,(IF(K120="WON-EW",((((#REF!-1)*H120)*'win bsp'!$B$2)+('win bsp'!$B$2*(#REF!-1))),IF(K120="WON",((((#REF!-1)*H120)*'win bsp'!$B$2)+('win bsp'!$B$2*(#REF!-1))),IF(K120="PLACED",((((#REF!-1)*H120)*'win bsp'!$B$2)-'win bsp'!$B$2),IF(H120=0,-'win bsp'!$B$2,IF(H120=0,-'win bsp'!$B$2,-('win bsp'!$B$2*2)))))))*E120))</f>
        <v>-20</v>
      </c>
      <c r="O120" s="28">
        <f>IF(ISBLANK(K120),,IF(ISBLANK(#REF!),,(IF(K120="WON-EW",((((L120-1)*H120)*'win bsp'!$B$2)+('win bsp'!$B$2*(L120-1))),IF(K120="WON",((((L120-1)*H120)*'win bsp'!$B$2)+('win bsp'!$B$2*(L120-1))),IF(K120="PLACED",((((L120-1)*H120)*'win bsp'!$B$2)-'win bsp'!$B$2),IF(H120=0,-'win bsp'!$B$2,IF(H120=0,-'win bsp'!$B$2,-('win bsp'!$B$2*2)))))))*E120))</f>
        <v>-20</v>
      </c>
      <c r="P120" s="28">
        <f>IF(ISBLANK(K120),,IF(S120&lt;&gt;1,((IF(K120="WON-EW",(((I120-1)*'win bsp'!$B$2)*(1-$B$3))+(((J120-1)*'win bsp'!$B$2)*(1-$B$3)),IF(K120="WON",(((I120-1)*'win bsp'!$B$2)*(1-$B$3)),IF(K120="PLACED",(((J120-1)*'win bsp'!$B$2)*(1-$B$3))-'win bsp'!$B$2,IF(H120=0,-'win bsp'!$B$2,-('win bsp'!$B$2*2))))))*E120),0))</f>
        <v>-20</v>
      </c>
      <c r="S120">
        <f t="shared" si="3"/>
        <v>2</v>
      </c>
    </row>
    <row r="121" spans="1:19" ht="15">
      <c r="A121" s="22">
        <v>42735</v>
      </c>
      <c r="B121" s="23">
        <v>15.2</v>
      </c>
      <c r="C121" s="18" t="s">
        <v>115</v>
      </c>
      <c r="D121" s="18" t="s">
        <v>179</v>
      </c>
      <c r="E121" s="24">
        <v>1</v>
      </c>
      <c r="F121" s="24" t="s">
        <v>31</v>
      </c>
      <c r="G121" s="24" t="s">
        <v>32</v>
      </c>
      <c r="H121" s="24">
        <v>0</v>
      </c>
      <c r="I121" s="42">
        <v>10.16</v>
      </c>
      <c r="J121" s="24"/>
      <c r="K121" s="19" t="s">
        <v>29</v>
      </c>
      <c r="L121" s="27" t="e">
        <f>((#REF!-1)*(1-(IF(F121="no",0,'win bsp'!$B$3)))+1)</f>
        <v>#REF!</v>
      </c>
      <c r="M121" s="27">
        <f t="shared" si="2"/>
        <v>1</v>
      </c>
      <c r="N121" s="29">
        <f>IF(ISBLANK(K121),,IF(ISBLANK(#REF!),,(IF(K121="WON-EW",((((#REF!-1)*H121)*'win bsp'!$B$2)+('win bsp'!$B$2*(#REF!-1))),IF(K121="WON",((((#REF!-1)*H121)*'win bsp'!$B$2)+('win bsp'!$B$2*(#REF!-1))),IF(K121="PLACED",((((#REF!-1)*H121)*'win bsp'!$B$2)-'win bsp'!$B$2),IF(H121=0,-'win bsp'!$B$2,IF(H121=0,-'win bsp'!$B$2,-('win bsp'!$B$2*2)))))))*E121))</f>
        <v>-20</v>
      </c>
      <c r="O121" s="28">
        <f>IF(ISBLANK(K121),,IF(ISBLANK(#REF!),,(IF(K121="WON-EW",((((L121-1)*H121)*'win bsp'!$B$2)+('win bsp'!$B$2*(L121-1))),IF(K121="WON",((((L121-1)*H121)*'win bsp'!$B$2)+('win bsp'!$B$2*(L121-1))),IF(K121="PLACED",((((L121-1)*H121)*'win bsp'!$B$2)-'win bsp'!$B$2),IF(H121=0,-'win bsp'!$B$2,IF(H121=0,-'win bsp'!$B$2,-('win bsp'!$B$2*2)))))))*E121))</f>
        <v>-20</v>
      </c>
      <c r="P121" s="28">
        <f>IF(ISBLANK(K121),,IF(S121&lt;&gt;1,((IF(K121="WON-EW",(((I121-1)*'win bsp'!$B$2)*(1-$B$3))+(((J121-1)*'win bsp'!$B$2)*(1-$B$3)),IF(K121="WON",(((I121-1)*'win bsp'!$B$2)*(1-$B$3)),IF(K121="PLACED",(((J121-1)*'win bsp'!$B$2)*(1-$B$3))-'win bsp'!$B$2,IF(H121=0,-'win bsp'!$B$2,-('win bsp'!$B$2*2))))))*E121),0))</f>
        <v>-20</v>
      </c>
      <c r="S121">
        <f t="shared" si="3"/>
        <v>2</v>
      </c>
    </row>
    <row r="122" spans="1:19" ht="15">
      <c r="A122" s="22">
        <v>42735</v>
      </c>
      <c r="B122" s="23">
        <v>15.35</v>
      </c>
      <c r="C122" s="18" t="s">
        <v>68</v>
      </c>
      <c r="D122" s="18" t="s">
        <v>180</v>
      </c>
      <c r="E122" s="24">
        <v>1</v>
      </c>
      <c r="F122" s="24" t="s">
        <v>31</v>
      </c>
      <c r="G122" s="24" t="s">
        <v>32</v>
      </c>
      <c r="H122" s="24">
        <v>0</v>
      </c>
      <c r="I122" s="42">
        <v>1.4</v>
      </c>
      <c r="J122" s="24"/>
      <c r="K122" s="19" t="s">
        <v>26</v>
      </c>
      <c r="L122" s="27" t="e">
        <f>((#REF!-1)*(1-(IF(F122="no",0,'win bsp'!$B$3)))+1)</f>
        <v>#REF!</v>
      </c>
      <c r="M122" s="27">
        <f t="shared" si="2"/>
        <v>1</v>
      </c>
      <c r="N122" s="29" t="e">
        <f>IF(ISBLANK(K122),,IF(ISBLANK(#REF!),,(IF(K122="WON-EW",((((#REF!-1)*H122)*'win bsp'!$B$2)+('win bsp'!$B$2*(#REF!-1))),IF(K122="WON",((((#REF!-1)*H122)*'win bsp'!$B$2)+('win bsp'!$B$2*(#REF!-1))),IF(K122="PLACED",((((#REF!-1)*H122)*'win bsp'!$B$2)-'win bsp'!$B$2),IF(H122=0,-'win bsp'!$B$2,IF(H122=0,-'win bsp'!$B$2,-('win bsp'!$B$2*2)))))))*E122))</f>
        <v>#REF!</v>
      </c>
      <c r="O122" s="28" t="e">
        <f>IF(ISBLANK(K122),,IF(ISBLANK(#REF!),,(IF(K122="WON-EW",((((L122-1)*H122)*'win bsp'!$B$2)+('win bsp'!$B$2*(L122-1))),IF(K122="WON",((((L122-1)*H122)*'win bsp'!$B$2)+('win bsp'!$B$2*(L122-1))),IF(K122="PLACED",((((L122-1)*H122)*'win bsp'!$B$2)-'win bsp'!$B$2),IF(H122=0,-'win bsp'!$B$2,IF(H122=0,-'win bsp'!$B$2,-('win bsp'!$B$2*2)))))))*E122))</f>
        <v>#REF!</v>
      </c>
      <c r="P122" s="28">
        <f>IF(ISBLANK(K122),,IF(S122&lt;&gt;1,((IF(K122="WON-EW",(((I122-1)*'win bsp'!$B$2)*(1-$B$3))+(((J122-1)*'win bsp'!$B$2)*(1-$B$3)),IF(K122="WON",(((I122-1)*'win bsp'!$B$2)*(1-$B$3)),IF(K122="PLACED",(((J122-1)*'win bsp'!$B$2)*(1-$B$3))-'win bsp'!$B$2,IF(H122=0,-'win bsp'!$B$2,-('win bsp'!$B$2*2))))))*E122),0))</f>
        <v>7.599999999999998</v>
      </c>
      <c r="S122">
        <f t="shared" si="3"/>
        <v>2</v>
      </c>
    </row>
    <row r="123" spans="1:19" s="44" customFormat="1" ht="15">
      <c r="A123" s="22"/>
      <c r="B123" s="23"/>
      <c r="C123" s="18"/>
      <c r="D123" s="18"/>
      <c r="E123" s="24">
        <v>1</v>
      </c>
      <c r="F123" s="24" t="s">
        <v>31</v>
      </c>
      <c r="G123" s="24" t="s">
        <v>32</v>
      </c>
      <c r="H123" s="24">
        <v>0</v>
      </c>
      <c r="I123" s="42"/>
      <c r="J123" s="24"/>
      <c r="K123" s="19"/>
      <c r="L123" s="27" t="e">
        <f>((#REF!-1)*(1-(IF(F123="no",0,'win bsp'!$B$3)))+1)</f>
        <v>#REF!</v>
      </c>
      <c r="M123" s="27">
        <f t="shared" si="2"/>
        <v>1</v>
      </c>
      <c r="N123" s="29">
        <f>IF(ISBLANK(K123),,IF(ISBLANK(#REF!),,(IF(K123="WON-EW",((((#REF!-1)*H123)*'win bsp'!$B$2)+('win bsp'!$B$2*(#REF!-1))),IF(K123="WON",((((#REF!-1)*H123)*'win bsp'!$B$2)+('win bsp'!$B$2*(#REF!-1))),IF(K123="PLACED",((((#REF!-1)*H123)*'win bsp'!$B$2)-'win bsp'!$B$2),IF(H123=0,-'win bsp'!$B$2,IF(H123=0,-'win bsp'!$B$2,-('win bsp'!$B$2*2)))))))*E123))</f>
        <v>0</v>
      </c>
      <c r="O123" s="28">
        <f>IF(ISBLANK(K123),,IF(ISBLANK(#REF!),,(IF(K123="WON-EW",((((L123-1)*H123)*'win bsp'!$B$2)+('win bsp'!$B$2*(L123-1))),IF(K123="WON",((((L123-1)*H123)*'win bsp'!$B$2)+('win bsp'!$B$2*(L123-1))),IF(K123="PLACED",((((L123-1)*H123)*'win bsp'!$B$2)-'win bsp'!$B$2),IF(H123=0,-'win bsp'!$B$2,IF(H123=0,-'win bsp'!$B$2,-('win bsp'!$B$2*2)))))))*E123))</f>
        <v>0</v>
      </c>
      <c r="P123" s="28">
        <f>IF(ISBLANK(K123),,IF(S123&lt;&gt;1,((IF(K123="WON-EW",(((I123-1)*'win bsp'!$B$2)*(1-$B$3))+(((J123-1)*'win bsp'!$B$2)*(1-$B$3)),IF(K123="WON",(((I123-1)*'win bsp'!$B$2)*(1-$B$3)),IF(K123="PLACED",(((J123-1)*'win bsp'!$B$2)*(1-$B$3))-'win bsp'!$B$2,IF(H123=0,-'win bsp'!$B$2,-('win bsp'!$B$2*2))))))*E123),0))</f>
        <v>0</v>
      </c>
      <c r="S123" s="44">
        <f t="shared" si="3"/>
        <v>1</v>
      </c>
    </row>
    <row r="124" spans="1:19" ht="15">
      <c r="A124" s="22">
        <v>42739</v>
      </c>
      <c r="B124" s="23">
        <v>14.55</v>
      </c>
      <c r="C124" s="18" t="s">
        <v>55</v>
      </c>
      <c r="D124" s="18" t="s">
        <v>181</v>
      </c>
      <c r="E124" s="24">
        <v>1</v>
      </c>
      <c r="F124" s="24" t="s">
        <v>31</v>
      </c>
      <c r="G124" s="24" t="s">
        <v>32</v>
      </c>
      <c r="H124" s="24">
        <v>0</v>
      </c>
      <c r="I124" s="42">
        <v>4.85</v>
      </c>
      <c r="J124" s="24"/>
      <c r="K124" s="19" t="s">
        <v>29</v>
      </c>
      <c r="L124" s="27" t="e">
        <f>((#REF!-1)*(1-(IF(F124="no",0,'win bsp'!$B$3)))+1)</f>
        <v>#REF!</v>
      </c>
      <c r="M124" s="27">
        <f t="shared" si="2"/>
        <v>1</v>
      </c>
      <c r="N124" s="29">
        <f>IF(ISBLANK(K124),,IF(ISBLANK(#REF!),,(IF(K124="WON-EW",((((#REF!-1)*H124)*'win bsp'!$B$2)+('win bsp'!$B$2*(#REF!-1))),IF(K124="WON",((((#REF!-1)*H124)*'win bsp'!$B$2)+('win bsp'!$B$2*(#REF!-1))),IF(K124="PLACED",((((#REF!-1)*H124)*'win bsp'!$B$2)-'win bsp'!$B$2),IF(H124=0,-'win bsp'!$B$2,IF(H124=0,-'win bsp'!$B$2,-('win bsp'!$B$2*2)))))))*E124))</f>
        <v>-20</v>
      </c>
      <c r="O124" s="28">
        <f>IF(ISBLANK(K124),,IF(ISBLANK(#REF!),,(IF(K124="WON-EW",((((L124-1)*H124)*'win bsp'!$B$2)+('win bsp'!$B$2*(L124-1))),IF(K124="WON",((((L124-1)*H124)*'win bsp'!$B$2)+('win bsp'!$B$2*(L124-1))),IF(K124="PLACED",((((L124-1)*H124)*'win bsp'!$B$2)-'win bsp'!$B$2),IF(H124=0,-'win bsp'!$B$2,IF(H124=0,-'win bsp'!$B$2,-('win bsp'!$B$2*2)))))))*E124))</f>
        <v>-20</v>
      </c>
      <c r="P124" s="28">
        <f>IF(ISBLANK(K124),,IF(S124&lt;&gt;1,((IF(K124="WON-EW",(((I124-1)*'win bsp'!$B$2)*(1-$B$3))+(((J124-1)*'win bsp'!$B$2)*(1-$B$3)),IF(K124="WON",(((I124-1)*'win bsp'!$B$2)*(1-$B$3)),IF(K124="PLACED",(((J124-1)*'win bsp'!$B$2)*(1-$B$3))-'win bsp'!$B$2,IF(H124=0,-'win bsp'!$B$2,-('win bsp'!$B$2*2))))))*E124),0))</f>
        <v>-20</v>
      </c>
      <c r="S124">
        <f t="shared" si="3"/>
        <v>2</v>
      </c>
    </row>
    <row r="125" spans="1:19" ht="15">
      <c r="A125" s="22">
        <v>42739</v>
      </c>
      <c r="B125" s="23">
        <v>15.05</v>
      </c>
      <c r="C125" s="18" t="s">
        <v>65</v>
      </c>
      <c r="D125" s="18" t="s">
        <v>182</v>
      </c>
      <c r="E125" s="24">
        <v>1</v>
      </c>
      <c r="F125" s="24" t="s">
        <v>31</v>
      </c>
      <c r="G125" s="24" t="s">
        <v>32</v>
      </c>
      <c r="H125" s="24">
        <v>0</v>
      </c>
      <c r="I125" s="42">
        <v>3</v>
      </c>
      <c r="J125" s="24"/>
      <c r="K125" s="19" t="s">
        <v>29</v>
      </c>
      <c r="L125" s="27" t="e">
        <f>((#REF!-1)*(1-(IF(F125="no",0,'win bsp'!$B$3)))+1)</f>
        <v>#REF!</v>
      </c>
      <c r="M125" s="27">
        <f t="shared" si="2"/>
        <v>1</v>
      </c>
      <c r="N125" s="29">
        <f>IF(ISBLANK(K125),,IF(ISBLANK(#REF!),,(IF(K125="WON-EW",((((#REF!-1)*H125)*'win bsp'!$B$2)+('win bsp'!$B$2*(#REF!-1))),IF(K125="WON",((((#REF!-1)*H125)*'win bsp'!$B$2)+('win bsp'!$B$2*(#REF!-1))),IF(K125="PLACED",((((#REF!-1)*H125)*'win bsp'!$B$2)-'win bsp'!$B$2),IF(H125=0,-'win bsp'!$B$2,IF(H125=0,-'win bsp'!$B$2,-('win bsp'!$B$2*2)))))))*E125))</f>
        <v>-20</v>
      </c>
      <c r="O125" s="28">
        <f>IF(ISBLANK(K125),,IF(ISBLANK(#REF!),,(IF(K125="WON-EW",((((L125-1)*H125)*'win bsp'!$B$2)+('win bsp'!$B$2*(L125-1))),IF(K125="WON",((((L125-1)*H125)*'win bsp'!$B$2)+('win bsp'!$B$2*(L125-1))),IF(K125="PLACED",((((L125-1)*H125)*'win bsp'!$B$2)-'win bsp'!$B$2),IF(H125=0,-'win bsp'!$B$2,IF(H125=0,-'win bsp'!$B$2,-('win bsp'!$B$2*2)))))))*E125))</f>
        <v>-20</v>
      </c>
      <c r="P125" s="28">
        <f>IF(ISBLANK(K125),,IF(S125&lt;&gt;1,((IF(K125="WON-EW",(((I125-1)*'win bsp'!$B$2)*(1-$B$3))+(((J125-1)*'win bsp'!$B$2)*(1-$B$3)),IF(K125="WON",(((I125-1)*'win bsp'!$B$2)*(1-$B$3)),IF(K125="PLACED",(((J125-1)*'win bsp'!$B$2)*(1-$B$3))-'win bsp'!$B$2,IF(H125=0,-'win bsp'!$B$2,-('win bsp'!$B$2*2))))))*E125),0))</f>
        <v>-20</v>
      </c>
      <c r="S125">
        <f t="shared" si="3"/>
        <v>2</v>
      </c>
    </row>
    <row r="126" spans="1:19" ht="15">
      <c r="A126" s="22">
        <v>42740</v>
      </c>
      <c r="B126" s="23">
        <v>16.3</v>
      </c>
      <c r="C126" s="18" t="s">
        <v>38</v>
      </c>
      <c r="D126" s="18" t="s">
        <v>183</v>
      </c>
      <c r="E126" s="24">
        <v>1</v>
      </c>
      <c r="F126" s="24" t="s">
        <v>31</v>
      </c>
      <c r="G126" s="24" t="s">
        <v>32</v>
      </c>
      <c r="H126" s="24">
        <v>0</v>
      </c>
      <c r="I126" s="42">
        <v>4.6</v>
      </c>
      <c r="J126" s="24"/>
      <c r="K126" s="19" t="s">
        <v>29</v>
      </c>
      <c r="L126" s="27" t="e">
        <f>((#REF!-1)*(1-(IF(F126="no",0,'win bsp'!$B$3)))+1)</f>
        <v>#REF!</v>
      </c>
      <c r="M126" s="27">
        <f t="shared" si="2"/>
        <v>1</v>
      </c>
      <c r="N126" s="29">
        <f>IF(ISBLANK(K126),,IF(ISBLANK(#REF!),,(IF(K126="WON-EW",((((#REF!-1)*H126)*'win bsp'!$B$2)+('win bsp'!$B$2*(#REF!-1))),IF(K126="WON",((((#REF!-1)*H126)*'win bsp'!$B$2)+('win bsp'!$B$2*(#REF!-1))),IF(K126="PLACED",((((#REF!-1)*H126)*'win bsp'!$B$2)-'win bsp'!$B$2),IF(H126=0,-'win bsp'!$B$2,IF(H126=0,-'win bsp'!$B$2,-('win bsp'!$B$2*2)))))))*E126))</f>
        <v>-20</v>
      </c>
      <c r="O126" s="28">
        <f>IF(ISBLANK(K126),,IF(ISBLANK(#REF!),,(IF(K126="WON-EW",((((L126-1)*H126)*'win bsp'!$B$2)+('win bsp'!$B$2*(L126-1))),IF(K126="WON",((((L126-1)*H126)*'win bsp'!$B$2)+('win bsp'!$B$2*(L126-1))),IF(K126="PLACED",((((L126-1)*H126)*'win bsp'!$B$2)-'win bsp'!$B$2),IF(H126=0,-'win bsp'!$B$2,IF(H126=0,-'win bsp'!$B$2,-('win bsp'!$B$2*2)))))))*E126))</f>
        <v>-20</v>
      </c>
      <c r="P126" s="28">
        <f>IF(ISBLANK(K126),,IF(S126&lt;&gt;1,((IF(K126="WON-EW",(((I126-1)*'win bsp'!$B$2)*(1-$B$3))+(((J126-1)*'win bsp'!$B$2)*(1-$B$3)),IF(K126="WON",(((I126-1)*'win bsp'!$B$2)*(1-$B$3)),IF(K126="PLACED",(((J126-1)*'win bsp'!$B$2)*(1-$B$3))-'win bsp'!$B$2,IF(H126=0,-'win bsp'!$B$2,-('win bsp'!$B$2*2))))))*E126),0))</f>
        <v>-20</v>
      </c>
      <c r="S126">
        <f t="shared" si="3"/>
        <v>2</v>
      </c>
    </row>
    <row r="127" spans="1:19" ht="15">
      <c r="A127" s="22">
        <v>42740</v>
      </c>
      <c r="B127" s="23">
        <v>18.15</v>
      </c>
      <c r="C127" s="18" t="s">
        <v>51</v>
      </c>
      <c r="D127" s="18" t="s">
        <v>184</v>
      </c>
      <c r="E127" s="24">
        <v>1</v>
      </c>
      <c r="F127" s="24" t="s">
        <v>31</v>
      </c>
      <c r="G127" s="24" t="s">
        <v>32</v>
      </c>
      <c r="H127" s="24">
        <v>0</v>
      </c>
      <c r="I127" s="42">
        <v>4.5</v>
      </c>
      <c r="J127" s="24"/>
      <c r="K127" s="19" t="s">
        <v>29</v>
      </c>
      <c r="L127" s="27" t="e">
        <f>((#REF!-1)*(1-(IF(F127="no",0,'win bsp'!$B$3)))+1)</f>
        <v>#REF!</v>
      </c>
      <c r="M127" s="27">
        <f t="shared" si="2"/>
        <v>1</v>
      </c>
      <c r="N127" s="29">
        <f>IF(ISBLANK(K127),,IF(ISBLANK(#REF!),,(IF(K127="WON-EW",((((#REF!-1)*H127)*'win bsp'!$B$2)+('win bsp'!$B$2*(#REF!-1))),IF(K127="WON",((((#REF!-1)*H127)*'win bsp'!$B$2)+('win bsp'!$B$2*(#REF!-1))),IF(K127="PLACED",((((#REF!-1)*H127)*'win bsp'!$B$2)-'win bsp'!$B$2),IF(H127=0,-'win bsp'!$B$2,IF(H127=0,-'win bsp'!$B$2,-('win bsp'!$B$2*2)))))))*E127))</f>
        <v>-20</v>
      </c>
      <c r="O127" s="28">
        <f>IF(ISBLANK(K127),,IF(ISBLANK(#REF!),,(IF(K127="WON-EW",((((L127-1)*H127)*'win bsp'!$B$2)+('win bsp'!$B$2*(L127-1))),IF(K127="WON",((((L127-1)*H127)*'win bsp'!$B$2)+('win bsp'!$B$2*(L127-1))),IF(K127="PLACED",((((L127-1)*H127)*'win bsp'!$B$2)-'win bsp'!$B$2),IF(H127=0,-'win bsp'!$B$2,IF(H127=0,-'win bsp'!$B$2,-('win bsp'!$B$2*2)))))))*E127))</f>
        <v>-20</v>
      </c>
      <c r="P127" s="28">
        <f>IF(ISBLANK(K127),,IF(S127&lt;&gt;1,((IF(K127="WON-EW",(((I127-1)*'win bsp'!$B$2)*(1-$B$3))+(((J127-1)*'win bsp'!$B$2)*(1-$B$3)),IF(K127="WON",(((I127-1)*'win bsp'!$B$2)*(1-$B$3)),IF(K127="PLACED",(((J127-1)*'win bsp'!$B$2)*(1-$B$3))-'win bsp'!$B$2,IF(H127=0,-'win bsp'!$B$2,-('win bsp'!$B$2*2))))))*E127),0))</f>
        <v>-20</v>
      </c>
      <c r="S127">
        <f t="shared" si="3"/>
        <v>2</v>
      </c>
    </row>
    <row r="128" spans="1:19" ht="15">
      <c r="A128" s="22">
        <v>42741</v>
      </c>
      <c r="B128" s="23">
        <v>16.3</v>
      </c>
      <c r="C128" s="18" t="s">
        <v>46</v>
      </c>
      <c r="D128" s="18" t="s">
        <v>196</v>
      </c>
      <c r="E128" s="24">
        <v>1</v>
      </c>
      <c r="F128" s="24" t="s">
        <v>31</v>
      </c>
      <c r="G128" s="24" t="s">
        <v>32</v>
      </c>
      <c r="H128" s="24">
        <v>0</v>
      </c>
      <c r="I128" s="42">
        <v>3.15</v>
      </c>
      <c r="J128" s="24"/>
      <c r="K128" s="19" t="s">
        <v>29</v>
      </c>
      <c r="L128" s="27" t="e">
        <f>((#REF!-1)*(1-(IF(F128="no",0,'win bsp'!$B$3)))+1)</f>
        <v>#REF!</v>
      </c>
      <c r="M128" s="27">
        <f t="shared" si="2"/>
        <v>1</v>
      </c>
      <c r="N128" s="29">
        <f>IF(ISBLANK(K128),,IF(ISBLANK(#REF!),,(IF(K128="WON-EW",((((#REF!-1)*H128)*'win bsp'!$B$2)+('win bsp'!$B$2*(#REF!-1))),IF(K128="WON",((((#REF!-1)*H128)*'win bsp'!$B$2)+('win bsp'!$B$2*(#REF!-1))),IF(K128="PLACED",((((#REF!-1)*H128)*'win bsp'!$B$2)-'win bsp'!$B$2),IF(H128=0,-'win bsp'!$B$2,IF(H128=0,-'win bsp'!$B$2,-('win bsp'!$B$2*2)))))))*E128))</f>
        <v>-20</v>
      </c>
      <c r="O128" s="28">
        <f>IF(ISBLANK(K128),,IF(ISBLANK(#REF!),,(IF(K128="WON-EW",((((L128-1)*H128)*'win bsp'!$B$2)+('win bsp'!$B$2*(L128-1))),IF(K128="WON",((((L128-1)*H128)*'win bsp'!$B$2)+('win bsp'!$B$2*(L128-1))),IF(K128="PLACED",((((L128-1)*H128)*'win bsp'!$B$2)-'win bsp'!$B$2),IF(H128=0,-'win bsp'!$B$2,IF(H128=0,-'win bsp'!$B$2,-('win bsp'!$B$2*2)))))))*E128))</f>
        <v>-20</v>
      </c>
      <c r="P128" s="28">
        <f>IF(ISBLANK(K128),,IF(S128&lt;&gt;1,((IF(K128="WON-EW",(((I128-1)*'win bsp'!$B$2)*(1-$B$3))+(((J128-1)*'win bsp'!$B$2)*(1-$B$3)),IF(K128="WON",(((I128-1)*'win bsp'!$B$2)*(1-$B$3)),IF(K128="PLACED",(((J128-1)*'win bsp'!$B$2)*(1-$B$3))-'win bsp'!$B$2,IF(H128=0,-'win bsp'!$B$2,-('win bsp'!$B$2*2))))))*E128),0))</f>
        <v>-20</v>
      </c>
      <c r="S128">
        <f t="shared" si="3"/>
        <v>2</v>
      </c>
    </row>
    <row r="129" spans="1:19" ht="15">
      <c r="A129" s="22">
        <v>42741</v>
      </c>
      <c r="B129" s="23">
        <v>18.15</v>
      </c>
      <c r="C129" s="18" t="s">
        <v>38</v>
      </c>
      <c r="D129" s="18" t="s">
        <v>185</v>
      </c>
      <c r="E129" s="24">
        <v>1</v>
      </c>
      <c r="F129" s="24" t="s">
        <v>31</v>
      </c>
      <c r="G129" s="24" t="s">
        <v>32</v>
      </c>
      <c r="H129" s="24">
        <v>0</v>
      </c>
      <c r="I129" s="42">
        <v>16.56</v>
      </c>
      <c r="J129" s="24"/>
      <c r="K129" s="19" t="s">
        <v>29</v>
      </c>
      <c r="L129" s="27" t="e">
        <f>((#REF!-1)*(1-(IF(F129="no",0,'win bsp'!$B$3)))+1)</f>
        <v>#REF!</v>
      </c>
      <c r="M129" s="27">
        <f t="shared" si="2"/>
        <v>1</v>
      </c>
      <c r="N129" s="29">
        <f>IF(ISBLANK(K129),,IF(ISBLANK(#REF!),,(IF(K129="WON-EW",((((#REF!-1)*H129)*'win bsp'!$B$2)+('win bsp'!$B$2*(#REF!-1))),IF(K129="WON",((((#REF!-1)*H129)*'win bsp'!$B$2)+('win bsp'!$B$2*(#REF!-1))),IF(K129="PLACED",((((#REF!-1)*H129)*'win bsp'!$B$2)-'win bsp'!$B$2),IF(H129=0,-'win bsp'!$B$2,IF(H129=0,-'win bsp'!$B$2,-('win bsp'!$B$2*2)))))))*E129))</f>
        <v>-20</v>
      </c>
      <c r="O129" s="28">
        <f>IF(ISBLANK(K129),,IF(ISBLANK(#REF!),,(IF(K129="WON-EW",((((L129-1)*H129)*'win bsp'!$B$2)+('win bsp'!$B$2*(L129-1))),IF(K129="WON",((((L129-1)*H129)*'win bsp'!$B$2)+('win bsp'!$B$2*(L129-1))),IF(K129="PLACED",((((L129-1)*H129)*'win bsp'!$B$2)-'win bsp'!$B$2),IF(H129=0,-'win bsp'!$B$2,IF(H129=0,-'win bsp'!$B$2,-('win bsp'!$B$2*2)))))))*E129))</f>
        <v>-20</v>
      </c>
      <c r="P129" s="28">
        <f>IF(ISBLANK(K129),,IF(S129&lt;&gt;1,((IF(K129="WON-EW",(((I129-1)*'win bsp'!$B$2)*(1-$B$3))+(((J129-1)*'win bsp'!$B$2)*(1-$B$3)),IF(K129="WON",(((I129-1)*'win bsp'!$B$2)*(1-$B$3)),IF(K129="PLACED",(((J129-1)*'win bsp'!$B$2)*(1-$B$3))-'win bsp'!$B$2,IF(H129=0,-'win bsp'!$B$2,-('win bsp'!$B$2*2))))))*E129),0))</f>
        <v>-20</v>
      </c>
      <c r="S129">
        <f t="shared" si="3"/>
        <v>2</v>
      </c>
    </row>
    <row r="130" spans="1:19" ht="15">
      <c r="A130" s="22">
        <v>42742</v>
      </c>
      <c r="B130" s="23">
        <v>12.1</v>
      </c>
      <c r="C130" s="18" t="s">
        <v>97</v>
      </c>
      <c r="D130" s="18" t="s">
        <v>186</v>
      </c>
      <c r="E130" s="24">
        <v>1</v>
      </c>
      <c r="F130" s="24" t="s">
        <v>31</v>
      </c>
      <c r="G130" s="24" t="s">
        <v>32</v>
      </c>
      <c r="H130" s="24">
        <v>0</v>
      </c>
      <c r="I130" s="42">
        <v>1.29</v>
      </c>
      <c r="J130" s="24"/>
      <c r="K130" s="19" t="s">
        <v>29</v>
      </c>
      <c r="L130" s="27" t="e">
        <f>((#REF!-1)*(1-(IF(F130="no",0,'win bsp'!$B$3)))+1)</f>
        <v>#REF!</v>
      </c>
      <c r="M130" s="27">
        <f t="shared" si="2"/>
        <v>1</v>
      </c>
      <c r="N130" s="29">
        <f>IF(ISBLANK(K130),,IF(ISBLANK(#REF!),,(IF(K130="WON-EW",((((#REF!-1)*H130)*'win bsp'!$B$2)+('win bsp'!$B$2*(#REF!-1))),IF(K130="WON",((((#REF!-1)*H130)*'win bsp'!$B$2)+('win bsp'!$B$2*(#REF!-1))),IF(K130="PLACED",((((#REF!-1)*H130)*'win bsp'!$B$2)-'win bsp'!$B$2),IF(H130=0,-'win bsp'!$B$2,IF(H130=0,-'win bsp'!$B$2,-('win bsp'!$B$2*2)))))))*E130))</f>
        <v>-20</v>
      </c>
      <c r="O130" s="28">
        <f>IF(ISBLANK(K130),,IF(ISBLANK(#REF!),,(IF(K130="WON-EW",((((L130-1)*H130)*'win bsp'!$B$2)+('win bsp'!$B$2*(L130-1))),IF(K130="WON",((((L130-1)*H130)*'win bsp'!$B$2)+('win bsp'!$B$2*(L130-1))),IF(K130="PLACED",((((L130-1)*H130)*'win bsp'!$B$2)-'win bsp'!$B$2),IF(H130=0,-'win bsp'!$B$2,IF(H130=0,-'win bsp'!$B$2,-('win bsp'!$B$2*2)))))))*E130))</f>
        <v>-20</v>
      </c>
      <c r="P130" s="28">
        <f>IF(ISBLANK(K130),,IF(S130&lt;&gt;1,((IF(K130="WON-EW",(((I130-1)*'win bsp'!$B$2)*(1-$B$3))+(((J130-1)*'win bsp'!$B$2)*(1-$B$3)),IF(K130="WON",(((I130-1)*'win bsp'!$B$2)*(1-$B$3)),IF(K130="PLACED",(((J130-1)*'win bsp'!$B$2)*(1-$B$3))-'win bsp'!$B$2,IF(H130=0,-'win bsp'!$B$2,-('win bsp'!$B$2*2))))))*E130),0))</f>
        <v>-20</v>
      </c>
      <c r="S130">
        <f t="shared" si="3"/>
        <v>2</v>
      </c>
    </row>
    <row r="131" spans="1:19" ht="15">
      <c r="A131" s="22">
        <v>42742</v>
      </c>
      <c r="B131" s="23">
        <v>14.25</v>
      </c>
      <c r="C131" s="18" t="s">
        <v>97</v>
      </c>
      <c r="D131" s="18" t="s">
        <v>187</v>
      </c>
      <c r="E131" s="24">
        <v>1</v>
      </c>
      <c r="F131" s="24" t="s">
        <v>31</v>
      </c>
      <c r="G131" s="24" t="s">
        <v>32</v>
      </c>
      <c r="H131" s="24">
        <v>0</v>
      </c>
      <c r="I131" s="42">
        <v>45.59</v>
      </c>
      <c r="J131" s="24"/>
      <c r="K131" s="19" t="s">
        <v>29</v>
      </c>
      <c r="L131" s="27" t="e">
        <f>((#REF!-1)*(1-(IF(F131="no",0,'win bsp'!$B$3)))+1)</f>
        <v>#REF!</v>
      </c>
      <c r="M131" s="27">
        <f t="shared" si="2"/>
        <v>1</v>
      </c>
      <c r="N131" s="29">
        <f>IF(ISBLANK(K131),,IF(ISBLANK(#REF!),,(IF(K131="WON-EW",((((#REF!-1)*H131)*'win bsp'!$B$2)+('win bsp'!$B$2*(#REF!-1))),IF(K131="WON",((((#REF!-1)*H131)*'win bsp'!$B$2)+('win bsp'!$B$2*(#REF!-1))),IF(K131="PLACED",((((#REF!-1)*H131)*'win bsp'!$B$2)-'win bsp'!$B$2),IF(H131=0,-'win bsp'!$B$2,IF(H131=0,-'win bsp'!$B$2,-('win bsp'!$B$2*2)))))))*E131))</f>
        <v>-20</v>
      </c>
      <c r="O131" s="28">
        <f>IF(ISBLANK(K131),,IF(ISBLANK(#REF!),,(IF(K131="WON-EW",((((L131-1)*H131)*'win bsp'!$B$2)+('win bsp'!$B$2*(L131-1))),IF(K131="WON",((((L131-1)*H131)*'win bsp'!$B$2)+('win bsp'!$B$2*(L131-1))),IF(K131="PLACED",((((L131-1)*H131)*'win bsp'!$B$2)-'win bsp'!$B$2),IF(H131=0,-'win bsp'!$B$2,IF(H131=0,-'win bsp'!$B$2,-('win bsp'!$B$2*2)))))))*E131))</f>
        <v>-20</v>
      </c>
      <c r="P131" s="28">
        <f>IF(ISBLANK(K131),,IF(S131&lt;&gt;1,((IF(K131="WON-EW",(((I131-1)*'win bsp'!$B$2)*(1-$B$3))+(((J131-1)*'win bsp'!$B$2)*(1-$B$3)),IF(K131="WON",(((I131-1)*'win bsp'!$B$2)*(1-$B$3)),IF(K131="PLACED",(((J131-1)*'win bsp'!$B$2)*(1-$B$3))-'win bsp'!$B$2,IF(H131=0,-'win bsp'!$B$2,-('win bsp'!$B$2*2))))))*E131),0))</f>
        <v>-20</v>
      </c>
      <c r="S131">
        <f t="shared" si="3"/>
        <v>2</v>
      </c>
    </row>
    <row r="132" spans="1:19" ht="15">
      <c r="A132" s="22">
        <v>42742</v>
      </c>
      <c r="B132" s="23">
        <v>15.35</v>
      </c>
      <c r="C132" s="18" t="s">
        <v>97</v>
      </c>
      <c r="D132" s="18" t="s">
        <v>188</v>
      </c>
      <c r="E132" s="24">
        <v>1</v>
      </c>
      <c r="F132" s="24" t="s">
        <v>31</v>
      </c>
      <c r="G132" s="24" t="s">
        <v>32</v>
      </c>
      <c r="H132" s="24">
        <v>0</v>
      </c>
      <c r="I132" s="42">
        <v>3.55</v>
      </c>
      <c r="J132" s="24"/>
      <c r="K132" s="19" t="s">
        <v>29</v>
      </c>
      <c r="L132" s="27" t="e">
        <f>((#REF!-1)*(1-(IF(F132="no",0,'win bsp'!$B$3)))+1)</f>
        <v>#REF!</v>
      </c>
      <c r="M132" s="27">
        <f aca="true" t="shared" si="4" ref="M132:M191">E132*IF(G132="yes",2,1)</f>
        <v>1</v>
      </c>
      <c r="N132" s="29">
        <f>IF(ISBLANK(K132),,IF(ISBLANK(#REF!),,(IF(K132="WON-EW",((((#REF!-1)*H132)*'win bsp'!$B$2)+('win bsp'!$B$2*(#REF!-1))),IF(K132="WON",((((#REF!-1)*H132)*'win bsp'!$B$2)+('win bsp'!$B$2*(#REF!-1))),IF(K132="PLACED",((((#REF!-1)*H132)*'win bsp'!$B$2)-'win bsp'!$B$2),IF(H132=0,-'win bsp'!$B$2,IF(H132=0,-'win bsp'!$B$2,-('win bsp'!$B$2*2)))))))*E132))</f>
        <v>-20</v>
      </c>
      <c r="O132" s="28">
        <f>IF(ISBLANK(K132),,IF(ISBLANK(#REF!),,(IF(K132="WON-EW",((((L132-1)*H132)*'win bsp'!$B$2)+('win bsp'!$B$2*(L132-1))),IF(K132="WON",((((L132-1)*H132)*'win bsp'!$B$2)+('win bsp'!$B$2*(L132-1))),IF(K132="PLACED",((((L132-1)*H132)*'win bsp'!$B$2)-'win bsp'!$B$2),IF(H132=0,-'win bsp'!$B$2,IF(H132=0,-'win bsp'!$B$2,-('win bsp'!$B$2*2)))))))*E132))</f>
        <v>-20</v>
      </c>
      <c r="P132" s="28">
        <f>IF(ISBLANK(K132),,IF(S132&lt;&gt;1,((IF(K132="WON-EW",(((I132-1)*'win bsp'!$B$2)*(1-$B$3))+(((J132-1)*'win bsp'!$B$2)*(1-$B$3)),IF(K132="WON",(((I132-1)*'win bsp'!$B$2)*(1-$B$3)),IF(K132="PLACED",(((J132-1)*'win bsp'!$B$2)*(1-$B$3))-'win bsp'!$B$2,IF(H132=0,-'win bsp'!$B$2,-('win bsp'!$B$2*2))))))*E132),0))</f>
        <v>-20</v>
      </c>
      <c r="S132">
        <f t="shared" si="3"/>
        <v>2</v>
      </c>
    </row>
    <row r="133" spans="1:19" ht="15">
      <c r="A133" s="22">
        <v>42742</v>
      </c>
      <c r="B133" s="23">
        <v>14.05</v>
      </c>
      <c r="C133" s="18" t="s">
        <v>162</v>
      </c>
      <c r="D133" s="18" t="s">
        <v>189</v>
      </c>
      <c r="E133" s="24">
        <v>1</v>
      </c>
      <c r="F133" s="24" t="s">
        <v>31</v>
      </c>
      <c r="G133" s="24" t="s">
        <v>32</v>
      </c>
      <c r="H133" s="24">
        <v>0</v>
      </c>
      <c r="I133" s="42">
        <v>10.86</v>
      </c>
      <c r="J133" s="24"/>
      <c r="K133" s="19" t="s">
        <v>29</v>
      </c>
      <c r="L133" s="27" t="e">
        <f>((#REF!-1)*(1-(IF(F133="no",0,'win bsp'!$B$3)))+1)</f>
        <v>#REF!</v>
      </c>
      <c r="M133" s="27">
        <f t="shared" si="4"/>
        <v>1</v>
      </c>
      <c r="N133" s="29">
        <f>IF(ISBLANK(K133),,IF(ISBLANK(#REF!),,(IF(K133="WON-EW",((((#REF!-1)*H133)*'win bsp'!$B$2)+('win bsp'!$B$2*(#REF!-1))),IF(K133="WON",((((#REF!-1)*H133)*'win bsp'!$B$2)+('win bsp'!$B$2*(#REF!-1))),IF(K133="PLACED",((((#REF!-1)*H133)*'win bsp'!$B$2)-'win bsp'!$B$2),IF(H133=0,-'win bsp'!$B$2,IF(H133=0,-'win bsp'!$B$2,-('win bsp'!$B$2*2)))))))*E133))</f>
        <v>-20</v>
      </c>
      <c r="O133" s="28">
        <f>IF(ISBLANK(K133),,IF(ISBLANK(#REF!),,(IF(K133="WON-EW",((((L133-1)*H133)*'win bsp'!$B$2)+('win bsp'!$B$2*(L133-1))),IF(K133="WON",((((L133-1)*H133)*'win bsp'!$B$2)+('win bsp'!$B$2*(L133-1))),IF(K133="PLACED",((((L133-1)*H133)*'win bsp'!$B$2)-'win bsp'!$B$2),IF(H133=0,-'win bsp'!$B$2,IF(H133=0,-'win bsp'!$B$2,-('win bsp'!$B$2*2)))))))*E133))</f>
        <v>-20</v>
      </c>
      <c r="P133" s="28">
        <f>IF(ISBLANK(K133),,IF(S133&lt;&gt;1,((IF(K133="WON-EW",(((I133-1)*'win bsp'!$B$2)*(1-$B$3))+(((J133-1)*'win bsp'!$B$2)*(1-$B$3)),IF(K133="WON",(((I133-1)*'win bsp'!$B$2)*(1-$B$3)),IF(K133="PLACED",(((J133-1)*'win bsp'!$B$2)*(1-$B$3))-'win bsp'!$B$2,IF(H133=0,-'win bsp'!$B$2,-('win bsp'!$B$2*2))))))*E133),0))</f>
        <v>-20</v>
      </c>
      <c r="S133">
        <f aca="true" t="shared" si="5" ref="S133:S192">IF(ISBLANK(I133),1,IF(ISBLANK(J133),2,99))</f>
        <v>2</v>
      </c>
    </row>
    <row r="134" spans="1:19" ht="15">
      <c r="A134" s="22">
        <v>42742</v>
      </c>
      <c r="B134" s="23">
        <v>15.15</v>
      </c>
      <c r="C134" s="18" t="s">
        <v>162</v>
      </c>
      <c r="D134" s="18" t="s">
        <v>190</v>
      </c>
      <c r="E134" s="24">
        <v>1</v>
      </c>
      <c r="F134" s="24" t="s">
        <v>31</v>
      </c>
      <c r="G134" s="24" t="s">
        <v>32</v>
      </c>
      <c r="H134" s="24">
        <v>0</v>
      </c>
      <c r="I134" s="42">
        <v>19.04</v>
      </c>
      <c r="J134" s="24"/>
      <c r="K134" s="19" t="s">
        <v>29</v>
      </c>
      <c r="L134" s="27" t="e">
        <f>((#REF!-1)*(1-(IF(F134="no",0,'win bsp'!$B$3)))+1)</f>
        <v>#REF!</v>
      </c>
      <c r="M134" s="27">
        <f t="shared" si="4"/>
        <v>1</v>
      </c>
      <c r="N134" s="29">
        <f>IF(ISBLANK(K134),,IF(ISBLANK(#REF!),,(IF(K134="WON-EW",((((#REF!-1)*H134)*'win bsp'!$B$2)+('win bsp'!$B$2*(#REF!-1))),IF(K134="WON",((((#REF!-1)*H134)*'win bsp'!$B$2)+('win bsp'!$B$2*(#REF!-1))),IF(K134="PLACED",((((#REF!-1)*H134)*'win bsp'!$B$2)-'win bsp'!$B$2),IF(H134=0,-'win bsp'!$B$2,IF(H134=0,-'win bsp'!$B$2,-('win bsp'!$B$2*2)))))))*E134))</f>
        <v>-20</v>
      </c>
      <c r="O134" s="28">
        <f>IF(ISBLANK(K134),,IF(ISBLANK(#REF!),,(IF(K134="WON-EW",((((L134-1)*H134)*'win bsp'!$B$2)+('win bsp'!$B$2*(L134-1))),IF(K134="WON",((((L134-1)*H134)*'win bsp'!$B$2)+('win bsp'!$B$2*(L134-1))),IF(K134="PLACED",((((L134-1)*H134)*'win bsp'!$B$2)-'win bsp'!$B$2),IF(H134=0,-'win bsp'!$B$2,IF(H134=0,-'win bsp'!$B$2,-('win bsp'!$B$2*2)))))))*E134))</f>
        <v>-20</v>
      </c>
      <c r="P134" s="28">
        <f>IF(ISBLANK(K134),,IF(S134&lt;&gt;1,((IF(K134="WON-EW",(((I134-1)*'win bsp'!$B$2)*(1-$B$3))+(((J134-1)*'win bsp'!$B$2)*(1-$B$3)),IF(K134="WON",(((I134-1)*'win bsp'!$B$2)*(1-$B$3)),IF(K134="PLACED",(((J134-1)*'win bsp'!$B$2)*(1-$B$3))-'win bsp'!$B$2,IF(H134=0,-'win bsp'!$B$2,-('win bsp'!$B$2*2))))))*E134),0))</f>
        <v>-20</v>
      </c>
      <c r="S134">
        <f t="shared" si="5"/>
        <v>2</v>
      </c>
    </row>
    <row r="135" spans="1:19" ht="15">
      <c r="A135" s="22">
        <v>42742</v>
      </c>
      <c r="B135" s="23">
        <v>15.5</v>
      </c>
      <c r="C135" s="18" t="s">
        <v>162</v>
      </c>
      <c r="D135" s="18" t="s">
        <v>191</v>
      </c>
      <c r="E135" s="24">
        <v>1</v>
      </c>
      <c r="F135" s="24" t="s">
        <v>31</v>
      </c>
      <c r="G135" s="24" t="s">
        <v>32</v>
      </c>
      <c r="H135" s="24">
        <v>0</v>
      </c>
      <c r="I135" s="42">
        <v>3.49</v>
      </c>
      <c r="J135" s="24"/>
      <c r="K135" s="19" t="s">
        <v>26</v>
      </c>
      <c r="L135" s="27" t="e">
        <f>((#REF!-1)*(1-(IF(F135="no",0,'win bsp'!$B$3)))+1)</f>
        <v>#REF!</v>
      </c>
      <c r="M135" s="27">
        <f t="shared" si="4"/>
        <v>1</v>
      </c>
      <c r="N135" s="29" t="e">
        <f>IF(ISBLANK(K135),,IF(ISBLANK(#REF!),,(IF(K135="WON-EW",((((#REF!-1)*H135)*'win bsp'!$B$2)+('win bsp'!$B$2*(#REF!-1))),IF(K135="WON",((((#REF!-1)*H135)*'win bsp'!$B$2)+('win bsp'!$B$2*(#REF!-1))),IF(K135="PLACED",((((#REF!-1)*H135)*'win bsp'!$B$2)-'win bsp'!$B$2),IF(H135=0,-'win bsp'!$B$2,IF(H135=0,-'win bsp'!$B$2,-('win bsp'!$B$2*2)))))))*E135))</f>
        <v>#REF!</v>
      </c>
      <c r="O135" s="28" t="e">
        <f>IF(ISBLANK(K135),,IF(ISBLANK(#REF!),,(IF(K135="WON-EW",((((L135-1)*H135)*'win bsp'!$B$2)+('win bsp'!$B$2*(L135-1))),IF(K135="WON",((((L135-1)*H135)*'win bsp'!$B$2)+('win bsp'!$B$2*(L135-1))),IF(K135="PLACED",((((L135-1)*H135)*'win bsp'!$B$2)-'win bsp'!$B$2),IF(H135=0,-'win bsp'!$B$2,IF(H135=0,-'win bsp'!$B$2,-('win bsp'!$B$2*2)))))))*E135))</f>
        <v>#REF!</v>
      </c>
      <c r="P135" s="28">
        <f>IF(ISBLANK(K135),,IF(S135&lt;&gt;1,((IF(K135="WON-EW",(((I135-1)*'win bsp'!$B$2)*(1-$B$3))+(((J135-1)*'win bsp'!$B$2)*(1-$B$3)),IF(K135="WON",(((I135-1)*'win bsp'!$B$2)*(1-$B$3)),IF(K135="PLACED",(((J135-1)*'win bsp'!$B$2)*(1-$B$3))-'win bsp'!$B$2,IF(H135=0,-'win bsp'!$B$2,-('win bsp'!$B$2*2))))))*E135),0))</f>
        <v>47.31</v>
      </c>
      <c r="S135">
        <f t="shared" si="5"/>
        <v>2</v>
      </c>
    </row>
    <row r="136" spans="1:19" ht="15">
      <c r="A136" s="22">
        <v>42742</v>
      </c>
      <c r="B136" s="23">
        <v>15.3</v>
      </c>
      <c r="C136" s="18" t="s">
        <v>36</v>
      </c>
      <c r="D136" s="18" t="s">
        <v>192</v>
      </c>
      <c r="E136" s="24">
        <v>1</v>
      </c>
      <c r="F136" s="24" t="s">
        <v>31</v>
      </c>
      <c r="G136" s="24" t="s">
        <v>32</v>
      </c>
      <c r="H136" s="24">
        <v>0</v>
      </c>
      <c r="I136" s="42">
        <v>4.76</v>
      </c>
      <c r="J136" s="24"/>
      <c r="K136" s="19" t="s">
        <v>29</v>
      </c>
      <c r="L136" s="27" t="e">
        <f>((#REF!-1)*(1-(IF(F136="no",0,'win bsp'!$B$3)))+1)</f>
        <v>#REF!</v>
      </c>
      <c r="M136" s="27">
        <f t="shared" si="4"/>
        <v>1</v>
      </c>
      <c r="N136" s="29">
        <f>IF(ISBLANK(K136),,IF(ISBLANK(#REF!),,(IF(K136="WON-EW",((((#REF!-1)*H136)*'win bsp'!$B$2)+('win bsp'!$B$2*(#REF!-1))),IF(K136="WON",((((#REF!-1)*H136)*'win bsp'!$B$2)+('win bsp'!$B$2*(#REF!-1))),IF(K136="PLACED",((((#REF!-1)*H136)*'win bsp'!$B$2)-'win bsp'!$B$2),IF(H136=0,-'win bsp'!$B$2,IF(H136=0,-'win bsp'!$B$2,-('win bsp'!$B$2*2)))))))*E136))</f>
        <v>-20</v>
      </c>
      <c r="O136" s="28">
        <f>IF(ISBLANK(K136),,IF(ISBLANK(#REF!),,(IF(K136="WON-EW",((((L136-1)*H136)*'win bsp'!$B$2)+('win bsp'!$B$2*(L136-1))),IF(K136="WON",((((L136-1)*H136)*'win bsp'!$B$2)+('win bsp'!$B$2*(L136-1))),IF(K136="PLACED",((((L136-1)*H136)*'win bsp'!$B$2)-'win bsp'!$B$2),IF(H136=0,-'win bsp'!$B$2,IF(H136=0,-'win bsp'!$B$2,-('win bsp'!$B$2*2)))))))*E136))</f>
        <v>-20</v>
      </c>
      <c r="P136" s="28">
        <f>IF(ISBLANK(K136),,IF(S136&lt;&gt;1,((IF(K136="WON-EW",(((I136-1)*'win bsp'!$B$2)*(1-$B$3))+(((J136-1)*'win bsp'!$B$2)*(1-$B$3)),IF(K136="WON",(((I136-1)*'win bsp'!$B$2)*(1-$B$3)),IF(K136="PLACED",(((J136-1)*'win bsp'!$B$2)*(1-$B$3))-'win bsp'!$B$2,IF(H136=0,-'win bsp'!$B$2,-('win bsp'!$B$2*2))))))*E136),0))</f>
        <v>-20</v>
      </c>
      <c r="S136">
        <f t="shared" si="5"/>
        <v>2</v>
      </c>
    </row>
    <row r="137" spans="1:19" ht="15">
      <c r="A137" s="22">
        <v>42742</v>
      </c>
      <c r="B137" s="23">
        <v>17.45</v>
      </c>
      <c r="C137" s="18" t="s">
        <v>38</v>
      </c>
      <c r="D137" s="18" t="s">
        <v>193</v>
      </c>
      <c r="E137" s="24">
        <v>1</v>
      </c>
      <c r="F137" s="24" t="s">
        <v>31</v>
      </c>
      <c r="G137" s="24" t="s">
        <v>32</v>
      </c>
      <c r="H137" s="24">
        <v>0</v>
      </c>
      <c r="I137" s="42">
        <v>4.4</v>
      </c>
      <c r="J137" s="24"/>
      <c r="K137" s="19" t="s">
        <v>26</v>
      </c>
      <c r="L137" s="27" t="e">
        <f>((#REF!-1)*(1-(IF(F137="no",0,'win bsp'!$B$3)))+1)</f>
        <v>#REF!</v>
      </c>
      <c r="M137" s="27">
        <f t="shared" si="4"/>
        <v>1</v>
      </c>
      <c r="N137" s="29" t="e">
        <f>IF(ISBLANK(K137),,IF(ISBLANK(#REF!),,(IF(K137="WON-EW",((((#REF!-1)*H137)*'win bsp'!$B$2)+('win bsp'!$B$2*(#REF!-1))),IF(K137="WON",((((#REF!-1)*H137)*'win bsp'!$B$2)+('win bsp'!$B$2*(#REF!-1))),IF(K137="PLACED",((((#REF!-1)*H137)*'win bsp'!$B$2)-'win bsp'!$B$2),IF(H137=0,-'win bsp'!$B$2,IF(H137=0,-'win bsp'!$B$2,-('win bsp'!$B$2*2)))))))*E137))</f>
        <v>#REF!</v>
      </c>
      <c r="O137" s="28" t="e">
        <f>IF(ISBLANK(K137),,IF(ISBLANK(#REF!),,(IF(K137="WON-EW",((((L137-1)*H137)*'win bsp'!$B$2)+('win bsp'!$B$2*(L137-1))),IF(K137="WON",((((L137-1)*H137)*'win bsp'!$B$2)+('win bsp'!$B$2*(L137-1))),IF(K137="PLACED",((((L137-1)*H137)*'win bsp'!$B$2)-'win bsp'!$B$2),IF(H137=0,-'win bsp'!$B$2,IF(H137=0,-'win bsp'!$B$2,-('win bsp'!$B$2*2)))))))*E137))</f>
        <v>#REF!</v>
      </c>
      <c r="P137" s="28">
        <f>IF(ISBLANK(K137),,IF(S137&lt;&gt;1,((IF(K137="WON-EW",(((I137-1)*'win bsp'!$B$2)*(1-$B$3))+(((J137-1)*'win bsp'!$B$2)*(1-$B$3)),IF(K137="WON",(((I137-1)*'win bsp'!$B$2)*(1-$B$3)),IF(K137="PLACED",(((J137-1)*'win bsp'!$B$2)*(1-$B$3))-'win bsp'!$B$2,IF(H137=0,-'win bsp'!$B$2,-('win bsp'!$B$2*2))))))*E137),0))</f>
        <v>64.6</v>
      </c>
      <c r="S137">
        <f t="shared" si="5"/>
        <v>2</v>
      </c>
    </row>
    <row r="138" spans="1:19" ht="15">
      <c r="A138" s="22">
        <v>42744</v>
      </c>
      <c r="B138" s="23">
        <v>14.4</v>
      </c>
      <c r="C138" s="18" t="s">
        <v>125</v>
      </c>
      <c r="D138" s="18" t="s">
        <v>194</v>
      </c>
      <c r="E138" s="24">
        <v>1</v>
      </c>
      <c r="F138" s="24" t="s">
        <v>31</v>
      </c>
      <c r="G138" s="24" t="s">
        <v>32</v>
      </c>
      <c r="H138" s="24">
        <v>0</v>
      </c>
      <c r="I138" s="42">
        <v>1.43</v>
      </c>
      <c r="J138" s="24"/>
      <c r="K138" s="19" t="s">
        <v>26</v>
      </c>
      <c r="L138" s="27" t="e">
        <f>((#REF!-1)*(1-(IF(F138="no",0,'win bsp'!$B$3)))+1)</f>
        <v>#REF!</v>
      </c>
      <c r="M138" s="27">
        <f t="shared" si="4"/>
        <v>1</v>
      </c>
      <c r="N138" s="29" t="e">
        <f>IF(ISBLANK(K138),,IF(ISBLANK(#REF!),,(IF(K138="WON-EW",((((#REF!-1)*H138)*'win bsp'!$B$2)+('win bsp'!$B$2*(#REF!-1))),IF(K138="WON",((((#REF!-1)*H138)*'win bsp'!$B$2)+('win bsp'!$B$2*(#REF!-1))),IF(K138="PLACED",((((#REF!-1)*H138)*'win bsp'!$B$2)-'win bsp'!$B$2),IF(H138=0,-'win bsp'!$B$2,IF(H138=0,-'win bsp'!$B$2,-('win bsp'!$B$2*2)))))))*E138))</f>
        <v>#REF!</v>
      </c>
      <c r="O138" s="28" t="e">
        <f>IF(ISBLANK(K138),,IF(ISBLANK(#REF!),,(IF(K138="WON-EW",((((L138-1)*H138)*'win bsp'!$B$2)+('win bsp'!$B$2*(L138-1))),IF(K138="WON",((((L138-1)*H138)*'win bsp'!$B$2)+('win bsp'!$B$2*(L138-1))),IF(K138="PLACED",((((L138-1)*H138)*'win bsp'!$B$2)-'win bsp'!$B$2),IF(H138=0,-'win bsp'!$B$2,IF(H138=0,-'win bsp'!$B$2,-('win bsp'!$B$2*2)))))))*E138))</f>
        <v>#REF!</v>
      </c>
      <c r="P138" s="28">
        <f>IF(ISBLANK(K138),,IF(S138&lt;&gt;1,((IF(K138="WON-EW",(((I138-1)*'win bsp'!$B$2)*(1-$B$3))+(((J138-1)*'win bsp'!$B$2)*(1-$B$3)),IF(K138="WON",(((I138-1)*'win bsp'!$B$2)*(1-$B$3)),IF(K138="PLACED",(((J138-1)*'win bsp'!$B$2)*(1-$B$3))-'win bsp'!$B$2,IF(H138=0,-'win bsp'!$B$2,-('win bsp'!$B$2*2))))))*E138),0))</f>
        <v>8.169999999999998</v>
      </c>
      <c r="S138">
        <f t="shared" si="5"/>
        <v>2</v>
      </c>
    </row>
    <row r="139" spans="1:19" ht="15">
      <c r="A139" s="22">
        <v>42744</v>
      </c>
      <c r="B139" s="23">
        <v>15.55</v>
      </c>
      <c r="C139" s="18" t="s">
        <v>36</v>
      </c>
      <c r="D139" s="18" t="s">
        <v>195</v>
      </c>
      <c r="E139" s="24">
        <v>1</v>
      </c>
      <c r="F139" s="24" t="s">
        <v>31</v>
      </c>
      <c r="G139" s="24" t="s">
        <v>32</v>
      </c>
      <c r="H139" s="24">
        <v>0</v>
      </c>
      <c r="I139" s="42">
        <v>2.37</v>
      </c>
      <c r="J139" s="24"/>
      <c r="K139" s="19" t="s">
        <v>29</v>
      </c>
      <c r="L139" s="27" t="e">
        <f>((#REF!-1)*(1-(IF(F139="no",0,'win bsp'!$B$3)))+1)</f>
        <v>#REF!</v>
      </c>
      <c r="M139" s="27">
        <f t="shared" si="4"/>
        <v>1</v>
      </c>
      <c r="N139" s="29">
        <f>IF(ISBLANK(K139),,IF(ISBLANK(#REF!),,(IF(K139="WON-EW",((((#REF!-1)*H139)*'win bsp'!$B$2)+('win bsp'!$B$2*(#REF!-1))),IF(K139="WON",((((#REF!-1)*H139)*'win bsp'!$B$2)+('win bsp'!$B$2*(#REF!-1))),IF(K139="PLACED",((((#REF!-1)*H139)*'win bsp'!$B$2)-'win bsp'!$B$2),IF(H139=0,-'win bsp'!$B$2,IF(H139=0,-'win bsp'!$B$2,-('win bsp'!$B$2*2)))))))*E139))</f>
        <v>-20</v>
      </c>
      <c r="O139" s="28">
        <f>IF(ISBLANK(K139),,IF(ISBLANK(#REF!),,(IF(K139="WON-EW",((((L139-1)*H139)*'win bsp'!$B$2)+('win bsp'!$B$2*(L139-1))),IF(K139="WON",((((L139-1)*H139)*'win bsp'!$B$2)+('win bsp'!$B$2*(L139-1))),IF(K139="PLACED",((((L139-1)*H139)*'win bsp'!$B$2)-'win bsp'!$B$2),IF(H139=0,-'win bsp'!$B$2,IF(H139=0,-'win bsp'!$B$2,-('win bsp'!$B$2*2)))))))*E139))</f>
        <v>-20</v>
      </c>
      <c r="P139" s="28">
        <f>IF(ISBLANK(K139),,IF(S139&lt;&gt;1,((IF(K139="WON-EW",(((I139-1)*'win bsp'!$B$2)*(1-$B$3))+(((J139-1)*'win bsp'!$B$2)*(1-$B$3)),IF(K139="WON",(((I139-1)*'win bsp'!$B$2)*(1-$B$3)),IF(K139="PLACED",(((J139-1)*'win bsp'!$B$2)*(1-$B$3))-'win bsp'!$B$2,IF(H139=0,-'win bsp'!$B$2,-('win bsp'!$B$2*2))))))*E139),0))</f>
        <v>-20</v>
      </c>
      <c r="S139">
        <f t="shared" si="5"/>
        <v>2</v>
      </c>
    </row>
    <row r="140" spans="1:19" ht="15">
      <c r="A140" s="22">
        <v>42745</v>
      </c>
      <c r="B140" s="23">
        <v>13.3</v>
      </c>
      <c r="C140" s="18" t="s">
        <v>36</v>
      </c>
      <c r="D140" s="18" t="s">
        <v>197</v>
      </c>
      <c r="E140" s="24">
        <v>1</v>
      </c>
      <c r="F140" s="24" t="s">
        <v>31</v>
      </c>
      <c r="G140" s="24" t="s">
        <v>32</v>
      </c>
      <c r="H140" s="24">
        <v>0</v>
      </c>
      <c r="I140" s="42">
        <v>9.64</v>
      </c>
      <c r="J140" s="24"/>
      <c r="K140" s="19" t="s">
        <v>29</v>
      </c>
      <c r="L140" s="27" t="e">
        <f>((#REF!-1)*(1-(IF(F140="no",0,'win bsp'!$B$3)))+1)</f>
        <v>#REF!</v>
      </c>
      <c r="M140" s="27">
        <f t="shared" si="4"/>
        <v>1</v>
      </c>
      <c r="N140" s="29">
        <f>IF(ISBLANK(K140),,IF(ISBLANK(#REF!),,(IF(K140="WON-EW",((((#REF!-1)*H140)*'win bsp'!$B$2)+('win bsp'!$B$2*(#REF!-1))),IF(K140="WON",((((#REF!-1)*H140)*'win bsp'!$B$2)+('win bsp'!$B$2*(#REF!-1))),IF(K140="PLACED",((((#REF!-1)*H140)*'win bsp'!$B$2)-'win bsp'!$B$2),IF(H140=0,-'win bsp'!$B$2,IF(H140=0,-'win bsp'!$B$2,-('win bsp'!$B$2*2)))))))*E140))</f>
        <v>-20</v>
      </c>
      <c r="O140" s="28">
        <f>IF(ISBLANK(K140),,IF(ISBLANK(#REF!),,(IF(K140="WON-EW",((((L140-1)*H140)*'win bsp'!$B$2)+('win bsp'!$B$2*(L140-1))),IF(K140="WON",((((L140-1)*H140)*'win bsp'!$B$2)+('win bsp'!$B$2*(L140-1))),IF(K140="PLACED",((((L140-1)*H140)*'win bsp'!$B$2)-'win bsp'!$B$2),IF(H140=0,-'win bsp'!$B$2,IF(H140=0,-'win bsp'!$B$2,-('win bsp'!$B$2*2)))))))*E140))</f>
        <v>-20</v>
      </c>
      <c r="P140" s="28">
        <f>IF(ISBLANK(K140),,IF(S140&lt;&gt;1,((IF(K140="WON-EW",(((I140-1)*'win bsp'!$B$2)*(1-$B$3))+(((J140-1)*'win bsp'!$B$2)*(1-$B$3)),IF(K140="WON",(((I140-1)*'win bsp'!$B$2)*(1-$B$3)),IF(K140="PLACED",(((J140-1)*'win bsp'!$B$2)*(1-$B$3))-'win bsp'!$B$2,IF(H140=0,-'win bsp'!$B$2,-('win bsp'!$B$2*2))))))*E140),0))</f>
        <v>-20</v>
      </c>
      <c r="S140">
        <f t="shared" si="5"/>
        <v>2</v>
      </c>
    </row>
    <row r="141" spans="1:19" ht="15">
      <c r="A141" s="22">
        <v>42746</v>
      </c>
      <c r="B141" s="23">
        <v>13.05</v>
      </c>
      <c r="C141" s="18" t="s">
        <v>63</v>
      </c>
      <c r="D141" s="18" t="s">
        <v>198</v>
      </c>
      <c r="E141" s="24">
        <v>1</v>
      </c>
      <c r="F141" s="24" t="s">
        <v>31</v>
      </c>
      <c r="G141" s="24" t="s">
        <v>32</v>
      </c>
      <c r="H141" s="24">
        <v>0</v>
      </c>
      <c r="I141" s="42">
        <v>5.44</v>
      </c>
      <c r="J141" s="24"/>
      <c r="K141" s="19" t="s">
        <v>29</v>
      </c>
      <c r="L141" s="27" t="e">
        <f>((#REF!-1)*(1-(IF(F141="no",0,'win bsp'!$B$3)))+1)</f>
        <v>#REF!</v>
      </c>
      <c r="M141" s="27">
        <f t="shared" si="4"/>
        <v>1</v>
      </c>
      <c r="N141" s="29">
        <f>IF(ISBLANK(K141),,IF(ISBLANK(#REF!),,(IF(K141="WON-EW",((((#REF!-1)*H141)*'win bsp'!$B$2)+('win bsp'!$B$2*(#REF!-1))),IF(K141="WON",((((#REF!-1)*H141)*'win bsp'!$B$2)+('win bsp'!$B$2*(#REF!-1))),IF(K141="PLACED",((((#REF!-1)*H141)*'win bsp'!$B$2)-'win bsp'!$B$2),IF(H141=0,-'win bsp'!$B$2,IF(H141=0,-'win bsp'!$B$2,-('win bsp'!$B$2*2)))))))*E141))</f>
        <v>-20</v>
      </c>
      <c r="O141" s="28">
        <f>IF(ISBLANK(K141),,IF(ISBLANK(#REF!),,(IF(K141="WON-EW",((((L141-1)*H141)*'win bsp'!$B$2)+('win bsp'!$B$2*(L141-1))),IF(K141="WON",((((L141-1)*H141)*'win bsp'!$B$2)+('win bsp'!$B$2*(L141-1))),IF(K141="PLACED",((((L141-1)*H141)*'win bsp'!$B$2)-'win bsp'!$B$2),IF(H141=0,-'win bsp'!$B$2,IF(H141=0,-'win bsp'!$B$2,-('win bsp'!$B$2*2)))))))*E141))</f>
        <v>-20</v>
      </c>
      <c r="P141" s="28">
        <f>IF(ISBLANK(K141),,IF(S141&lt;&gt;1,((IF(K141="WON-EW",(((I141-1)*'win bsp'!$B$2)*(1-$B$3))+(((J141-1)*'win bsp'!$B$2)*(1-$B$3)),IF(K141="WON",(((I141-1)*'win bsp'!$B$2)*(1-$B$3)),IF(K141="PLACED",(((J141-1)*'win bsp'!$B$2)*(1-$B$3))-'win bsp'!$B$2,IF(H141=0,-'win bsp'!$B$2,-('win bsp'!$B$2*2))))))*E141),0))</f>
        <v>-20</v>
      </c>
      <c r="S141">
        <f t="shared" si="5"/>
        <v>2</v>
      </c>
    </row>
    <row r="142" spans="1:19" ht="15">
      <c r="A142" s="22">
        <v>42746</v>
      </c>
      <c r="B142" s="23">
        <v>13.35</v>
      </c>
      <c r="C142" s="18" t="s">
        <v>63</v>
      </c>
      <c r="D142" s="18" t="s">
        <v>199</v>
      </c>
      <c r="E142" s="24">
        <v>1</v>
      </c>
      <c r="F142" s="24" t="s">
        <v>31</v>
      </c>
      <c r="G142" s="24" t="s">
        <v>32</v>
      </c>
      <c r="H142" s="24">
        <v>0</v>
      </c>
      <c r="I142" s="42">
        <v>1.34</v>
      </c>
      <c r="J142" s="24"/>
      <c r="K142" s="19" t="s">
        <v>26</v>
      </c>
      <c r="L142" s="27" t="e">
        <f>((#REF!-1)*(1-(IF(F142="no",0,'win bsp'!$B$3)))+1)</f>
        <v>#REF!</v>
      </c>
      <c r="M142" s="27">
        <f t="shared" si="4"/>
        <v>1</v>
      </c>
      <c r="N142" s="29" t="e">
        <f>IF(ISBLANK(K142),,IF(ISBLANK(#REF!),,(IF(K142="WON-EW",((((#REF!-1)*H142)*'win bsp'!$B$2)+('win bsp'!$B$2*(#REF!-1))),IF(K142="WON",((((#REF!-1)*H142)*'win bsp'!$B$2)+('win bsp'!$B$2*(#REF!-1))),IF(K142="PLACED",((((#REF!-1)*H142)*'win bsp'!$B$2)-'win bsp'!$B$2),IF(H142=0,-'win bsp'!$B$2,IF(H142=0,-'win bsp'!$B$2,-('win bsp'!$B$2*2)))))))*E142))</f>
        <v>#REF!</v>
      </c>
      <c r="O142" s="28" t="e">
        <f>IF(ISBLANK(K142),,IF(ISBLANK(#REF!),,(IF(K142="WON-EW",((((L142-1)*H142)*'win bsp'!$B$2)+('win bsp'!$B$2*(L142-1))),IF(K142="WON",((((L142-1)*H142)*'win bsp'!$B$2)+('win bsp'!$B$2*(L142-1))),IF(K142="PLACED",((((L142-1)*H142)*'win bsp'!$B$2)-'win bsp'!$B$2),IF(H142=0,-'win bsp'!$B$2,IF(H142=0,-'win bsp'!$B$2,-('win bsp'!$B$2*2)))))))*E142))</f>
        <v>#REF!</v>
      </c>
      <c r="P142" s="28">
        <f>IF(ISBLANK(K142),,IF(S142&lt;&gt;1,((IF(K142="WON-EW",(((I142-1)*'win bsp'!$B$2)*(1-$B$3))+(((J142-1)*'win bsp'!$B$2)*(1-$B$3)),IF(K142="WON",(((I142-1)*'win bsp'!$B$2)*(1-$B$3)),IF(K142="PLACED",(((J142-1)*'win bsp'!$B$2)*(1-$B$3))-'win bsp'!$B$2,IF(H142=0,-'win bsp'!$B$2,-('win bsp'!$B$2*2))))))*E142),0))</f>
        <v>6.460000000000001</v>
      </c>
      <c r="S142">
        <f t="shared" si="5"/>
        <v>2</v>
      </c>
    </row>
    <row r="143" spans="1:19" ht="15">
      <c r="A143" s="22">
        <v>42746</v>
      </c>
      <c r="B143" s="23">
        <v>14.2</v>
      </c>
      <c r="C143" s="18" t="s">
        <v>55</v>
      </c>
      <c r="D143" s="18" t="s">
        <v>200</v>
      </c>
      <c r="E143" s="24">
        <v>1</v>
      </c>
      <c r="F143" s="24" t="s">
        <v>31</v>
      </c>
      <c r="G143" s="24" t="s">
        <v>32</v>
      </c>
      <c r="H143" s="24">
        <v>0</v>
      </c>
      <c r="I143" s="42">
        <v>2.64</v>
      </c>
      <c r="J143" s="24"/>
      <c r="K143" s="19" t="s">
        <v>29</v>
      </c>
      <c r="L143" s="27" t="e">
        <f>((#REF!-1)*(1-(IF(F143="no",0,'win bsp'!$B$3)))+1)</f>
        <v>#REF!</v>
      </c>
      <c r="M143" s="27">
        <f t="shared" si="4"/>
        <v>1</v>
      </c>
      <c r="N143" s="29">
        <f>IF(ISBLANK(K143),,IF(ISBLANK(#REF!),,(IF(K143="WON-EW",((((#REF!-1)*H143)*'win bsp'!$B$2)+('win bsp'!$B$2*(#REF!-1))),IF(K143="WON",((((#REF!-1)*H143)*'win bsp'!$B$2)+('win bsp'!$B$2*(#REF!-1))),IF(K143="PLACED",((((#REF!-1)*H143)*'win bsp'!$B$2)-'win bsp'!$B$2),IF(H143=0,-'win bsp'!$B$2,IF(H143=0,-'win bsp'!$B$2,-('win bsp'!$B$2*2)))))))*E143))</f>
        <v>-20</v>
      </c>
      <c r="O143" s="28">
        <f>IF(ISBLANK(K143),,IF(ISBLANK(#REF!),,(IF(K143="WON-EW",((((L143-1)*H143)*'win bsp'!$B$2)+('win bsp'!$B$2*(L143-1))),IF(K143="WON",((((L143-1)*H143)*'win bsp'!$B$2)+('win bsp'!$B$2*(L143-1))),IF(K143="PLACED",((((L143-1)*H143)*'win bsp'!$B$2)-'win bsp'!$B$2),IF(H143=0,-'win bsp'!$B$2,IF(H143=0,-'win bsp'!$B$2,-('win bsp'!$B$2*2)))))))*E143))</f>
        <v>-20</v>
      </c>
      <c r="P143" s="28">
        <f>IF(ISBLANK(K143),,IF(S143&lt;&gt;1,((IF(K143="WON-EW",(((I143-1)*'win bsp'!$B$2)*(1-$B$3))+(((J143-1)*'win bsp'!$B$2)*(1-$B$3)),IF(K143="WON",(((I143-1)*'win bsp'!$B$2)*(1-$B$3)),IF(K143="PLACED",(((J143-1)*'win bsp'!$B$2)*(1-$B$3))-'win bsp'!$B$2,IF(H143=0,-'win bsp'!$B$2,-('win bsp'!$B$2*2))))))*E143),0))</f>
        <v>-20</v>
      </c>
      <c r="S143">
        <f t="shared" si="5"/>
        <v>2</v>
      </c>
    </row>
    <row r="144" spans="1:19" ht="15">
      <c r="A144" s="22">
        <v>42746</v>
      </c>
      <c r="B144" s="23">
        <v>15.2</v>
      </c>
      <c r="C144" s="18" t="s">
        <v>55</v>
      </c>
      <c r="D144" s="18" t="s">
        <v>201</v>
      </c>
      <c r="E144" s="24">
        <v>1</v>
      </c>
      <c r="F144" s="24" t="s">
        <v>31</v>
      </c>
      <c r="G144" s="24" t="s">
        <v>32</v>
      </c>
      <c r="H144" s="24">
        <v>0</v>
      </c>
      <c r="I144" s="42">
        <v>4.4</v>
      </c>
      <c r="J144" s="24"/>
      <c r="K144" s="19" t="s">
        <v>29</v>
      </c>
      <c r="L144" s="27" t="e">
        <f>((#REF!-1)*(1-(IF(F144="no",0,'win bsp'!$B$3)))+1)</f>
        <v>#REF!</v>
      </c>
      <c r="M144" s="27">
        <f t="shared" si="4"/>
        <v>1</v>
      </c>
      <c r="N144" s="29">
        <f>IF(ISBLANK(K144),,IF(ISBLANK(#REF!),,(IF(K144="WON-EW",((((#REF!-1)*H144)*'win bsp'!$B$2)+('win bsp'!$B$2*(#REF!-1))),IF(K144="WON",((((#REF!-1)*H144)*'win bsp'!$B$2)+('win bsp'!$B$2*(#REF!-1))),IF(K144="PLACED",((((#REF!-1)*H144)*'win bsp'!$B$2)-'win bsp'!$B$2),IF(H144=0,-'win bsp'!$B$2,IF(H144=0,-'win bsp'!$B$2,-('win bsp'!$B$2*2)))))))*E144))</f>
        <v>-20</v>
      </c>
      <c r="O144" s="28">
        <f>IF(ISBLANK(K144),,IF(ISBLANK(#REF!),,(IF(K144="WON-EW",((((L144-1)*H144)*'win bsp'!$B$2)+('win bsp'!$B$2*(L144-1))),IF(K144="WON",((((L144-1)*H144)*'win bsp'!$B$2)+('win bsp'!$B$2*(L144-1))),IF(K144="PLACED",((((L144-1)*H144)*'win bsp'!$B$2)-'win bsp'!$B$2),IF(H144=0,-'win bsp'!$B$2,IF(H144=0,-'win bsp'!$B$2,-('win bsp'!$B$2*2)))))))*E144))</f>
        <v>-20</v>
      </c>
      <c r="P144" s="28">
        <f>IF(ISBLANK(K144),,IF(S144&lt;&gt;1,((IF(K144="WON-EW",(((I144-1)*'win bsp'!$B$2)*(1-$B$3))+(((J144-1)*'win bsp'!$B$2)*(1-$B$3)),IF(K144="WON",(((I144-1)*'win bsp'!$B$2)*(1-$B$3)),IF(K144="PLACED",(((J144-1)*'win bsp'!$B$2)*(1-$B$3))-'win bsp'!$B$2,IF(H144=0,-'win bsp'!$B$2,-('win bsp'!$B$2*2))))))*E144),0))</f>
        <v>-20</v>
      </c>
      <c r="S144">
        <f t="shared" si="5"/>
        <v>2</v>
      </c>
    </row>
    <row r="145" spans="1:19" s="44" customFormat="1" ht="15">
      <c r="A145" s="22">
        <v>42747</v>
      </c>
      <c r="B145" s="23"/>
      <c r="C145" s="18" t="s">
        <v>202</v>
      </c>
      <c r="D145" s="18"/>
      <c r="E145" s="24">
        <v>1</v>
      </c>
      <c r="F145" s="24" t="s">
        <v>31</v>
      </c>
      <c r="G145" s="24" t="s">
        <v>32</v>
      </c>
      <c r="H145" s="24">
        <v>0</v>
      </c>
      <c r="I145" s="42"/>
      <c r="J145" s="24"/>
      <c r="K145" s="19"/>
      <c r="L145" s="27" t="e">
        <f>((#REF!-1)*(1-(IF(F145="no",0,'win bsp'!$B$3)))+1)</f>
        <v>#REF!</v>
      </c>
      <c r="M145" s="27">
        <f t="shared" si="4"/>
        <v>1</v>
      </c>
      <c r="N145" s="29">
        <f>IF(ISBLANK(K145),,IF(ISBLANK(#REF!),,(IF(K145="WON-EW",((((#REF!-1)*H145)*'win bsp'!$B$2)+('win bsp'!$B$2*(#REF!-1))),IF(K145="WON",((((#REF!-1)*H145)*'win bsp'!$B$2)+('win bsp'!$B$2*(#REF!-1))),IF(K145="PLACED",((((#REF!-1)*H145)*'win bsp'!$B$2)-'win bsp'!$B$2),IF(H145=0,-'win bsp'!$B$2,IF(H145=0,-'win bsp'!$B$2,-('win bsp'!$B$2*2)))))))*E145))</f>
        <v>0</v>
      </c>
      <c r="O145" s="28">
        <f>IF(ISBLANK(K145),,IF(ISBLANK(#REF!),,(IF(K145="WON-EW",((((L145-1)*H145)*'win bsp'!$B$2)+('win bsp'!$B$2*(L145-1))),IF(K145="WON",((((L145-1)*H145)*'win bsp'!$B$2)+('win bsp'!$B$2*(L145-1))),IF(K145="PLACED",((((L145-1)*H145)*'win bsp'!$B$2)-'win bsp'!$B$2),IF(H145=0,-'win bsp'!$B$2,IF(H145=0,-'win bsp'!$B$2,-('win bsp'!$B$2*2)))))))*E145))</f>
        <v>0</v>
      </c>
      <c r="P145" s="28">
        <f>IF(ISBLANK(K145),,IF(S145&lt;&gt;1,((IF(K145="WON-EW",(((I145-1)*'win bsp'!$B$2)*(1-$B$3))+(((J145-1)*'win bsp'!$B$2)*(1-$B$3)),IF(K145="WON",(((I145-1)*'win bsp'!$B$2)*(1-$B$3)),IF(K145="PLACED",(((J145-1)*'win bsp'!$B$2)*(1-$B$3))-'win bsp'!$B$2,IF(H145=0,-'win bsp'!$B$2,-('win bsp'!$B$2*2))))))*E145),0))</f>
        <v>0</v>
      </c>
      <c r="S145" s="44">
        <f t="shared" si="5"/>
        <v>1</v>
      </c>
    </row>
    <row r="146" spans="1:19" ht="15">
      <c r="A146" s="22">
        <v>42748</v>
      </c>
      <c r="B146" s="23">
        <v>13.5</v>
      </c>
      <c r="C146" s="18" t="s">
        <v>108</v>
      </c>
      <c r="D146" s="18" t="s">
        <v>203</v>
      </c>
      <c r="E146" s="24">
        <v>1</v>
      </c>
      <c r="F146" s="24" t="s">
        <v>31</v>
      </c>
      <c r="G146" s="24" t="s">
        <v>32</v>
      </c>
      <c r="H146" s="24">
        <v>0</v>
      </c>
      <c r="I146" s="42">
        <v>1.6</v>
      </c>
      <c r="J146" s="24"/>
      <c r="K146" s="19" t="s">
        <v>26</v>
      </c>
      <c r="L146" s="27" t="e">
        <f>((#REF!-1)*(1-(IF(F146="no",0,'win bsp'!$B$3)))+1)</f>
        <v>#REF!</v>
      </c>
      <c r="M146" s="27">
        <f t="shared" si="4"/>
        <v>1</v>
      </c>
      <c r="N146" s="29" t="e">
        <f>IF(ISBLANK(K146),,IF(ISBLANK(#REF!),,(IF(K146="WON-EW",((((#REF!-1)*H146)*'win bsp'!$B$2)+('win bsp'!$B$2*(#REF!-1))),IF(K146="WON",((((#REF!-1)*H146)*'win bsp'!$B$2)+('win bsp'!$B$2*(#REF!-1))),IF(K146="PLACED",((((#REF!-1)*H146)*'win bsp'!$B$2)-'win bsp'!$B$2),IF(H146=0,-'win bsp'!$B$2,IF(H146=0,-'win bsp'!$B$2,-('win bsp'!$B$2*2)))))))*E146))</f>
        <v>#REF!</v>
      </c>
      <c r="O146" s="28" t="e">
        <f>IF(ISBLANK(K146),,IF(ISBLANK(#REF!),,(IF(K146="WON-EW",((((L146-1)*H146)*'win bsp'!$B$2)+('win bsp'!$B$2*(L146-1))),IF(K146="WON",((((L146-1)*H146)*'win bsp'!$B$2)+('win bsp'!$B$2*(L146-1))),IF(K146="PLACED",((((L146-1)*H146)*'win bsp'!$B$2)-'win bsp'!$B$2),IF(H146=0,-'win bsp'!$B$2,IF(H146=0,-'win bsp'!$B$2,-('win bsp'!$B$2*2)))))))*E146))</f>
        <v>#REF!</v>
      </c>
      <c r="P146" s="28">
        <f>IF(ISBLANK(K146),,IF(S146&lt;&gt;1,((IF(K146="WON-EW",(((I146-1)*'win bsp'!$B$2)*(1-$B$3))+(((J146-1)*'win bsp'!$B$2)*(1-$B$3)),IF(K146="WON",(((I146-1)*'win bsp'!$B$2)*(1-$B$3)),IF(K146="PLACED",(((J146-1)*'win bsp'!$B$2)*(1-$B$3))-'win bsp'!$B$2,IF(H146=0,-'win bsp'!$B$2,-('win bsp'!$B$2*2))))))*E146),0))</f>
        <v>11.4</v>
      </c>
      <c r="S146">
        <f t="shared" si="5"/>
        <v>2</v>
      </c>
    </row>
    <row r="147" spans="1:19" ht="15">
      <c r="A147" s="22">
        <v>42748</v>
      </c>
      <c r="B147" s="23">
        <v>14.5</v>
      </c>
      <c r="C147" s="18" t="s">
        <v>108</v>
      </c>
      <c r="D147" s="18" t="s">
        <v>204</v>
      </c>
      <c r="E147" s="24">
        <v>1</v>
      </c>
      <c r="F147" s="24" t="s">
        <v>31</v>
      </c>
      <c r="G147" s="24" t="s">
        <v>32</v>
      </c>
      <c r="H147" s="24">
        <v>0</v>
      </c>
      <c r="I147" s="42">
        <v>3.22</v>
      </c>
      <c r="J147" s="24"/>
      <c r="K147" s="19" t="s">
        <v>26</v>
      </c>
      <c r="L147" s="27" t="e">
        <f>((#REF!-1)*(1-(IF(F147="no",0,'win bsp'!$B$3)))+1)</f>
        <v>#REF!</v>
      </c>
      <c r="M147" s="27">
        <f t="shared" si="4"/>
        <v>1</v>
      </c>
      <c r="N147" s="29" t="e">
        <f>IF(ISBLANK(K147),,IF(ISBLANK(#REF!),,(IF(K147="WON-EW",((((#REF!-1)*H147)*'win bsp'!$B$2)+('win bsp'!$B$2*(#REF!-1))),IF(K147="WON",((((#REF!-1)*H147)*'win bsp'!$B$2)+('win bsp'!$B$2*(#REF!-1))),IF(K147="PLACED",((((#REF!-1)*H147)*'win bsp'!$B$2)-'win bsp'!$B$2),IF(H147=0,-'win bsp'!$B$2,IF(H147=0,-'win bsp'!$B$2,-('win bsp'!$B$2*2)))))))*E147))</f>
        <v>#REF!</v>
      </c>
      <c r="O147" s="28" t="e">
        <f>IF(ISBLANK(K147),,IF(ISBLANK(#REF!),,(IF(K147="WON-EW",((((L147-1)*H147)*'win bsp'!$B$2)+('win bsp'!$B$2*(L147-1))),IF(K147="WON",((((L147-1)*H147)*'win bsp'!$B$2)+('win bsp'!$B$2*(L147-1))),IF(K147="PLACED",((((L147-1)*H147)*'win bsp'!$B$2)-'win bsp'!$B$2),IF(H147=0,-'win bsp'!$B$2,IF(H147=0,-'win bsp'!$B$2,-('win bsp'!$B$2*2)))))))*E147))</f>
        <v>#REF!</v>
      </c>
      <c r="P147" s="28">
        <f>IF(ISBLANK(K147),,IF(S147&lt;&gt;1,((IF(K147="WON-EW",(((I147-1)*'win bsp'!$B$2)*(1-$B$3))+(((J147-1)*'win bsp'!$B$2)*(1-$B$3)),IF(K147="WON",(((I147-1)*'win bsp'!$B$2)*(1-$B$3)),IF(K147="PLACED",(((J147-1)*'win bsp'!$B$2)*(1-$B$3))-'win bsp'!$B$2,IF(H147=0,-'win bsp'!$B$2,-('win bsp'!$B$2*2))))))*E147),0))</f>
        <v>42.18000000000001</v>
      </c>
      <c r="S147">
        <f t="shared" si="5"/>
        <v>2</v>
      </c>
    </row>
    <row r="148" spans="1:19" ht="15">
      <c r="A148" s="22">
        <v>42748</v>
      </c>
      <c r="B148" s="23">
        <v>14.5</v>
      </c>
      <c r="C148" s="18" t="s">
        <v>108</v>
      </c>
      <c r="D148" s="18" t="s">
        <v>205</v>
      </c>
      <c r="E148" s="24">
        <v>1</v>
      </c>
      <c r="F148" s="24" t="s">
        <v>31</v>
      </c>
      <c r="G148" s="24" t="s">
        <v>32</v>
      </c>
      <c r="H148" s="24">
        <v>0</v>
      </c>
      <c r="I148" s="42">
        <v>2.14</v>
      </c>
      <c r="J148" s="24"/>
      <c r="K148" s="19" t="s">
        <v>29</v>
      </c>
      <c r="L148" s="27" t="e">
        <f>((#REF!-1)*(1-(IF(F148="no",0,'win bsp'!$B$3)))+1)</f>
        <v>#REF!</v>
      </c>
      <c r="M148" s="27">
        <f t="shared" si="4"/>
        <v>1</v>
      </c>
      <c r="N148" s="29">
        <f>IF(ISBLANK(K148),,IF(ISBLANK(#REF!),,(IF(K148="WON-EW",((((#REF!-1)*H148)*'win bsp'!$B$2)+('win bsp'!$B$2*(#REF!-1))),IF(K148="WON",((((#REF!-1)*H148)*'win bsp'!$B$2)+('win bsp'!$B$2*(#REF!-1))),IF(K148="PLACED",((((#REF!-1)*H148)*'win bsp'!$B$2)-'win bsp'!$B$2),IF(H148=0,-'win bsp'!$B$2,IF(H148=0,-'win bsp'!$B$2,-('win bsp'!$B$2*2)))))))*E148))</f>
        <v>-20</v>
      </c>
      <c r="O148" s="28">
        <f>IF(ISBLANK(K148),,IF(ISBLANK(#REF!),,(IF(K148="WON-EW",((((L148-1)*H148)*'win bsp'!$B$2)+('win bsp'!$B$2*(L148-1))),IF(K148="WON",((((L148-1)*H148)*'win bsp'!$B$2)+('win bsp'!$B$2*(L148-1))),IF(K148="PLACED",((((L148-1)*H148)*'win bsp'!$B$2)-'win bsp'!$B$2),IF(H148=0,-'win bsp'!$B$2,IF(H148=0,-'win bsp'!$B$2,-('win bsp'!$B$2*2)))))))*E148))</f>
        <v>-20</v>
      </c>
      <c r="P148" s="28">
        <f>IF(ISBLANK(K148),,IF(S148&lt;&gt;1,((IF(K148="WON-EW",(((I148-1)*'win bsp'!$B$2)*(1-$B$3))+(((J148-1)*'win bsp'!$B$2)*(1-$B$3)),IF(K148="WON",(((I148-1)*'win bsp'!$B$2)*(1-$B$3)),IF(K148="PLACED",(((J148-1)*'win bsp'!$B$2)*(1-$B$3))-'win bsp'!$B$2,IF(H148=0,-'win bsp'!$B$2,-('win bsp'!$B$2*2))))))*E148),0))</f>
        <v>-20</v>
      </c>
      <c r="S148">
        <f t="shared" si="5"/>
        <v>2</v>
      </c>
    </row>
    <row r="149" spans="1:19" ht="15">
      <c r="A149" s="22">
        <v>42748</v>
      </c>
      <c r="B149" s="23">
        <v>14.3</v>
      </c>
      <c r="C149" s="18" t="s">
        <v>36</v>
      </c>
      <c r="D149" s="18" t="s">
        <v>206</v>
      </c>
      <c r="E149" s="24">
        <v>1</v>
      </c>
      <c r="F149" s="24" t="s">
        <v>31</v>
      </c>
      <c r="G149" s="24" t="s">
        <v>32</v>
      </c>
      <c r="H149" s="24">
        <v>0</v>
      </c>
      <c r="I149" s="42">
        <v>16.1</v>
      </c>
      <c r="J149" s="24"/>
      <c r="K149" s="19" t="s">
        <v>29</v>
      </c>
      <c r="L149" s="27" t="e">
        <f>((#REF!-1)*(1-(IF(F149="no",0,'win bsp'!$B$3)))+1)</f>
        <v>#REF!</v>
      </c>
      <c r="M149" s="27">
        <f t="shared" si="4"/>
        <v>1</v>
      </c>
      <c r="N149" s="29">
        <f>IF(ISBLANK(K149),,IF(ISBLANK(#REF!),,(IF(K149="WON-EW",((((#REF!-1)*H149)*'win bsp'!$B$2)+('win bsp'!$B$2*(#REF!-1))),IF(K149="WON",((((#REF!-1)*H149)*'win bsp'!$B$2)+('win bsp'!$B$2*(#REF!-1))),IF(K149="PLACED",((((#REF!-1)*H149)*'win bsp'!$B$2)-'win bsp'!$B$2),IF(H149=0,-'win bsp'!$B$2,IF(H149=0,-'win bsp'!$B$2,-('win bsp'!$B$2*2)))))))*E149))</f>
        <v>-20</v>
      </c>
      <c r="O149" s="28">
        <f>IF(ISBLANK(K149),,IF(ISBLANK(#REF!),,(IF(K149="WON-EW",((((L149-1)*H149)*'win bsp'!$B$2)+('win bsp'!$B$2*(L149-1))),IF(K149="WON",((((L149-1)*H149)*'win bsp'!$B$2)+('win bsp'!$B$2*(L149-1))),IF(K149="PLACED",((((L149-1)*H149)*'win bsp'!$B$2)-'win bsp'!$B$2),IF(H149=0,-'win bsp'!$B$2,IF(H149=0,-'win bsp'!$B$2,-('win bsp'!$B$2*2)))))))*E149))</f>
        <v>-20</v>
      </c>
      <c r="P149" s="28">
        <f>IF(ISBLANK(K149),,IF(S149&lt;&gt;1,((IF(K149="WON-EW",(((I149-1)*'win bsp'!$B$2)*(1-$B$3))+(((J149-1)*'win bsp'!$B$2)*(1-$B$3)),IF(K149="WON",(((I149-1)*'win bsp'!$B$2)*(1-$B$3)),IF(K149="PLACED",(((J149-1)*'win bsp'!$B$2)*(1-$B$3))-'win bsp'!$B$2,IF(H149=0,-'win bsp'!$B$2,-('win bsp'!$B$2*2))))))*E149),0))</f>
        <v>-20</v>
      </c>
      <c r="S149">
        <f t="shared" si="5"/>
        <v>2</v>
      </c>
    </row>
    <row r="150" spans="1:19" ht="15">
      <c r="A150" s="22">
        <v>42748</v>
      </c>
      <c r="B150" s="23">
        <v>15</v>
      </c>
      <c r="C150" s="18" t="s">
        <v>36</v>
      </c>
      <c r="D150" s="18" t="s">
        <v>207</v>
      </c>
      <c r="E150" s="24">
        <v>1</v>
      </c>
      <c r="F150" s="24" t="s">
        <v>31</v>
      </c>
      <c r="G150" s="24" t="s">
        <v>32</v>
      </c>
      <c r="H150" s="24">
        <v>0</v>
      </c>
      <c r="I150" s="42">
        <v>4.19</v>
      </c>
      <c r="J150" s="24"/>
      <c r="K150" s="19" t="s">
        <v>29</v>
      </c>
      <c r="L150" s="27" t="e">
        <f>((#REF!-1)*(1-(IF(F150="no",0,'win bsp'!$B$3)))+1)</f>
        <v>#REF!</v>
      </c>
      <c r="M150" s="27">
        <f t="shared" si="4"/>
        <v>1</v>
      </c>
      <c r="N150" s="29">
        <f>IF(ISBLANK(K150),,IF(ISBLANK(#REF!),,(IF(K150="WON-EW",((((#REF!-1)*H150)*'win bsp'!$B$2)+('win bsp'!$B$2*(#REF!-1))),IF(K150="WON",((((#REF!-1)*H150)*'win bsp'!$B$2)+('win bsp'!$B$2*(#REF!-1))),IF(K150="PLACED",((((#REF!-1)*H150)*'win bsp'!$B$2)-'win bsp'!$B$2),IF(H150=0,-'win bsp'!$B$2,IF(H150=0,-'win bsp'!$B$2,-('win bsp'!$B$2*2)))))))*E150))</f>
        <v>-20</v>
      </c>
      <c r="O150" s="28">
        <f>IF(ISBLANK(K150),,IF(ISBLANK(#REF!),,(IF(K150="WON-EW",((((L150-1)*H150)*'win bsp'!$B$2)+('win bsp'!$B$2*(L150-1))),IF(K150="WON",((((L150-1)*H150)*'win bsp'!$B$2)+('win bsp'!$B$2*(L150-1))),IF(K150="PLACED",((((L150-1)*H150)*'win bsp'!$B$2)-'win bsp'!$B$2),IF(H150=0,-'win bsp'!$B$2,IF(H150=0,-'win bsp'!$B$2,-('win bsp'!$B$2*2)))))))*E150))</f>
        <v>-20</v>
      </c>
      <c r="P150" s="28">
        <f>IF(ISBLANK(K150),,IF(S150&lt;&gt;1,((IF(K150="WON-EW",(((I150-1)*'win bsp'!$B$2)*(1-$B$3))+(((J150-1)*'win bsp'!$B$2)*(1-$B$3)),IF(K150="WON",(((I150-1)*'win bsp'!$B$2)*(1-$B$3)),IF(K150="PLACED",(((J150-1)*'win bsp'!$B$2)*(1-$B$3))-'win bsp'!$B$2,IF(H150=0,-'win bsp'!$B$2,-('win bsp'!$B$2*2))))))*E150),0))</f>
        <v>-20</v>
      </c>
      <c r="S150">
        <f t="shared" si="5"/>
        <v>2</v>
      </c>
    </row>
    <row r="151" spans="1:19" ht="15">
      <c r="A151" s="22">
        <v>42749</v>
      </c>
      <c r="B151" s="23">
        <v>12.3</v>
      </c>
      <c r="C151" s="18" t="s">
        <v>57</v>
      </c>
      <c r="D151" s="18" t="s">
        <v>208</v>
      </c>
      <c r="E151" s="24">
        <v>1</v>
      </c>
      <c r="F151" s="24" t="s">
        <v>31</v>
      </c>
      <c r="G151" s="24" t="s">
        <v>32</v>
      </c>
      <c r="H151" s="24">
        <v>0</v>
      </c>
      <c r="I151" s="42">
        <v>44.19</v>
      </c>
      <c r="J151" s="24"/>
      <c r="K151" s="19" t="s">
        <v>26</v>
      </c>
      <c r="L151" s="27" t="e">
        <f>((#REF!-1)*(1-(IF(F151="no",0,'win bsp'!$B$3)))+1)</f>
        <v>#REF!</v>
      </c>
      <c r="M151" s="27">
        <f t="shared" si="4"/>
        <v>1</v>
      </c>
      <c r="N151" s="29" t="e">
        <f>IF(ISBLANK(K151),,IF(ISBLANK(#REF!),,(IF(K151="WON-EW",((((#REF!-1)*H151)*'win bsp'!$B$2)+('win bsp'!$B$2*(#REF!-1))),IF(K151="WON",((((#REF!-1)*H151)*'win bsp'!$B$2)+('win bsp'!$B$2*(#REF!-1))),IF(K151="PLACED",((((#REF!-1)*H151)*'win bsp'!$B$2)-'win bsp'!$B$2),IF(H151=0,-'win bsp'!$B$2,IF(H151=0,-'win bsp'!$B$2,-('win bsp'!$B$2*2)))))))*E151))</f>
        <v>#REF!</v>
      </c>
      <c r="O151" s="28" t="e">
        <f>IF(ISBLANK(K151),,IF(ISBLANK(#REF!),,(IF(K151="WON-EW",((((L151-1)*H151)*'win bsp'!$B$2)+('win bsp'!$B$2*(L151-1))),IF(K151="WON",((((L151-1)*H151)*'win bsp'!$B$2)+('win bsp'!$B$2*(L151-1))),IF(K151="PLACED",((((L151-1)*H151)*'win bsp'!$B$2)-'win bsp'!$B$2),IF(H151=0,-'win bsp'!$B$2,IF(H151=0,-'win bsp'!$B$2,-('win bsp'!$B$2*2)))))))*E151))</f>
        <v>#REF!</v>
      </c>
      <c r="P151" s="28">
        <f>IF(ISBLANK(K151),,IF(S151&lt;&gt;1,((IF(K151="WON-EW",(((I151-1)*'win bsp'!$B$2)*(1-$B$3))+(((J151-1)*'win bsp'!$B$2)*(1-$B$3)),IF(K151="WON",(((I151-1)*'win bsp'!$B$2)*(1-$B$3)),IF(K151="PLACED",(((J151-1)*'win bsp'!$B$2)*(1-$B$3))-'win bsp'!$B$2,IF(H151=0,-'win bsp'!$B$2,-('win bsp'!$B$2*2))))))*E151),0))</f>
        <v>820.6099999999999</v>
      </c>
      <c r="S151">
        <f t="shared" si="5"/>
        <v>2</v>
      </c>
    </row>
    <row r="152" spans="1:19" ht="15">
      <c r="A152" s="22">
        <v>42749</v>
      </c>
      <c r="B152" s="23">
        <v>12.3</v>
      </c>
      <c r="C152" s="18" t="s">
        <v>57</v>
      </c>
      <c r="D152" s="18" t="s">
        <v>209</v>
      </c>
      <c r="E152" s="24">
        <v>1</v>
      </c>
      <c r="F152" s="24" t="s">
        <v>31</v>
      </c>
      <c r="G152" s="24" t="s">
        <v>32</v>
      </c>
      <c r="H152" s="24">
        <v>0</v>
      </c>
      <c r="I152" s="42">
        <v>7.84</v>
      </c>
      <c r="J152" s="24"/>
      <c r="K152" s="19" t="s">
        <v>29</v>
      </c>
      <c r="L152" s="27" t="e">
        <f>((#REF!-1)*(1-(IF(F152="no",0,'win bsp'!$B$3)))+1)</f>
        <v>#REF!</v>
      </c>
      <c r="M152" s="27">
        <f t="shared" si="4"/>
        <v>1</v>
      </c>
      <c r="N152" s="29">
        <f>IF(ISBLANK(K152),,IF(ISBLANK(#REF!),,(IF(K152="WON-EW",((((#REF!-1)*H152)*'win bsp'!$B$2)+('win bsp'!$B$2*(#REF!-1))),IF(K152="WON",((((#REF!-1)*H152)*'win bsp'!$B$2)+('win bsp'!$B$2*(#REF!-1))),IF(K152="PLACED",((((#REF!-1)*H152)*'win bsp'!$B$2)-'win bsp'!$B$2),IF(H152=0,-'win bsp'!$B$2,IF(H152=0,-'win bsp'!$B$2,-('win bsp'!$B$2*2)))))))*E152))</f>
        <v>-20</v>
      </c>
      <c r="O152" s="28">
        <f>IF(ISBLANK(K152),,IF(ISBLANK(#REF!),,(IF(K152="WON-EW",((((L152-1)*H152)*'win bsp'!$B$2)+('win bsp'!$B$2*(L152-1))),IF(K152="WON",((((L152-1)*H152)*'win bsp'!$B$2)+('win bsp'!$B$2*(L152-1))),IF(K152="PLACED",((((L152-1)*H152)*'win bsp'!$B$2)-'win bsp'!$B$2),IF(H152=0,-'win bsp'!$B$2,IF(H152=0,-'win bsp'!$B$2,-('win bsp'!$B$2*2)))))))*E152))</f>
        <v>-20</v>
      </c>
      <c r="P152" s="28">
        <f>IF(ISBLANK(K152),,IF(S152&lt;&gt;1,((IF(K152="WON-EW",(((I152-1)*'win bsp'!$B$2)*(1-$B$3))+(((J152-1)*'win bsp'!$B$2)*(1-$B$3)),IF(K152="WON",(((I152-1)*'win bsp'!$B$2)*(1-$B$3)),IF(K152="PLACED",(((J152-1)*'win bsp'!$B$2)*(1-$B$3))-'win bsp'!$B$2,IF(H152=0,-'win bsp'!$B$2,-('win bsp'!$B$2*2))))))*E152),0))</f>
        <v>-20</v>
      </c>
      <c r="S152">
        <f t="shared" si="5"/>
        <v>2</v>
      </c>
    </row>
    <row r="153" spans="1:19" ht="15">
      <c r="A153" s="22">
        <v>42749</v>
      </c>
      <c r="B153" s="23">
        <v>15.55</v>
      </c>
      <c r="C153" s="18" t="s">
        <v>57</v>
      </c>
      <c r="D153" s="18" t="s">
        <v>210</v>
      </c>
      <c r="E153" s="24">
        <v>1</v>
      </c>
      <c r="F153" s="24" t="s">
        <v>31</v>
      </c>
      <c r="G153" s="24" t="s">
        <v>32</v>
      </c>
      <c r="H153" s="24">
        <v>0</v>
      </c>
      <c r="I153" s="42">
        <v>3.97</v>
      </c>
      <c r="J153" s="24"/>
      <c r="K153" s="19" t="s">
        <v>29</v>
      </c>
      <c r="L153" s="27" t="e">
        <f>((#REF!-1)*(1-(IF(F153="no",0,'win bsp'!$B$3)))+1)</f>
        <v>#REF!</v>
      </c>
      <c r="M153" s="27">
        <f t="shared" si="4"/>
        <v>1</v>
      </c>
      <c r="N153" s="29">
        <f>IF(ISBLANK(K153),,IF(ISBLANK(#REF!),,(IF(K153="WON-EW",((((#REF!-1)*H153)*'win bsp'!$B$2)+('win bsp'!$B$2*(#REF!-1))),IF(K153="WON",((((#REF!-1)*H153)*'win bsp'!$B$2)+('win bsp'!$B$2*(#REF!-1))),IF(K153="PLACED",((((#REF!-1)*H153)*'win bsp'!$B$2)-'win bsp'!$B$2),IF(H153=0,-'win bsp'!$B$2,IF(H153=0,-'win bsp'!$B$2,-('win bsp'!$B$2*2)))))))*E153))</f>
        <v>-20</v>
      </c>
      <c r="O153" s="28">
        <f>IF(ISBLANK(K153),,IF(ISBLANK(#REF!),,(IF(K153="WON-EW",((((L153-1)*H153)*'win bsp'!$B$2)+('win bsp'!$B$2*(L153-1))),IF(K153="WON",((((L153-1)*H153)*'win bsp'!$B$2)+('win bsp'!$B$2*(L153-1))),IF(K153="PLACED",((((L153-1)*H153)*'win bsp'!$B$2)-'win bsp'!$B$2),IF(H153=0,-'win bsp'!$B$2,IF(H153=0,-'win bsp'!$B$2,-('win bsp'!$B$2*2)))))))*E153))</f>
        <v>-20</v>
      </c>
      <c r="P153" s="28">
        <f>IF(ISBLANK(K153),,IF(S153&lt;&gt;1,((IF(K153="WON-EW",(((I153-1)*'win bsp'!$B$2)*(1-$B$3))+(((J153-1)*'win bsp'!$B$2)*(1-$B$3)),IF(K153="WON",(((I153-1)*'win bsp'!$B$2)*(1-$B$3)),IF(K153="PLACED",(((J153-1)*'win bsp'!$B$2)*(1-$B$3))-'win bsp'!$B$2,IF(H153=0,-'win bsp'!$B$2,-('win bsp'!$B$2*2))))))*E153),0))</f>
        <v>-20</v>
      </c>
      <c r="S153">
        <f t="shared" si="5"/>
        <v>2</v>
      </c>
    </row>
    <row r="154" spans="1:19" ht="15">
      <c r="A154" s="22">
        <v>42749</v>
      </c>
      <c r="B154" s="23">
        <v>12.55</v>
      </c>
      <c r="C154" s="18" t="s">
        <v>46</v>
      </c>
      <c r="D154" s="18" t="s">
        <v>211</v>
      </c>
      <c r="E154" s="24">
        <v>1</v>
      </c>
      <c r="F154" s="24" t="s">
        <v>31</v>
      </c>
      <c r="G154" s="24" t="s">
        <v>32</v>
      </c>
      <c r="H154" s="24">
        <v>0</v>
      </c>
      <c r="I154" s="42">
        <v>5.64</v>
      </c>
      <c r="J154" s="24"/>
      <c r="K154" s="19" t="s">
        <v>29</v>
      </c>
      <c r="L154" s="27" t="e">
        <f>((#REF!-1)*(1-(IF(F154="no",0,'win bsp'!$B$3)))+1)</f>
        <v>#REF!</v>
      </c>
      <c r="M154" s="27">
        <f t="shared" si="4"/>
        <v>1</v>
      </c>
      <c r="N154" s="29">
        <f>IF(ISBLANK(K154),,IF(ISBLANK(#REF!),,(IF(K154="WON-EW",((((#REF!-1)*H154)*'win bsp'!$B$2)+('win bsp'!$B$2*(#REF!-1))),IF(K154="WON",((((#REF!-1)*H154)*'win bsp'!$B$2)+('win bsp'!$B$2*(#REF!-1))),IF(K154="PLACED",((((#REF!-1)*H154)*'win bsp'!$B$2)-'win bsp'!$B$2),IF(H154=0,-'win bsp'!$B$2,IF(H154=0,-'win bsp'!$B$2,-('win bsp'!$B$2*2)))))))*E154))</f>
        <v>-20</v>
      </c>
      <c r="O154" s="28">
        <f>IF(ISBLANK(K154),,IF(ISBLANK(#REF!),,(IF(K154="WON-EW",((((L154-1)*H154)*'win bsp'!$B$2)+('win bsp'!$B$2*(L154-1))),IF(K154="WON",((((L154-1)*H154)*'win bsp'!$B$2)+('win bsp'!$B$2*(L154-1))),IF(K154="PLACED",((((L154-1)*H154)*'win bsp'!$B$2)-'win bsp'!$B$2),IF(H154=0,-'win bsp'!$B$2,IF(H154=0,-'win bsp'!$B$2,-('win bsp'!$B$2*2)))))))*E154))</f>
        <v>-20</v>
      </c>
      <c r="P154" s="28">
        <f>IF(ISBLANK(K154),,IF(S154&lt;&gt;1,((IF(K154="WON-EW",(((I154-1)*'win bsp'!$B$2)*(1-$B$3))+(((J154-1)*'win bsp'!$B$2)*(1-$B$3)),IF(K154="WON",(((I154-1)*'win bsp'!$B$2)*(1-$B$3)),IF(K154="PLACED",(((J154-1)*'win bsp'!$B$2)*(1-$B$3))-'win bsp'!$B$2,IF(H154=0,-'win bsp'!$B$2,-('win bsp'!$B$2*2))))))*E154),0))</f>
        <v>-20</v>
      </c>
      <c r="S154">
        <f t="shared" si="5"/>
        <v>2</v>
      </c>
    </row>
    <row r="155" spans="1:19" ht="15">
      <c r="A155" s="22">
        <v>42749</v>
      </c>
      <c r="B155" s="23">
        <v>13.3</v>
      </c>
      <c r="C155" s="18" t="s">
        <v>46</v>
      </c>
      <c r="D155" s="18" t="s">
        <v>212</v>
      </c>
      <c r="E155" s="24">
        <v>1</v>
      </c>
      <c r="F155" s="24" t="s">
        <v>31</v>
      </c>
      <c r="G155" s="24" t="s">
        <v>32</v>
      </c>
      <c r="H155" s="24">
        <v>0</v>
      </c>
      <c r="I155" s="42">
        <v>13.08</v>
      </c>
      <c r="J155" s="24"/>
      <c r="K155" s="19" t="s">
        <v>29</v>
      </c>
      <c r="L155" s="27" t="e">
        <f>((#REF!-1)*(1-(IF(F155="no",0,'win bsp'!$B$3)))+1)</f>
        <v>#REF!</v>
      </c>
      <c r="M155" s="27">
        <f t="shared" si="4"/>
        <v>1</v>
      </c>
      <c r="N155" s="29">
        <f>IF(ISBLANK(K155),,IF(ISBLANK(#REF!),,(IF(K155="WON-EW",((((#REF!-1)*H155)*'win bsp'!$B$2)+('win bsp'!$B$2*(#REF!-1))),IF(K155="WON",((((#REF!-1)*H155)*'win bsp'!$B$2)+('win bsp'!$B$2*(#REF!-1))),IF(K155="PLACED",((((#REF!-1)*H155)*'win bsp'!$B$2)-'win bsp'!$B$2),IF(H155=0,-'win bsp'!$B$2,IF(H155=0,-'win bsp'!$B$2,-('win bsp'!$B$2*2)))))))*E155))</f>
        <v>-20</v>
      </c>
      <c r="O155" s="28">
        <f>IF(ISBLANK(K155),,IF(ISBLANK(#REF!),,(IF(K155="WON-EW",((((L155-1)*H155)*'win bsp'!$B$2)+('win bsp'!$B$2*(L155-1))),IF(K155="WON",((((L155-1)*H155)*'win bsp'!$B$2)+('win bsp'!$B$2*(L155-1))),IF(K155="PLACED",((((L155-1)*H155)*'win bsp'!$B$2)-'win bsp'!$B$2),IF(H155=0,-'win bsp'!$B$2,IF(H155=0,-'win bsp'!$B$2,-('win bsp'!$B$2*2)))))))*E155))</f>
        <v>-20</v>
      </c>
      <c r="P155" s="28">
        <f>IF(ISBLANK(K155),,IF(S155&lt;&gt;1,((IF(K155="WON-EW",(((I155-1)*'win bsp'!$B$2)*(1-$B$3))+(((J155-1)*'win bsp'!$B$2)*(1-$B$3)),IF(K155="WON",(((I155-1)*'win bsp'!$B$2)*(1-$B$3)),IF(K155="PLACED",(((J155-1)*'win bsp'!$B$2)*(1-$B$3))-'win bsp'!$B$2,IF(H155=0,-'win bsp'!$B$2,-('win bsp'!$B$2*2))))))*E155),0))</f>
        <v>-20</v>
      </c>
      <c r="S155">
        <f t="shared" si="5"/>
        <v>2</v>
      </c>
    </row>
    <row r="156" spans="1:19" ht="15">
      <c r="A156" s="22">
        <v>42751</v>
      </c>
      <c r="B156" s="23">
        <v>14.45</v>
      </c>
      <c r="C156" s="18" t="s">
        <v>112</v>
      </c>
      <c r="D156" s="18" t="s">
        <v>213</v>
      </c>
      <c r="E156" s="24">
        <v>1</v>
      </c>
      <c r="F156" s="24" t="s">
        <v>31</v>
      </c>
      <c r="G156" s="24" t="s">
        <v>32</v>
      </c>
      <c r="H156" s="24">
        <v>0</v>
      </c>
      <c r="I156" s="42">
        <v>4.18</v>
      </c>
      <c r="J156" s="24"/>
      <c r="K156" s="19" t="s">
        <v>29</v>
      </c>
      <c r="L156" s="27" t="e">
        <f>((#REF!-1)*(1-(IF(F156="no",0,'win bsp'!$B$3)))+1)</f>
        <v>#REF!</v>
      </c>
      <c r="M156" s="27">
        <f t="shared" si="4"/>
        <v>1</v>
      </c>
      <c r="N156" s="29">
        <f>IF(ISBLANK(K156),,IF(ISBLANK(#REF!),,(IF(K156="WON-EW",((((#REF!-1)*H156)*'win bsp'!$B$2)+('win bsp'!$B$2*(#REF!-1))),IF(K156="WON",((((#REF!-1)*H156)*'win bsp'!$B$2)+('win bsp'!$B$2*(#REF!-1))),IF(K156="PLACED",((((#REF!-1)*H156)*'win bsp'!$B$2)-'win bsp'!$B$2),IF(H156=0,-'win bsp'!$B$2,IF(H156=0,-'win bsp'!$B$2,-('win bsp'!$B$2*2)))))))*E156))</f>
        <v>-20</v>
      </c>
      <c r="O156" s="28">
        <f>IF(ISBLANK(K156),,IF(ISBLANK(#REF!),,(IF(K156="WON-EW",((((L156-1)*H156)*'win bsp'!$B$2)+('win bsp'!$B$2*(L156-1))),IF(K156="WON",((((L156-1)*H156)*'win bsp'!$B$2)+('win bsp'!$B$2*(L156-1))),IF(K156="PLACED",((((L156-1)*H156)*'win bsp'!$B$2)-'win bsp'!$B$2),IF(H156=0,-'win bsp'!$B$2,IF(H156=0,-'win bsp'!$B$2,-('win bsp'!$B$2*2)))))))*E156))</f>
        <v>-20</v>
      </c>
      <c r="P156" s="28">
        <f>IF(ISBLANK(K156),,IF(S156&lt;&gt;1,((IF(K156="WON-EW",(((I156-1)*'win bsp'!$B$2)*(1-$B$3))+(((J156-1)*'win bsp'!$B$2)*(1-$B$3)),IF(K156="WON",(((I156-1)*'win bsp'!$B$2)*(1-$B$3)),IF(K156="PLACED",(((J156-1)*'win bsp'!$B$2)*(1-$B$3))-'win bsp'!$B$2,IF(H156=0,-'win bsp'!$B$2,-('win bsp'!$B$2*2))))))*E156),0))</f>
        <v>-20</v>
      </c>
      <c r="S156">
        <f t="shared" si="5"/>
        <v>2</v>
      </c>
    </row>
    <row r="157" spans="1:19" ht="15">
      <c r="A157" s="22">
        <v>42751</v>
      </c>
      <c r="B157" s="23">
        <v>14.55</v>
      </c>
      <c r="C157" s="18" t="s">
        <v>38</v>
      </c>
      <c r="D157" s="18" t="s">
        <v>214</v>
      </c>
      <c r="E157" s="24">
        <v>1</v>
      </c>
      <c r="F157" s="24" t="s">
        <v>31</v>
      </c>
      <c r="G157" s="24" t="s">
        <v>32</v>
      </c>
      <c r="H157" s="24">
        <v>0</v>
      </c>
      <c r="I157" s="42">
        <v>4.03</v>
      </c>
      <c r="J157" s="24"/>
      <c r="K157" s="19" t="s">
        <v>29</v>
      </c>
      <c r="L157" s="27" t="e">
        <f>((#REF!-1)*(1-(IF(F157="no",0,'win bsp'!$B$3)))+1)</f>
        <v>#REF!</v>
      </c>
      <c r="M157" s="27">
        <f t="shared" si="4"/>
        <v>1</v>
      </c>
      <c r="N157" s="29">
        <f>IF(ISBLANK(K157),,IF(ISBLANK(#REF!),,(IF(K157="WON-EW",((((#REF!-1)*H157)*'win bsp'!$B$2)+('win bsp'!$B$2*(#REF!-1))),IF(K157="WON",((((#REF!-1)*H157)*'win bsp'!$B$2)+('win bsp'!$B$2*(#REF!-1))),IF(K157="PLACED",((((#REF!-1)*H157)*'win bsp'!$B$2)-'win bsp'!$B$2),IF(H157=0,-'win bsp'!$B$2,IF(H157=0,-'win bsp'!$B$2,-('win bsp'!$B$2*2)))))))*E157))</f>
        <v>-20</v>
      </c>
      <c r="O157" s="28">
        <f>IF(ISBLANK(K157),,IF(ISBLANK(#REF!),,(IF(K157="WON-EW",((((L157-1)*H157)*'win bsp'!$B$2)+('win bsp'!$B$2*(L157-1))),IF(K157="WON",((((L157-1)*H157)*'win bsp'!$B$2)+('win bsp'!$B$2*(L157-1))),IF(K157="PLACED",((((L157-1)*H157)*'win bsp'!$B$2)-'win bsp'!$B$2),IF(H157=0,-'win bsp'!$B$2,IF(H157=0,-'win bsp'!$B$2,-('win bsp'!$B$2*2)))))))*E157))</f>
        <v>-20</v>
      </c>
      <c r="P157" s="28">
        <f>IF(ISBLANK(K157),,IF(S157&lt;&gt;1,((IF(K157="WON-EW",(((I157-1)*'win bsp'!$B$2)*(1-$B$3))+(((J157-1)*'win bsp'!$B$2)*(1-$B$3)),IF(K157="WON",(((I157-1)*'win bsp'!$B$2)*(1-$B$3)),IF(K157="PLACED",(((J157-1)*'win bsp'!$B$2)*(1-$B$3))-'win bsp'!$B$2,IF(H157=0,-'win bsp'!$B$2,-('win bsp'!$B$2*2))))))*E157),0))</f>
        <v>-20</v>
      </c>
      <c r="S157">
        <f t="shared" si="5"/>
        <v>2</v>
      </c>
    </row>
    <row r="158" spans="1:19" ht="15">
      <c r="A158" s="22">
        <v>42752</v>
      </c>
      <c r="B158" s="23">
        <v>14.05</v>
      </c>
      <c r="C158" s="18" t="s">
        <v>40</v>
      </c>
      <c r="D158" s="18" t="s">
        <v>215</v>
      </c>
      <c r="E158" s="24">
        <v>1</v>
      </c>
      <c r="F158" s="24" t="s">
        <v>31</v>
      </c>
      <c r="G158" s="24" t="s">
        <v>32</v>
      </c>
      <c r="H158" s="24">
        <v>0</v>
      </c>
      <c r="I158" s="42">
        <v>5.8</v>
      </c>
      <c r="J158" s="24"/>
      <c r="K158" s="19" t="s">
        <v>29</v>
      </c>
      <c r="L158" s="27" t="e">
        <f>((#REF!-1)*(1-(IF(F158="no",0,'win bsp'!$B$3)))+1)</f>
        <v>#REF!</v>
      </c>
      <c r="M158" s="27">
        <f t="shared" si="4"/>
        <v>1</v>
      </c>
      <c r="N158" s="29">
        <f>IF(ISBLANK(K158),,IF(ISBLANK(#REF!),,(IF(K158="WON-EW",((((#REF!-1)*H158)*'win bsp'!$B$2)+('win bsp'!$B$2*(#REF!-1))),IF(K158="WON",((((#REF!-1)*H158)*'win bsp'!$B$2)+('win bsp'!$B$2*(#REF!-1))),IF(K158="PLACED",((((#REF!-1)*H158)*'win bsp'!$B$2)-'win bsp'!$B$2),IF(H158=0,-'win bsp'!$B$2,IF(H158=0,-'win bsp'!$B$2,-('win bsp'!$B$2*2)))))))*E158))</f>
        <v>-20</v>
      </c>
      <c r="O158" s="28">
        <f>IF(ISBLANK(K158),,IF(ISBLANK(#REF!),,(IF(K158="WON-EW",((((L158-1)*H158)*'win bsp'!$B$2)+('win bsp'!$B$2*(L158-1))),IF(K158="WON",((((L158-1)*H158)*'win bsp'!$B$2)+('win bsp'!$B$2*(L158-1))),IF(K158="PLACED",((((L158-1)*H158)*'win bsp'!$B$2)-'win bsp'!$B$2),IF(H158=0,-'win bsp'!$B$2,IF(H158=0,-'win bsp'!$B$2,-('win bsp'!$B$2*2)))))))*E158))</f>
        <v>-20</v>
      </c>
      <c r="P158" s="28">
        <f>IF(ISBLANK(K158),,IF(S158&lt;&gt;1,((IF(K158="WON-EW",(((I158-1)*'win bsp'!$B$2)*(1-$B$3))+(((J158-1)*'win bsp'!$B$2)*(1-$B$3)),IF(K158="WON",(((I158-1)*'win bsp'!$B$2)*(1-$B$3)),IF(K158="PLACED",(((J158-1)*'win bsp'!$B$2)*(1-$B$3))-'win bsp'!$B$2,IF(H158=0,-'win bsp'!$B$2,-('win bsp'!$B$2*2))))))*E158),0))</f>
        <v>-20</v>
      </c>
      <c r="S158">
        <f t="shared" si="5"/>
        <v>2</v>
      </c>
    </row>
    <row r="159" spans="1:19" ht="15">
      <c r="A159" s="22">
        <v>42753</v>
      </c>
      <c r="B159" s="23">
        <v>13.25</v>
      </c>
      <c r="C159" s="18" t="s">
        <v>36</v>
      </c>
      <c r="D159" s="18" t="s">
        <v>216</v>
      </c>
      <c r="E159" s="24">
        <v>1</v>
      </c>
      <c r="F159" s="24" t="s">
        <v>31</v>
      </c>
      <c r="G159" s="24" t="s">
        <v>32</v>
      </c>
      <c r="H159" s="24">
        <v>0</v>
      </c>
      <c r="I159" s="42">
        <v>5.41</v>
      </c>
      <c r="J159" s="24"/>
      <c r="K159" s="19" t="s">
        <v>26</v>
      </c>
      <c r="L159" s="27" t="e">
        <f>((#REF!-1)*(1-(IF(F159="no",0,'win bsp'!$B$3)))+1)</f>
        <v>#REF!</v>
      </c>
      <c r="M159" s="27">
        <f t="shared" si="4"/>
        <v>1</v>
      </c>
      <c r="N159" s="29" t="e">
        <f>IF(ISBLANK(K159),,IF(ISBLANK(#REF!),,(IF(K159="WON-EW",((((#REF!-1)*H159)*'win bsp'!$B$2)+('win bsp'!$B$2*(#REF!-1))),IF(K159="WON",((((#REF!-1)*H159)*'win bsp'!$B$2)+('win bsp'!$B$2*(#REF!-1))),IF(K159="PLACED",((((#REF!-1)*H159)*'win bsp'!$B$2)-'win bsp'!$B$2),IF(H159=0,-'win bsp'!$B$2,IF(H159=0,-'win bsp'!$B$2,-('win bsp'!$B$2*2)))))))*E159))</f>
        <v>#REF!</v>
      </c>
      <c r="O159" s="28" t="e">
        <f>IF(ISBLANK(K159),,IF(ISBLANK(#REF!),,(IF(K159="WON-EW",((((L159-1)*H159)*'win bsp'!$B$2)+('win bsp'!$B$2*(L159-1))),IF(K159="WON",((((L159-1)*H159)*'win bsp'!$B$2)+('win bsp'!$B$2*(L159-1))),IF(K159="PLACED",((((L159-1)*H159)*'win bsp'!$B$2)-'win bsp'!$B$2),IF(H159=0,-'win bsp'!$B$2,IF(H159=0,-'win bsp'!$B$2,-('win bsp'!$B$2*2)))))))*E159))</f>
        <v>#REF!</v>
      </c>
      <c r="P159" s="28">
        <f>IF(ISBLANK(K159),,IF(S159&lt;&gt;1,((IF(K159="WON-EW",(((I159-1)*'win bsp'!$B$2)*(1-$B$3))+(((J159-1)*'win bsp'!$B$2)*(1-$B$3)),IF(K159="WON",(((I159-1)*'win bsp'!$B$2)*(1-$B$3)),IF(K159="PLACED",(((J159-1)*'win bsp'!$B$2)*(1-$B$3))-'win bsp'!$B$2,IF(H159=0,-'win bsp'!$B$2,-('win bsp'!$B$2*2))))))*E159),0))</f>
        <v>83.78999999999999</v>
      </c>
      <c r="S159">
        <f t="shared" si="5"/>
        <v>2</v>
      </c>
    </row>
    <row r="160" spans="1:19" ht="15">
      <c r="A160" s="22">
        <v>42753</v>
      </c>
      <c r="B160" s="23">
        <v>13.5</v>
      </c>
      <c r="C160" s="18" t="s">
        <v>68</v>
      </c>
      <c r="D160" s="18" t="s">
        <v>217</v>
      </c>
      <c r="E160" s="24">
        <v>1</v>
      </c>
      <c r="F160" s="24" t="s">
        <v>31</v>
      </c>
      <c r="G160" s="24" t="s">
        <v>32</v>
      </c>
      <c r="H160" s="24">
        <v>0</v>
      </c>
      <c r="I160" s="42">
        <v>3.6</v>
      </c>
      <c r="J160" s="24"/>
      <c r="K160" s="19" t="s">
        <v>29</v>
      </c>
      <c r="L160" s="27" t="e">
        <f>((#REF!-1)*(1-(IF(F160="no",0,'win bsp'!$B$3)))+1)</f>
        <v>#REF!</v>
      </c>
      <c r="M160" s="27">
        <f t="shared" si="4"/>
        <v>1</v>
      </c>
      <c r="N160" s="29">
        <f>IF(ISBLANK(K160),,IF(ISBLANK(#REF!),,(IF(K160="WON-EW",((((#REF!-1)*H160)*'win bsp'!$B$2)+('win bsp'!$B$2*(#REF!-1))),IF(K160="WON",((((#REF!-1)*H160)*'win bsp'!$B$2)+('win bsp'!$B$2*(#REF!-1))),IF(K160="PLACED",((((#REF!-1)*H160)*'win bsp'!$B$2)-'win bsp'!$B$2),IF(H160=0,-'win bsp'!$B$2,IF(H160=0,-'win bsp'!$B$2,-('win bsp'!$B$2*2)))))))*E160))</f>
        <v>-20</v>
      </c>
      <c r="O160" s="28">
        <f>IF(ISBLANK(K160),,IF(ISBLANK(#REF!),,(IF(K160="WON-EW",((((L160-1)*H160)*'win bsp'!$B$2)+('win bsp'!$B$2*(L160-1))),IF(K160="WON",((((L160-1)*H160)*'win bsp'!$B$2)+('win bsp'!$B$2*(L160-1))),IF(K160="PLACED",((((L160-1)*H160)*'win bsp'!$B$2)-'win bsp'!$B$2),IF(H160=0,-'win bsp'!$B$2,IF(H160=0,-'win bsp'!$B$2,-('win bsp'!$B$2*2)))))))*E160))</f>
        <v>-20</v>
      </c>
      <c r="P160" s="28">
        <f>IF(ISBLANK(K160),,IF(S160&lt;&gt;1,((IF(K160="WON-EW",(((I160-1)*'win bsp'!$B$2)*(1-$B$3))+(((J160-1)*'win bsp'!$B$2)*(1-$B$3)),IF(K160="WON",(((I160-1)*'win bsp'!$B$2)*(1-$B$3)),IF(K160="PLACED",(((J160-1)*'win bsp'!$B$2)*(1-$B$3))-'win bsp'!$B$2,IF(H160=0,-'win bsp'!$B$2,-('win bsp'!$B$2*2))))))*E160),0))</f>
        <v>-20</v>
      </c>
      <c r="S160">
        <f t="shared" si="5"/>
        <v>2</v>
      </c>
    </row>
    <row r="161" spans="1:19" ht="15">
      <c r="A161" s="22">
        <v>42753</v>
      </c>
      <c r="B161" s="23">
        <v>15.45</v>
      </c>
      <c r="C161" s="18" t="s">
        <v>93</v>
      </c>
      <c r="D161" s="18" t="s">
        <v>126</v>
      </c>
      <c r="E161" s="24">
        <v>1</v>
      </c>
      <c r="F161" s="24" t="s">
        <v>31</v>
      </c>
      <c r="G161" s="24" t="s">
        <v>32</v>
      </c>
      <c r="H161" s="24">
        <v>0</v>
      </c>
      <c r="I161" s="42">
        <v>3.46</v>
      </c>
      <c r="J161" s="24"/>
      <c r="K161" s="19" t="s">
        <v>29</v>
      </c>
      <c r="L161" s="27" t="e">
        <f>((#REF!-1)*(1-(IF(F161="no",0,'win bsp'!$B$3)))+1)</f>
        <v>#REF!</v>
      </c>
      <c r="M161" s="27">
        <f t="shared" si="4"/>
        <v>1</v>
      </c>
      <c r="N161" s="29">
        <f>IF(ISBLANK(K161),,IF(ISBLANK(#REF!),,(IF(K161="WON-EW",((((#REF!-1)*H161)*'win bsp'!$B$2)+('win bsp'!$B$2*(#REF!-1))),IF(K161="WON",((((#REF!-1)*H161)*'win bsp'!$B$2)+('win bsp'!$B$2*(#REF!-1))),IF(K161="PLACED",((((#REF!-1)*H161)*'win bsp'!$B$2)-'win bsp'!$B$2),IF(H161=0,-'win bsp'!$B$2,IF(H161=0,-'win bsp'!$B$2,-('win bsp'!$B$2*2)))))))*E161))</f>
        <v>-20</v>
      </c>
      <c r="O161" s="28">
        <f>IF(ISBLANK(K161),,IF(ISBLANK(#REF!),,(IF(K161="WON-EW",((((L161-1)*H161)*'win bsp'!$B$2)+('win bsp'!$B$2*(L161-1))),IF(K161="WON",((((L161-1)*H161)*'win bsp'!$B$2)+('win bsp'!$B$2*(L161-1))),IF(K161="PLACED",((((L161-1)*H161)*'win bsp'!$B$2)-'win bsp'!$B$2),IF(H161=0,-'win bsp'!$B$2,IF(H161=0,-'win bsp'!$B$2,-('win bsp'!$B$2*2)))))))*E161))</f>
        <v>-20</v>
      </c>
      <c r="P161" s="28">
        <f>IF(ISBLANK(K161),,IF(S161&lt;&gt;1,((IF(K161="WON-EW",(((I161-1)*'win bsp'!$B$2)*(1-$B$3))+(((J161-1)*'win bsp'!$B$2)*(1-$B$3)),IF(K161="WON",(((I161-1)*'win bsp'!$B$2)*(1-$B$3)),IF(K161="PLACED",(((J161-1)*'win bsp'!$B$2)*(1-$B$3))-'win bsp'!$B$2,IF(H161=0,-'win bsp'!$B$2,-('win bsp'!$B$2*2))))))*E161),0))</f>
        <v>-20</v>
      </c>
      <c r="S161">
        <f t="shared" si="5"/>
        <v>2</v>
      </c>
    </row>
    <row r="162" spans="1:19" ht="15">
      <c r="A162" s="22">
        <v>42754</v>
      </c>
      <c r="B162" s="23">
        <v>19.3</v>
      </c>
      <c r="C162" s="18" t="s">
        <v>51</v>
      </c>
      <c r="D162" s="18" t="s">
        <v>218</v>
      </c>
      <c r="E162" s="24">
        <v>1</v>
      </c>
      <c r="F162" s="24" t="s">
        <v>31</v>
      </c>
      <c r="G162" s="24" t="s">
        <v>32</v>
      </c>
      <c r="H162" s="24">
        <v>0</v>
      </c>
      <c r="I162" s="42">
        <v>15.04</v>
      </c>
      <c r="J162" s="24"/>
      <c r="K162" s="19" t="s">
        <v>29</v>
      </c>
      <c r="L162" s="27" t="e">
        <f>((#REF!-1)*(1-(IF(F162="no",0,'win bsp'!$B$3)))+1)</f>
        <v>#REF!</v>
      </c>
      <c r="M162" s="27">
        <f t="shared" si="4"/>
        <v>1</v>
      </c>
      <c r="N162" s="29">
        <f>IF(ISBLANK(K162),,IF(ISBLANK(#REF!),,(IF(K162="WON-EW",((((#REF!-1)*H162)*'win bsp'!$B$2)+('win bsp'!$B$2*(#REF!-1))),IF(K162="WON",((((#REF!-1)*H162)*'win bsp'!$B$2)+('win bsp'!$B$2*(#REF!-1))),IF(K162="PLACED",((((#REF!-1)*H162)*'win bsp'!$B$2)-'win bsp'!$B$2),IF(H162=0,-'win bsp'!$B$2,IF(H162=0,-'win bsp'!$B$2,-('win bsp'!$B$2*2)))))))*E162))</f>
        <v>-20</v>
      </c>
      <c r="O162" s="28">
        <f>IF(ISBLANK(K162),,IF(ISBLANK(#REF!),,(IF(K162="WON-EW",((((L162-1)*H162)*'win bsp'!$B$2)+('win bsp'!$B$2*(L162-1))),IF(K162="WON",((((L162-1)*H162)*'win bsp'!$B$2)+('win bsp'!$B$2*(L162-1))),IF(K162="PLACED",((((L162-1)*H162)*'win bsp'!$B$2)-'win bsp'!$B$2),IF(H162=0,-'win bsp'!$B$2,IF(H162=0,-'win bsp'!$B$2,-('win bsp'!$B$2*2)))))))*E162))</f>
        <v>-20</v>
      </c>
      <c r="P162" s="28">
        <f>IF(ISBLANK(K162),,IF(S162&lt;&gt;1,((IF(K162="WON-EW",(((I162-1)*'win bsp'!$B$2)*(1-$B$3))+(((J162-1)*'win bsp'!$B$2)*(1-$B$3)),IF(K162="WON",(((I162-1)*'win bsp'!$B$2)*(1-$B$3)),IF(K162="PLACED",(((J162-1)*'win bsp'!$B$2)*(1-$B$3))-'win bsp'!$B$2,IF(H162=0,-'win bsp'!$B$2,-('win bsp'!$B$2*2))))))*E162),0))</f>
        <v>-20</v>
      </c>
      <c r="S162">
        <f t="shared" si="5"/>
        <v>2</v>
      </c>
    </row>
    <row r="163" spans="1:19" ht="15">
      <c r="A163" s="22">
        <v>42755</v>
      </c>
      <c r="B163" s="23">
        <v>14.35</v>
      </c>
      <c r="C163" s="18" t="s">
        <v>36</v>
      </c>
      <c r="D163" s="18" t="s">
        <v>219</v>
      </c>
      <c r="E163" s="24">
        <v>1</v>
      </c>
      <c r="F163" s="24" t="s">
        <v>31</v>
      </c>
      <c r="G163" s="24" t="s">
        <v>32</v>
      </c>
      <c r="H163" s="24">
        <v>0</v>
      </c>
      <c r="I163" s="42">
        <v>4.9</v>
      </c>
      <c r="J163" s="24"/>
      <c r="K163" s="19" t="s">
        <v>26</v>
      </c>
      <c r="L163" s="27" t="e">
        <f>((#REF!-1)*(1-(IF(F163="no",0,'win bsp'!$B$3)))+1)</f>
        <v>#REF!</v>
      </c>
      <c r="M163" s="27">
        <f t="shared" si="4"/>
        <v>1</v>
      </c>
      <c r="N163" s="29" t="e">
        <f>IF(ISBLANK(K163),,IF(ISBLANK(#REF!),,(IF(K163="WON-EW",((((#REF!-1)*H163)*'win bsp'!$B$2)+('win bsp'!$B$2*(#REF!-1))),IF(K163="WON",((((#REF!-1)*H163)*'win bsp'!$B$2)+('win bsp'!$B$2*(#REF!-1))),IF(K163="PLACED",((((#REF!-1)*H163)*'win bsp'!$B$2)-'win bsp'!$B$2),IF(H163=0,-'win bsp'!$B$2,IF(H163=0,-'win bsp'!$B$2,-('win bsp'!$B$2*2)))))))*E163))</f>
        <v>#REF!</v>
      </c>
      <c r="O163" s="28" t="e">
        <f>IF(ISBLANK(K163),,IF(ISBLANK(#REF!),,(IF(K163="WON-EW",((((L163-1)*H163)*'win bsp'!$B$2)+('win bsp'!$B$2*(L163-1))),IF(K163="WON",((((L163-1)*H163)*'win bsp'!$B$2)+('win bsp'!$B$2*(L163-1))),IF(K163="PLACED",((((L163-1)*H163)*'win bsp'!$B$2)-'win bsp'!$B$2),IF(H163=0,-'win bsp'!$B$2,IF(H163=0,-'win bsp'!$B$2,-('win bsp'!$B$2*2)))))))*E163))</f>
        <v>#REF!</v>
      </c>
      <c r="P163" s="28">
        <f>IF(ISBLANK(K163),,IF(S163&lt;&gt;1,((IF(K163="WON-EW",(((I163-1)*'win bsp'!$B$2)*(1-$B$3))+(((J163-1)*'win bsp'!$B$2)*(1-$B$3)),IF(K163="WON",(((I163-1)*'win bsp'!$B$2)*(1-$B$3)),IF(K163="PLACED",(((J163-1)*'win bsp'!$B$2)*(1-$B$3))-'win bsp'!$B$2,IF(H163=0,-'win bsp'!$B$2,-('win bsp'!$B$2*2))))))*E163),0))</f>
        <v>74.1</v>
      </c>
      <c r="S163">
        <f t="shared" si="5"/>
        <v>2</v>
      </c>
    </row>
    <row r="164" spans="1:19" ht="15">
      <c r="A164" s="22">
        <v>42755</v>
      </c>
      <c r="B164" s="23">
        <v>15.5</v>
      </c>
      <c r="C164" s="18" t="s">
        <v>100</v>
      </c>
      <c r="D164" s="18" t="s">
        <v>220</v>
      </c>
      <c r="E164" s="24">
        <v>1</v>
      </c>
      <c r="F164" s="24" t="s">
        <v>31</v>
      </c>
      <c r="G164" s="24" t="s">
        <v>32</v>
      </c>
      <c r="H164" s="24">
        <v>0</v>
      </c>
      <c r="I164" s="42">
        <v>3.66</v>
      </c>
      <c r="J164" s="24"/>
      <c r="K164" s="19" t="s">
        <v>29</v>
      </c>
      <c r="L164" s="27" t="e">
        <f>((#REF!-1)*(1-(IF(F164="no",0,'win bsp'!$B$3)))+1)</f>
        <v>#REF!</v>
      </c>
      <c r="M164" s="27">
        <f t="shared" si="4"/>
        <v>1</v>
      </c>
      <c r="N164" s="29">
        <f>IF(ISBLANK(K164),,IF(ISBLANK(#REF!),,(IF(K164="WON-EW",((((#REF!-1)*H164)*'win bsp'!$B$2)+('win bsp'!$B$2*(#REF!-1))),IF(K164="WON",((((#REF!-1)*H164)*'win bsp'!$B$2)+('win bsp'!$B$2*(#REF!-1))),IF(K164="PLACED",((((#REF!-1)*H164)*'win bsp'!$B$2)-'win bsp'!$B$2),IF(H164=0,-'win bsp'!$B$2,IF(H164=0,-'win bsp'!$B$2,-('win bsp'!$B$2*2)))))))*E164))</f>
        <v>-20</v>
      </c>
      <c r="O164" s="28">
        <f>IF(ISBLANK(K164),,IF(ISBLANK(#REF!),,(IF(K164="WON-EW",((((L164-1)*H164)*'win bsp'!$B$2)+('win bsp'!$B$2*(L164-1))),IF(K164="WON",((((L164-1)*H164)*'win bsp'!$B$2)+('win bsp'!$B$2*(L164-1))),IF(K164="PLACED",((((L164-1)*H164)*'win bsp'!$B$2)-'win bsp'!$B$2),IF(H164=0,-'win bsp'!$B$2,IF(H164=0,-'win bsp'!$B$2,-('win bsp'!$B$2*2)))))))*E164))</f>
        <v>-20</v>
      </c>
      <c r="P164" s="28">
        <f>IF(ISBLANK(K164),,IF(S164&lt;&gt;1,((IF(K164="WON-EW",(((I164-1)*'win bsp'!$B$2)*(1-$B$3))+(((J164-1)*'win bsp'!$B$2)*(1-$B$3)),IF(K164="WON",(((I164-1)*'win bsp'!$B$2)*(1-$B$3)),IF(K164="PLACED",(((J164-1)*'win bsp'!$B$2)*(1-$B$3))-'win bsp'!$B$2,IF(H164=0,-'win bsp'!$B$2,-('win bsp'!$B$2*2))))))*E164),0))</f>
        <v>-20</v>
      </c>
      <c r="S164">
        <f t="shared" si="5"/>
        <v>2</v>
      </c>
    </row>
    <row r="165" spans="1:19" ht="15">
      <c r="A165" s="22">
        <v>42755</v>
      </c>
      <c r="B165" s="23">
        <v>15.5</v>
      </c>
      <c r="C165" s="18" t="s">
        <v>100</v>
      </c>
      <c r="D165" s="18" t="s">
        <v>221</v>
      </c>
      <c r="E165" s="24">
        <v>1</v>
      </c>
      <c r="F165" s="24" t="s">
        <v>31</v>
      </c>
      <c r="G165" s="24" t="s">
        <v>32</v>
      </c>
      <c r="H165" s="24">
        <v>0</v>
      </c>
      <c r="I165" s="42">
        <v>12.75</v>
      </c>
      <c r="J165" s="24"/>
      <c r="K165" s="19" t="s">
        <v>29</v>
      </c>
      <c r="L165" s="27" t="e">
        <f>((#REF!-1)*(1-(IF(F165="no",0,'win bsp'!$B$3)))+1)</f>
        <v>#REF!</v>
      </c>
      <c r="M165" s="27">
        <f t="shared" si="4"/>
        <v>1</v>
      </c>
      <c r="N165" s="29">
        <f>IF(ISBLANK(K165),,IF(ISBLANK(#REF!),,(IF(K165="WON-EW",((((#REF!-1)*H165)*'win bsp'!$B$2)+('win bsp'!$B$2*(#REF!-1))),IF(K165="WON",((((#REF!-1)*H165)*'win bsp'!$B$2)+('win bsp'!$B$2*(#REF!-1))),IF(K165="PLACED",((((#REF!-1)*H165)*'win bsp'!$B$2)-'win bsp'!$B$2),IF(H165=0,-'win bsp'!$B$2,IF(H165=0,-'win bsp'!$B$2,-('win bsp'!$B$2*2)))))))*E165))</f>
        <v>-20</v>
      </c>
      <c r="O165" s="28">
        <f>IF(ISBLANK(K165),,IF(ISBLANK(#REF!),,(IF(K165="WON-EW",((((L165-1)*H165)*'win bsp'!$B$2)+('win bsp'!$B$2*(L165-1))),IF(K165="WON",((((L165-1)*H165)*'win bsp'!$B$2)+('win bsp'!$B$2*(L165-1))),IF(K165="PLACED",((((L165-1)*H165)*'win bsp'!$B$2)-'win bsp'!$B$2),IF(H165=0,-'win bsp'!$B$2,IF(H165=0,-'win bsp'!$B$2,-('win bsp'!$B$2*2)))))))*E165))</f>
        <v>-20</v>
      </c>
      <c r="P165" s="28">
        <f>IF(ISBLANK(K165),,IF(S165&lt;&gt;1,((IF(K165="WON-EW",(((I165-1)*'win bsp'!$B$2)*(1-$B$3))+(((J165-1)*'win bsp'!$B$2)*(1-$B$3)),IF(K165="WON",(((I165-1)*'win bsp'!$B$2)*(1-$B$3)),IF(K165="PLACED",(((J165-1)*'win bsp'!$B$2)*(1-$B$3))-'win bsp'!$B$2,IF(H165=0,-'win bsp'!$B$2,-('win bsp'!$B$2*2))))))*E165),0))</f>
        <v>-20</v>
      </c>
      <c r="S165">
        <f t="shared" si="5"/>
        <v>2</v>
      </c>
    </row>
    <row r="166" spans="1:19" ht="15">
      <c r="A166" s="22">
        <v>42756</v>
      </c>
      <c r="B166" s="23">
        <v>14.4</v>
      </c>
      <c r="C166" s="18" t="s">
        <v>143</v>
      </c>
      <c r="D166" s="18" t="s">
        <v>222</v>
      </c>
      <c r="E166" s="24">
        <v>1</v>
      </c>
      <c r="F166" s="24" t="s">
        <v>31</v>
      </c>
      <c r="G166" s="24" t="s">
        <v>32</v>
      </c>
      <c r="H166" s="24">
        <v>0</v>
      </c>
      <c r="I166" s="42">
        <v>3.01</v>
      </c>
      <c r="J166" s="24"/>
      <c r="K166" s="19" t="s">
        <v>29</v>
      </c>
      <c r="L166" s="27" t="e">
        <f>((#REF!-1)*(1-(IF(F166="no",0,'win bsp'!$B$3)))+1)</f>
        <v>#REF!</v>
      </c>
      <c r="M166" s="27">
        <f t="shared" si="4"/>
        <v>1</v>
      </c>
      <c r="N166" s="29">
        <f>IF(ISBLANK(K166),,IF(ISBLANK(#REF!),,(IF(K166="WON-EW",((((#REF!-1)*H166)*'win bsp'!$B$2)+('win bsp'!$B$2*(#REF!-1))),IF(K166="WON",((((#REF!-1)*H166)*'win bsp'!$B$2)+('win bsp'!$B$2*(#REF!-1))),IF(K166="PLACED",((((#REF!-1)*H166)*'win bsp'!$B$2)-'win bsp'!$B$2),IF(H166=0,-'win bsp'!$B$2,IF(H166=0,-'win bsp'!$B$2,-('win bsp'!$B$2*2)))))))*E166))</f>
        <v>-20</v>
      </c>
      <c r="O166" s="28">
        <f>IF(ISBLANK(K166),,IF(ISBLANK(#REF!),,(IF(K166="WON-EW",((((L166-1)*H166)*'win bsp'!$B$2)+('win bsp'!$B$2*(L166-1))),IF(K166="WON",((((L166-1)*H166)*'win bsp'!$B$2)+('win bsp'!$B$2*(L166-1))),IF(K166="PLACED",((((L166-1)*H166)*'win bsp'!$B$2)-'win bsp'!$B$2),IF(H166=0,-'win bsp'!$B$2,IF(H166=0,-'win bsp'!$B$2,-('win bsp'!$B$2*2)))))))*E166))</f>
        <v>-20</v>
      </c>
      <c r="P166" s="28">
        <f>IF(ISBLANK(K166),,IF(S166&lt;&gt;1,((IF(K166="WON-EW",(((I166-1)*'win bsp'!$B$2)*(1-$B$3))+(((J166-1)*'win bsp'!$B$2)*(1-$B$3)),IF(K166="WON",(((I166-1)*'win bsp'!$B$2)*(1-$B$3)),IF(K166="PLACED",(((J166-1)*'win bsp'!$B$2)*(1-$B$3))-'win bsp'!$B$2,IF(H166=0,-'win bsp'!$B$2,-('win bsp'!$B$2*2))))))*E166),0))</f>
        <v>-20</v>
      </c>
      <c r="S166">
        <f t="shared" si="5"/>
        <v>2</v>
      </c>
    </row>
    <row r="167" spans="1:19" ht="15">
      <c r="A167" s="22">
        <v>42756</v>
      </c>
      <c r="B167" s="23">
        <v>14.4</v>
      </c>
      <c r="C167" s="18" t="s">
        <v>143</v>
      </c>
      <c r="D167" s="18" t="s">
        <v>223</v>
      </c>
      <c r="E167" s="24">
        <v>1</v>
      </c>
      <c r="F167" s="24" t="s">
        <v>31</v>
      </c>
      <c r="G167" s="24" t="s">
        <v>32</v>
      </c>
      <c r="H167" s="24">
        <v>0</v>
      </c>
      <c r="I167" s="42">
        <v>2.59</v>
      </c>
      <c r="J167" s="24"/>
      <c r="K167" s="19" t="s">
        <v>26</v>
      </c>
      <c r="L167" s="27" t="e">
        <f>((#REF!-1)*(1-(IF(F167="no",0,'win bsp'!$B$3)))+1)</f>
        <v>#REF!</v>
      </c>
      <c r="M167" s="27">
        <f t="shared" si="4"/>
        <v>1</v>
      </c>
      <c r="N167" s="29" t="e">
        <f>IF(ISBLANK(K167),,IF(ISBLANK(#REF!),,(IF(K167="WON-EW",((((#REF!-1)*H167)*'win bsp'!$B$2)+('win bsp'!$B$2*(#REF!-1))),IF(K167="WON",((((#REF!-1)*H167)*'win bsp'!$B$2)+('win bsp'!$B$2*(#REF!-1))),IF(K167="PLACED",((((#REF!-1)*H167)*'win bsp'!$B$2)-'win bsp'!$B$2),IF(H167=0,-'win bsp'!$B$2,IF(H167=0,-'win bsp'!$B$2,-('win bsp'!$B$2*2)))))))*E167))</f>
        <v>#REF!</v>
      </c>
      <c r="O167" s="28" t="e">
        <f>IF(ISBLANK(K167),,IF(ISBLANK(#REF!),,(IF(K167="WON-EW",((((L167-1)*H167)*'win bsp'!$B$2)+('win bsp'!$B$2*(L167-1))),IF(K167="WON",((((L167-1)*H167)*'win bsp'!$B$2)+('win bsp'!$B$2*(L167-1))),IF(K167="PLACED",((((L167-1)*H167)*'win bsp'!$B$2)-'win bsp'!$B$2),IF(H167=0,-'win bsp'!$B$2,IF(H167=0,-'win bsp'!$B$2,-('win bsp'!$B$2*2)))))))*E167))</f>
        <v>#REF!</v>
      </c>
      <c r="P167" s="28">
        <f>IF(ISBLANK(K167),,IF(S167&lt;&gt;1,((IF(K167="WON-EW",(((I167-1)*'win bsp'!$B$2)*(1-$B$3))+(((J167-1)*'win bsp'!$B$2)*(1-$B$3)),IF(K167="WON",(((I167-1)*'win bsp'!$B$2)*(1-$B$3)),IF(K167="PLACED",(((J167-1)*'win bsp'!$B$2)*(1-$B$3))-'win bsp'!$B$2,IF(H167=0,-'win bsp'!$B$2,-('win bsp'!$B$2*2))))))*E167),0))</f>
        <v>30.209999999999997</v>
      </c>
      <c r="S167">
        <f t="shared" si="5"/>
        <v>2</v>
      </c>
    </row>
    <row r="168" spans="1:19" ht="15">
      <c r="A168" s="22">
        <v>42756</v>
      </c>
      <c r="B168" s="23">
        <v>15.5</v>
      </c>
      <c r="C168" s="18" t="s">
        <v>143</v>
      </c>
      <c r="D168" s="18" t="s">
        <v>224</v>
      </c>
      <c r="E168" s="24">
        <v>1</v>
      </c>
      <c r="F168" s="24" t="s">
        <v>31</v>
      </c>
      <c r="G168" s="24" t="s">
        <v>32</v>
      </c>
      <c r="H168" s="24">
        <v>0</v>
      </c>
      <c r="I168" s="42">
        <v>7.38</v>
      </c>
      <c r="J168" s="24"/>
      <c r="K168" s="19" t="s">
        <v>26</v>
      </c>
      <c r="L168" s="27" t="e">
        <f>((#REF!-1)*(1-(IF(F168="no",0,'win bsp'!$B$3)))+1)</f>
        <v>#REF!</v>
      </c>
      <c r="M168" s="27">
        <f t="shared" si="4"/>
        <v>1</v>
      </c>
      <c r="N168" s="29" t="e">
        <f>IF(ISBLANK(K168),,IF(ISBLANK(#REF!),,(IF(K168="WON-EW",((((#REF!-1)*H168)*'win bsp'!$B$2)+('win bsp'!$B$2*(#REF!-1))),IF(K168="WON",((((#REF!-1)*H168)*'win bsp'!$B$2)+('win bsp'!$B$2*(#REF!-1))),IF(K168="PLACED",((((#REF!-1)*H168)*'win bsp'!$B$2)-'win bsp'!$B$2),IF(H168=0,-'win bsp'!$B$2,IF(H168=0,-'win bsp'!$B$2,-('win bsp'!$B$2*2)))))))*E168))</f>
        <v>#REF!</v>
      </c>
      <c r="O168" s="28" t="e">
        <f>IF(ISBLANK(K168),,IF(ISBLANK(#REF!),,(IF(K168="WON-EW",((((L168-1)*H168)*'win bsp'!$B$2)+('win bsp'!$B$2*(L168-1))),IF(K168="WON",((((L168-1)*H168)*'win bsp'!$B$2)+('win bsp'!$B$2*(L168-1))),IF(K168="PLACED",((((L168-1)*H168)*'win bsp'!$B$2)-'win bsp'!$B$2),IF(H168=0,-'win bsp'!$B$2,IF(H168=0,-'win bsp'!$B$2,-('win bsp'!$B$2*2)))))))*E168))</f>
        <v>#REF!</v>
      </c>
      <c r="P168" s="28">
        <f>IF(ISBLANK(K168),,IF(S168&lt;&gt;1,((IF(K168="WON-EW",(((I168-1)*'win bsp'!$B$2)*(1-$B$3))+(((J168-1)*'win bsp'!$B$2)*(1-$B$3)),IF(K168="WON",(((I168-1)*'win bsp'!$B$2)*(1-$B$3)),IF(K168="PLACED",(((J168-1)*'win bsp'!$B$2)*(1-$B$3))-'win bsp'!$B$2,IF(H168=0,-'win bsp'!$B$2,-('win bsp'!$B$2*2))))))*E168),0))</f>
        <v>121.21999999999998</v>
      </c>
      <c r="S168">
        <f t="shared" si="5"/>
        <v>2</v>
      </c>
    </row>
    <row r="169" spans="1:19" ht="15">
      <c r="A169" s="22">
        <v>42756</v>
      </c>
      <c r="B169" s="23">
        <v>15.1</v>
      </c>
      <c r="C169" s="18" t="s">
        <v>36</v>
      </c>
      <c r="D169" s="18" t="s">
        <v>225</v>
      </c>
      <c r="E169" s="24">
        <v>1</v>
      </c>
      <c r="F169" s="24" t="s">
        <v>31</v>
      </c>
      <c r="G169" s="24" t="s">
        <v>32</v>
      </c>
      <c r="H169" s="24">
        <v>0</v>
      </c>
      <c r="I169" s="42">
        <v>17.29</v>
      </c>
      <c r="J169" s="24"/>
      <c r="K169" s="19" t="s">
        <v>29</v>
      </c>
      <c r="L169" s="27" t="e">
        <f>((#REF!-1)*(1-(IF(F169="no",0,'win bsp'!$B$3)))+1)</f>
        <v>#REF!</v>
      </c>
      <c r="M169" s="27">
        <f t="shared" si="4"/>
        <v>1</v>
      </c>
      <c r="N169" s="29">
        <f>IF(ISBLANK(K169),,IF(ISBLANK(#REF!),,(IF(K169="WON-EW",((((#REF!-1)*H169)*'win bsp'!$B$2)+('win bsp'!$B$2*(#REF!-1))),IF(K169="WON",((((#REF!-1)*H169)*'win bsp'!$B$2)+('win bsp'!$B$2*(#REF!-1))),IF(K169="PLACED",((((#REF!-1)*H169)*'win bsp'!$B$2)-'win bsp'!$B$2),IF(H169=0,-'win bsp'!$B$2,IF(H169=0,-'win bsp'!$B$2,-('win bsp'!$B$2*2)))))))*E169))</f>
        <v>-20</v>
      </c>
      <c r="O169" s="28">
        <f>IF(ISBLANK(K169),,IF(ISBLANK(#REF!),,(IF(K169="WON-EW",((((L169-1)*H169)*'win bsp'!$B$2)+('win bsp'!$B$2*(L169-1))),IF(K169="WON",((((L169-1)*H169)*'win bsp'!$B$2)+('win bsp'!$B$2*(L169-1))),IF(K169="PLACED",((((L169-1)*H169)*'win bsp'!$B$2)-'win bsp'!$B$2),IF(H169=0,-'win bsp'!$B$2,IF(H169=0,-'win bsp'!$B$2,-('win bsp'!$B$2*2)))))))*E169))</f>
        <v>-20</v>
      </c>
      <c r="P169" s="28">
        <f>IF(ISBLANK(K169),,IF(S169&lt;&gt;1,((IF(K169="WON-EW",(((I169-1)*'win bsp'!$B$2)*(1-$B$3))+(((J169-1)*'win bsp'!$B$2)*(1-$B$3)),IF(K169="WON",(((I169-1)*'win bsp'!$B$2)*(1-$B$3)),IF(K169="PLACED",(((J169-1)*'win bsp'!$B$2)*(1-$B$3))-'win bsp'!$B$2,IF(H169=0,-'win bsp'!$B$2,-('win bsp'!$B$2*2))))))*E169),0))</f>
        <v>-20</v>
      </c>
      <c r="S169">
        <f t="shared" si="5"/>
        <v>2</v>
      </c>
    </row>
    <row r="170" spans="1:19" ht="15">
      <c r="A170" s="22">
        <v>42756</v>
      </c>
      <c r="B170" s="23">
        <v>15.45</v>
      </c>
      <c r="C170" s="18" t="s">
        <v>36</v>
      </c>
      <c r="D170" s="18" t="s">
        <v>172</v>
      </c>
      <c r="E170" s="24">
        <v>1</v>
      </c>
      <c r="F170" s="24" t="s">
        <v>31</v>
      </c>
      <c r="G170" s="24" t="s">
        <v>32</v>
      </c>
      <c r="H170" s="24">
        <v>0</v>
      </c>
      <c r="I170" s="42">
        <v>12</v>
      </c>
      <c r="J170" s="24"/>
      <c r="K170" s="19" t="s">
        <v>29</v>
      </c>
      <c r="L170" s="27" t="e">
        <f>((#REF!-1)*(1-(IF(F170="no",0,'win bsp'!$B$3)))+1)</f>
        <v>#REF!</v>
      </c>
      <c r="M170" s="27">
        <f t="shared" si="4"/>
        <v>1</v>
      </c>
      <c r="N170" s="29">
        <f>IF(ISBLANK(K170),,IF(ISBLANK(#REF!),,(IF(K170="WON-EW",((((#REF!-1)*H170)*'win bsp'!$B$2)+('win bsp'!$B$2*(#REF!-1))),IF(K170="WON",((((#REF!-1)*H170)*'win bsp'!$B$2)+('win bsp'!$B$2*(#REF!-1))),IF(K170="PLACED",((((#REF!-1)*H170)*'win bsp'!$B$2)-'win bsp'!$B$2),IF(H170=0,-'win bsp'!$B$2,IF(H170=0,-'win bsp'!$B$2,-('win bsp'!$B$2*2)))))))*E170))</f>
        <v>-20</v>
      </c>
      <c r="O170" s="28">
        <f>IF(ISBLANK(K170),,IF(ISBLANK(#REF!),,(IF(K170="WON-EW",((((L170-1)*H170)*'win bsp'!$B$2)+('win bsp'!$B$2*(L170-1))),IF(K170="WON",((((L170-1)*H170)*'win bsp'!$B$2)+('win bsp'!$B$2*(L170-1))),IF(K170="PLACED",((((L170-1)*H170)*'win bsp'!$B$2)-'win bsp'!$B$2),IF(H170=0,-'win bsp'!$B$2,IF(H170=0,-'win bsp'!$B$2,-('win bsp'!$B$2*2)))))))*E170))</f>
        <v>-20</v>
      </c>
      <c r="P170" s="28">
        <f>IF(ISBLANK(K170),,IF(S170&lt;&gt;1,((IF(K170="WON-EW",(((I170-1)*'win bsp'!$B$2)*(1-$B$3))+(((J170-1)*'win bsp'!$B$2)*(1-$B$3)),IF(K170="WON",(((I170-1)*'win bsp'!$B$2)*(1-$B$3)),IF(K170="PLACED",(((J170-1)*'win bsp'!$B$2)*(1-$B$3))-'win bsp'!$B$2,IF(H170=0,-'win bsp'!$B$2,-('win bsp'!$B$2*2))))))*E170),0))</f>
        <v>-20</v>
      </c>
      <c r="S170">
        <f t="shared" si="5"/>
        <v>2</v>
      </c>
    </row>
    <row r="171" spans="1:19" ht="15">
      <c r="A171" s="22">
        <v>42756</v>
      </c>
      <c r="B171" s="23">
        <v>17.45</v>
      </c>
      <c r="C171" s="18" t="s">
        <v>118</v>
      </c>
      <c r="D171" s="18" t="s">
        <v>226</v>
      </c>
      <c r="E171" s="24">
        <v>1</v>
      </c>
      <c r="F171" s="24" t="s">
        <v>31</v>
      </c>
      <c r="G171" s="24" t="s">
        <v>32</v>
      </c>
      <c r="H171" s="24">
        <v>0</v>
      </c>
      <c r="I171" s="42">
        <v>4.8</v>
      </c>
      <c r="J171" s="24"/>
      <c r="K171" s="19" t="s">
        <v>29</v>
      </c>
      <c r="L171" s="27" t="e">
        <f>((#REF!-1)*(1-(IF(F171="no",0,'win bsp'!$B$3)))+1)</f>
        <v>#REF!</v>
      </c>
      <c r="M171" s="27">
        <f t="shared" si="4"/>
        <v>1</v>
      </c>
      <c r="N171" s="29">
        <f>IF(ISBLANK(K171),,IF(ISBLANK(#REF!),,(IF(K171="WON-EW",((((#REF!-1)*H171)*'win bsp'!$B$2)+('win bsp'!$B$2*(#REF!-1))),IF(K171="WON",((((#REF!-1)*H171)*'win bsp'!$B$2)+('win bsp'!$B$2*(#REF!-1))),IF(K171="PLACED",((((#REF!-1)*H171)*'win bsp'!$B$2)-'win bsp'!$B$2),IF(H171=0,-'win bsp'!$B$2,IF(H171=0,-'win bsp'!$B$2,-('win bsp'!$B$2*2)))))))*E171))</f>
        <v>-20</v>
      </c>
      <c r="O171" s="28">
        <f>IF(ISBLANK(K171),,IF(ISBLANK(#REF!),,(IF(K171="WON-EW",((((L171-1)*H171)*'win bsp'!$B$2)+('win bsp'!$B$2*(L171-1))),IF(K171="WON",((((L171-1)*H171)*'win bsp'!$B$2)+('win bsp'!$B$2*(L171-1))),IF(K171="PLACED",((((L171-1)*H171)*'win bsp'!$B$2)-'win bsp'!$B$2),IF(H171=0,-'win bsp'!$B$2,IF(H171=0,-'win bsp'!$B$2,-('win bsp'!$B$2*2)))))))*E171))</f>
        <v>-20</v>
      </c>
      <c r="P171" s="28">
        <f>IF(ISBLANK(K171),,IF(S171&lt;&gt;1,((IF(K171="WON-EW",(((I171-1)*'win bsp'!$B$2)*(1-$B$3))+(((J171-1)*'win bsp'!$B$2)*(1-$B$3)),IF(K171="WON",(((I171-1)*'win bsp'!$B$2)*(1-$B$3)),IF(K171="PLACED",(((J171-1)*'win bsp'!$B$2)*(1-$B$3))-'win bsp'!$B$2,IF(H171=0,-'win bsp'!$B$2,-('win bsp'!$B$2*2))))))*E171),0))</f>
        <v>-20</v>
      </c>
      <c r="S171">
        <f t="shared" si="5"/>
        <v>2</v>
      </c>
    </row>
    <row r="172" spans="1:19" ht="15">
      <c r="A172" s="22">
        <v>42758</v>
      </c>
      <c r="B172" s="23">
        <v>13.5</v>
      </c>
      <c r="C172" s="18" t="s">
        <v>120</v>
      </c>
      <c r="D172" s="18" t="s">
        <v>227</v>
      </c>
      <c r="E172" s="24">
        <v>1</v>
      </c>
      <c r="F172" s="24" t="s">
        <v>31</v>
      </c>
      <c r="G172" s="24" t="s">
        <v>32</v>
      </c>
      <c r="H172" s="24">
        <v>0</v>
      </c>
      <c r="I172" s="42">
        <v>3.04</v>
      </c>
      <c r="J172" s="24"/>
      <c r="K172" s="19" t="s">
        <v>26</v>
      </c>
      <c r="L172" s="27" t="e">
        <f>((#REF!-1)*(1-(IF(F172="no",0,'win bsp'!$B$3)))+1)</f>
        <v>#REF!</v>
      </c>
      <c r="M172" s="27">
        <f t="shared" si="4"/>
        <v>1</v>
      </c>
      <c r="N172" s="29" t="e">
        <f>IF(ISBLANK(K172),,IF(ISBLANK(#REF!),,(IF(K172="WON-EW",((((#REF!-1)*H172)*'win bsp'!$B$2)+('win bsp'!$B$2*(#REF!-1))),IF(K172="WON",((((#REF!-1)*H172)*'win bsp'!$B$2)+('win bsp'!$B$2*(#REF!-1))),IF(K172="PLACED",((((#REF!-1)*H172)*'win bsp'!$B$2)-'win bsp'!$B$2),IF(H172=0,-'win bsp'!$B$2,IF(H172=0,-'win bsp'!$B$2,-('win bsp'!$B$2*2)))))))*E172))</f>
        <v>#REF!</v>
      </c>
      <c r="O172" s="28" t="e">
        <f>IF(ISBLANK(K172),,IF(ISBLANK(#REF!),,(IF(K172="WON-EW",((((L172-1)*H172)*'win bsp'!$B$2)+('win bsp'!$B$2*(L172-1))),IF(K172="WON",((((L172-1)*H172)*'win bsp'!$B$2)+('win bsp'!$B$2*(L172-1))),IF(K172="PLACED",((((L172-1)*H172)*'win bsp'!$B$2)-'win bsp'!$B$2),IF(H172=0,-'win bsp'!$B$2,IF(H172=0,-'win bsp'!$B$2,-('win bsp'!$B$2*2)))))))*E172))</f>
        <v>#REF!</v>
      </c>
      <c r="P172" s="28">
        <f>IF(ISBLANK(K172),,IF(S172&lt;&gt;1,((IF(K172="WON-EW",(((I172-1)*'win bsp'!$B$2)*(1-$B$3))+(((J172-1)*'win bsp'!$B$2)*(1-$B$3)),IF(K172="WON",(((I172-1)*'win bsp'!$B$2)*(1-$B$3)),IF(K172="PLACED",(((J172-1)*'win bsp'!$B$2)*(1-$B$3))-'win bsp'!$B$2,IF(H172=0,-'win bsp'!$B$2,-('win bsp'!$B$2*2))))))*E172),0))</f>
        <v>38.76</v>
      </c>
      <c r="S172">
        <f t="shared" si="5"/>
        <v>2</v>
      </c>
    </row>
    <row r="173" spans="1:19" ht="15">
      <c r="A173" s="22">
        <v>42758</v>
      </c>
      <c r="B173" s="23">
        <v>14.2</v>
      </c>
      <c r="C173" s="18" t="s">
        <v>120</v>
      </c>
      <c r="D173" s="18" t="s">
        <v>228</v>
      </c>
      <c r="E173" s="24">
        <v>1</v>
      </c>
      <c r="F173" s="24" t="s">
        <v>31</v>
      </c>
      <c r="G173" s="24" t="s">
        <v>32</v>
      </c>
      <c r="H173" s="24">
        <v>0</v>
      </c>
      <c r="I173" s="42">
        <v>8.47</v>
      </c>
      <c r="J173" s="24"/>
      <c r="K173" s="19" t="s">
        <v>29</v>
      </c>
      <c r="L173" s="27" t="e">
        <f>((#REF!-1)*(1-(IF(F173="no",0,'win bsp'!$B$3)))+1)</f>
        <v>#REF!</v>
      </c>
      <c r="M173" s="27">
        <f t="shared" si="4"/>
        <v>1</v>
      </c>
      <c r="N173" s="29">
        <f>IF(ISBLANK(K173),,IF(ISBLANK(#REF!),,(IF(K173="WON-EW",((((#REF!-1)*H173)*'win bsp'!$B$2)+('win bsp'!$B$2*(#REF!-1))),IF(K173="WON",((((#REF!-1)*H173)*'win bsp'!$B$2)+('win bsp'!$B$2*(#REF!-1))),IF(K173="PLACED",((((#REF!-1)*H173)*'win bsp'!$B$2)-'win bsp'!$B$2),IF(H173=0,-'win bsp'!$B$2,IF(H173=0,-'win bsp'!$B$2,-('win bsp'!$B$2*2)))))))*E173))</f>
        <v>-20</v>
      </c>
      <c r="O173" s="28">
        <f>IF(ISBLANK(K173),,IF(ISBLANK(#REF!),,(IF(K173="WON-EW",((((L173-1)*H173)*'win bsp'!$B$2)+('win bsp'!$B$2*(L173-1))),IF(K173="WON",((((L173-1)*H173)*'win bsp'!$B$2)+('win bsp'!$B$2*(L173-1))),IF(K173="PLACED",((((L173-1)*H173)*'win bsp'!$B$2)-'win bsp'!$B$2),IF(H173=0,-'win bsp'!$B$2,IF(H173=0,-'win bsp'!$B$2,-('win bsp'!$B$2*2)))))))*E173))</f>
        <v>-20</v>
      </c>
      <c r="P173" s="28">
        <f>IF(ISBLANK(K173),,IF(S173&lt;&gt;1,((IF(K173="WON-EW",(((I173-1)*'win bsp'!$B$2)*(1-$B$3))+(((J173-1)*'win bsp'!$B$2)*(1-$B$3)),IF(K173="WON",(((I173-1)*'win bsp'!$B$2)*(1-$B$3)),IF(K173="PLACED",(((J173-1)*'win bsp'!$B$2)*(1-$B$3))-'win bsp'!$B$2,IF(H173=0,-'win bsp'!$B$2,-('win bsp'!$B$2*2))))))*E173),0))</f>
        <v>-20</v>
      </c>
      <c r="S173">
        <f t="shared" si="5"/>
        <v>2</v>
      </c>
    </row>
    <row r="174" spans="1:19" ht="15">
      <c r="A174" s="22">
        <v>42758</v>
      </c>
      <c r="B174" s="23">
        <v>14.5</v>
      </c>
      <c r="C174" s="18" t="s">
        <v>120</v>
      </c>
      <c r="D174" s="18" t="s">
        <v>229</v>
      </c>
      <c r="E174" s="24">
        <v>1</v>
      </c>
      <c r="F174" s="24" t="s">
        <v>31</v>
      </c>
      <c r="G174" s="24" t="s">
        <v>32</v>
      </c>
      <c r="H174" s="24">
        <v>0</v>
      </c>
      <c r="I174" s="42">
        <v>2.92</v>
      </c>
      <c r="J174" s="24"/>
      <c r="K174" s="19" t="s">
        <v>29</v>
      </c>
      <c r="L174" s="27" t="e">
        <f>((#REF!-1)*(1-(IF(F174="no",0,'win bsp'!$B$3)))+1)</f>
        <v>#REF!</v>
      </c>
      <c r="M174" s="27">
        <f t="shared" si="4"/>
        <v>1</v>
      </c>
      <c r="N174" s="29">
        <f>IF(ISBLANK(K174),,IF(ISBLANK(#REF!),,(IF(K174="WON-EW",((((#REF!-1)*H174)*'win bsp'!$B$2)+('win bsp'!$B$2*(#REF!-1))),IF(K174="WON",((((#REF!-1)*H174)*'win bsp'!$B$2)+('win bsp'!$B$2*(#REF!-1))),IF(K174="PLACED",((((#REF!-1)*H174)*'win bsp'!$B$2)-'win bsp'!$B$2),IF(H174=0,-'win bsp'!$B$2,IF(H174=0,-'win bsp'!$B$2,-('win bsp'!$B$2*2)))))))*E174))</f>
        <v>-20</v>
      </c>
      <c r="O174" s="28">
        <f>IF(ISBLANK(K174),,IF(ISBLANK(#REF!),,(IF(K174="WON-EW",((((L174-1)*H174)*'win bsp'!$B$2)+('win bsp'!$B$2*(L174-1))),IF(K174="WON",((((L174-1)*H174)*'win bsp'!$B$2)+('win bsp'!$B$2*(L174-1))),IF(K174="PLACED",((((L174-1)*H174)*'win bsp'!$B$2)-'win bsp'!$B$2),IF(H174=0,-'win bsp'!$B$2,IF(H174=0,-'win bsp'!$B$2,-('win bsp'!$B$2*2)))))))*E174))</f>
        <v>-20</v>
      </c>
      <c r="P174" s="28">
        <f>IF(ISBLANK(K174),,IF(S174&lt;&gt;1,((IF(K174="WON-EW",(((I174-1)*'win bsp'!$B$2)*(1-$B$3))+(((J174-1)*'win bsp'!$B$2)*(1-$B$3)),IF(K174="WON",(((I174-1)*'win bsp'!$B$2)*(1-$B$3)),IF(K174="PLACED",(((J174-1)*'win bsp'!$B$2)*(1-$B$3))-'win bsp'!$B$2,IF(H174=0,-'win bsp'!$B$2,-('win bsp'!$B$2*2))))))*E174),0))</f>
        <v>-20</v>
      </c>
      <c r="S174">
        <f t="shared" si="5"/>
        <v>2</v>
      </c>
    </row>
    <row r="175" spans="1:19" ht="15">
      <c r="A175" s="22">
        <v>42758</v>
      </c>
      <c r="B175" s="23">
        <v>14.3</v>
      </c>
      <c r="C175" s="18" t="s">
        <v>38</v>
      </c>
      <c r="D175" s="18" t="s">
        <v>230</v>
      </c>
      <c r="E175" s="24">
        <v>1</v>
      </c>
      <c r="F175" s="24" t="s">
        <v>31</v>
      </c>
      <c r="G175" s="24" t="s">
        <v>32</v>
      </c>
      <c r="H175" s="24">
        <v>0</v>
      </c>
      <c r="I175" s="42">
        <v>5.08</v>
      </c>
      <c r="J175" s="24"/>
      <c r="K175" s="19" t="s">
        <v>26</v>
      </c>
      <c r="L175" s="27" t="e">
        <f>((#REF!-1)*(1-(IF(F175="no",0,'win bsp'!$B$3)))+1)</f>
        <v>#REF!</v>
      </c>
      <c r="M175" s="27">
        <f t="shared" si="4"/>
        <v>1</v>
      </c>
      <c r="N175" s="29" t="e">
        <f>IF(ISBLANK(K175),,IF(ISBLANK(#REF!),,(IF(K175="WON-EW",((((#REF!-1)*H175)*'win bsp'!$B$2)+('win bsp'!$B$2*(#REF!-1))),IF(K175="WON",((((#REF!-1)*H175)*'win bsp'!$B$2)+('win bsp'!$B$2*(#REF!-1))),IF(K175="PLACED",((((#REF!-1)*H175)*'win bsp'!$B$2)-'win bsp'!$B$2),IF(H175=0,-'win bsp'!$B$2,IF(H175=0,-'win bsp'!$B$2,-('win bsp'!$B$2*2)))))))*E175))</f>
        <v>#REF!</v>
      </c>
      <c r="O175" s="28" t="e">
        <f>IF(ISBLANK(K175),,IF(ISBLANK(#REF!),,(IF(K175="WON-EW",((((L175-1)*H175)*'win bsp'!$B$2)+('win bsp'!$B$2*(L175-1))),IF(K175="WON",((((L175-1)*H175)*'win bsp'!$B$2)+('win bsp'!$B$2*(L175-1))),IF(K175="PLACED",((((L175-1)*H175)*'win bsp'!$B$2)-'win bsp'!$B$2),IF(H175=0,-'win bsp'!$B$2,IF(H175=0,-'win bsp'!$B$2,-('win bsp'!$B$2*2)))))))*E175))</f>
        <v>#REF!</v>
      </c>
      <c r="P175" s="28">
        <f>IF(ISBLANK(K175),,IF(S175&lt;&gt;1,((IF(K175="WON-EW",(((I175-1)*'win bsp'!$B$2)*(1-$B$3))+(((J175-1)*'win bsp'!$B$2)*(1-$B$3)),IF(K175="WON",(((I175-1)*'win bsp'!$B$2)*(1-$B$3)),IF(K175="PLACED",(((J175-1)*'win bsp'!$B$2)*(1-$B$3))-'win bsp'!$B$2,IF(H175=0,-'win bsp'!$B$2,-('win bsp'!$B$2*2))))))*E175),0))</f>
        <v>77.52</v>
      </c>
      <c r="S175">
        <f t="shared" si="5"/>
        <v>2</v>
      </c>
    </row>
    <row r="176" spans="1:19" ht="15">
      <c r="A176" s="22">
        <v>42758</v>
      </c>
      <c r="B176" s="23">
        <v>15.3</v>
      </c>
      <c r="C176" s="18" t="s">
        <v>38</v>
      </c>
      <c r="D176" s="18" t="s">
        <v>231</v>
      </c>
      <c r="E176" s="24">
        <v>1</v>
      </c>
      <c r="F176" s="24" t="s">
        <v>31</v>
      </c>
      <c r="G176" s="24" t="s">
        <v>32</v>
      </c>
      <c r="H176" s="24">
        <v>0</v>
      </c>
      <c r="I176" s="42">
        <v>1.61</v>
      </c>
      <c r="J176" s="24"/>
      <c r="K176" s="19" t="s">
        <v>26</v>
      </c>
      <c r="L176" s="27" t="e">
        <f>((#REF!-1)*(1-(IF(F176="no",0,'win bsp'!$B$3)))+1)</f>
        <v>#REF!</v>
      </c>
      <c r="M176" s="27">
        <f t="shared" si="4"/>
        <v>1</v>
      </c>
      <c r="N176" s="29" t="e">
        <f>IF(ISBLANK(K176),,IF(ISBLANK(#REF!),,(IF(K176="WON-EW",((((#REF!-1)*H176)*'win bsp'!$B$2)+('win bsp'!$B$2*(#REF!-1))),IF(K176="WON",((((#REF!-1)*H176)*'win bsp'!$B$2)+('win bsp'!$B$2*(#REF!-1))),IF(K176="PLACED",((((#REF!-1)*H176)*'win bsp'!$B$2)-'win bsp'!$B$2),IF(H176=0,-'win bsp'!$B$2,IF(H176=0,-'win bsp'!$B$2,-('win bsp'!$B$2*2)))))))*E176))</f>
        <v>#REF!</v>
      </c>
      <c r="O176" s="28" t="e">
        <f>IF(ISBLANK(K176),,IF(ISBLANK(#REF!),,(IF(K176="WON-EW",((((L176-1)*H176)*'win bsp'!$B$2)+('win bsp'!$B$2*(L176-1))),IF(K176="WON",((((L176-1)*H176)*'win bsp'!$B$2)+('win bsp'!$B$2*(L176-1))),IF(K176="PLACED",((((L176-1)*H176)*'win bsp'!$B$2)-'win bsp'!$B$2),IF(H176=0,-'win bsp'!$B$2,IF(H176=0,-'win bsp'!$B$2,-('win bsp'!$B$2*2)))))))*E176))</f>
        <v>#REF!</v>
      </c>
      <c r="P176" s="28">
        <f>IF(ISBLANK(K176),,IF(S176&lt;&gt;1,((IF(K176="WON-EW",(((I176-1)*'win bsp'!$B$2)*(1-$B$3))+(((J176-1)*'win bsp'!$B$2)*(1-$B$3)),IF(K176="WON",(((I176-1)*'win bsp'!$B$2)*(1-$B$3)),IF(K176="PLACED",(((J176-1)*'win bsp'!$B$2)*(1-$B$3))-'win bsp'!$B$2,IF(H176=0,-'win bsp'!$B$2,-('win bsp'!$B$2*2))))))*E176),0))</f>
        <v>11.590000000000002</v>
      </c>
      <c r="S176">
        <f t="shared" si="5"/>
        <v>2</v>
      </c>
    </row>
    <row r="177" spans="1:19" ht="15">
      <c r="A177" s="22">
        <v>42758</v>
      </c>
      <c r="B177" s="23">
        <v>17</v>
      </c>
      <c r="C177" s="18" t="s">
        <v>38</v>
      </c>
      <c r="D177" s="18" t="s">
        <v>232</v>
      </c>
      <c r="E177" s="24">
        <v>1</v>
      </c>
      <c r="F177" s="24" t="s">
        <v>31</v>
      </c>
      <c r="G177" s="24" t="s">
        <v>32</v>
      </c>
      <c r="H177" s="24">
        <v>0</v>
      </c>
      <c r="I177" s="42">
        <v>3.55</v>
      </c>
      <c r="J177" s="24"/>
      <c r="K177" s="19" t="s">
        <v>29</v>
      </c>
      <c r="L177" s="27" t="e">
        <f>((#REF!-1)*(1-(IF(F177="no",0,'win bsp'!$B$3)))+1)</f>
        <v>#REF!</v>
      </c>
      <c r="M177" s="27">
        <f t="shared" si="4"/>
        <v>1</v>
      </c>
      <c r="N177" s="29">
        <f>IF(ISBLANK(K177),,IF(ISBLANK(#REF!),,(IF(K177="WON-EW",((((#REF!-1)*H177)*'win bsp'!$B$2)+('win bsp'!$B$2*(#REF!-1))),IF(K177="WON",((((#REF!-1)*H177)*'win bsp'!$B$2)+('win bsp'!$B$2*(#REF!-1))),IF(K177="PLACED",((((#REF!-1)*H177)*'win bsp'!$B$2)-'win bsp'!$B$2),IF(H177=0,-'win bsp'!$B$2,IF(H177=0,-'win bsp'!$B$2,-('win bsp'!$B$2*2)))))))*E177))</f>
        <v>-20</v>
      </c>
      <c r="O177" s="28">
        <f>IF(ISBLANK(K177),,IF(ISBLANK(#REF!),,(IF(K177="WON-EW",((((L177-1)*H177)*'win bsp'!$B$2)+('win bsp'!$B$2*(L177-1))),IF(K177="WON",((((L177-1)*H177)*'win bsp'!$B$2)+('win bsp'!$B$2*(L177-1))),IF(K177="PLACED",((((L177-1)*H177)*'win bsp'!$B$2)-'win bsp'!$B$2),IF(H177=0,-'win bsp'!$B$2,IF(H177=0,-'win bsp'!$B$2,-('win bsp'!$B$2*2)))))))*E177))</f>
        <v>-20</v>
      </c>
      <c r="P177" s="28">
        <f>IF(ISBLANK(K177),,IF(S177&lt;&gt;1,((IF(K177="WON-EW",(((I177-1)*'win bsp'!$B$2)*(1-$B$3))+(((J177-1)*'win bsp'!$B$2)*(1-$B$3)),IF(K177="WON",(((I177-1)*'win bsp'!$B$2)*(1-$B$3)),IF(K177="PLACED",(((J177-1)*'win bsp'!$B$2)*(1-$B$3))-'win bsp'!$B$2,IF(H177=0,-'win bsp'!$B$2,-('win bsp'!$B$2*2))))))*E177),0))</f>
        <v>-20</v>
      </c>
      <c r="S177">
        <f t="shared" si="5"/>
        <v>2</v>
      </c>
    </row>
    <row r="178" spans="1:19" ht="15">
      <c r="A178" s="22">
        <v>42758</v>
      </c>
      <c r="B178" s="23">
        <v>15.1</v>
      </c>
      <c r="C178" s="18" t="s">
        <v>65</v>
      </c>
      <c r="D178" s="18" t="s">
        <v>233</v>
      </c>
      <c r="E178" s="24">
        <v>1</v>
      </c>
      <c r="F178" s="24" t="s">
        <v>31</v>
      </c>
      <c r="G178" s="24" t="s">
        <v>32</v>
      </c>
      <c r="H178" s="24">
        <v>0</v>
      </c>
      <c r="I178" s="42">
        <v>2.7</v>
      </c>
      <c r="J178" s="24"/>
      <c r="K178" s="19" t="s">
        <v>29</v>
      </c>
      <c r="L178" s="27" t="e">
        <f>((#REF!-1)*(1-(IF(F178="no",0,'win bsp'!$B$3)))+1)</f>
        <v>#REF!</v>
      </c>
      <c r="M178" s="27">
        <f t="shared" si="4"/>
        <v>1</v>
      </c>
      <c r="N178" s="29">
        <f>IF(ISBLANK(K178),,IF(ISBLANK(#REF!),,(IF(K178="WON-EW",((((#REF!-1)*H178)*'win bsp'!$B$2)+('win bsp'!$B$2*(#REF!-1))),IF(K178="WON",((((#REF!-1)*H178)*'win bsp'!$B$2)+('win bsp'!$B$2*(#REF!-1))),IF(K178="PLACED",((((#REF!-1)*H178)*'win bsp'!$B$2)-'win bsp'!$B$2),IF(H178=0,-'win bsp'!$B$2,IF(H178=0,-'win bsp'!$B$2,-('win bsp'!$B$2*2)))))))*E178))</f>
        <v>-20</v>
      </c>
      <c r="O178" s="28">
        <f>IF(ISBLANK(K178),,IF(ISBLANK(#REF!),,(IF(K178="WON-EW",((((L178-1)*H178)*'win bsp'!$B$2)+('win bsp'!$B$2*(L178-1))),IF(K178="WON",((((L178-1)*H178)*'win bsp'!$B$2)+('win bsp'!$B$2*(L178-1))),IF(K178="PLACED",((((L178-1)*H178)*'win bsp'!$B$2)-'win bsp'!$B$2),IF(H178=0,-'win bsp'!$B$2,IF(H178=0,-'win bsp'!$B$2,-('win bsp'!$B$2*2)))))))*E178))</f>
        <v>-20</v>
      </c>
      <c r="P178" s="28">
        <f>IF(ISBLANK(K178),,IF(S178&lt;&gt;1,((IF(K178="WON-EW",(((I178-1)*'win bsp'!$B$2)*(1-$B$3))+(((J178-1)*'win bsp'!$B$2)*(1-$B$3)),IF(K178="WON",(((I178-1)*'win bsp'!$B$2)*(1-$B$3)),IF(K178="PLACED",(((J178-1)*'win bsp'!$B$2)*(1-$B$3))-'win bsp'!$B$2,IF(H178=0,-'win bsp'!$B$2,-('win bsp'!$B$2*2))))))*E178),0))</f>
        <v>-20</v>
      </c>
      <c r="S178">
        <f t="shared" si="5"/>
        <v>2</v>
      </c>
    </row>
    <row r="179" spans="1:19" ht="15">
      <c r="A179" s="22">
        <v>42759</v>
      </c>
      <c r="B179" s="23">
        <v>13.2</v>
      </c>
      <c r="C179" s="18" t="s">
        <v>95</v>
      </c>
      <c r="D179" s="18" t="s">
        <v>234</v>
      </c>
      <c r="E179" s="24">
        <v>1</v>
      </c>
      <c r="F179" s="24" t="s">
        <v>31</v>
      </c>
      <c r="G179" s="24" t="s">
        <v>32</v>
      </c>
      <c r="H179" s="24">
        <v>0</v>
      </c>
      <c r="I179" s="42">
        <v>12.5</v>
      </c>
      <c r="J179" s="24"/>
      <c r="K179" s="19" t="s">
        <v>29</v>
      </c>
      <c r="L179" s="27" t="e">
        <f>((#REF!-1)*(1-(IF(F179="no",0,'win bsp'!$B$3)))+1)</f>
        <v>#REF!</v>
      </c>
      <c r="M179" s="27">
        <f t="shared" si="4"/>
        <v>1</v>
      </c>
      <c r="N179" s="29">
        <f>IF(ISBLANK(K179),,IF(ISBLANK(#REF!),,(IF(K179="WON-EW",((((#REF!-1)*H179)*'win bsp'!$B$2)+('win bsp'!$B$2*(#REF!-1))),IF(K179="WON",((((#REF!-1)*H179)*'win bsp'!$B$2)+('win bsp'!$B$2*(#REF!-1))),IF(K179="PLACED",((((#REF!-1)*H179)*'win bsp'!$B$2)-'win bsp'!$B$2),IF(H179=0,-'win bsp'!$B$2,IF(H179=0,-'win bsp'!$B$2,-('win bsp'!$B$2*2)))))))*E179))</f>
        <v>-20</v>
      </c>
      <c r="O179" s="28">
        <f>IF(ISBLANK(K179),,IF(ISBLANK(#REF!),,(IF(K179="WON-EW",((((L179-1)*H179)*'win bsp'!$B$2)+('win bsp'!$B$2*(L179-1))),IF(K179="WON",((((L179-1)*H179)*'win bsp'!$B$2)+('win bsp'!$B$2*(L179-1))),IF(K179="PLACED",((((L179-1)*H179)*'win bsp'!$B$2)-'win bsp'!$B$2),IF(H179=0,-'win bsp'!$B$2,IF(H179=0,-'win bsp'!$B$2,-('win bsp'!$B$2*2)))))))*E179))</f>
        <v>-20</v>
      </c>
      <c r="P179" s="28">
        <f>IF(ISBLANK(K179),,IF(S179&lt;&gt;1,((IF(K179="WON-EW",(((I179-1)*'win bsp'!$B$2)*(1-$B$3))+(((J179-1)*'win bsp'!$B$2)*(1-$B$3)),IF(K179="WON",(((I179-1)*'win bsp'!$B$2)*(1-$B$3)),IF(K179="PLACED",(((J179-1)*'win bsp'!$B$2)*(1-$B$3))-'win bsp'!$B$2,IF(H179=0,-'win bsp'!$B$2,-('win bsp'!$B$2*2))))))*E179),0))</f>
        <v>-20</v>
      </c>
      <c r="S179">
        <f t="shared" si="5"/>
        <v>2</v>
      </c>
    </row>
    <row r="180" spans="1:19" ht="15">
      <c r="A180" s="22">
        <v>42759</v>
      </c>
      <c r="B180" s="23">
        <v>13.4</v>
      </c>
      <c r="C180" s="18" t="s">
        <v>128</v>
      </c>
      <c r="D180" s="18" t="s">
        <v>235</v>
      </c>
      <c r="E180" s="24">
        <v>1</v>
      </c>
      <c r="F180" s="24" t="s">
        <v>31</v>
      </c>
      <c r="G180" s="24" t="s">
        <v>32</v>
      </c>
      <c r="H180" s="24">
        <v>0</v>
      </c>
      <c r="I180" s="42">
        <v>3.77</v>
      </c>
      <c r="J180" s="24"/>
      <c r="K180" s="19" t="s">
        <v>26</v>
      </c>
      <c r="L180" s="27" t="e">
        <f>((#REF!-1)*(1-(IF(F180="no",0,'win bsp'!$B$3)))+1)</f>
        <v>#REF!</v>
      </c>
      <c r="M180" s="27">
        <f t="shared" si="4"/>
        <v>1</v>
      </c>
      <c r="N180" s="29" t="e">
        <f>IF(ISBLANK(K180),,IF(ISBLANK(#REF!),,(IF(K180="WON-EW",((((#REF!-1)*H180)*'win bsp'!$B$2)+('win bsp'!$B$2*(#REF!-1))),IF(K180="WON",((((#REF!-1)*H180)*'win bsp'!$B$2)+('win bsp'!$B$2*(#REF!-1))),IF(K180="PLACED",((((#REF!-1)*H180)*'win bsp'!$B$2)-'win bsp'!$B$2),IF(H180=0,-'win bsp'!$B$2,IF(H180=0,-'win bsp'!$B$2,-('win bsp'!$B$2*2)))))))*E180))</f>
        <v>#REF!</v>
      </c>
      <c r="O180" s="28" t="e">
        <f>IF(ISBLANK(K180),,IF(ISBLANK(#REF!),,(IF(K180="WON-EW",((((L180-1)*H180)*'win bsp'!$B$2)+('win bsp'!$B$2*(L180-1))),IF(K180="WON",((((L180-1)*H180)*'win bsp'!$B$2)+('win bsp'!$B$2*(L180-1))),IF(K180="PLACED",((((L180-1)*H180)*'win bsp'!$B$2)-'win bsp'!$B$2),IF(H180=0,-'win bsp'!$B$2,IF(H180=0,-'win bsp'!$B$2,-('win bsp'!$B$2*2)))))))*E180))</f>
        <v>#REF!</v>
      </c>
      <c r="P180" s="28">
        <f>IF(ISBLANK(K180),,IF(S180&lt;&gt;1,((IF(K180="WON-EW",(((I180-1)*'win bsp'!$B$2)*(1-$B$3))+(((J180-1)*'win bsp'!$B$2)*(1-$B$3)),IF(K180="WON",(((I180-1)*'win bsp'!$B$2)*(1-$B$3)),IF(K180="PLACED",(((J180-1)*'win bsp'!$B$2)*(1-$B$3))-'win bsp'!$B$2,IF(H180=0,-'win bsp'!$B$2,-('win bsp'!$B$2*2))))))*E180),0))</f>
        <v>52.629999999999995</v>
      </c>
      <c r="S180">
        <f t="shared" si="5"/>
        <v>2</v>
      </c>
    </row>
    <row r="181" spans="1:19" ht="15">
      <c r="A181" s="22">
        <v>42760</v>
      </c>
      <c r="B181" s="23">
        <v>14.5</v>
      </c>
      <c r="C181" s="18" t="s">
        <v>95</v>
      </c>
      <c r="D181" s="18" t="s">
        <v>187</v>
      </c>
      <c r="E181" s="24">
        <v>1</v>
      </c>
      <c r="F181" s="24" t="s">
        <v>31</v>
      </c>
      <c r="G181" s="24" t="s">
        <v>32</v>
      </c>
      <c r="H181" s="24">
        <v>0</v>
      </c>
      <c r="I181" s="42">
        <v>1.71</v>
      </c>
      <c r="J181" s="24"/>
      <c r="K181" s="19" t="s">
        <v>29</v>
      </c>
      <c r="L181" s="27" t="e">
        <f>((#REF!-1)*(1-(IF(F181="no",0,'win bsp'!$B$3)))+1)</f>
        <v>#REF!</v>
      </c>
      <c r="M181" s="27">
        <f t="shared" si="4"/>
        <v>1</v>
      </c>
      <c r="N181" s="29">
        <f>IF(ISBLANK(K181),,IF(ISBLANK(#REF!),,(IF(K181="WON-EW",((((#REF!-1)*H181)*'win bsp'!$B$2)+('win bsp'!$B$2*(#REF!-1))),IF(K181="WON",((((#REF!-1)*H181)*'win bsp'!$B$2)+('win bsp'!$B$2*(#REF!-1))),IF(K181="PLACED",((((#REF!-1)*H181)*'win bsp'!$B$2)-'win bsp'!$B$2),IF(H181=0,-'win bsp'!$B$2,IF(H181=0,-'win bsp'!$B$2,-('win bsp'!$B$2*2)))))))*E181))</f>
        <v>-20</v>
      </c>
      <c r="O181" s="28">
        <f>IF(ISBLANK(K181),,IF(ISBLANK(#REF!),,(IF(K181="WON-EW",((((L181-1)*H181)*'win bsp'!$B$2)+('win bsp'!$B$2*(L181-1))),IF(K181="WON",((((L181-1)*H181)*'win bsp'!$B$2)+('win bsp'!$B$2*(L181-1))),IF(K181="PLACED",((((L181-1)*H181)*'win bsp'!$B$2)-'win bsp'!$B$2),IF(H181=0,-'win bsp'!$B$2,IF(H181=0,-'win bsp'!$B$2,-('win bsp'!$B$2*2)))))))*E181))</f>
        <v>-20</v>
      </c>
      <c r="P181" s="28">
        <f>IF(ISBLANK(K181),,IF(S181&lt;&gt;1,((IF(K181="WON-EW",(((I181-1)*'win bsp'!$B$2)*(1-$B$3))+(((J181-1)*'win bsp'!$B$2)*(1-$B$3)),IF(K181="WON",(((I181-1)*'win bsp'!$B$2)*(1-$B$3)),IF(K181="PLACED",(((J181-1)*'win bsp'!$B$2)*(1-$B$3))-'win bsp'!$B$2,IF(H181=0,-'win bsp'!$B$2,-('win bsp'!$B$2*2))))))*E181),0))</f>
        <v>-20</v>
      </c>
      <c r="S181">
        <f t="shared" si="5"/>
        <v>2</v>
      </c>
    </row>
    <row r="182" spans="1:19" ht="15">
      <c r="A182" s="22">
        <v>42761</v>
      </c>
      <c r="B182" s="23">
        <v>15.55</v>
      </c>
      <c r="C182" s="18" t="s">
        <v>128</v>
      </c>
      <c r="D182" s="18" t="s">
        <v>236</v>
      </c>
      <c r="E182" s="24">
        <v>1</v>
      </c>
      <c r="F182" s="24" t="s">
        <v>31</v>
      </c>
      <c r="G182" s="24" t="s">
        <v>32</v>
      </c>
      <c r="H182" s="24">
        <v>0</v>
      </c>
      <c r="I182" s="42">
        <v>5.25</v>
      </c>
      <c r="J182" s="24"/>
      <c r="K182" s="19" t="s">
        <v>29</v>
      </c>
      <c r="L182" s="27" t="e">
        <f>((#REF!-1)*(1-(IF(F182="no",0,'win bsp'!$B$3)))+1)</f>
        <v>#REF!</v>
      </c>
      <c r="M182" s="27">
        <f t="shared" si="4"/>
        <v>1</v>
      </c>
      <c r="N182" s="29">
        <f>IF(ISBLANK(K182),,IF(ISBLANK(#REF!),,(IF(K182="WON-EW",((((#REF!-1)*H182)*'win bsp'!$B$2)+('win bsp'!$B$2*(#REF!-1))),IF(K182="WON",((((#REF!-1)*H182)*'win bsp'!$B$2)+('win bsp'!$B$2*(#REF!-1))),IF(K182="PLACED",((((#REF!-1)*H182)*'win bsp'!$B$2)-'win bsp'!$B$2),IF(H182=0,-'win bsp'!$B$2,IF(H182=0,-'win bsp'!$B$2,-('win bsp'!$B$2*2)))))))*E182))</f>
        <v>-20</v>
      </c>
      <c r="O182" s="28">
        <f>IF(ISBLANK(K182),,IF(ISBLANK(#REF!),,(IF(K182="WON-EW",((((L182-1)*H182)*'win bsp'!$B$2)+('win bsp'!$B$2*(L182-1))),IF(K182="WON",((((L182-1)*H182)*'win bsp'!$B$2)+('win bsp'!$B$2*(L182-1))),IF(K182="PLACED",((((L182-1)*H182)*'win bsp'!$B$2)-'win bsp'!$B$2),IF(H182=0,-'win bsp'!$B$2,IF(H182=0,-'win bsp'!$B$2,-('win bsp'!$B$2*2)))))))*E182))</f>
        <v>-20</v>
      </c>
      <c r="P182" s="28">
        <f>IF(ISBLANK(K182),,IF(S182&lt;&gt;1,((IF(K182="WON-EW",(((I182-1)*'win bsp'!$B$2)*(1-$B$3))+(((J182-1)*'win bsp'!$B$2)*(1-$B$3)),IF(K182="WON",(((I182-1)*'win bsp'!$B$2)*(1-$B$3)),IF(K182="PLACED",(((J182-1)*'win bsp'!$B$2)*(1-$B$3))-'win bsp'!$B$2,IF(H182=0,-'win bsp'!$B$2,-('win bsp'!$B$2*2))))))*E182),0))</f>
        <v>-20</v>
      </c>
      <c r="S182">
        <f t="shared" si="5"/>
        <v>2</v>
      </c>
    </row>
    <row r="183" spans="1:19" ht="15">
      <c r="A183" s="22">
        <v>42762</v>
      </c>
      <c r="B183" s="23">
        <v>13.1</v>
      </c>
      <c r="C183" s="18" t="s">
        <v>36</v>
      </c>
      <c r="D183" s="18" t="s">
        <v>237</v>
      </c>
      <c r="E183" s="24">
        <v>1</v>
      </c>
      <c r="F183" s="24" t="s">
        <v>31</v>
      </c>
      <c r="G183" s="24" t="s">
        <v>32</v>
      </c>
      <c r="H183" s="24">
        <v>0</v>
      </c>
      <c r="I183" s="42">
        <v>9.99</v>
      </c>
      <c r="J183" s="24"/>
      <c r="K183" s="19" t="s">
        <v>29</v>
      </c>
      <c r="L183" s="27" t="e">
        <f>((#REF!-1)*(1-(IF(F183="no",0,'win bsp'!$B$3)))+1)</f>
        <v>#REF!</v>
      </c>
      <c r="M183" s="27">
        <f t="shared" si="4"/>
        <v>1</v>
      </c>
      <c r="N183" s="29">
        <f>IF(ISBLANK(K183),,IF(ISBLANK(#REF!),,(IF(K183="WON-EW",((((#REF!-1)*H183)*'win bsp'!$B$2)+('win bsp'!$B$2*(#REF!-1))),IF(K183="WON",((((#REF!-1)*H183)*'win bsp'!$B$2)+('win bsp'!$B$2*(#REF!-1))),IF(K183="PLACED",((((#REF!-1)*H183)*'win bsp'!$B$2)-'win bsp'!$B$2),IF(H183=0,-'win bsp'!$B$2,IF(H183=0,-'win bsp'!$B$2,-('win bsp'!$B$2*2)))))))*E183))</f>
        <v>-20</v>
      </c>
      <c r="O183" s="28">
        <f>IF(ISBLANK(K183),,IF(ISBLANK(#REF!),,(IF(K183="WON-EW",((((L183-1)*H183)*'win bsp'!$B$2)+('win bsp'!$B$2*(L183-1))),IF(K183="WON",((((L183-1)*H183)*'win bsp'!$B$2)+('win bsp'!$B$2*(L183-1))),IF(K183="PLACED",((((L183-1)*H183)*'win bsp'!$B$2)-'win bsp'!$B$2),IF(H183=0,-'win bsp'!$B$2,IF(H183=0,-'win bsp'!$B$2,-('win bsp'!$B$2*2)))))))*E183))</f>
        <v>-20</v>
      </c>
      <c r="P183" s="28">
        <f>IF(ISBLANK(K183),,IF(S183&lt;&gt;1,((IF(K183="WON-EW",(((I183-1)*'win bsp'!$B$2)*(1-$B$3))+(((J183-1)*'win bsp'!$B$2)*(1-$B$3)),IF(K183="WON",(((I183-1)*'win bsp'!$B$2)*(1-$B$3)),IF(K183="PLACED",(((J183-1)*'win bsp'!$B$2)*(1-$B$3))-'win bsp'!$B$2,IF(H183=0,-'win bsp'!$B$2,-('win bsp'!$B$2*2))))))*E183),0))</f>
        <v>-20</v>
      </c>
      <c r="S183">
        <f t="shared" si="5"/>
        <v>2</v>
      </c>
    </row>
    <row r="184" spans="1:19" ht="15">
      <c r="A184" s="22">
        <v>42762</v>
      </c>
      <c r="B184" s="23">
        <v>13.4</v>
      </c>
      <c r="C184" s="18" t="s">
        <v>36</v>
      </c>
      <c r="D184" s="18" t="s">
        <v>238</v>
      </c>
      <c r="E184" s="24">
        <v>1</v>
      </c>
      <c r="F184" s="24" t="s">
        <v>31</v>
      </c>
      <c r="G184" s="24" t="s">
        <v>32</v>
      </c>
      <c r="H184" s="24">
        <v>0</v>
      </c>
      <c r="I184" s="42">
        <v>2.14</v>
      </c>
      <c r="J184" s="24"/>
      <c r="K184" s="19" t="s">
        <v>26</v>
      </c>
      <c r="L184" s="27" t="e">
        <f>((#REF!-1)*(1-(IF(F184="no",0,'win bsp'!$B$3)))+1)</f>
        <v>#REF!</v>
      </c>
      <c r="M184" s="27">
        <f t="shared" si="4"/>
        <v>1</v>
      </c>
      <c r="N184" s="29" t="e">
        <f>IF(ISBLANK(K184),,IF(ISBLANK(#REF!),,(IF(K184="WON-EW",((((#REF!-1)*H184)*'win bsp'!$B$2)+('win bsp'!$B$2*(#REF!-1))),IF(K184="WON",((((#REF!-1)*H184)*'win bsp'!$B$2)+('win bsp'!$B$2*(#REF!-1))),IF(K184="PLACED",((((#REF!-1)*H184)*'win bsp'!$B$2)-'win bsp'!$B$2),IF(H184=0,-'win bsp'!$B$2,IF(H184=0,-'win bsp'!$B$2,-('win bsp'!$B$2*2)))))))*E184))</f>
        <v>#REF!</v>
      </c>
      <c r="O184" s="28" t="e">
        <f>IF(ISBLANK(K184),,IF(ISBLANK(#REF!),,(IF(K184="WON-EW",((((L184-1)*H184)*'win bsp'!$B$2)+('win bsp'!$B$2*(L184-1))),IF(K184="WON",((((L184-1)*H184)*'win bsp'!$B$2)+('win bsp'!$B$2*(L184-1))),IF(K184="PLACED",((((L184-1)*H184)*'win bsp'!$B$2)-'win bsp'!$B$2),IF(H184=0,-'win bsp'!$B$2,IF(H184=0,-'win bsp'!$B$2,-('win bsp'!$B$2*2)))))))*E184))</f>
        <v>#REF!</v>
      </c>
      <c r="P184" s="28">
        <f>IF(ISBLANK(K184),,IF(S184&lt;&gt;1,((IF(K184="WON-EW",(((I184-1)*'win bsp'!$B$2)*(1-$B$3))+(((J184-1)*'win bsp'!$B$2)*(1-$B$3)),IF(K184="WON",(((I184-1)*'win bsp'!$B$2)*(1-$B$3)),IF(K184="PLACED",(((J184-1)*'win bsp'!$B$2)*(1-$B$3))-'win bsp'!$B$2,IF(H184=0,-'win bsp'!$B$2,-('win bsp'!$B$2*2))))))*E184),0))</f>
        <v>21.660000000000004</v>
      </c>
      <c r="S184">
        <f t="shared" si="5"/>
        <v>2</v>
      </c>
    </row>
    <row r="185" spans="1:19" ht="15">
      <c r="A185" s="22">
        <v>42762</v>
      </c>
      <c r="B185" s="23">
        <v>14.4</v>
      </c>
      <c r="C185" s="18" t="s">
        <v>36</v>
      </c>
      <c r="D185" s="18" t="s">
        <v>239</v>
      </c>
      <c r="E185" s="24">
        <v>1</v>
      </c>
      <c r="F185" s="24" t="s">
        <v>31</v>
      </c>
      <c r="G185" s="24" t="s">
        <v>32</v>
      </c>
      <c r="H185" s="24">
        <v>0</v>
      </c>
      <c r="I185" s="42">
        <v>1.72</v>
      </c>
      <c r="J185" s="24"/>
      <c r="K185" s="19" t="s">
        <v>26</v>
      </c>
      <c r="L185" s="27" t="e">
        <f>((#REF!-1)*(1-(IF(F185="no",0,'win bsp'!$B$3)))+1)</f>
        <v>#REF!</v>
      </c>
      <c r="M185" s="27">
        <f t="shared" si="4"/>
        <v>1</v>
      </c>
      <c r="N185" s="29" t="e">
        <f>IF(ISBLANK(K185),,IF(ISBLANK(#REF!),,(IF(K185="WON-EW",((((#REF!-1)*H185)*'win bsp'!$B$2)+('win bsp'!$B$2*(#REF!-1))),IF(K185="WON",((((#REF!-1)*H185)*'win bsp'!$B$2)+('win bsp'!$B$2*(#REF!-1))),IF(K185="PLACED",((((#REF!-1)*H185)*'win bsp'!$B$2)-'win bsp'!$B$2),IF(H185=0,-'win bsp'!$B$2,IF(H185=0,-'win bsp'!$B$2,-('win bsp'!$B$2*2)))))))*E185))</f>
        <v>#REF!</v>
      </c>
      <c r="O185" s="28" t="e">
        <f>IF(ISBLANK(K185),,IF(ISBLANK(#REF!),,(IF(K185="WON-EW",((((L185-1)*H185)*'win bsp'!$B$2)+('win bsp'!$B$2*(L185-1))),IF(K185="WON",((((L185-1)*H185)*'win bsp'!$B$2)+('win bsp'!$B$2*(L185-1))),IF(K185="PLACED",((((L185-1)*H185)*'win bsp'!$B$2)-'win bsp'!$B$2),IF(H185=0,-'win bsp'!$B$2,IF(H185=0,-'win bsp'!$B$2,-('win bsp'!$B$2*2)))))))*E185))</f>
        <v>#REF!</v>
      </c>
      <c r="P185" s="28">
        <f>IF(ISBLANK(K185),,IF(S185&lt;&gt;1,((IF(K185="WON-EW",(((I185-1)*'win bsp'!$B$2)*(1-$B$3))+(((J185-1)*'win bsp'!$B$2)*(1-$B$3)),IF(K185="WON",(((I185-1)*'win bsp'!$B$2)*(1-$B$3)),IF(K185="PLACED",(((J185-1)*'win bsp'!$B$2)*(1-$B$3))-'win bsp'!$B$2,IF(H185=0,-'win bsp'!$B$2,-('win bsp'!$B$2*2))))))*E185),0))</f>
        <v>13.679999999999998</v>
      </c>
      <c r="S185">
        <f t="shared" si="5"/>
        <v>2</v>
      </c>
    </row>
    <row r="186" spans="1:19" ht="15">
      <c r="A186" s="22">
        <v>42762</v>
      </c>
      <c r="B186" s="23">
        <v>15.4</v>
      </c>
      <c r="C186" s="18" t="s">
        <v>36</v>
      </c>
      <c r="D186" s="18" t="s">
        <v>240</v>
      </c>
      <c r="E186" s="24">
        <v>1</v>
      </c>
      <c r="F186" s="24" t="s">
        <v>31</v>
      </c>
      <c r="G186" s="24" t="s">
        <v>32</v>
      </c>
      <c r="H186" s="24">
        <v>0</v>
      </c>
      <c r="I186" s="42">
        <v>1.82</v>
      </c>
      <c r="J186" s="24"/>
      <c r="K186" s="19" t="s">
        <v>29</v>
      </c>
      <c r="L186" s="27" t="e">
        <f>((#REF!-1)*(1-(IF(F186="no",0,'win bsp'!$B$3)))+1)</f>
        <v>#REF!</v>
      </c>
      <c r="M186" s="27">
        <f t="shared" si="4"/>
        <v>1</v>
      </c>
      <c r="N186" s="29">
        <f>IF(ISBLANK(K186),,IF(ISBLANK(#REF!),,(IF(K186="WON-EW",((((#REF!-1)*H186)*'win bsp'!$B$2)+('win bsp'!$B$2*(#REF!-1))),IF(K186="WON",((((#REF!-1)*H186)*'win bsp'!$B$2)+('win bsp'!$B$2*(#REF!-1))),IF(K186="PLACED",((((#REF!-1)*H186)*'win bsp'!$B$2)-'win bsp'!$B$2),IF(H186=0,-'win bsp'!$B$2,IF(H186=0,-'win bsp'!$B$2,-('win bsp'!$B$2*2)))))))*E186))</f>
        <v>-20</v>
      </c>
      <c r="O186" s="28">
        <f>IF(ISBLANK(K186),,IF(ISBLANK(#REF!),,(IF(K186="WON-EW",((((L186-1)*H186)*'win bsp'!$B$2)+('win bsp'!$B$2*(L186-1))),IF(K186="WON",((((L186-1)*H186)*'win bsp'!$B$2)+('win bsp'!$B$2*(L186-1))),IF(K186="PLACED",((((L186-1)*H186)*'win bsp'!$B$2)-'win bsp'!$B$2),IF(H186=0,-'win bsp'!$B$2,IF(H186=0,-'win bsp'!$B$2,-('win bsp'!$B$2*2)))))))*E186))</f>
        <v>-20</v>
      </c>
      <c r="P186" s="28">
        <f>IF(ISBLANK(K186),,IF(S186&lt;&gt;1,((IF(K186="WON-EW",(((I186-1)*'win bsp'!$B$2)*(1-$B$3))+(((J186-1)*'win bsp'!$B$2)*(1-$B$3)),IF(K186="WON",(((I186-1)*'win bsp'!$B$2)*(1-$B$3)),IF(K186="PLACED",(((J186-1)*'win bsp'!$B$2)*(1-$B$3))-'win bsp'!$B$2,IF(H186=0,-'win bsp'!$B$2,-('win bsp'!$B$2*2))))))*E186),0))</f>
        <v>-20</v>
      </c>
      <c r="S186">
        <f t="shared" si="5"/>
        <v>2</v>
      </c>
    </row>
    <row r="187" spans="1:19" ht="15">
      <c r="A187" s="22">
        <v>42762</v>
      </c>
      <c r="B187" s="23">
        <v>13.25</v>
      </c>
      <c r="C187" s="18" t="s">
        <v>125</v>
      </c>
      <c r="D187" s="18" t="s">
        <v>241</v>
      </c>
      <c r="E187" s="24">
        <v>1</v>
      </c>
      <c r="F187" s="24" t="s">
        <v>31</v>
      </c>
      <c r="G187" s="24" t="s">
        <v>32</v>
      </c>
      <c r="H187" s="24">
        <v>0</v>
      </c>
      <c r="I187" s="42">
        <v>12.4</v>
      </c>
      <c r="J187" s="24"/>
      <c r="K187" s="19" t="s">
        <v>29</v>
      </c>
      <c r="L187" s="27" t="e">
        <f>((#REF!-1)*(1-(IF(F187="no",0,'win bsp'!$B$3)))+1)</f>
        <v>#REF!</v>
      </c>
      <c r="M187" s="27">
        <f t="shared" si="4"/>
        <v>1</v>
      </c>
      <c r="N187" s="29">
        <f>IF(ISBLANK(K187),,IF(ISBLANK(#REF!),,(IF(K187="WON-EW",((((#REF!-1)*H187)*'win bsp'!$B$2)+('win bsp'!$B$2*(#REF!-1))),IF(K187="WON",((((#REF!-1)*H187)*'win bsp'!$B$2)+('win bsp'!$B$2*(#REF!-1))),IF(K187="PLACED",((((#REF!-1)*H187)*'win bsp'!$B$2)-'win bsp'!$B$2),IF(H187=0,-'win bsp'!$B$2,IF(H187=0,-'win bsp'!$B$2,-('win bsp'!$B$2*2)))))))*E187))</f>
        <v>-20</v>
      </c>
      <c r="O187" s="28">
        <f>IF(ISBLANK(K187),,IF(ISBLANK(#REF!),,(IF(K187="WON-EW",((((L187-1)*H187)*'win bsp'!$B$2)+('win bsp'!$B$2*(L187-1))),IF(K187="WON",((((L187-1)*H187)*'win bsp'!$B$2)+('win bsp'!$B$2*(L187-1))),IF(K187="PLACED",((((L187-1)*H187)*'win bsp'!$B$2)-'win bsp'!$B$2),IF(H187=0,-'win bsp'!$B$2,IF(H187=0,-'win bsp'!$B$2,-('win bsp'!$B$2*2)))))))*E187))</f>
        <v>-20</v>
      </c>
      <c r="P187" s="28">
        <f>IF(ISBLANK(K187),,IF(S187&lt;&gt;1,((IF(K187="WON-EW",(((I187-1)*'win bsp'!$B$2)*(1-$B$3))+(((J187-1)*'win bsp'!$B$2)*(1-$B$3)),IF(K187="WON",(((I187-1)*'win bsp'!$B$2)*(1-$B$3)),IF(K187="PLACED",(((J187-1)*'win bsp'!$B$2)*(1-$B$3))-'win bsp'!$B$2,IF(H187=0,-'win bsp'!$B$2,-('win bsp'!$B$2*2))))))*E187),0))</f>
        <v>-20</v>
      </c>
      <c r="S187">
        <f t="shared" si="5"/>
        <v>2</v>
      </c>
    </row>
    <row r="188" spans="1:19" ht="15">
      <c r="A188" s="22">
        <v>42762</v>
      </c>
      <c r="B188" s="23">
        <v>14.25</v>
      </c>
      <c r="C188" s="18" t="s">
        <v>125</v>
      </c>
      <c r="D188" s="18" t="s">
        <v>242</v>
      </c>
      <c r="E188" s="24">
        <v>1</v>
      </c>
      <c r="F188" s="24" t="s">
        <v>31</v>
      </c>
      <c r="G188" s="24" t="s">
        <v>32</v>
      </c>
      <c r="H188" s="24">
        <v>0</v>
      </c>
      <c r="I188" s="42">
        <v>6</v>
      </c>
      <c r="J188" s="24"/>
      <c r="K188" s="19" t="s">
        <v>29</v>
      </c>
      <c r="L188" s="27" t="e">
        <f>((#REF!-1)*(1-(IF(F188="no",0,'win bsp'!$B$3)))+1)</f>
        <v>#REF!</v>
      </c>
      <c r="M188" s="27">
        <f t="shared" si="4"/>
        <v>1</v>
      </c>
      <c r="N188" s="29">
        <f>IF(ISBLANK(K188),,IF(ISBLANK(#REF!),,(IF(K188="WON-EW",((((#REF!-1)*H188)*'win bsp'!$B$2)+('win bsp'!$B$2*(#REF!-1))),IF(K188="WON",((((#REF!-1)*H188)*'win bsp'!$B$2)+('win bsp'!$B$2*(#REF!-1))),IF(K188="PLACED",((((#REF!-1)*H188)*'win bsp'!$B$2)-'win bsp'!$B$2),IF(H188=0,-'win bsp'!$B$2,IF(H188=0,-'win bsp'!$B$2,-('win bsp'!$B$2*2)))))))*E188))</f>
        <v>-20</v>
      </c>
      <c r="O188" s="28">
        <f>IF(ISBLANK(K188),,IF(ISBLANK(#REF!),,(IF(K188="WON-EW",((((L188-1)*H188)*'win bsp'!$B$2)+('win bsp'!$B$2*(L188-1))),IF(K188="WON",((((L188-1)*H188)*'win bsp'!$B$2)+('win bsp'!$B$2*(L188-1))),IF(K188="PLACED",((((L188-1)*H188)*'win bsp'!$B$2)-'win bsp'!$B$2),IF(H188=0,-'win bsp'!$B$2,IF(H188=0,-'win bsp'!$B$2,-('win bsp'!$B$2*2)))))))*E188))</f>
        <v>-20</v>
      </c>
      <c r="P188" s="28">
        <f>IF(ISBLANK(K188),,IF(S188&lt;&gt;1,((IF(K188="WON-EW",(((I188-1)*'win bsp'!$B$2)*(1-$B$3))+(((J188-1)*'win bsp'!$B$2)*(1-$B$3)),IF(K188="WON",(((I188-1)*'win bsp'!$B$2)*(1-$B$3)),IF(K188="PLACED",(((J188-1)*'win bsp'!$B$2)*(1-$B$3))-'win bsp'!$B$2,IF(H188=0,-'win bsp'!$B$2,-('win bsp'!$B$2*2))))))*E188),0))</f>
        <v>-20</v>
      </c>
      <c r="S188">
        <f t="shared" si="5"/>
        <v>2</v>
      </c>
    </row>
    <row r="189" spans="1:19" ht="15">
      <c r="A189" s="22">
        <v>42762</v>
      </c>
      <c r="B189" s="23">
        <v>15.25</v>
      </c>
      <c r="C189" s="18" t="s">
        <v>125</v>
      </c>
      <c r="D189" s="18" t="s">
        <v>243</v>
      </c>
      <c r="E189" s="24">
        <v>1</v>
      </c>
      <c r="F189" s="24" t="s">
        <v>31</v>
      </c>
      <c r="G189" s="24" t="s">
        <v>32</v>
      </c>
      <c r="H189" s="24">
        <v>0</v>
      </c>
      <c r="I189" s="42">
        <v>1.51</v>
      </c>
      <c r="J189" s="24"/>
      <c r="K189" s="19" t="s">
        <v>26</v>
      </c>
      <c r="L189" s="27" t="e">
        <f>((#REF!-1)*(1-(IF(F189="no",0,'win bsp'!$B$3)))+1)</f>
        <v>#REF!</v>
      </c>
      <c r="M189" s="27">
        <f t="shared" si="4"/>
        <v>1</v>
      </c>
      <c r="N189" s="29" t="e">
        <f>IF(ISBLANK(K189),,IF(ISBLANK(#REF!),,(IF(K189="WON-EW",((((#REF!-1)*H189)*'win bsp'!$B$2)+('win bsp'!$B$2*(#REF!-1))),IF(K189="WON",((((#REF!-1)*H189)*'win bsp'!$B$2)+('win bsp'!$B$2*(#REF!-1))),IF(K189="PLACED",((((#REF!-1)*H189)*'win bsp'!$B$2)-'win bsp'!$B$2),IF(H189=0,-'win bsp'!$B$2,IF(H189=0,-'win bsp'!$B$2,-('win bsp'!$B$2*2)))))))*E189))</f>
        <v>#REF!</v>
      </c>
      <c r="O189" s="28" t="e">
        <f>IF(ISBLANK(K189),,IF(ISBLANK(#REF!),,(IF(K189="WON-EW",((((L189-1)*H189)*'win bsp'!$B$2)+('win bsp'!$B$2*(L189-1))),IF(K189="WON",((((L189-1)*H189)*'win bsp'!$B$2)+('win bsp'!$B$2*(L189-1))),IF(K189="PLACED",((((L189-1)*H189)*'win bsp'!$B$2)-'win bsp'!$B$2),IF(H189=0,-'win bsp'!$B$2,IF(H189=0,-'win bsp'!$B$2,-('win bsp'!$B$2*2)))))))*E189))</f>
        <v>#REF!</v>
      </c>
      <c r="P189" s="28">
        <f>IF(ISBLANK(K189),,IF(S189&lt;&gt;1,((IF(K189="WON-EW",(((I189-1)*'win bsp'!$B$2)*(1-$B$3))+(((J189-1)*'win bsp'!$B$2)*(1-$B$3)),IF(K189="WON",(((I189-1)*'win bsp'!$B$2)*(1-$B$3)),IF(K189="PLACED",(((J189-1)*'win bsp'!$B$2)*(1-$B$3))-'win bsp'!$B$2,IF(H189=0,-'win bsp'!$B$2,-('win bsp'!$B$2*2))))))*E189),0))</f>
        <v>9.69</v>
      </c>
      <c r="S189">
        <f t="shared" si="5"/>
        <v>2</v>
      </c>
    </row>
    <row r="190" spans="1:19" ht="15">
      <c r="A190" s="22">
        <v>42763</v>
      </c>
      <c r="B190" s="23">
        <v>16.15</v>
      </c>
      <c r="C190" s="18" t="s">
        <v>125</v>
      </c>
      <c r="D190" s="18" t="s">
        <v>111</v>
      </c>
      <c r="E190" s="24">
        <v>1</v>
      </c>
      <c r="F190" s="24" t="s">
        <v>31</v>
      </c>
      <c r="G190" s="24" t="s">
        <v>32</v>
      </c>
      <c r="H190" s="24">
        <v>0</v>
      </c>
      <c r="I190" s="42">
        <v>2.97</v>
      </c>
      <c r="J190" s="24"/>
      <c r="K190" s="19" t="s">
        <v>29</v>
      </c>
      <c r="L190" s="27" t="e">
        <f>((#REF!-1)*(1-(IF(F190="no",0,'win bsp'!$B$3)))+1)</f>
        <v>#REF!</v>
      </c>
      <c r="M190" s="27">
        <f t="shared" si="4"/>
        <v>1</v>
      </c>
      <c r="N190" s="29">
        <f>IF(ISBLANK(K190),,IF(ISBLANK(#REF!),,(IF(K190="WON-EW",((((#REF!-1)*H190)*'win bsp'!$B$2)+('win bsp'!$B$2*(#REF!-1))),IF(K190="WON",((((#REF!-1)*H190)*'win bsp'!$B$2)+('win bsp'!$B$2*(#REF!-1))),IF(K190="PLACED",((((#REF!-1)*H190)*'win bsp'!$B$2)-'win bsp'!$B$2),IF(H190=0,-'win bsp'!$B$2,IF(H190=0,-'win bsp'!$B$2,-('win bsp'!$B$2*2)))))))*E190))</f>
        <v>-20</v>
      </c>
      <c r="O190" s="28">
        <f>IF(ISBLANK(K190),,IF(ISBLANK(#REF!),,(IF(K190="WON-EW",((((L190-1)*H190)*'win bsp'!$B$2)+('win bsp'!$B$2*(L190-1))),IF(K190="WON",((((L190-1)*H190)*'win bsp'!$B$2)+('win bsp'!$B$2*(L190-1))),IF(K190="PLACED",((((L190-1)*H190)*'win bsp'!$B$2)-'win bsp'!$B$2),IF(H190=0,-'win bsp'!$B$2,IF(H190=0,-'win bsp'!$B$2,-('win bsp'!$B$2*2)))))))*E190))</f>
        <v>-20</v>
      </c>
      <c r="P190" s="28">
        <f>IF(ISBLANK(K190),,IF(S190&lt;&gt;1,((IF(K190="WON-EW",(((I190-1)*'win bsp'!$B$2)*(1-$B$3))+(((J190-1)*'win bsp'!$B$2)*(1-$B$3)),IF(K190="WON",(((I190-1)*'win bsp'!$B$2)*(1-$B$3)),IF(K190="PLACED",(((J190-1)*'win bsp'!$B$2)*(1-$B$3))-'win bsp'!$B$2,IF(H190=0,-'win bsp'!$B$2,-('win bsp'!$B$2*2))))))*E190),0))</f>
        <v>-20</v>
      </c>
      <c r="S190">
        <f t="shared" si="5"/>
        <v>2</v>
      </c>
    </row>
    <row r="191" spans="1:19" ht="15">
      <c r="A191" s="22">
        <v>42763</v>
      </c>
      <c r="B191" s="23">
        <v>18.45</v>
      </c>
      <c r="C191" s="18" t="s">
        <v>46</v>
      </c>
      <c r="D191" s="18" t="s">
        <v>244</v>
      </c>
      <c r="E191" s="24">
        <v>1</v>
      </c>
      <c r="F191" s="24" t="s">
        <v>31</v>
      </c>
      <c r="G191" s="24" t="s">
        <v>32</v>
      </c>
      <c r="H191" s="24">
        <v>0</v>
      </c>
      <c r="I191" s="42">
        <v>1.42</v>
      </c>
      <c r="J191" s="24"/>
      <c r="K191" s="19" t="s">
        <v>29</v>
      </c>
      <c r="L191" s="27" t="e">
        <f>((#REF!-1)*(1-(IF(F191="no",0,'win bsp'!$B$3)))+1)</f>
        <v>#REF!</v>
      </c>
      <c r="M191" s="27">
        <f t="shared" si="4"/>
        <v>1</v>
      </c>
      <c r="N191" s="29">
        <f>IF(ISBLANK(K191),,IF(ISBLANK(#REF!),,(IF(K191="WON-EW",((((#REF!-1)*H191)*'win bsp'!$B$2)+('win bsp'!$B$2*(#REF!-1))),IF(K191="WON",((((#REF!-1)*H191)*'win bsp'!$B$2)+('win bsp'!$B$2*(#REF!-1))),IF(K191="PLACED",((((#REF!-1)*H191)*'win bsp'!$B$2)-'win bsp'!$B$2),IF(H191=0,-'win bsp'!$B$2,IF(H191=0,-'win bsp'!$B$2,-('win bsp'!$B$2*2)))))))*E191))</f>
        <v>-20</v>
      </c>
      <c r="O191" s="28">
        <f>IF(ISBLANK(K191),,IF(ISBLANK(#REF!),,(IF(K191="WON-EW",((((L191-1)*H191)*'win bsp'!$B$2)+('win bsp'!$B$2*(L191-1))),IF(K191="WON",((((L191-1)*H191)*'win bsp'!$B$2)+('win bsp'!$B$2*(L191-1))),IF(K191="PLACED",((((L191-1)*H191)*'win bsp'!$B$2)-'win bsp'!$B$2),IF(H191=0,-'win bsp'!$B$2,IF(H191=0,-'win bsp'!$B$2,-('win bsp'!$B$2*2)))))))*E191))</f>
        <v>-20</v>
      </c>
      <c r="P191" s="28">
        <f>IF(ISBLANK(K191),,IF(S191&lt;&gt;1,((IF(K191="WON-EW",(((I191-1)*'win bsp'!$B$2)*(1-$B$3))+(((J191-1)*'win bsp'!$B$2)*(1-$B$3)),IF(K191="WON",(((I191-1)*'win bsp'!$B$2)*(1-$B$3)),IF(K191="PLACED",(((J191-1)*'win bsp'!$B$2)*(1-$B$3))-'win bsp'!$B$2,IF(H191=0,-'win bsp'!$B$2,-('win bsp'!$B$2*2))))))*E191),0))</f>
        <v>-20</v>
      </c>
      <c r="S191">
        <f t="shared" si="5"/>
        <v>2</v>
      </c>
    </row>
    <row r="192" spans="1:19" ht="15">
      <c r="A192" s="22">
        <v>42763</v>
      </c>
      <c r="B192" s="23">
        <v>19.15</v>
      </c>
      <c r="C192" s="18" t="s">
        <v>46</v>
      </c>
      <c r="D192" s="18" t="s">
        <v>245</v>
      </c>
      <c r="E192" s="24">
        <v>1</v>
      </c>
      <c r="F192" s="24" t="s">
        <v>31</v>
      </c>
      <c r="G192" s="24" t="s">
        <v>32</v>
      </c>
      <c r="H192" s="24">
        <v>0</v>
      </c>
      <c r="I192" s="42">
        <v>13.86</v>
      </c>
      <c r="J192" s="24"/>
      <c r="K192" s="19" t="s">
        <v>29</v>
      </c>
      <c r="L192" s="27" t="e">
        <f>((#REF!-1)*(1-(IF(F192="no",0,'win bsp'!$B$3)))+1)</f>
        <v>#REF!</v>
      </c>
      <c r="M192" s="27">
        <f aca="true" t="shared" si="6" ref="M192:M210">E192*IF(G192="yes",2,1)</f>
        <v>1</v>
      </c>
      <c r="N192" s="29">
        <f>IF(ISBLANK(K192),,IF(ISBLANK(#REF!),,(IF(K192="WON-EW",((((#REF!-1)*H192)*'win bsp'!$B$2)+('win bsp'!$B$2*(#REF!-1))),IF(K192="WON",((((#REF!-1)*H192)*'win bsp'!$B$2)+('win bsp'!$B$2*(#REF!-1))),IF(K192="PLACED",((((#REF!-1)*H192)*'win bsp'!$B$2)-'win bsp'!$B$2),IF(H192=0,-'win bsp'!$B$2,IF(H192=0,-'win bsp'!$B$2,-('win bsp'!$B$2*2)))))))*E192))</f>
        <v>-20</v>
      </c>
      <c r="O192" s="28">
        <f>IF(ISBLANK(K192),,IF(ISBLANK(#REF!),,(IF(K192="WON-EW",((((L192-1)*H192)*'win bsp'!$B$2)+('win bsp'!$B$2*(L192-1))),IF(K192="WON",((((L192-1)*H192)*'win bsp'!$B$2)+('win bsp'!$B$2*(L192-1))),IF(K192="PLACED",((((L192-1)*H192)*'win bsp'!$B$2)-'win bsp'!$B$2),IF(H192=0,-'win bsp'!$B$2,IF(H192=0,-'win bsp'!$B$2,-('win bsp'!$B$2*2)))))))*E192))</f>
        <v>-20</v>
      </c>
      <c r="P192" s="28">
        <f>IF(ISBLANK(K192),,IF(S192&lt;&gt;1,((IF(K192="WON-EW",(((I192-1)*'win bsp'!$B$2)*(1-$B$3))+(((J192-1)*'win bsp'!$B$2)*(1-$B$3)),IF(K192="WON",(((I192-1)*'win bsp'!$B$2)*(1-$B$3)),IF(K192="PLACED",(((J192-1)*'win bsp'!$B$2)*(1-$B$3))-'win bsp'!$B$2,IF(H192=0,-'win bsp'!$B$2,-('win bsp'!$B$2*2))))))*E192),0))</f>
        <v>-20</v>
      </c>
      <c r="S192">
        <f t="shared" si="5"/>
        <v>2</v>
      </c>
    </row>
    <row r="193" spans="1:19" ht="15">
      <c r="A193" s="22">
        <v>42763</v>
      </c>
      <c r="B193" s="23">
        <v>20.15</v>
      </c>
      <c r="C193" s="18" t="s">
        <v>46</v>
      </c>
      <c r="D193" s="18" t="s">
        <v>246</v>
      </c>
      <c r="E193" s="24">
        <v>1</v>
      </c>
      <c r="F193" s="24" t="s">
        <v>31</v>
      </c>
      <c r="G193" s="24" t="s">
        <v>32</v>
      </c>
      <c r="H193" s="24">
        <v>0</v>
      </c>
      <c r="I193" s="42">
        <v>13</v>
      </c>
      <c r="J193" s="24"/>
      <c r="K193" s="19" t="s">
        <v>29</v>
      </c>
      <c r="L193" s="27" t="e">
        <f>((#REF!-1)*(1-(IF(F193="no",0,'win bsp'!$B$3)))+1)</f>
        <v>#REF!</v>
      </c>
      <c r="M193" s="27">
        <f t="shared" si="6"/>
        <v>1</v>
      </c>
      <c r="N193" s="29">
        <f>IF(ISBLANK(K193),,IF(ISBLANK(#REF!),,(IF(K193="WON-EW",((((#REF!-1)*H193)*'win bsp'!$B$2)+('win bsp'!$B$2*(#REF!-1))),IF(K193="WON",((((#REF!-1)*H193)*'win bsp'!$B$2)+('win bsp'!$B$2*(#REF!-1))),IF(K193="PLACED",((((#REF!-1)*H193)*'win bsp'!$B$2)-'win bsp'!$B$2),IF(H193=0,-'win bsp'!$B$2,IF(H193=0,-'win bsp'!$B$2,-('win bsp'!$B$2*2)))))))*E193))</f>
        <v>-20</v>
      </c>
      <c r="O193" s="28">
        <f>IF(ISBLANK(K193),,IF(ISBLANK(#REF!),,(IF(K193="WON-EW",((((L193-1)*H193)*'win bsp'!$B$2)+('win bsp'!$B$2*(L193-1))),IF(K193="WON",((((L193-1)*H193)*'win bsp'!$B$2)+('win bsp'!$B$2*(L193-1))),IF(K193="PLACED",((((L193-1)*H193)*'win bsp'!$B$2)-'win bsp'!$B$2),IF(H193=0,-'win bsp'!$B$2,IF(H193=0,-'win bsp'!$B$2,-('win bsp'!$B$2*2)))))))*E193))</f>
        <v>-20</v>
      </c>
      <c r="P193" s="28">
        <f>IF(ISBLANK(K193),,IF(S193&lt;&gt;1,((IF(K193="WON-EW",(((I193-1)*'win bsp'!$B$2)*(1-$B$3))+(((J193-1)*'win bsp'!$B$2)*(1-$B$3)),IF(K193="WON",(((I193-1)*'win bsp'!$B$2)*(1-$B$3)),IF(K193="PLACED",(((J193-1)*'win bsp'!$B$2)*(1-$B$3))-'win bsp'!$B$2,IF(H193=0,-'win bsp'!$B$2,-('win bsp'!$B$2*2))))))*E193),0))</f>
        <v>-20</v>
      </c>
      <c r="S193">
        <f aca="true" t="shared" si="7" ref="S193:S210">IF(ISBLANK(I193),1,IF(ISBLANK(J193),2,99))</f>
        <v>2</v>
      </c>
    </row>
    <row r="194" spans="1:19" ht="15">
      <c r="A194" s="22">
        <v>42764</v>
      </c>
      <c r="B194" s="23">
        <v>13.2</v>
      </c>
      <c r="C194" s="18" t="s">
        <v>167</v>
      </c>
      <c r="D194" s="18" t="s">
        <v>247</v>
      </c>
      <c r="E194" s="24">
        <v>1</v>
      </c>
      <c r="F194" s="24" t="s">
        <v>31</v>
      </c>
      <c r="G194" s="24" t="s">
        <v>32</v>
      </c>
      <c r="H194" s="24">
        <v>0</v>
      </c>
      <c r="I194" s="42">
        <v>16.89</v>
      </c>
      <c r="J194" s="24"/>
      <c r="K194" s="19" t="s">
        <v>29</v>
      </c>
      <c r="L194" s="27" t="e">
        <f>((#REF!-1)*(1-(IF(F194="no",0,'win bsp'!$B$3)))+1)</f>
        <v>#REF!</v>
      </c>
      <c r="M194" s="27">
        <f t="shared" si="6"/>
        <v>1</v>
      </c>
      <c r="N194" s="29">
        <f>IF(ISBLANK(K194),,IF(ISBLANK(#REF!),,(IF(K194="WON-EW",((((#REF!-1)*H194)*'win bsp'!$B$2)+('win bsp'!$B$2*(#REF!-1))),IF(K194="WON",((((#REF!-1)*H194)*'win bsp'!$B$2)+('win bsp'!$B$2*(#REF!-1))),IF(K194="PLACED",((((#REF!-1)*H194)*'win bsp'!$B$2)-'win bsp'!$B$2),IF(H194=0,-'win bsp'!$B$2,IF(H194=0,-'win bsp'!$B$2,-('win bsp'!$B$2*2)))))))*E194))</f>
        <v>-20</v>
      </c>
      <c r="O194" s="28">
        <f>IF(ISBLANK(K194),,IF(ISBLANK(#REF!),,(IF(K194="WON-EW",((((L194-1)*H194)*'win bsp'!$B$2)+('win bsp'!$B$2*(L194-1))),IF(K194="WON",((((L194-1)*H194)*'win bsp'!$B$2)+('win bsp'!$B$2*(L194-1))),IF(K194="PLACED",((((L194-1)*H194)*'win bsp'!$B$2)-'win bsp'!$B$2),IF(H194=0,-'win bsp'!$B$2,IF(H194=0,-'win bsp'!$B$2,-('win bsp'!$B$2*2)))))))*E194))</f>
        <v>-20</v>
      </c>
      <c r="P194" s="28">
        <f>IF(ISBLANK(K194),,IF(S194&lt;&gt;1,((IF(K194="WON-EW",(((I194-1)*'win bsp'!$B$2)*(1-$B$3))+(((J194-1)*'win bsp'!$B$2)*(1-$B$3)),IF(K194="WON",(((I194-1)*'win bsp'!$B$2)*(1-$B$3)),IF(K194="PLACED",(((J194-1)*'win bsp'!$B$2)*(1-$B$3))-'win bsp'!$B$2,IF(H194=0,-'win bsp'!$B$2,-('win bsp'!$B$2*2))))))*E194),0))</f>
        <v>-20</v>
      </c>
      <c r="S194">
        <f t="shared" si="7"/>
        <v>2</v>
      </c>
    </row>
    <row r="195" spans="1:19" ht="15">
      <c r="A195" s="22">
        <v>42764</v>
      </c>
      <c r="B195" s="23">
        <v>13.5</v>
      </c>
      <c r="C195" s="18" t="s">
        <v>167</v>
      </c>
      <c r="D195" s="18" t="s">
        <v>248</v>
      </c>
      <c r="E195" s="24">
        <v>1</v>
      </c>
      <c r="F195" s="24" t="s">
        <v>31</v>
      </c>
      <c r="G195" s="24" t="s">
        <v>32</v>
      </c>
      <c r="H195" s="24">
        <v>0</v>
      </c>
      <c r="I195" s="42">
        <v>2.29</v>
      </c>
      <c r="J195" s="24"/>
      <c r="K195" s="19" t="s">
        <v>26</v>
      </c>
      <c r="L195" s="27" t="e">
        <f>((#REF!-1)*(1-(IF(F195="no",0,'win bsp'!$B$3)))+1)</f>
        <v>#REF!</v>
      </c>
      <c r="M195" s="27">
        <f t="shared" si="6"/>
        <v>1</v>
      </c>
      <c r="N195" s="29" t="e">
        <f>IF(ISBLANK(K195),,IF(ISBLANK(#REF!),,(IF(K195="WON-EW",((((#REF!-1)*H195)*'win bsp'!$B$2)+('win bsp'!$B$2*(#REF!-1))),IF(K195="WON",((((#REF!-1)*H195)*'win bsp'!$B$2)+('win bsp'!$B$2*(#REF!-1))),IF(K195="PLACED",((((#REF!-1)*H195)*'win bsp'!$B$2)-'win bsp'!$B$2),IF(H195=0,-'win bsp'!$B$2,IF(H195=0,-'win bsp'!$B$2,-('win bsp'!$B$2*2)))))))*E195))</f>
        <v>#REF!</v>
      </c>
      <c r="O195" s="28" t="e">
        <f>IF(ISBLANK(K195),,IF(ISBLANK(#REF!),,(IF(K195="WON-EW",((((L195-1)*H195)*'win bsp'!$B$2)+('win bsp'!$B$2*(L195-1))),IF(K195="WON",((((L195-1)*H195)*'win bsp'!$B$2)+('win bsp'!$B$2*(L195-1))),IF(K195="PLACED",((((L195-1)*H195)*'win bsp'!$B$2)-'win bsp'!$B$2),IF(H195=0,-'win bsp'!$B$2,IF(H195=0,-'win bsp'!$B$2,-('win bsp'!$B$2*2)))))))*E195))</f>
        <v>#REF!</v>
      </c>
      <c r="P195" s="28">
        <f>IF(ISBLANK(K195),,IF(S195&lt;&gt;1,((IF(K195="WON-EW",(((I195-1)*'win bsp'!$B$2)*(1-$B$3))+(((J195-1)*'win bsp'!$B$2)*(1-$B$3)),IF(K195="WON",(((I195-1)*'win bsp'!$B$2)*(1-$B$3)),IF(K195="PLACED",(((J195-1)*'win bsp'!$B$2)*(1-$B$3))-'win bsp'!$B$2,IF(H195=0,-'win bsp'!$B$2,-('win bsp'!$B$2*2))))))*E195),0))</f>
        <v>24.509999999999998</v>
      </c>
      <c r="S195">
        <f t="shared" si="7"/>
        <v>2</v>
      </c>
    </row>
    <row r="196" spans="1:19" ht="15">
      <c r="A196" s="22">
        <v>42765</v>
      </c>
      <c r="B196" s="23">
        <v>16.35</v>
      </c>
      <c r="C196" s="18" t="s">
        <v>112</v>
      </c>
      <c r="D196" s="18" t="s">
        <v>249</v>
      </c>
      <c r="E196" s="24">
        <v>1</v>
      </c>
      <c r="F196" s="24" t="s">
        <v>31</v>
      </c>
      <c r="G196" s="24" t="s">
        <v>32</v>
      </c>
      <c r="H196" s="24">
        <v>0</v>
      </c>
      <c r="I196" s="42">
        <v>1.81</v>
      </c>
      <c r="J196" s="24"/>
      <c r="K196" s="19" t="s">
        <v>26</v>
      </c>
      <c r="L196" s="27" t="e">
        <f>((#REF!-1)*(1-(IF(F196="no",0,'win bsp'!$B$3)))+1)</f>
        <v>#REF!</v>
      </c>
      <c r="M196" s="27">
        <f t="shared" si="6"/>
        <v>1</v>
      </c>
      <c r="N196" s="29" t="e">
        <f>IF(ISBLANK(K196),,IF(ISBLANK(#REF!),,(IF(K196="WON-EW",((((#REF!-1)*H196)*'win bsp'!$B$2)+('win bsp'!$B$2*(#REF!-1))),IF(K196="WON",((((#REF!-1)*H196)*'win bsp'!$B$2)+('win bsp'!$B$2*(#REF!-1))),IF(K196="PLACED",((((#REF!-1)*H196)*'win bsp'!$B$2)-'win bsp'!$B$2),IF(H196=0,-'win bsp'!$B$2,IF(H196=0,-'win bsp'!$B$2,-('win bsp'!$B$2*2)))))))*E196))</f>
        <v>#REF!</v>
      </c>
      <c r="O196" s="28" t="e">
        <f>IF(ISBLANK(K196),,IF(ISBLANK(#REF!),,(IF(K196="WON-EW",((((L196-1)*H196)*'win bsp'!$B$2)+('win bsp'!$B$2*(L196-1))),IF(K196="WON",((((L196-1)*H196)*'win bsp'!$B$2)+('win bsp'!$B$2*(L196-1))),IF(K196="PLACED",((((L196-1)*H196)*'win bsp'!$B$2)-'win bsp'!$B$2),IF(H196=0,-'win bsp'!$B$2,IF(H196=0,-'win bsp'!$B$2,-('win bsp'!$B$2*2)))))))*E196))</f>
        <v>#REF!</v>
      </c>
      <c r="P196" s="28">
        <f>IF(ISBLANK(K196),,IF(S196&lt;&gt;1,((IF(K196="WON-EW",(((I196-1)*'win bsp'!$B$2)*(1-$B$3))+(((J196-1)*'win bsp'!$B$2)*(1-$B$3)),IF(K196="WON",(((I196-1)*'win bsp'!$B$2)*(1-$B$3)),IF(K196="PLACED",(((J196-1)*'win bsp'!$B$2)*(1-$B$3))-'win bsp'!$B$2,IF(H196=0,-'win bsp'!$B$2,-('win bsp'!$B$2*2))))))*E196),0))</f>
        <v>15.390000000000002</v>
      </c>
      <c r="S196">
        <f t="shared" si="7"/>
        <v>2</v>
      </c>
    </row>
    <row r="197" spans="1:19" ht="15">
      <c r="A197" s="22">
        <v>42766</v>
      </c>
      <c r="B197" s="23">
        <v>13.5</v>
      </c>
      <c r="C197" s="18" t="s">
        <v>36</v>
      </c>
      <c r="D197" s="18" t="s">
        <v>250</v>
      </c>
      <c r="E197" s="24">
        <v>1</v>
      </c>
      <c r="F197" s="24" t="s">
        <v>31</v>
      </c>
      <c r="G197" s="24" t="s">
        <v>32</v>
      </c>
      <c r="H197" s="24">
        <v>0</v>
      </c>
      <c r="I197" s="42">
        <v>6.16</v>
      </c>
      <c r="J197" s="24"/>
      <c r="K197" s="19" t="s">
        <v>29</v>
      </c>
      <c r="L197" s="27" t="e">
        <f>((#REF!-1)*(1-(IF(F197="no",0,'win bsp'!$B$3)))+1)</f>
        <v>#REF!</v>
      </c>
      <c r="M197" s="27">
        <f t="shared" si="6"/>
        <v>1</v>
      </c>
      <c r="N197" s="29">
        <f>IF(ISBLANK(K197),,IF(ISBLANK(#REF!),,(IF(K197="WON-EW",((((#REF!-1)*H197)*'win bsp'!$B$2)+('win bsp'!$B$2*(#REF!-1))),IF(K197="WON",((((#REF!-1)*H197)*'win bsp'!$B$2)+('win bsp'!$B$2*(#REF!-1))),IF(K197="PLACED",((((#REF!-1)*H197)*'win bsp'!$B$2)-'win bsp'!$B$2),IF(H197=0,-'win bsp'!$B$2,IF(H197=0,-'win bsp'!$B$2,-('win bsp'!$B$2*2)))))))*E197))</f>
        <v>-20</v>
      </c>
      <c r="O197" s="28">
        <f>IF(ISBLANK(K197),,IF(ISBLANK(#REF!),,(IF(K197="WON-EW",((((L197-1)*H197)*'win bsp'!$B$2)+('win bsp'!$B$2*(L197-1))),IF(K197="WON",((((L197-1)*H197)*'win bsp'!$B$2)+('win bsp'!$B$2*(L197-1))),IF(K197="PLACED",((((L197-1)*H197)*'win bsp'!$B$2)-'win bsp'!$B$2),IF(H197=0,-'win bsp'!$B$2,IF(H197=0,-'win bsp'!$B$2,-('win bsp'!$B$2*2)))))))*E197))</f>
        <v>-20</v>
      </c>
      <c r="P197" s="28">
        <f>IF(ISBLANK(K197),,IF(S197&lt;&gt;1,((IF(K197="WON-EW",(((I197-1)*'win bsp'!$B$2)*(1-$B$3))+(((J197-1)*'win bsp'!$B$2)*(1-$B$3)),IF(K197="WON",(((I197-1)*'win bsp'!$B$2)*(1-$B$3)),IF(K197="PLACED",(((J197-1)*'win bsp'!$B$2)*(1-$B$3))-'win bsp'!$B$2,IF(H197=0,-'win bsp'!$B$2,-('win bsp'!$B$2*2))))))*E197),0))</f>
        <v>-20</v>
      </c>
      <c r="S197">
        <f t="shared" si="7"/>
        <v>2</v>
      </c>
    </row>
    <row r="198" spans="1:19" ht="15">
      <c r="A198" s="22">
        <v>42766</v>
      </c>
      <c r="B198" s="23">
        <v>15.3</v>
      </c>
      <c r="C198" s="18" t="s">
        <v>36</v>
      </c>
      <c r="D198" s="18" t="s">
        <v>251</v>
      </c>
      <c r="E198" s="24">
        <v>1</v>
      </c>
      <c r="F198" s="24" t="s">
        <v>31</v>
      </c>
      <c r="G198" s="24" t="s">
        <v>32</v>
      </c>
      <c r="H198" s="24">
        <v>0</v>
      </c>
      <c r="I198" s="42">
        <v>1.44</v>
      </c>
      <c r="J198" s="24"/>
      <c r="K198" s="19" t="s">
        <v>29</v>
      </c>
      <c r="L198" s="27" t="e">
        <f>((#REF!-1)*(1-(IF(F198="no",0,'win bsp'!$B$3)))+1)</f>
        <v>#REF!</v>
      </c>
      <c r="M198" s="27">
        <f t="shared" si="6"/>
        <v>1</v>
      </c>
      <c r="N198" s="29">
        <f>IF(ISBLANK(K198),,IF(ISBLANK(#REF!),,(IF(K198="WON-EW",((((#REF!-1)*H198)*'win bsp'!$B$2)+('win bsp'!$B$2*(#REF!-1))),IF(K198="WON",((((#REF!-1)*H198)*'win bsp'!$B$2)+('win bsp'!$B$2*(#REF!-1))),IF(K198="PLACED",((((#REF!-1)*H198)*'win bsp'!$B$2)-'win bsp'!$B$2),IF(H198=0,-'win bsp'!$B$2,IF(H198=0,-'win bsp'!$B$2,-('win bsp'!$B$2*2)))))))*E198))</f>
        <v>-20</v>
      </c>
      <c r="O198" s="28">
        <f>IF(ISBLANK(K198),,IF(ISBLANK(#REF!),,(IF(K198="WON-EW",((((L198-1)*H198)*'win bsp'!$B$2)+('win bsp'!$B$2*(L198-1))),IF(K198="WON",((((L198-1)*H198)*'win bsp'!$B$2)+('win bsp'!$B$2*(L198-1))),IF(K198="PLACED",((((L198-1)*H198)*'win bsp'!$B$2)-'win bsp'!$B$2),IF(H198=0,-'win bsp'!$B$2,IF(H198=0,-'win bsp'!$B$2,-('win bsp'!$B$2*2)))))))*E198))</f>
        <v>-20</v>
      </c>
      <c r="P198" s="28">
        <f>IF(ISBLANK(K198),,IF(S198&lt;&gt;1,((IF(K198="WON-EW",(((I198-1)*'win bsp'!$B$2)*(1-$B$3))+(((J198-1)*'win bsp'!$B$2)*(1-$B$3)),IF(K198="WON",(((I198-1)*'win bsp'!$B$2)*(1-$B$3)),IF(K198="PLACED",(((J198-1)*'win bsp'!$B$2)*(1-$B$3))-'win bsp'!$B$2,IF(H198=0,-'win bsp'!$B$2,-('win bsp'!$B$2*2))))))*E198),0))</f>
        <v>-20</v>
      </c>
      <c r="S198">
        <f t="shared" si="7"/>
        <v>2</v>
      </c>
    </row>
    <row r="199" spans="1:19" ht="15">
      <c r="A199" s="22">
        <v>42766</v>
      </c>
      <c r="B199" s="23">
        <v>16.3</v>
      </c>
      <c r="C199" s="18" t="s">
        <v>36</v>
      </c>
      <c r="D199" s="18" t="s">
        <v>252</v>
      </c>
      <c r="E199" s="24">
        <v>1</v>
      </c>
      <c r="F199" s="24" t="s">
        <v>31</v>
      </c>
      <c r="G199" s="24" t="s">
        <v>32</v>
      </c>
      <c r="H199" s="24">
        <v>0</v>
      </c>
      <c r="I199" s="42">
        <v>5.24</v>
      </c>
      <c r="J199" s="24"/>
      <c r="K199" s="19" t="s">
        <v>29</v>
      </c>
      <c r="L199" s="27" t="e">
        <f>((#REF!-1)*(1-(IF(F199="no",0,'win bsp'!$B$3)))+1)</f>
        <v>#REF!</v>
      </c>
      <c r="M199" s="27">
        <f t="shared" si="6"/>
        <v>1</v>
      </c>
      <c r="N199" s="29">
        <f>IF(ISBLANK(K199),,IF(ISBLANK(#REF!),,(IF(K199="WON-EW",((((#REF!-1)*H199)*'win bsp'!$B$2)+('win bsp'!$B$2*(#REF!-1))),IF(K199="WON",((((#REF!-1)*H199)*'win bsp'!$B$2)+('win bsp'!$B$2*(#REF!-1))),IF(K199="PLACED",((((#REF!-1)*H199)*'win bsp'!$B$2)-'win bsp'!$B$2),IF(H199=0,-'win bsp'!$B$2,IF(H199=0,-'win bsp'!$B$2,-('win bsp'!$B$2*2)))))))*E199))</f>
        <v>-20</v>
      </c>
      <c r="O199" s="28">
        <f>IF(ISBLANK(K199),,IF(ISBLANK(#REF!),,(IF(K199="WON-EW",((((L199-1)*H199)*'win bsp'!$B$2)+('win bsp'!$B$2*(L199-1))),IF(K199="WON",((((L199-1)*H199)*'win bsp'!$B$2)+('win bsp'!$B$2*(L199-1))),IF(K199="PLACED",((((L199-1)*H199)*'win bsp'!$B$2)-'win bsp'!$B$2),IF(H199=0,-'win bsp'!$B$2,IF(H199=0,-'win bsp'!$B$2,-('win bsp'!$B$2*2)))))))*E199))</f>
        <v>-20</v>
      </c>
      <c r="P199" s="28">
        <f>IF(ISBLANK(K199),,IF(S199&lt;&gt;1,((IF(K199="WON-EW",(((I199-1)*'win bsp'!$B$2)*(1-$B$3))+(((J199-1)*'win bsp'!$B$2)*(1-$B$3)),IF(K199="WON",(((I199-1)*'win bsp'!$B$2)*(1-$B$3)),IF(K199="PLACED",(((J199-1)*'win bsp'!$B$2)*(1-$B$3))-'win bsp'!$B$2,IF(H199=0,-'win bsp'!$B$2,-('win bsp'!$B$2*2))))))*E199),0))</f>
        <v>-20</v>
      </c>
      <c r="S199">
        <f t="shared" si="7"/>
        <v>2</v>
      </c>
    </row>
    <row r="200" spans="1:19" ht="15">
      <c r="A200" s="22">
        <v>42766</v>
      </c>
      <c r="B200" s="23">
        <v>14.35</v>
      </c>
      <c r="C200" s="18" t="s">
        <v>253</v>
      </c>
      <c r="D200" s="18" t="s">
        <v>254</v>
      </c>
      <c r="E200" s="24">
        <v>1</v>
      </c>
      <c r="F200" s="24" t="s">
        <v>31</v>
      </c>
      <c r="G200" s="24" t="s">
        <v>32</v>
      </c>
      <c r="H200" s="24">
        <v>0</v>
      </c>
      <c r="I200" s="42">
        <v>1.59</v>
      </c>
      <c r="J200" s="24"/>
      <c r="K200" s="19" t="s">
        <v>26</v>
      </c>
      <c r="L200" s="27" t="e">
        <f>((#REF!-1)*(1-(IF(F200="no",0,'win bsp'!$B$3)))+1)</f>
        <v>#REF!</v>
      </c>
      <c r="M200" s="27">
        <f t="shared" si="6"/>
        <v>1</v>
      </c>
      <c r="N200" s="29" t="e">
        <f>IF(ISBLANK(K200),,IF(ISBLANK(#REF!),,(IF(K200="WON-EW",((((#REF!-1)*H200)*'win bsp'!$B$2)+('win bsp'!$B$2*(#REF!-1))),IF(K200="WON",((((#REF!-1)*H200)*'win bsp'!$B$2)+('win bsp'!$B$2*(#REF!-1))),IF(K200="PLACED",((((#REF!-1)*H200)*'win bsp'!$B$2)-'win bsp'!$B$2),IF(H200=0,-'win bsp'!$B$2,IF(H200=0,-'win bsp'!$B$2,-('win bsp'!$B$2*2)))))))*E200))</f>
        <v>#REF!</v>
      </c>
      <c r="O200" s="28" t="e">
        <f>IF(ISBLANK(K200),,IF(ISBLANK(#REF!),,(IF(K200="WON-EW",((((L200-1)*H200)*'win bsp'!$B$2)+('win bsp'!$B$2*(L200-1))),IF(K200="WON",((((L200-1)*H200)*'win bsp'!$B$2)+('win bsp'!$B$2*(L200-1))),IF(K200="PLACED",((((L200-1)*H200)*'win bsp'!$B$2)-'win bsp'!$B$2),IF(H200=0,-'win bsp'!$B$2,IF(H200=0,-'win bsp'!$B$2,-('win bsp'!$B$2*2)))))))*E200))</f>
        <v>#REF!</v>
      </c>
      <c r="P200" s="28">
        <f>IF(ISBLANK(K200),,IF(S200&lt;&gt;1,((IF(K200="WON-EW",(((I200-1)*'win bsp'!$B$2)*(1-$B$3))+(((J200-1)*'win bsp'!$B$2)*(1-$B$3)),IF(K200="WON",(((I200-1)*'win bsp'!$B$2)*(1-$B$3)),IF(K200="PLACED",(((J200-1)*'win bsp'!$B$2)*(1-$B$3))-'win bsp'!$B$2,IF(H200=0,-'win bsp'!$B$2,-('win bsp'!$B$2*2))))))*E200),0))</f>
        <v>11.21</v>
      </c>
      <c r="S200">
        <f t="shared" si="7"/>
        <v>2</v>
      </c>
    </row>
    <row r="201" spans="1:19" ht="15">
      <c r="A201" s="22">
        <v>42766</v>
      </c>
      <c r="B201" s="23">
        <v>15.2</v>
      </c>
      <c r="C201" s="18" t="s">
        <v>38</v>
      </c>
      <c r="D201" s="18" t="s">
        <v>238</v>
      </c>
      <c r="E201" s="24">
        <v>1</v>
      </c>
      <c r="F201" s="24" t="s">
        <v>31</v>
      </c>
      <c r="G201" s="24" t="s">
        <v>32</v>
      </c>
      <c r="H201" s="24">
        <v>0</v>
      </c>
      <c r="I201" s="42">
        <v>1.33</v>
      </c>
      <c r="J201" s="24"/>
      <c r="K201" s="19" t="s">
        <v>26</v>
      </c>
      <c r="L201" s="27" t="e">
        <f>((#REF!-1)*(1-(IF(F201="no",0,'win bsp'!$B$3)))+1)</f>
        <v>#REF!</v>
      </c>
      <c r="M201" s="27">
        <f t="shared" si="6"/>
        <v>1</v>
      </c>
      <c r="N201" s="29" t="e">
        <f>IF(ISBLANK(K201),,IF(ISBLANK(#REF!),,(IF(K201="WON-EW",((((#REF!-1)*H201)*'win bsp'!$B$2)+('win bsp'!$B$2*(#REF!-1))),IF(K201="WON",((((#REF!-1)*H201)*'win bsp'!$B$2)+('win bsp'!$B$2*(#REF!-1))),IF(K201="PLACED",((((#REF!-1)*H201)*'win bsp'!$B$2)-'win bsp'!$B$2),IF(H201=0,-'win bsp'!$B$2,IF(H201=0,-'win bsp'!$B$2,-('win bsp'!$B$2*2)))))))*E201))</f>
        <v>#REF!</v>
      </c>
      <c r="O201" s="28" t="e">
        <f>IF(ISBLANK(K201),,IF(ISBLANK(#REF!),,(IF(K201="WON-EW",((((L201-1)*H201)*'win bsp'!$B$2)+('win bsp'!$B$2*(L201-1))),IF(K201="WON",((((L201-1)*H201)*'win bsp'!$B$2)+('win bsp'!$B$2*(L201-1))),IF(K201="PLACED",((((L201-1)*H201)*'win bsp'!$B$2)-'win bsp'!$B$2),IF(H201=0,-'win bsp'!$B$2,IF(H201=0,-'win bsp'!$B$2,-('win bsp'!$B$2*2)))))))*E201))</f>
        <v>#REF!</v>
      </c>
      <c r="P201" s="28">
        <f>IF(ISBLANK(K201),,IF(S201&lt;&gt;1,((IF(K201="WON-EW",(((I201-1)*'win bsp'!$B$2)*(1-$B$3))+(((J201-1)*'win bsp'!$B$2)*(1-$B$3)),IF(K201="WON",(((I201-1)*'win bsp'!$B$2)*(1-$B$3)),IF(K201="PLACED",(((J201-1)*'win bsp'!$B$2)*(1-$B$3))-'win bsp'!$B$2,IF(H201=0,-'win bsp'!$B$2,-('win bsp'!$B$2*2))))))*E201),0))</f>
        <v>6.270000000000001</v>
      </c>
      <c r="S201">
        <f t="shared" si="7"/>
        <v>2</v>
      </c>
    </row>
    <row r="202" spans="1:19" ht="15">
      <c r="A202" s="22">
        <v>42766</v>
      </c>
      <c r="B202" s="23">
        <v>15.5</v>
      </c>
      <c r="C202" s="18" t="s">
        <v>38</v>
      </c>
      <c r="D202" s="18" t="s">
        <v>255</v>
      </c>
      <c r="E202" s="24">
        <v>1</v>
      </c>
      <c r="F202" s="24" t="s">
        <v>31</v>
      </c>
      <c r="G202" s="24" t="s">
        <v>32</v>
      </c>
      <c r="H202" s="24">
        <v>0</v>
      </c>
      <c r="I202" s="42">
        <v>9.7</v>
      </c>
      <c r="J202" s="24"/>
      <c r="K202" s="19" t="s">
        <v>29</v>
      </c>
      <c r="L202" s="27" t="e">
        <f>((#REF!-1)*(1-(IF(F202="no",0,'win bsp'!$B$3)))+1)</f>
        <v>#REF!</v>
      </c>
      <c r="M202" s="27">
        <f t="shared" si="6"/>
        <v>1</v>
      </c>
      <c r="N202" s="29">
        <f>IF(ISBLANK(K202),,IF(ISBLANK(#REF!),,(IF(K202="WON-EW",((((#REF!-1)*H202)*'win bsp'!$B$2)+('win bsp'!$B$2*(#REF!-1))),IF(K202="WON",((((#REF!-1)*H202)*'win bsp'!$B$2)+('win bsp'!$B$2*(#REF!-1))),IF(K202="PLACED",((((#REF!-1)*H202)*'win bsp'!$B$2)-'win bsp'!$B$2),IF(H202=0,-'win bsp'!$B$2,IF(H202=0,-'win bsp'!$B$2,-('win bsp'!$B$2*2)))))))*E202))</f>
        <v>-20</v>
      </c>
      <c r="O202" s="28">
        <f>IF(ISBLANK(K202),,IF(ISBLANK(#REF!),,(IF(K202="WON-EW",((((L202-1)*H202)*'win bsp'!$B$2)+('win bsp'!$B$2*(L202-1))),IF(K202="WON",((((L202-1)*H202)*'win bsp'!$B$2)+('win bsp'!$B$2*(L202-1))),IF(K202="PLACED",((((L202-1)*H202)*'win bsp'!$B$2)-'win bsp'!$B$2),IF(H202=0,-'win bsp'!$B$2,IF(H202=0,-'win bsp'!$B$2,-('win bsp'!$B$2*2)))))))*E202))</f>
        <v>-20</v>
      </c>
      <c r="P202" s="28">
        <f>IF(ISBLANK(K202),,IF(S202&lt;&gt;1,((IF(K202="WON-EW",(((I202-1)*'win bsp'!$B$2)*(1-$B$3))+(((J202-1)*'win bsp'!$B$2)*(1-$B$3)),IF(K202="WON",(((I202-1)*'win bsp'!$B$2)*(1-$B$3)),IF(K202="PLACED",(((J202-1)*'win bsp'!$B$2)*(1-$B$3))-'win bsp'!$B$2,IF(H202=0,-'win bsp'!$B$2,-('win bsp'!$B$2*2))))))*E202),0))</f>
        <v>-20</v>
      </c>
      <c r="S202">
        <f t="shared" si="7"/>
        <v>2</v>
      </c>
    </row>
    <row r="203" spans="1:19" ht="15">
      <c r="A203" s="22">
        <v>42766</v>
      </c>
      <c r="B203" s="23">
        <v>16.2</v>
      </c>
      <c r="C203" s="18" t="s">
        <v>38</v>
      </c>
      <c r="D203" s="18" t="s">
        <v>256</v>
      </c>
      <c r="E203" s="24">
        <v>1</v>
      </c>
      <c r="F203" s="24" t="s">
        <v>31</v>
      </c>
      <c r="G203" s="24" t="s">
        <v>32</v>
      </c>
      <c r="H203" s="24">
        <v>0</v>
      </c>
      <c r="I203" s="42">
        <v>3.67</v>
      </c>
      <c r="J203" s="24"/>
      <c r="K203" s="19" t="s">
        <v>29</v>
      </c>
      <c r="L203" s="27" t="e">
        <f>((#REF!-1)*(1-(IF(F203="no",0,'win bsp'!$B$3)))+1)</f>
        <v>#REF!</v>
      </c>
      <c r="M203" s="27">
        <f t="shared" si="6"/>
        <v>1</v>
      </c>
      <c r="N203" s="29">
        <f>IF(ISBLANK(K203),,IF(ISBLANK(#REF!),,(IF(K203="WON-EW",((((#REF!-1)*H203)*'win bsp'!$B$2)+('win bsp'!$B$2*(#REF!-1))),IF(K203="WON",((((#REF!-1)*H203)*'win bsp'!$B$2)+('win bsp'!$B$2*(#REF!-1))),IF(K203="PLACED",((((#REF!-1)*H203)*'win bsp'!$B$2)-'win bsp'!$B$2),IF(H203=0,-'win bsp'!$B$2,IF(H203=0,-'win bsp'!$B$2,-('win bsp'!$B$2*2)))))))*E203))</f>
        <v>-20</v>
      </c>
      <c r="O203" s="28">
        <f>IF(ISBLANK(K203),,IF(ISBLANK(#REF!),,(IF(K203="WON-EW",((((L203-1)*H203)*'win bsp'!$B$2)+('win bsp'!$B$2*(L203-1))),IF(K203="WON",((((L203-1)*H203)*'win bsp'!$B$2)+('win bsp'!$B$2*(L203-1))),IF(K203="PLACED",((((L203-1)*H203)*'win bsp'!$B$2)-'win bsp'!$B$2),IF(H203=0,-'win bsp'!$B$2,IF(H203=0,-'win bsp'!$B$2,-('win bsp'!$B$2*2)))))))*E203))</f>
        <v>-20</v>
      </c>
      <c r="P203" s="28">
        <f>IF(ISBLANK(K203),,IF(S203&lt;&gt;1,((IF(K203="WON-EW",(((I203-1)*'win bsp'!$B$2)*(1-$B$3))+(((J203-1)*'win bsp'!$B$2)*(1-$B$3)),IF(K203="WON",(((I203-1)*'win bsp'!$B$2)*(1-$B$3)),IF(K203="PLACED",(((J203-1)*'win bsp'!$B$2)*(1-$B$3))-'win bsp'!$B$2,IF(H203=0,-'win bsp'!$B$2,-('win bsp'!$B$2*2))))))*E203),0))</f>
        <v>-20</v>
      </c>
      <c r="S203">
        <f t="shared" si="7"/>
        <v>2</v>
      </c>
    </row>
    <row r="204" spans="1:19" ht="15">
      <c r="A204" s="22">
        <v>42767</v>
      </c>
      <c r="B204" s="23">
        <v>14.1</v>
      </c>
      <c r="C204" s="18" t="s">
        <v>95</v>
      </c>
      <c r="D204" s="18" t="s">
        <v>257</v>
      </c>
      <c r="E204" s="24">
        <v>1</v>
      </c>
      <c r="F204" s="24" t="s">
        <v>31</v>
      </c>
      <c r="G204" s="24" t="s">
        <v>32</v>
      </c>
      <c r="H204" s="24">
        <v>0</v>
      </c>
      <c r="I204" s="42">
        <v>3.3</v>
      </c>
      <c r="J204" s="24"/>
      <c r="K204" s="19" t="s">
        <v>29</v>
      </c>
      <c r="L204" s="27" t="e">
        <f>((#REF!-1)*(1-(IF(F204="no",0,'win bsp'!$B$3)))+1)</f>
        <v>#REF!</v>
      </c>
      <c r="M204" s="27">
        <f t="shared" si="6"/>
        <v>1</v>
      </c>
      <c r="N204" s="29">
        <f>IF(ISBLANK(K204),,IF(ISBLANK(#REF!),,(IF(K204="WON-EW",((((#REF!-1)*H204)*'win bsp'!$B$2)+('win bsp'!$B$2*(#REF!-1))),IF(K204="WON",((((#REF!-1)*H204)*'win bsp'!$B$2)+('win bsp'!$B$2*(#REF!-1))),IF(K204="PLACED",((((#REF!-1)*H204)*'win bsp'!$B$2)-'win bsp'!$B$2),IF(H204=0,-'win bsp'!$B$2,IF(H204=0,-'win bsp'!$B$2,-('win bsp'!$B$2*2)))))))*E204))</f>
        <v>-20</v>
      </c>
      <c r="O204" s="28">
        <f>IF(ISBLANK(K204),,IF(ISBLANK(#REF!),,(IF(K204="WON-EW",((((L204-1)*H204)*'win bsp'!$B$2)+('win bsp'!$B$2*(L204-1))),IF(K204="WON",((((L204-1)*H204)*'win bsp'!$B$2)+('win bsp'!$B$2*(L204-1))),IF(K204="PLACED",((((L204-1)*H204)*'win bsp'!$B$2)-'win bsp'!$B$2),IF(H204=0,-'win bsp'!$B$2,IF(H204=0,-'win bsp'!$B$2,-('win bsp'!$B$2*2)))))))*E204))</f>
        <v>-20</v>
      </c>
      <c r="P204" s="28">
        <f>IF(ISBLANK(K204),,IF(S204&lt;&gt;1,((IF(K204="WON-EW",(((I204-1)*'win bsp'!$B$2)*(1-$B$3))+(((J204-1)*'win bsp'!$B$2)*(1-$B$3)),IF(K204="WON",(((I204-1)*'win bsp'!$B$2)*(1-$B$3)),IF(K204="PLACED",(((J204-1)*'win bsp'!$B$2)*(1-$B$3))-'win bsp'!$B$2,IF(H204=0,-'win bsp'!$B$2,-('win bsp'!$B$2*2))))))*E204),0))</f>
        <v>-20</v>
      </c>
      <c r="S204">
        <f t="shared" si="7"/>
        <v>2</v>
      </c>
    </row>
    <row r="205" spans="1:19" ht="15">
      <c r="A205" s="22">
        <v>42767</v>
      </c>
      <c r="B205" s="23">
        <v>14.4</v>
      </c>
      <c r="C205" s="18" t="s">
        <v>95</v>
      </c>
      <c r="D205" s="18" t="s">
        <v>258</v>
      </c>
      <c r="E205" s="24">
        <v>1</v>
      </c>
      <c r="F205" s="24" t="s">
        <v>31</v>
      </c>
      <c r="G205" s="24" t="s">
        <v>32</v>
      </c>
      <c r="H205" s="24">
        <v>0</v>
      </c>
      <c r="I205" s="42">
        <v>1.85</v>
      </c>
      <c r="J205" s="24"/>
      <c r="K205" s="19" t="s">
        <v>26</v>
      </c>
      <c r="L205" s="27" t="e">
        <f>((#REF!-1)*(1-(IF(F205="no",0,'win bsp'!$B$3)))+1)</f>
        <v>#REF!</v>
      </c>
      <c r="M205" s="27">
        <f t="shared" si="6"/>
        <v>1</v>
      </c>
      <c r="N205" s="29" t="e">
        <f>IF(ISBLANK(K205),,IF(ISBLANK(#REF!),,(IF(K205="WON-EW",((((#REF!-1)*H205)*'win bsp'!$B$2)+('win bsp'!$B$2*(#REF!-1))),IF(K205="WON",((((#REF!-1)*H205)*'win bsp'!$B$2)+('win bsp'!$B$2*(#REF!-1))),IF(K205="PLACED",((((#REF!-1)*H205)*'win bsp'!$B$2)-'win bsp'!$B$2),IF(H205=0,-'win bsp'!$B$2,IF(H205=0,-'win bsp'!$B$2,-('win bsp'!$B$2*2)))))))*E205))</f>
        <v>#REF!</v>
      </c>
      <c r="O205" s="28" t="e">
        <f>IF(ISBLANK(K205),,IF(ISBLANK(#REF!),,(IF(K205="WON-EW",((((L205-1)*H205)*'win bsp'!$B$2)+('win bsp'!$B$2*(L205-1))),IF(K205="WON",((((L205-1)*H205)*'win bsp'!$B$2)+('win bsp'!$B$2*(L205-1))),IF(K205="PLACED",((((L205-1)*H205)*'win bsp'!$B$2)-'win bsp'!$B$2),IF(H205=0,-'win bsp'!$B$2,IF(H205=0,-'win bsp'!$B$2,-('win bsp'!$B$2*2)))))))*E205))</f>
        <v>#REF!</v>
      </c>
      <c r="P205" s="28">
        <f>IF(ISBLANK(K205),,IF(S205&lt;&gt;1,((IF(K205="WON-EW",(((I205-1)*'win bsp'!$B$2)*(1-$B$3))+(((J205-1)*'win bsp'!$B$2)*(1-$B$3)),IF(K205="WON",(((I205-1)*'win bsp'!$B$2)*(1-$B$3)),IF(K205="PLACED",(((J205-1)*'win bsp'!$B$2)*(1-$B$3))-'win bsp'!$B$2,IF(H205=0,-'win bsp'!$B$2,-('win bsp'!$B$2*2))))))*E205),0))</f>
        <v>16.15</v>
      </c>
      <c r="S205">
        <f t="shared" si="7"/>
        <v>2</v>
      </c>
    </row>
    <row r="206" spans="1:19" ht="15">
      <c r="A206" s="22">
        <v>42767</v>
      </c>
      <c r="B206" s="23">
        <v>16.1</v>
      </c>
      <c r="C206" s="18" t="s">
        <v>95</v>
      </c>
      <c r="D206" s="18" t="s">
        <v>131</v>
      </c>
      <c r="E206" s="24">
        <v>1</v>
      </c>
      <c r="F206" s="24" t="s">
        <v>31</v>
      </c>
      <c r="G206" s="24" t="s">
        <v>32</v>
      </c>
      <c r="H206" s="24">
        <v>0</v>
      </c>
      <c r="I206" s="42">
        <v>3.43</v>
      </c>
      <c r="J206" s="24"/>
      <c r="K206" s="19" t="s">
        <v>29</v>
      </c>
      <c r="L206" s="27" t="e">
        <f>((#REF!-1)*(1-(IF(F206="no",0,'win bsp'!$B$3)))+1)</f>
        <v>#REF!</v>
      </c>
      <c r="M206" s="27">
        <f t="shared" si="6"/>
        <v>1</v>
      </c>
      <c r="N206" s="29">
        <f>IF(ISBLANK(K206),,IF(ISBLANK(#REF!),,(IF(K206="WON-EW",((((#REF!-1)*H206)*'win bsp'!$B$2)+('win bsp'!$B$2*(#REF!-1))),IF(K206="WON",((((#REF!-1)*H206)*'win bsp'!$B$2)+('win bsp'!$B$2*(#REF!-1))),IF(K206="PLACED",((((#REF!-1)*H206)*'win bsp'!$B$2)-'win bsp'!$B$2),IF(H206=0,-'win bsp'!$B$2,IF(H206=0,-'win bsp'!$B$2,-('win bsp'!$B$2*2)))))))*E206))</f>
        <v>-20</v>
      </c>
      <c r="O206" s="28">
        <f>IF(ISBLANK(K206),,IF(ISBLANK(#REF!),,(IF(K206="WON-EW",((((L206-1)*H206)*'win bsp'!$B$2)+('win bsp'!$B$2*(L206-1))),IF(K206="WON",((((L206-1)*H206)*'win bsp'!$B$2)+('win bsp'!$B$2*(L206-1))),IF(K206="PLACED",((((L206-1)*H206)*'win bsp'!$B$2)-'win bsp'!$B$2),IF(H206=0,-'win bsp'!$B$2,IF(H206=0,-'win bsp'!$B$2,-('win bsp'!$B$2*2)))))))*E206))</f>
        <v>-20</v>
      </c>
      <c r="P206" s="28">
        <f>IF(ISBLANK(K206),,IF(S206&lt;&gt;1,((IF(K206="WON-EW",(((I206-1)*'win bsp'!$B$2)*(1-$B$3))+(((J206-1)*'win bsp'!$B$2)*(1-$B$3)),IF(K206="WON",(((I206-1)*'win bsp'!$B$2)*(1-$B$3)),IF(K206="PLACED",(((J206-1)*'win bsp'!$B$2)*(1-$B$3))-'win bsp'!$B$2,IF(H206=0,-'win bsp'!$B$2,-('win bsp'!$B$2*2))))))*E206),0))</f>
        <v>-20</v>
      </c>
      <c r="S206">
        <f t="shared" si="7"/>
        <v>2</v>
      </c>
    </row>
    <row r="207" spans="1:19" ht="15">
      <c r="A207" s="22">
        <v>42767</v>
      </c>
      <c r="B207" s="23">
        <v>14.2</v>
      </c>
      <c r="C207" s="18" t="s">
        <v>46</v>
      </c>
      <c r="D207" s="18" t="s">
        <v>259</v>
      </c>
      <c r="E207" s="24">
        <v>1</v>
      </c>
      <c r="F207" s="24" t="s">
        <v>31</v>
      </c>
      <c r="G207" s="24" t="s">
        <v>32</v>
      </c>
      <c r="H207" s="24">
        <v>0</v>
      </c>
      <c r="I207" s="42">
        <v>1.75</v>
      </c>
      <c r="J207" s="24"/>
      <c r="K207" s="19" t="s">
        <v>29</v>
      </c>
      <c r="L207" s="27" t="e">
        <f>((#REF!-1)*(1-(IF(F207="no",0,'win bsp'!$B$3)))+1)</f>
        <v>#REF!</v>
      </c>
      <c r="M207" s="27">
        <f t="shared" si="6"/>
        <v>1</v>
      </c>
      <c r="N207" s="29">
        <f>IF(ISBLANK(K207),,IF(ISBLANK(#REF!),,(IF(K207="WON-EW",((((#REF!-1)*H207)*'win bsp'!$B$2)+('win bsp'!$B$2*(#REF!-1))),IF(K207="WON",((((#REF!-1)*H207)*'win bsp'!$B$2)+('win bsp'!$B$2*(#REF!-1))),IF(K207="PLACED",((((#REF!-1)*H207)*'win bsp'!$B$2)-'win bsp'!$B$2),IF(H207=0,-'win bsp'!$B$2,IF(H207=0,-'win bsp'!$B$2,-('win bsp'!$B$2*2)))))))*E207))</f>
        <v>-20</v>
      </c>
      <c r="O207" s="28">
        <f>IF(ISBLANK(K207),,IF(ISBLANK(#REF!),,(IF(K207="WON-EW",((((L207-1)*H207)*'win bsp'!$B$2)+('win bsp'!$B$2*(L207-1))),IF(K207="WON",((((L207-1)*H207)*'win bsp'!$B$2)+('win bsp'!$B$2*(L207-1))),IF(K207="PLACED",((((L207-1)*H207)*'win bsp'!$B$2)-'win bsp'!$B$2),IF(H207=0,-'win bsp'!$B$2,IF(H207=0,-'win bsp'!$B$2,-('win bsp'!$B$2*2)))))))*E207))</f>
        <v>-20</v>
      </c>
      <c r="P207" s="28">
        <f>IF(ISBLANK(K207),,IF(S207&lt;&gt;1,((IF(K207="WON-EW",(((I207-1)*'win bsp'!$B$2)*(1-$B$3))+(((J207-1)*'win bsp'!$B$2)*(1-$B$3)),IF(K207="WON",(((I207-1)*'win bsp'!$B$2)*(1-$B$3)),IF(K207="PLACED",(((J207-1)*'win bsp'!$B$2)*(1-$B$3))-'win bsp'!$B$2,IF(H207=0,-'win bsp'!$B$2,-('win bsp'!$B$2*2))))))*E207),0))</f>
        <v>-20</v>
      </c>
      <c r="S207">
        <f t="shared" si="7"/>
        <v>2</v>
      </c>
    </row>
    <row r="208" spans="1:19" ht="15">
      <c r="A208" s="22">
        <v>42767</v>
      </c>
      <c r="B208" s="23">
        <v>16.5</v>
      </c>
      <c r="C208" s="18" t="s">
        <v>46</v>
      </c>
      <c r="D208" s="18" t="s">
        <v>260</v>
      </c>
      <c r="E208" s="24">
        <v>1</v>
      </c>
      <c r="F208" s="24" t="s">
        <v>31</v>
      </c>
      <c r="G208" s="24" t="s">
        <v>32</v>
      </c>
      <c r="H208" s="24">
        <v>0</v>
      </c>
      <c r="I208" s="42">
        <v>6.14</v>
      </c>
      <c r="J208" s="24"/>
      <c r="K208" s="19" t="s">
        <v>29</v>
      </c>
      <c r="L208" s="27" t="e">
        <f>((#REF!-1)*(1-(IF(F208="no",0,'win bsp'!$B$3)))+1)</f>
        <v>#REF!</v>
      </c>
      <c r="M208" s="27">
        <f t="shared" si="6"/>
        <v>1</v>
      </c>
      <c r="N208" s="29">
        <f>IF(ISBLANK(K208),,IF(ISBLANK(#REF!),,(IF(K208="WON-EW",((((#REF!-1)*H208)*'win bsp'!$B$2)+('win bsp'!$B$2*(#REF!-1))),IF(K208="WON",((((#REF!-1)*H208)*'win bsp'!$B$2)+('win bsp'!$B$2*(#REF!-1))),IF(K208="PLACED",((((#REF!-1)*H208)*'win bsp'!$B$2)-'win bsp'!$B$2),IF(H208=0,-'win bsp'!$B$2,IF(H208=0,-'win bsp'!$B$2,-('win bsp'!$B$2*2)))))))*E208))</f>
        <v>-20</v>
      </c>
      <c r="O208" s="28">
        <f>IF(ISBLANK(K208),,IF(ISBLANK(#REF!),,(IF(K208="WON-EW",((((L208-1)*H208)*'win bsp'!$B$2)+('win bsp'!$B$2*(L208-1))),IF(K208="WON",((((L208-1)*H208)*'win bsp'!$B$2)+('win bsp'!$B$2*(L208-1))),IF(K208="PLACED",((((L208-1)*H208)*'win bsp'!$B$2)-'win bsp'!$B$2),IF(H208=0,-'win bsp'!$B$2,IF(H208=0,-'win bsp'!$B$2,-('win bsp'!$B$2*2)))))))*E208))</f>
        <v>-20</v>
      </c>
      <c r="P208" s="28">
        <f>IF(ISBLANK(K208),,IF(S208&lt;&gt;1,((IF(K208="WON-EW",(((I208-1)*'win bsp'!$B$2)*(1-$B$3))+(((J208-1)*'win bsp'!$B$2)*(1-$B$3)),IF(K208="WON",(((I208-1)*'win bsp'!$B$2)*(1-$B$3)),IF(K208="PLACED",(((J208-1)*'win bsp'!$B$2)*(1-$B$3))-'win bsp'!$B$2,IF(H208=0,-'win bsp'!$B$2,-('win bsp'!$B$2*2))))))*E208),0))</f>
        <v>-20</v>
      </c>
      <c r="S208">
        <f t="shared" si="7"/>
        <v>2</v>
      </c>
    </row>
    <row r="209" spans="1:19" ht="15">
      <c r="A209" s="22">
        <v>42767</v>
      </c>
      <c r="B209" s="23">
        <v>17.2</v>
      </c>
      <c r="C209" s="18" t="s">
        <v>46</v>
      </c>
      <c r="D209" s="18" t="s">
        <v>261</v>
      </c>
      <c r="E209" s="24">
        <v>1</v>
      </c>
      <c r="F209" s="24" t="s">
        <v>31</v>
      </c>
      <c r="G209" s="24" t="s">
        <v>32</v>
      </c>
      <c r="H209" s="24">
        <v>0</v>
      </c>
      <c r="I209" s="42">
        <v>5.33</v>
      </c>
      <c r="J209" s="24"/>
      <c r="K209" s="19" t="s">
        <v>29</v>
      </c>
      <c r="L209" s="27" t="e">
        <f>((#REF!-1)*(1-(IF(F209="no",0,'win bsp'!$B$3)))+1)</f>
        <v>#REF!</v>
      </c>
      <c r="M209" s="27">
        <f t="shared" si="6"/>
        <v>1</v>
      </c>
      <c r="N209" s="29">
        <f>IF(ISBLANK(K209),,IF(ISBLANK(#REF!),,(IF(K209="WON-EW",((((#REF!-1)*H209)*'win bsp'!$B$2)+('win bsp'!$B$2*(#REF!-1))),IF(K209="WON",((((#REF!-1)*H209)*'win bsp'!$B$2)+('win bsp'!$B$2*(#REF!-1))),IF(K209="PLACED",((((#REF!-1)*H209)*'win bsp'!$B$2)-'win bsp'!$B$2),IF(H209=0,-'win bsp'!$B$2,IF(H209=0,-'win bsp'!$B$2,-('win bsp'!$B$2*2)))))))*E209))</f>
        <v>-20</v>
      </c>
      <c r="O209" s="28">
        <f>IF(ISBLANK(K209),,IF(ISBLANK(#REF!),,(IF(K209="WON-EW",((((L209-1)*H209)*'win bsp'!$B$2)+('win bsp'!$B$2*(L209-1))),IF(K209="WON",((((L209-1)*H209)*'win bsp'!$B$2)+('win bsp'!$B$2*(L209-1))),IF(K209="PLACED",((((L209-1)*H209)*'win bsp'!$B$2)-'win bsp'!$B$2),IF(H209=0,-'win bsp'!$B$2,IF(H209=0,-'win bsp'!$B$2,-('win bsp'!$B$2*2)))))))*E209))</f>
        <v>-20</v>
      </c>
      <c r="P209" s="28">
        <f>IF(ISBLANK(K209),,IF(S209&lt;&gt;1,((IF(K209="WON-EW",(((I209-1)*'win bsp'!$B$2)*(1-$B$3))+(((J209-1)*'win bsp'!$B$2)*(1-$B$3)),IF(K209="WON",(((I209-1)*'win bsp'!$B$2)*(1-$B$3)),IF(K209="PLACED",(((J209-1)*'win bsp'!$B$2)*(1-$B$3))-'win bsp'!$B$2,IF(H209=0,-'win bsp'!$B$2,-('win bsp'!$B$2*2))))))*E209),0))</f>
        <v>-20</v>
      </c>
      <c r="S209">
        <f t="shared" si="7"/>
        <v>2</v>
      </c>
    </row>
    <row r="210" spans="1:19" ht="15">
      <c r="A210" s="22">
        <v>42768</v>
      </c>
      <c r="B210" s="23">
        <v>18.25</v>
      </c>
      <c r="C210" s="18" t="s">
        <v>51</v>
      </c>
      <c r="D210" s="18" t="s">
        <v>262</v>
      </c>
      <c r="E210" s="24">
        <v>1</v>
      </c>
      <c r="F210" s="24" t="s">
        <v>31</v>
      </c>
      <c r="G210" s="24" t="s">
        <v>32</v>
      </c>
      <c r="H210" s="24">
        <v>0</v>
      </c>
      <c r="I210" s="42">
        <v>25</v>
      </c>
      <c r="J210" s="24"/>
      <c r="K210" s="19" t="s">
        <v>29</v>
      </c>
      <c r="L210" s="27" t="e">
        <f>((#REF!-1)*(1-(IF(F210="no",0,'win bsp'!$B$3)))+1)</f>
        <v>#REF!</v>
      </c>
      <c r="M210" s="27">
        <f t="shared" si="6"/>
        <v>1</v>
      </c>
      <c r="N210" s="29">
        <f>IF(ISBLANK(K210),,IF(ISBLANK(#REF!),,(IF(K210="WON-EW",((((#REF!-1)*H210)*'win bsp'!$B$2)+('win bsp'!$B$2*(#REF!-1))),IF(K210="WON",((((#REF!-1)*H210)*'win bsp'!$B$2)+('win bsp'!$B$2*(#REF!-1))),IF(K210="PLACED",((((#REF!-1)*H210)*'win bsp'!$B$2)-'win bsp'!$B$2),IF(H210=0,-'win bsp'!$B$2,IF(H210=0,-'win bsp'!$B$2,-('win bsp'!$B$2*2)))))))*E210))</f>
        <v>-20</v>
      </c>
      <c r="O210" s="28">
        <f>IF(ISBLANK(K210),,IF(ISBLANK(#REF!),,(IF(K210="WON-EW",((((L210-1)*H210)*'win bsp'!$B$2)+('win bsp'!$B$2*(L210-1))),IF(K210="WON",((((L210-1)*H210)*'win bsp'!$B$2)+('win bsp'!$B$2*(L210-1))),IF(K210="PLACED",((((L210-1)*H210)*'win bsp'!$B$2)-'win bsp'!$B$2),IF(H210=0,-'win bsp'!$B$2,IF(H210=0,-'win bsp'!$B$2,-('win bsp'!$B$2*2)))))))*E210))</f>
        <v>-20</v>
      </c>
      <c r="P210" s="28">
        <f>IF(ISBLANK(K210),,IF(S210&lt;&gt;1,((IF(K210="WON-EW",(((I210-1)*'win bsp'!$B$2)*(1-$B$3))+(((J210-1)*'win bsp'!$B$2)*(1-$B$3)),IF(K210="WON",(((I210-1)*'win bsp'!$B$2)*(1-$B$3)),IF(K210="PLACED",(((J210-1)*'win bsp'!$B$2)*(1-$B$3))-'win bsp'!$B$2,IF(H210=0,-'win bsp'!$B$2,-('win bsp'!$B$2*2))))))*E210),0))</f>
        <v>-20</v>
      </c>
      <c r="S210">
        <f t="shared" si="7"/>
        <v>2</v>
      </c>
    </row>
    <row r="211" spans="1:16" ht="15">
      <c r="A211" s="22"/>
      <c r="B211" s="23"/>
      <c r="C211" s="18"/>
      <c r="D211" s="18"/>
      <c r="E211" s="24"/>
      <c r="F211" s="24"/>
      <c r="G211" s="24"/>
      <c r="H211" s="24"/>
      <c r="I211" s="42"/>
      <c r="J211" s="24"/>
      <c r="K211" s="19"/>
      <c r="L211" s="27"/>
      <c r="M211" s="27"/>
      <c r="N211" s="29"/>
      <c r="O211" s="28"/>
      <c r="P211" s="28"/>
    </row>
    <row r="212" spans="1:16" ht="15">
      <c r="A212" s="22"/>
      <c r="B212" s="23"/>
      <c r="C212" s="18"/>
      <c r="D212" s="18"/>
      <c r="E212" s="24"/>
      <c r="F212" s="24"/>
      <c r="G212" s="24"/>
      <c r="H212" s="24"/>
      <c r="I212" s="42"/>
      <c r="J212" s="24"/>
      <c r="K212" s="19"/>
      <c r="L212" s="27"/>
      <c r="M212" s="27"/>
      <c r="N212" s="29"/>
      <c r="O212" s="28"/>
      <c r="P212" s="28"/>
    </row>
    <row r="213" spans="1:16" ht="15">
      <c r="A213" s="22"/>
      <c r="B213" s="23"/>
      <c r="C213" s="18"/>
      <c r="D213" s="18"/>
      <c r="E213" s="24"/>
      <c r="F213" s="24"/>
      <c r="G213" s="24"/>
      <c r="H213" s="24"/>
      <c r="I213" s="42"/>
      <c r="J213" s="24"/>
      <c r="K213" s="19"/>
      <c r="L213" s="27"/>
      <c r="M213" s="27"/>
      <c r="N213" s="29"/>
      <c r="O213" s="28"/>
      <c r="P213" s="28"/>
    </row>
    <row r="214" spans="1:16" ht="15">
      <c r="A214" s="22"/>
      <c r="B214" s="23"/>
      <c r="C214" s="18"/>
      <c r="D214" s="18"/>
      <c r="E214" s="24"/>
      <c r="F214" s="24"/>
      <c r="G214" s="24"/>
      <c r="H214" s="24"/>
      <c r="I214" s="42"/>
      <c r="J214" s="24"/>
      <c r="K214" s="19"/>
      <c r="L214" s="27"/>
      <c r="M214" s="27"/>
      <c r="N214" s="29"/>
      <c r="O214" s="28"/>
      <c r="P214" s="28"/>
    </row>
    <row r="215" spans="1:16" ht="15">
      <c r="A215" s="22"/>
      <c r="B215" s="23"/>
      <c r="C215" s="18"/>
      <c r="D215" s="18"/>
      <c r="E215" s="24"/>
      <c r="F215" s="24"/>
      <c r="G215" s="24"/>
      <c r="H215" s="24"/>
      <c r="I215" s="42"/>
      <c r="J215" s="24"/>
      <c r="K215" s="19"/>
      <c r="L215" s="27"/>
      <c r="M215" s="27"/>
      <c r="N215" s="29"/>
      <c r="O215" s="28"/>
      <c r="P215" s="28"/>
    </row>
    <row r="216" spans="1:16" ht="15">
      <c r="A216" s="22"/>
      <c r="B216" s="23"/>
      <c r="C216" s="18"/>
      <c r="D216" s="18"/>
      <c r="E216" s="24"/>
      <c r="F216" s="24"/>
      <c r="G216" s="24"/>
      <c r="H216" s="24"/>
      <c r="I216" s="42"/>
      <c r="J216" s="24"/>
      <c r="K216" s="19"/>
      <c r="L216" s="27"/>
      <c r="M216" s="27"/>
      <c r="N216" s="29"/>
      <c r="O216" s="28"/>
      <c r="P216" s="28"/>
    </row>
    <row r="217" spans="1:16" ht="15">
      <c r="A217" s="22"/>
      <c r="B217" s="23"/>
      <c r="C217" s="18"/>
      <c r="D217" s="18"/>
      <c r="E217" s="24"/>
      <c r="F217" s="24"/>
      <c r="G217" s="24"/>
      <c r="H217" s="24"/>
      <c r="I217" s="42"/>
      <c r="J217" s="24"/>
      <c r="K217" s="19"/>
      <c r="L217" s="27"/>
      <c r="M217" s="27"/>
      <c r="N217" s="29"/>
      <c r="O217" s="28"/>
      <c r="P217" s="28"/>
    </row>
    <row r="218" spans="1:16" ht="15">
      <c r="A218" s="22"/>
      <c r="B218" s="23"/>
      <c r="C218" s="18"/>
      <c r="D218" s="18"/>
      <c r="E218" s="24"/>
      <c r="F218" s="24"/>
      <c r="G218" s="24"/>
      <c r="H218" s="24"/>
      <c r="I218" s="42"/>
      <c r="J218" s="24"/>
      <c r="K218" s="19"/>
      <c r="L218" s="27"/>
      <c r="M218" s="27"/>
      <c r="N218" s="29"/>
      <c r="O218" s="28"/>
      <c r="P218" s="28"/>
    </row>
    <row r="219" spans="1:16" ht="15">
      <c r="A219" s="22"/>
      <c r="B219" s="23"/>
      <c r="C219" s="18"/>
      <c r="D219" s="18"/>
      <c r="E219" s="24"/>
      <c r="F219" s="24"/>
      <c r="G219" s="24"/>
      <c r="H219" s="24"/>
      <c r="I219" s="42"/>
      <c r="J219" s="24"/>
      <c r="K219" s="19"/>
      <c r="L219" s="27"/>
      <c r="M219" s="27"/>
      <c r="N219" s="29"/>
      <c r="O219" s="28"/>
      <c r="P219" s="28"/>
    </row>
    <row r="220" spans="1:16" ht="15">
      <c r="A220" s="22"/>
      <c r="B220" s="23"/>
      <c r="C220" s="18"/>
      <c r="D220" s="18"/>
      <c r="E220" s="24"/>
      <c r="F220" s="24"/>
      <c r="G220" s="24"/>
      <c r="H220" s="24"/>
      <c r="I220" s="42"/>
      <c r="J220" s="24"/>
      <c r="K220" s="19"/>
      <c r="L220" s="27"/>
      <c r="M220" s="27"/>
      <c r="N220" s="29"/>
      <c r="O220" s="28"/>
      <c r="P220" s="28"/>
    </row>
    <row r="221" spans="1:16" ht="15">
      <c r="A221" s="22"/>
      <c r="B221" s="23"/>
      <c r="C221" s="18"/>
      <c r="D221" s="18"/>
      <c r="E221" s="24"/>
      <c r="F221" s="24"/>
      <c r="G221" s="24"/>
      <c r="H221" s="24"/>
      <c r="I221" s="42"/>
      <c r="J221" s="24"/>
      <c r="K221" s="19"/>
      <c r="L221" s="27"/>
      <c r="M221" s="27"/>
      <c r="N221" s="29"/>
      <c r="O221" s="28"/>
      <c r="P221" s="28"/>
    </row>
    <row r="222" spans="1:16" ht="15">
      <c r="A222" s="22"/>
      <c r="B222" s="23"/>
      <c r="C222" s="18"/>
      <c r="D222" s="18"/>
      <c r="E222" s="24"/>
      <c r="F222" s="24"/>
      <c r="G222" s="24"/>
      <c r="H222" s="24"/>
      <c r="I222" s="42"/>
      <c r="J222" s="24"/>
      <c r="K222" s="19"/>
      <c r="L222" s="27"/>
      <c r="M222" s="27"/>
      <c r="N222" s="29"/>
      <c r="O222" s="28"/>
      <c r="P222" s="28"/>
    </row>
    <row r="223" spans="1:16" ht="15">
      <c r="A223" s="22"/>
      <c r="B223" s="23"/>
      <c r="C223" s="18"/>
      <c r="D223" s="18"/>
      <c r="E223" s="24"/>
      <c r="F223" s="24"/>
      <c r="G223" s="24"/>
      <c r="H223" s="24"/>
      <c r="I223" s="42"/>
      <c r="J223" s="24"/>
      <c r="K223" s="19"/>
      <c r="L223" s="27"/>
      <c r="M223" s="27"/>
      <c r="N223" s="29"/>
      <c r="O223" s="28"/>
      <c r="P223" s="28"/>
    </row>
    <row r="224" spans="1:16" ht="15">
      <c r="A224" s="22"/>
      <c r="B224" s="23"/>
      <c r="C224" s="18"/>
      <c r="D224" s="18"/>
      <c r="E224" s="24"/>
      <c r="F224" s="24"/>
      <c r="G224" s="24"/>
      <c r="H224" s="24"/>
      <c r="I224" s="42"/>
      <c r="J224" s="24"/>
      <c r="K224" s="19"/>
      <c r="L224" s="27"/>
      <c r="M224" s="27"/>
      <c r="N224" s="29"/>
      <c r="O224" s="28"/>
      <c r="P224" s="28"/>
    </row>
    <row r="225" spans="1:16" ht="15">
      <c r="A225" s="22"/>
      <c r="B225" s="23"/>
      <c r="C225" s="18"/>
      <c r="D225" s="18"/>
      <c r="E225" s="24"/>
      <c r="F225" s="24"/>
      <c r="G225" s="24"/>
      <c r="H225" s="24"/>
      <c r="I225" s="42"/>
      <c r="J225" s="24"/>
      <c r="K225" s="19"/>
      <c r="L225" s="27"/>
      <c r="M225" s="27"/>
      <c r="N225" s="29"/>
      <c r="O225" s="28"/>
      <c r="P225" s="28"/>
    </row>
    <row r="226" spans="1:16" ht="15">
      <c r="A226" s="22"/>
      <c r="B226" s="23"/>
      <c r="C226" s="18"/>
      <c r="D226" s="18"/>
      <c r="E226" s="24"/>
      <c r="F226" s="24"/>
      <c r="G226" s="24"/>
      <c r="H226" s="24"/>
      <c r="I226" s="42"/>
      <c r="J226" s="24"/>
      <c r="K226" s="19"/>
      <c r="L226" s="27"/>
      <c r="M226" s="27"/>
      <c r="N226" s="29"/>
      <c r="O226" s="28"/>
      <c r="P226" s="28"/>
    </row>
    <row r="227" spans="1:16" ht="15">
      <c r="A227" s="22"/>
      <c r="B227" s="23"/>
      <c r="C227" s="18"/>
      <c r="D227" s="18"/>
      <c r="E227" s="24"/>
      <c r="F227" s="24"/>
      <c r="G227" s="24"/>
      <c r="H227" s="24"/>
      <c r="I227" s="42"/>
      <c r="J227" s="24"/>
      <c r="K227" s="19"/>
      <c r="L227" s="27"/>
      <c r="M227" s="27"/>
      <c r="N227" s="29"/>
      <c r="O227" s="28"/>
      <c r="P227" s="28"/>
    </row>
    <row r="228" spans="1:16" ht="15">
      <c r="A228" s="22"/>
      <c r="B228" s="23"/>
      <c r="C228" s="18"/>
      <c r="D228" s="18"/>
      <c r="E228" s="24"/>
      <c r="F228" s="24"/>
      <c r="G228" s="24"/>
      <c r="H228" s="24"/>
      <c r="I228" s="42"/>
      <c r="J228" s="24"/>
      <c r="K228" s="19"/>
      <c r="L228" s="27"/>
      <c r="M228" s="27"/>
      <c r="N228" s="29"/>
      <c r="O228" s="28"/>
      <c r="P228" s="28"/>
    </row>
    <row r="229" spans="1:16" ht="15">
      <c r="A229" s="22"/>
      <c r="B229" s="23"/>
      <c r="C229" s="18"/>
      <c r="D229" s="18"/>
      <c r="E229" s="24"/>
      <c r="F229" s="24"/>
      <c r="G229" s="24"/>
      <c r="H229" s="24"/>
      <c r="I229" s="42"/>
      <c r="J229" s="24"/>
      <c r="K229" s="19"/>
      <c r="L229" s="27"/>
      <c r="M229" s="27"/>
      <c r="N229" s="29"/>
      <c r="O229" s="28"/>
      <c r="P229" s="28"/>
    </row>
    <row r="230" spans="1:16" ht="15">
      <c r="A230" s="22"/>
      <c r="B230" s="23"/>
      <c r="C230" s="18"/>
      <c r="D230" s="18"/>
      <c r="E230" s="24"/>
      <c r="F230" s="24"/>
      <c r="G230" s="24"/>
      <c r="H230" s="24"/>
      <c r="I230" s="42"/>
      <c r="J230" s="24"/>
      <c r="K230" s="19"/>
      <c r="L230" s="27"/>
      <c r="M230" s="27"/>
      <c r="N230" s="29"/>
      <c r="O230" s="28"/>
      <c r="P230" s="28"/>
    </row>
    <row r="231" spans="1:16" ht="15">
      <c r="A231" s="22"/>
      <c r="B231" s="23"/>
      <c r="C231" s="18"/>
      <c r="D231" s="18"/>
      <c r="E231" s="24"/>
      <c r="F231" s="24"/>
      <c r="G231" s="24"/>
      <c r="H231" s="24"/>
      <c r="I231" s="42"/>
      <c r="J231" s="24"/>
      <c r="K231" s="19"/>
      <c r="L231" s="27"/>
      <c r="M231" s="27"/>
      <c r="N231" s="29"/>
      <c r="O231" s="28"/>
      <c r="P231" s="28"/>
    </row>
    <row r="232" spans="1:16" ht="15">
      <c r="A232" s="22"/>
      <c r="B232" s="23"/>
      <c r="C232" s="18"/>
      <c r="D232" s="18"/>
      <c r="E232" s="24"/>
      <c r="F232" s="24"/>
      <c r="G232" s="24"/>
      <c r="H232" s="24"/>
      <c r="I232" s="42"/>
      <c r="J232" s="24"/>
      <c r="K232" s="19"/>
      <c r="L232" s="27"/>
      <c r="M232" s="27"/>
      <c r="N232" s="29"/>
      <c r="O232" s="28"/>
      <c r="P232" s="28"/>
    </row>
    <row r="233" spans="1:16" ht="15">
      <c r="A233" s="22"/>
      <c r="B233" s="23"/>
      <c r="C233" s="18"/>
      <c r="D233" s="18"/>
      <c r="E233" s="24"/>
      <c r="F233" s="24"/>
      <c r="G233" s="24"/>
      <c r="H233" s="24"/>
      <c r="I233" s="42"/>
      <c r="J233" s="24"/>
      <c r="K233" s="19"/>
      <c r="L233" s="27"/>
      <c r="M233" s="27"/>
      <c r="N233" s="29"/>
      <c r="O233" s="28"/>
      <c r="P233" s="28"/>
    </row>
    <row r="234" spans="1:16" ht="15">
      <c r="A234" s="22"/>
      <c r="B234" s="23"/>
      <c r="C234" s="18"/>
      <c r="D234" s="18"/>
      <c r="E234" s="24"/>
      <c r="F234" s="24"/>
      <c r="G234" s="24"/>
      <c r="H234" s="24"/>
      <c r="I234" s="42"/>
      <c r="J234" s="24"/>
      <c r="K234" s="19"/>
      <c r="L234" s="27"/>
      <c r="M234" s="27"/>
      <c r="N234" s="29"/>
      <c r="O234" s="28"/>
      <c r="P234" s="28"/>
    </row>
    <row r="235" spans="1:16" ht="15">
      <c r="A235" s="22"/>
      <c r="B235" s="23"/>
      <c r="C235" s="18"/>
      <c r="D235" s="18"/>
      <c r="E235" s="24"/>
      <c r="F235" s="24"/>
      <c r="G235" s="24"/>
      <c r="H235" s="24"/>
      <c r="I235" s="42"/>
      <c r="J235" s="24"/>
      <c r="K235" s="19"/>
      <c r="L235" s="27"/>
      <c r="M235" s="27"/>
      <c r="N235" s="29"/>
      <c r="O235" s="28"/>
      <c r="P235" s="28"/>
    </row>
    <row r="236" spans="1:16" ht="15">
      <c r="A236" s="22"/>
      <c r="B236" s="23"/>
      <c r="C236" s="18"/>
      <c r="D236" s="18"/>
      <c r="E236" s="24"/>
      <c r="F236" s="24"/>
      <c r="G236" s="24"/>
      <c r="H236" s="24"/>
      <c r="I236" s="42"/>
      <c r="J236" s="24"/>
      <c r="K236" s="19"/>
      <c r="L236" s="27"/>
      <c r="M236" s="27"/>
      <c r="N236" s="29"/>
      <c r="O236" s="28"/>
      <c r="P236" s="28"/>
    </row>
    <row r="237" spans="1:16" ht="15">
      <c r="A237" s="22"/>
      <c r="B237" s="23"/>
      <c r="C237" s="18"/>
      <c r="D237" s="18"/>
      <c r="E237" s="24"/>
      <c r="F237" s="24"/>
      <c r="G237" s="24"/>
      <c r="H237" s="24"/>
      <c r="I237" s="42"/>
      <c r="J237" s="24"/>
      <c r="K237" s="19"/>
      <c r="L237" s="27"/>
      <c r="M237" s="27"/>
      <c r="N237" s="29"/>
      <c r="O237" s="28"/>
      <c r="P237" s="28"/>
    </row>
    <row r="238" spans="1:16" ht="15">
      <c r="A238" s="22"/>
      <c r="B238" s="23"/>
      <c r="C238" s="18"/>
      <c r="D238" s="18"/>
      <c r="E238" s="24"/>
      <c r="F238" s="24"/>
      <c r="G238" s="24"/>
      <c r="H238" s="24"/>
      <c r="I238" s="42"/>
      <c r="J238" s="24"/>
      <c r="K238" s="19"/>
      <c r="L238" s="27"/>
      <c r="M238" s="27"/>
      <c r="N238" s="29"/>
      <c r="O238" s="28"/>
      <c r="P238" s="28"/>
    </row>
    <row r="239" spans="1:16" ht="15">
      <c r="A239" s="22"/>
      <c r="B239" s="23"/>
      <c r="C239" s="18"/>
      <c r="D239" s="18"/>
      <c r="E239" s="24"/>
      <c r="F239" s="24"/>
      <c r="G239" s="24"/>
      <c r="H239" s="24"/>
      <c r="I239" s="42"/>
      <c r="J239" s="24"/>
      <c r="K239" s="19"/>
      <c r="L239" s="27"/>
      <c r="M239" s="27"/>
      <c r="N239" s="29"/>
      <c r="O239" s="28"/>
      <c r="P239" s="28"/>
    </row>
    <row r="240" spans="1:16" ht="15">
      <c r="A240" s="22"/>
      <c r="B240" s="23"/>
      <c r="C240" s="18"/>
      <c r="D240" s="18"/>
      <c r="E240" s="24"/>
      <c r="F240" s="24"/>
      <c r="G240" s="24"/>
      <c r="H240" s="24"/>
      <c r="I240" s="42"/>
      <c r="J240" s="24"/>
      <c r="K240" s="19"/>
      <c r="L240" s="27"/>
      <c r="M240" s="27"/>
      <c r="N240" s="29"/>
      <c r="O240" s="28"/>
      <c r="P240" s="28"/>
    </row>
    <row r="241" spans="1:16" ht="15">
      <c r="A241" s="22"/>
      <c r="B241" s="23"/>
      <c r="C241" s="18"/>
      <c r="D241" s="18"/>
      <c r="E241" s="24"/>
      <c r="F241" s="24"/>
      <c r="G241" s="24"/>
      <c r="H241" s="24"/>
      <c r="I241" s="42"/>
      <c r="J241" s="24"/>
      <c r="K241" s="19"/>
      <c r="L241" s="27"/>
      <c r="M241" s="27"/>
      <c r="N241" s="29"/>
      <c r="O241" s="28"/>
      <c r="P241" s="28"/>
    </row>
    <row r="242" spans="1:16" ht="15">
      <c r="A242" s="22"/>
      <c r="B242" s="23"/>
      <c r="C242" s="18"/>
      <c r="D242" s="18"/>
      <c r="E242" s="24"/>
      <c r="F242" s="24"/>
      <c r="G242" s="24"/>
      <c r="H242" s="24"/>
      <c r="I242" s="42"/>
      <c r="J242" s="24"/>
      <c r="K242" s="19"/>
      <c r="L242" s="27"/>
      <c r="M242" s="27"/>
      <c r="N242" s="29"/>
      <c r="O242" s="28"/>
      <c r="P242" s="28"/>
    </row>
    <row r="243" spans="1:16" ht="15">
      <c r="A243" s="22"/>
      <c r="B243" s="23"/>
      <c r="C243" s="18"/>
      <c r="D243" s="18"/>
      <c r="E243" s="24"/>
      <c r="F243" s="24"/>
      <c r="G243" s="24"/>
      <c r="H243" s="24"/>
      <c r="I243" s="42"/>
      <c r="J243" s="24"/>
      <c r="K243" s="19"/>
      <c r="L243" s="27"/>
      <c r="M243" s="27"/>
      <c r="N243" s="29"/>
      <c r="O243" s="28"/>
      <c r="P243" s="28"/>
    </row>
    <row r="244" spans="1:16" ht="15">
      <c r="A244" s="22"/>
      <c r="B244" s="23"/>
      <c r="C244" s="18"/>
      <c r="D244" s="18"/>
      <c r="E244" s="24"/>
      <c r="F244" s="24"/>
      <c r="G244" s="24"/>
      <c r="H244" s="24"/>
      <c r="I244" s="42"/>
      <c r="J244" s="24"/>
      <c r="K244" s="19"/>
      <c r="L244" s="27"/>
      <c r="M244" s="27"/>
      <c r="N244" s="29"/>
      <c r="O244" s="28"/>
      <c r="P244" s="28"/>
    </row>
    <row r="245" spans="5:16" ht="15">
      <c r="E245" s="24"/>
      <c r="F245" s="24"/>
      <c r="G245" s="24"/>
      <c r="H245" s="24"/>
      <c r="K245" s="19"/>
      <c r="L245" s="27"/>
      <c r="M245" s="27"/>
      <c r="N245" s="29"/>
      <c r="O245" s="28"/>
      <c r="P245" s="28"/>
    </row>
    <row r="246" spans="5:16" ht="15">
      <c r="E246" s="24"/>
      <c r="F246" s="24"/>
      <c r="G246" s="24"/>
      <c r="H246" s="24"/>
      <c r="K246" s="19"/>
      <c r="L246" s="27"/>
      <c r="M246" s="27"/>
      <c r="N246" s="29"/>
      <c r="O246" s="28"/>
      <c r="P246" s="28"/>
    </row>
    <row r="247" spans="5:16" ht="15">
      <c r="E247" s="24"/>
      <c r="F247" s="24"/>
      <c r="G247" s="24"/>
      <c r="H247" s="24"/>
      <c r="K247" s="19"/>
      <c r="L247" s="27"/>
      <c r="M247" s="27"/>
      <c r="N247" s="29"/>
      <c r="O247" s="28"/>
      <c r="P247" s="28"/>
    </row>
    <row r="248" spans="5:16" ht="15">
      <c r="E248" s="24"/>
      <c r="F248" s="24"/>
      <c r="G248" s="24"/>
      <c r="H248" s="24"/>
      <c r="K248" s="19"/>
      <c r="L248" s="27"/>
      <c r="M248" s="27"/>
      <c r="N248" s="29"/>
      <c r="O248" s="28"/>
      <c r="P248" s="28"/>
    </row>
    <row r="249" spans="5:16" ht="15">
      <c r="E249" s="24"/>
      <c r="F249" s="24"/>
      <c r="G249" s="24"/>
      <c r="H249" s="24"/>
      <c r="K249" s="19"/>
      <c r="L249" s="27"/>
      <c r="M249" s="27"/>
      <c r="N249" s="29"/>
      <c r="O249" s="28"/>
      <c r="P249" s="28"/>
    </row>
    <row r="250" spans="5:16" ht="15">
      <c r="E250" s="24"/>
      <c r="F250" s="24"/>
      <c r="G250" s="24"/>
      <c r="H250" s="24"/>
      <c r="K250" s="19"/>
      <c r="L250" s="27"/>
      <c r="M250" s="27"/>
      <c r="N250" s="29"/>
      <c r="O250" s="28"/>
      <c r="P250" s="28"/>
    </row>
    <row r="251" spans="5:16" ht="15">
      <c r="E251" s="24"/>
      <c r="F251" s="24"/>
      <c r="G251" s="24"/>
      <c r="H251" s="24"/>
      <c r="K251" s="19"/>
      <c r="L251" s="27"/>
      <c r="M251" s="27"/>
      <c r="N251" s="29"/>
      <c r="O251" s="28"/>
      <c r="P251" s="28"/>
    </row>
    <row r="252" spans="5:16" ht="15">
      <c r="E252" s="24"/>
      <c r="F252" s="24"/>
      <c r="G252" s="24"/>
      <c r="H252" s="24"/>
      <c r="K252" s="19"/>
      <c r="L252" s="27"/>
      <c r="M252" s="27"/>
      <c r="N252" s="29"/>
      <c r="O252" s="28"/>
      <c r="P252" s="28"/>
    </row>
    <row r="253" spans="5:16" ht="15">
      <c r="E253" s="24"/>
      <c r="F253" s="24"/>
      <c r="G253" s="24"/>
      <c r="H253" s="24"/>
      <c r="K253" s="19"/>
      <c r="L253" s="27"/>
      <c r="M253" s="27"/>
      <c r="N253" s="29"/>
      <c r="O253" s="28"/>
      <c r="P253" s="28"/>
    </row>
    <row r="254" spans="5:16" ht="15">
      <c r="E254" s="24"/>
      <c r="F254" s="24"/>
      <c r="G254" s="24"/>
      <c r="H254" s="24"/>
      <c r="K254" s="19"/>
      <c r="L254" s="27"/>
      <c r="M254" s="27"/>
      <c r="N254" s="29"/>
      <c r="O254" s="28"/>
      <c r="P254" s="28"/>
    </row>
    <row r="255" spans="5:16" ht="15">
      <c r="E255" s="24"/>
      <c r="F255" s="24"/>
      <c r="G255" s="24"/>
      <c r="H255" s="24"/>
      <c r="K255" s="19"/>
      <c r="L255" s="27"/>
      <c r="M255" s="27"/>
      <c r="N255" s="29"/>
      <c r="O255" s="28"/>
      <c r="P255" s="28"/>
    </row>
    <row r="256" spans="5:16" ht="15">
      <c r="E256" s="24"/>
      <c r="F256" s="24"/>
      <c r="G256" s="24"/>
      <c r="H256" s="24"/>
      <c r="K256" s="19"/>
      <c r="L256" s="27"/>
      <c r="M256" s="27"/>
      <c r="N256" s="29"/>
      <c r="O256" s="28"/>
      <c r="P256" s="28"/>
    </row>
    <row r="257" spans="5:16" ht="15">
      <c r="E257" s="24"/>
      <c r="F257" s="24"/>
      <c r="G257" s="24"/>
      <c r="H257" s="24"/>
      <c r="K257" s="19"/>
      <c r="L257" s="27"/>
      <c r="M257" s="27"/>
      <c r="N257" s="29"/>
      <c r="O257" s="28"/>
      <c r="P257" s="28"/>
    </row>
    <row r="258" spans="5:16" ht="15">
      <c r="E258" s="24"/>
      <c r="F258" s="24"/>
      <c r="G258" s="24"/>
      <c r="H258" s="24"/>
      <c r="K258" s="19"/>
      <c r="L258" s="27"/>
      <c r="M258" s="27"/>
      <c r="N258" s="29"/>
      <c r="O258" s="28"/>
      <c r="P258" s="28"/>
    </row>
    <row r="259" spans="5:16" ht="15">
      <c r="E259" s="24"/>
      <c r="F259" s="24"/>
      <c r="G259" s="24"/>
      <c r="H259" s="24"/>
      <c r="K259" s="19"/>
      <c r="L259" s="27"/>
      <c r="M259" s="27"/>
      <c r="N259" s="29"/>
      <c r="O259" s="28"/>
      <c r="P259" s="28"/>
    </row>
    <row r="260" spans="5:16" ht="15">
      <c r="E260" s="24"/>
      <c r="F260" s="24"/>
      <c r="G260" s="24"/>
      <c r="H260" s="24"/>
      <c r="K260" s="19"/>
      <c r="L260" s="27"/>
      <c r="M260" s="27"/>
      <c r="N260" s="29"/>
      <c r="O260" s="28"/>
      <c r="P260" s="28"/>
    </row>
    <row r="261" spans="5:16" ht="15">
      <c r="E261" s="24"/>
      <c r="F261" s="24"/>
      <c r="G261" s="24"/>
      <c r="H261" s="24"/>
      <c r="K261" s="19"/>
      <c r="L261" s="27"/>
      <c r="M261" s="27"/>
      <c r="N261" s="29"/>
      <c r="O261" s="28"/>
      <c r="P261" s="28"/>
    </row>
    <row r="262" spans="5:16" ht="15">
      <c r="E262" s="24"/>
      <c r="F262" s="24"/>
      <c r="G262" s="24"/>
      <c r="H262" s="24"/>
      <c r="K262" s="19"/>
      <c r="L262" s="27"/>
      <c r="M262" s="27"/>
      <c r="N262" s="29"/>
      <c r="O262" s="28"/>
      <c r="P262" s="28"/>
    </row>
    <row r="263" spans="5:16" ht="15">
      <c r="E263" s="24"/>
      <c r="F263" s="24"/>
      <c r="G263" s="24"/>
      <c r="H263" s="24"/>
      <c r="K263" s="19"/>
      <c r="L263" s="27"/>
      <c r="M263" s="27"/>
      <c r="N263" s="29"/>
      <c r="O263" s="28"/>
      <c r="P263" s="28"/>
    </row>
    <row r="264" spans="5:16" ht="15">
      <c r="E264" s="24"/>
      <c r="F264" s="24"/>
      <c r="G264" s="24"/>
      <c r="H264" s="24"/>
      <c r="K264" s="19"/>
      <c r="L264" s="27"/>
      <c r="M264" s="27"/>
      <c r="N264" s="29"/>
      <c r="O264" s="28"/>
      <c r="P264" s="28"/>
    </row>
    <row r="265" spans="5:16" ht="15">
      <c r="E265" s="24"/>
      <c r="F265" s="24"/>
      <c r="G265" s="24"/>
      <c r="H265" s="24"/>
      <c r="K265" s="19"/>
      <c r="L265" s="27"/>
      <c r="M265" s="27"/>
      <c r="N265" s="29"/>
      <c r="O265" s="28"/>
      <c r="P265" s="28"/>
    </row>
    <row r="266" spans="5:16" ht="15">
      <c r="E266" s="24"/>
      <c r="F266" s="24"/>
      <c r="G266" s="24"/>
      <c r="H266" s="24"/>
      <c r="K266" s="19"/>
      <c r="L266" s="27"/>
      <c r="M266" s="27"/>
      <c r="N266" s="29"/>
      <c r="O266" s="28"/>
      <c r="P266" s="28"/>
    </row>
    <row r="267" spans="5:16" ht="15">
      <c r="E267" s="24"/>
      <c r="F267" s="24"/>
      <c r="G267" s="24"/>
      <c r="H267" s="24"/>
      <c r="K267" s="19"/>
      <c r="L267" s="27"/>
      <c r="M267" s="27"/>
      <c r="N267" s="29"/>
      <c r="O267" s="28"/>
      <c r="P267" s="28"/>
    </row>
    <row r="268" spans="5:16" ht="15">
      <c r="E268" s="24"/>
      <c r="F268" s="24"/>
      <c r="G268" s="24"/>
      <c r="H268" s="24"/>
      <c r="K268" s="19"/>
      <c r="L268" s="27"/>
      <c r="M268" s="27"/>
      <c r="N268" s="29"/>
      <c r="O268" s="28"/>
      <c r="P268" s="28"/>
    </row>
    <row r="269" spans="5:16" ht="15">
      <c r="E269" s="24"/>
      <c r="F269" s="24"/>
      <c r="G269" s="24"/>
      <c r="H269" s="24"/>
      <c r="K269" s="19"/>
      <c r="L269" s="27"/>
      <c r="M269" s="27"/>
      <c r="N269" s="29"/>
      <c r="O269" s="28"/>
      <c r="P269" s="28"/>
    </row>
    <row r="270" spans="5:16" ht="15">
      <c r="E270" s="24"/>
      <c r="F270" s="24"/>
      <c r="G270" s="24"/>
      <c r="H270" s="24"/>
      <c r="K270" s="19"/>
      <c r="L270" s="27"/>
      <c r="M270" s="27"/>
      <c r="N270" s="29"/>
      <c r="O270" s="28"/>
      <c r="P270" s="28"/>
    </row>
    <row r="271" spans="5:16" ht="15">
      <c r="E271" s="24"/>
      <c r="F271" s="24"/>
      <c r="G271" s="24"/>
      <c r="H271" s="24"/>
      <c r="K271" s="19"/>
      <c r="L271" s="27"/>
      <c r="M271" s="27"/>
      <c r="N271" s="29"/>
      <c r="O271" s="28"/>
      <c r="P271" s="28"/>
    </row>
    <row r="272" spans="5:16" ht="15">
      <c r="E272" s="24"/>
      <c r="F272" s="24"/>
      <c r="G272" s="24"/>
      <c r="H272" s="24"/>
      <c r="K272" s="19"/>
      <c r="L272" s="27"/>
      <c r="M272" s="27"/>
      <c r="N272" s="29"/>
      <c r="O272" s="28"/>
      <c r="P272" s="28"/>
    </row>
    <row r="273" spans="5:16" ht="15">
      <c r="E273" s="24"/>
      <c r="F273" s="24"/>
      <c r="G273" s="24"/>
      <c r="H273" s="24"/>
      <c r="K273" s="19"/>
      <c r="L273" s="27"/>
      <c r="M273" s="27"/>
      <c r="N273" s="29"/>
      <c r="O273" s="28"/>
      <c r="P273" s="28"/>
    </row>
    <row r="274" spans="5:16" ht="15">
      <c r="E274" s="24"/>
      <c r="F274" s="24"/>
      <c r="G274" s="24"/>
      <c r="H274" s="24"/>
      <c r="K274" s="19"/>
      <c r="L274" s="27"/>
      <c r="M274" s="27"/>
      <c r="N274" s="29"/>
      <c r="O274" s="28"/>
      <c r="P274" s="28"/>
    </row>
    <row r="275" spans="5:16" ht="15">
      <c r="E275" s="24"/>
      <c r="F275" s="24"/>
      <c r="G275" s="24"/>
      <c r="H275" s="24"/>
      <c r="K275" s="19"/>
      <c r="L275" s="27"/>
      <c r="M275" s="27"/>
      <c r="N275" s="29"/>
      <c r="O275" s="28"/>
      <c r="P275" s="28"/>
    </row>
    <row r="276" spans="5:16" ht="15">
      <c r="E276" s="24"/>
      <c r="F276" s="24"/>
      <c r="G276" s="24"/>
      <c r="H276" s="24"/>
      <c r="K276" s="19"/>
      <c r="L276" s="27"/>
      <c r="M276" s="27"/>
      <c r="N276" s="29"/>
      <c r="O276" s="28"/>
      <c r="P276" s="28"/>
    </row>
    <row r="277" spans="5:16" ht="15">
      <c r="E277" s="24"/>
      <c r="F277" s="24"/>
      <c r="G277" s="24"/>
      <c r="H277" s="24"/>
      <c r="K277" s="19"/>
      <c r="L277" s="27"/>
      <c r="M277" s="27"/>
      <c r="N277" s="29"/>
      <c r="O277" s="28"/>
      <c r="P277" s="28"/>
    </row>
    <row r="278" spans="5:16" ht="15">
      <c r="E278" s="24"/>
      <c r="F278" s="24"/>
      <c r="G278" s="24"/>
      <c r="H278" s="24"/>
      <c r="K278" s="19"/>
      <c r="L278" s="27"/>
      <c r="M278" s="27"/>
      <c r="N278" s="29"/>
      <c r="O278" s="28"/>
      <c r="P278" s="28"/>
    </row>
    <row r="279" spans="5:16" ht="15">
      <c r="E279" s="24"/>
      <c r="F279" s="24"/>
      <c r="G279" s="24"/>
      <c r="H279" s="24"/>
      <c r="K279" s="19"/>
      <c r="L279" s="27"/>
      <c r="M279" s="27"/>
      <c r="N279" s="29"/>
      <c r="O279" s="28"/>
      <c r="P279" s="28"/>
    </row>
    <row r="280" spans="5:16" ht="15">
      <c r="E280" s="24"/>
      <c r="F280" s="24"/>
      <c r="G280" s="24"/>
      <c r="H280" s="24"/>
      <c r="K280" s="19"/>
      <c r="L280" s="27"/>
      <c r="M280" s="27"/>
      <c r="N280" s="29"/>
      <c r="O280" s="28"/>
      <c r="P280" s="28"/>
    </row>
    <row r="281" spans="5:16" ht="15">
      <c r="E281" s="24"/>
      <c r="F281" s="24"/>
      <c r="G281" s="24"/>
      <c r="H281" s="24"/>
      <c r="K281" s="19"/>
      <c r="L281" s="27"/>
      <c r="M281" s="27"/>
      <c r="N281" s="29"/>
      <c r="O281" s="28"/>
      <c r="P281" s="28"/>
    </row>
    <row r="282" spans="5:16" ht="15">
      <c r="E282" s="24"/>
      <c r="F282" s="24"/>
      <c r="G282" s="24"/>
      <c r="H282" s="24"/>
      <c r="K282" s="19"/>
      <c r="L282" s="27"/>
      <c r="M282" s="27"/>
      <c r="N282" s="29"/>
      <c r="O282" s="28"/>
      <c r="P282" s="28"/>
    </row>
    <row r="283" spans="5:16" ht="15">
      <c r="E283" s="24"/>
      <c r="F283" s="24"/>
      <c r="G283" s="24"/>
      <c r="H283" s="24"/>
      <c r="K283" s="19"/>
      <c r="L283" s="27"/>
      <c r="M283" s="27"/>
      <c r="N283" s="29"/>
      <c r="O283" s="28"/>
      <c r="P283" s="28"/>
    </row>
    <row r="284" spans="5:16" ht="15">
      <c r="E284" s="24"/>
      <c r="F284" s="24"/>
      <c r="G284" s="24"/>
      <c r="H284" s="24"/>
      <c r="K284" s="19"/>
      <c r="L284" s="27"/>
      <c r="M284" s="27"/>
      <c r="N284" s="29"/>
      <c r="O284" s="28"/>
      <c r="P284" s="28"/>
    </row>
    <row r="285" spans="5:16" ht="15">
      <c r="E285" s="24"/>
      <c r="F285" s="24"/>
      <c r="G285" s="24"/>
      <c r="H285" s="24"/>
      <c r="K285" s="19"/>
      <c r="L285" s="27"/>
      <c r="M285" s="27"/>
      <c r="N285" s="29"/>
      <c r="O285" s="28"/>
      <c r="P285" s="28"/>
    </row>
    <row r="286" spans="5:16" ht="15">
      <c r="E286" s="24"/>
      <c r="F286" s="24"/>
      <c r="G286" s="24"/>
      <c r="H286" s="24"/>
      <c r="K286" s="19"/>
      <c r="L286" s="27"/>
      <c r="M286" s="27"/>
      <c r="N286" s="29"/>
      <c r="O286" s="28"/>
      <c r="P286" s="28"/>
    </row>
    <row r="287" spans="5:16" ht="15">
      <c r="E287" s="24"/>
      <c r="F287" s="24"/>
      <c r="G287" s="24"/>
      <c r="H287" s="24"/>
      <c r="K287" s="19"/>
      <c r="L287" s="27"/>
      <c r="M287" s="27"/>
      <c r="N287" s="29"/>
      <c r="O287" s="28"/>
      <c r="P287" s="28"/>
    </row>
    <row r="288" spans="5:16" ht="15">
      <c r="E288" s="24"/>
      <c r="F288" s="24"/>
      <c r="G288" s="24"/>
      <c r="H288" s="24"/>
      <c r="K288" s="19"/>
      <c r="L288" s="27"/>
      <c r="M288" s="27"/>
      <c r="N288" s="29"/>
      <c r="O288" s="28"/>
      <c r="P288" s="28"/>
    </row>
    <row r="289" spans="5:16" ht="15">
      <c r="E289" s="24"/>
      <c r="F289" s="24"/>
      <c r="G289" s="24"/>
      <c r="H289" s="24"/>
      <c r="K289" s="19"/>
      <c r="L289" s="27"/>
      <c r="M289" s="27"/>
      <c r="N289" s="29"/>
      <c r="O289" s="28"/>
      <c r="P289" s="28"/>
    </row>
    <row r="290" spans="5:16" ht="15">
      <c r="E290" s="24"/>
      <c r="F290" s="24"/>
      <c r="G290" s="24"/>
      <c r="H290" s="24"/>
      <c r="K290" s="19"/>
      <c r="L290" s="27"/>
      <c r="M290" s="27"/>
      <c r="N290" s="29"/>
      <c r="O290" s="28"/>
      <c r="P290" s="28"/>
    </row>
    <row r="291" spans="5:16" ht="15">
      <c r="E291" s="24"/>
      <c r="F291" s="24"/>
      <c r="G291" s="24"/>
      <c r="H291" s="24"/>
      <c r="K291" s="19"/>
      <c r="L291" s="27"/>
      <c r="M291" s="27"/>
      <c r="N291" s="29"/>
      <c r="O291" s="28"/>
      <c r="P291" s="28"/>
    </row>
    <row r="292" spans="5:16" ht="15">
      <c r="E292" s="24"/>
      <c r="F292" s="24"/>
      <c r="G292" s="24"/>
      <c r="H292" s="24"/>
      <c r="K292" s="19"/>
      <c r="L292" s="27"/>
      <c r="M292" s="27"/>
      <c r="N292" s="29"/>
      <c r="O292" s="28"/>
      <c r="P292" s="28"/>
    </row>
    <row r="293" spans="5:16" ht="15">
      <c r="E293" s="24"/>
      <c r="F293" s="24"/>
      <c r="G293" s="24"/>
      <c r="H293" s="24"/>
      <c r="K293" s="19"/>
      <c r="L293" s="27"/>
      <c r="M293" s="27"/>
      <c r="N293" s="29"/>
      <c r="O293" s="28"/>
      <c r="P293" s="28"/>
    </row>
    <row r="294" spans="5:16" ht="15">
      <c r="E294" s="24"/>
      <c r="F294" s="24"/>
      <c r="G294" s="24"/>
      <c r="H294" s="24"/>
      <c r="K294" s="19"/>
      <c r="L294" s="27"/>
      <c r="M294" s="27"/>
      <c r="N294" s="29"/>
      <c r="O294" s="28"/>
      <c r="P294" s="28"/>
    </row>
    <row r="295" spans="5:16" ht="15">
      <c r="E295" s="24"/>
      <c r="F295" s="24"/>
      <c r="G295" s="24"/>
      <c r="H295" s="24"/>
      <c r="K295" s="19"/>
      <c r="L295" s="27"/>
      <c r="M295" s="27"/>
      <c r="N295" s="29"/>
      <c r="O295" s="28"/>
      <c r="P295" s="28"/>
    </row>
    <row r="296" spans="5:16" ht="15">
      <c r="E296" s="24"/>
      <c r="F296" s="24"/>
      <c r="G296" s="24"/>
      <c r="H296" s="24"/>
      <c r="K296" s="19"/>
      <c r="L296" s="27"/>
      <c r="M296" s="27"/>
      <c r="N296" s="29"/>
      <c r="O296" s="28"/>
      <c r="P296" s="28"/>
    </row>
    <row r="297" spans="5:16" ht="15">
      <c r="E297" s="24"/>
      <c r="F297" s="24"/>
      <c r="G297" s="24"/>
      <c r="H297" s="24"/>
      <c r="K297" s="19"/>
      <c r="L297" s="27"/>
      <c r="M297" s="27"/>
      <c r="N297" s="29"/>
      <c r="O297" s="28"/>
      <c r="P297" s="28"/>
    </row>
    <row r="298" spans="5:16" ht="15">
      <c r="E298" s="24"/>
      <c r="F298" s="24"/>
      <c r="G298" s="24"/>
      <c r="H298" s="24"/>
      <c r="K298" s="19"/>
      <c r="L298" s="27"/>
      <c r="M298" s="27"/>
      <c r="N298" s="29"/>
      <c r="O298" s="28"/>
      <c r="P298" s="28"/>
    </row>
    <row r="299" spans="5:16" ht="15">
      <c r="E299" s="24"/>
      <c r="F299" s="24"/>
      <c r="G299" s="24"/>
      <c r="H299" s="24"/>
      <c r="K299" s="19"/>
      <c r="L299" s="27"/>
      <c r="M299" s="27"/>
      <c r="N299" s="29"/>
      <c r="O299" s="28"/>
      <c r="P299" s="28"/>
    </row>
    <row r="300" spans="5:16" ht="15">
      <c r="E300" s="24"/>
      <c r="F300" s="24"/>
      <c r="G300" s="24"/>
      <c r="H300" s="24"/>
      <c r="K300" s="19"/>
      <c r="L300" s="27"/>
      <c r="M300" s="27"/>
      <c r="N300" s="29"/>
      <c r="O300" s="28"/>
      <c r="P300" s="28"/>
    </row>
    <row r="301" spans="5:16" ht="15">
      <c r="E301" s="24"/>
      <c r="F301" s="24"/>
      <c r="G301" s="24"/>
      <c r="H301" s="24"/>
      <c r="K301" s="19"/>
      <c r="L301" s="27"/>
      <c r="M301" s="27"/>
      <c r="N301" s="29"/>
      <c r="O301" s="28"/>
      <c r="P301" s="28"/>
    </row>
    <row r="302" spans="5:16" ht="15">
      <c r="E302" s="24"/>
      <c r="F302" s="24"/>
      <c r="G302" s="24"/>
      <c r="H302" s="24"/>
      <c r="K302" s="19"/>
      <c r="L302" s="27"/>
      <c r="M302" s="27"/>
      <c r="N302" s="29"/>
      <c r="O302" s="28"/>
      <c r="P302" s="28"/>
    </row>
    <row r="303" spans="5:16" ht="15">
      <c r="E303" s="24"/>
      <c r="F303" s="24"/>
      <c r="G303" s="24"/>
      <c r="H303" s="24"/>
      <c r="K303" s="19"/>
      <c r="L303" s="27"/>
      <c r="M303" s="27"/>
      <c r="N303" s="29"/>
      <c r="O303" s="28"/>
      <c r="P303" s="28"/>
    </row>
    <row r="304" spans="5:16" ht="15">
      <c r="E304" s="24"/>
      <c r="F304" s="24"/>
      <c r="G304" s="24"/>
      <c r="H304" s="24"/>
      <c r="K304" s="19"/>
      <c r="L304" s="27"/>
      <c r="M304" s="27"/>
      <c r="N304" s="29"/>
      <c r="O304" s="28"/>
      <c r="P304" s="28"/>
    </row>
    <row r="305" spans="5:16" ht="15">
      <c r="E305" s="24"/>
      <c r="F305" s="24"/>
      <c r="G305" s="24"/>
      <c r="H305" s="24"/>
      <c r="K305" s="19"/>
      <c r="L305" s="27"/>
      <c r="M305" s="27"/>
      <c r="N305" s="29"/>
      <c r="O305" s="28"/>
      <c r="P305" s="28"/>
    </row>
    <row r="306" spans="5:16" ht="15">
      <c r="E306" s="24"/>
      <c r="F306" s="24"/>
      <c r="G306" s="24"/>
      <c r="H306" s="24"/>
      <c r="K306" s="19"/>
      <c r="L306" s="27"/>
      <c r="M306" s="27"/>
      <c r="N306" s="29"/>
      <c r="O306" s="28"/>
      <c r="P306" s="28"/>
    </row>
    <row r="307" spans="5:16" ht="15">
      <c r="E307" s="24"/>
      <c r="F307" s="24"/>
      <c r="G307" s="24"/>
      <c r="H307" s="24"/>
      <c r="K307" s="19"/>
      <c r="L307" s="27"/>
      <c r="M307" s="27"/>
      <c r="N307" s="29"/>
      <c r="O307" s="28"/>
      <c r="P307" s="28"/>
    </row>
    <row r="308" spans="5:16" ht="15">
      <c r="E308" s="24"/>
      <c r="F308" s="24"/>
      <c r="G308" s="24"/>
      <c r="H308" s="24"/>
      <c r="K308" s="19"/>
      <c r="L308" s="27"/>
      <c r="M308" s="27"/>
      <c r="N308" s="29"/>
      <c r="O308" s="28"/>
      <c r="P308" s="28"/>
    </row>
    <row r="309" spans="5:16" ht="15">
      <c r="E309" s="24"/>
      <c r="F309" s="24"/>
      <c r="G309" s="24"/>
      <c r="H309" s="24"/>
      <c r="K309" s="19"/>
      <c r="L309" s="27"/>
      <c r="M309" s="27"/>
      <c r="N309" s="29"/>
      <c r="O309" s="28"/>
      <c r="P309" s="28"/>
    </row>
    <row r="310" spans="5:16" ht="15">
      <c r="E310" s="24"/>
      <c r="F310" s="24"/>
      <c r="G310" s="24"/>
      <c r="H310" s="24"/>
      <c r="K310" s="19"/>
      <c r="L310" s="27"/>
      <c r="M310" s="27"/>
      <c r="N310" s="29"/>
      <c r="O310" s="28"/>
      <c r="P310" s="28"/>
    </row>
    <row r="311" spans="5:16" ht="15">
      <c r="E311" s="24"/>
      <c r="F311" s="24"/>
      <c r="G311" s="24"/>
      <c r="H311" s="24"/>
      <c r="K311" s="19"/>
      <c r="L311" s="27"/>
      <c r="M311" s="27"/>
      <c r="N311" s="29"/>
      <c r="O311" s="28"/>
      <c r="P311" s="28"/>
    </row>
    <row r="312" spans="5:16" ht="15">
      <c r="E312" s="24"/>
      <c r="F312" s="24"/>
      <c r="G312" s="24"/>
      <c r="H312" s="24"/>
      <c r="K312" s="19"/>
      <c r="L312" s="27"/>
      <c r="M312" s="27"/>
      <c r="N312" s="29"/>
      <c r="O312" s="28"/>
      <c r="P312" s="28"/>
    </row>
    <row r="313" spans="5:16" ht="15">
      <c r="E313" s="24"/>
      <c r="F313" s="24"/>
      <c r="G313" s="24"/>
      <c r="H313" s="24"/>
      <c r="K313" s="19"/>
      <c r="L313" s="27"/>
      <c r="M313" s="27"/>
      <c r="N313" s="29"/>
      <c r="O313" s="28"/>
      <c r="P313" s="28"/>
    </row>
    <row r="314" spans="5:16" ht="15">
      <c r="E314" s="24"/>
      <c r="F314" s="24"/>
      <c r="G314" s="24"/>
      <c r="H314" s="24"/>
      <c r="K314" s="19"/>
      <c r="L314" s="27"/>
      <c r="M314" s="27"/>
      <c r="N314" s="29"/>
      <c r="O314" s="28"/>
      <c r="P314" s="28"/>
    </row>
    <row r="315" spans="5:16" ht="15">
      <c r="E315" s="24"/>
      <c r="F315" s="24"/>
      <c r="G315" s="24"/>
      <c r="H315" s="24"/>
      <c r="K315" s="19"/>
      <c r="L315" s="27"/>
      <c r="M315" s="27"/>
      <c r="N315" s="29"/>
      <c r="O315" s="28"/>
      <c r="P315" s="28"/>
    </row>
    <row r="316" spans="5:16" ht="15">
      <c r="E316" s="24"/>
      <c r="F316" s="24"/>
      <c r="G316" s="24"/>
      <c r="H316" s="24"/>
      <c r="K316" s="19"/>
      <c r="L316" s="27"/>
      <c r="M316" s="27"/>
      <c r="N316" s="29"/>
      <c r="O316" s="28"/>
      <c r="P316" s="28"/>
    </row>
    <row r="317" spans="5:16" ht="15">
      <c r="E317" s="24"/>
      <c r="F317" s="24"/>
      <c r="G317" s="24"/>
      <c r="H317" s="24"/>
      <c r="K317" s="19"/>
      <c r="L317" s="27"/>
      <c r="M317" s="27"/>
      <c r="N317" s="29"/>
      <c r="O317" s="28"/>
      <c r="P317" s="28"/>
    </row>
    <row r="318" spans="5:16" ht="15">
      <c r="E318" s="24"/>
      <c r="F318" s="24"/>
      <c r="G318" s="24"/>
      <c r="H318" s="24"/>
      <c r="K318" s="19"/>
      <c r="L318" s="27"/>
      <c r="M318" s="27"/>
      <c r="N318" s="29"/>
      <c r="O318" s="28"/>
      <c r="P318" s="28"/>
    </row>
    <row r="319" spans="5:16" ht="15">
      <c r="E319" s="24"/>
      <c r="F319" s="24"/>
      <c r="G319" s="24"/>
      <c r="H319" s="24"/>
      <c r="K319" s="19"/>
      <c r="L319" s="27"/>
      <c r="M319" s="27"/>
      <c r="N319" s="29"/>
      <c r="O319" s="28"/>
      <c r="P319" s="28"/>
    </row>
    <row r="320" spans="5:16" ht="15">
      <c r="E320" s="24"/>
      <c r="F320" s="24"/>
      <c r="G320" s="24"/>
      <c r="H320" s="24"/>
      <c r="K320" s="19"/>
      <c r="L320" s="27"/>
      <c r="M320" s="27"/>
      <c r="N320" s="29"/>
      <c r="O320" s="28"/>
      <c r="P320" s="28"/>
    </row>
    <row r="321" spans="5:16" ht="15">
      <c r="E321" s="24"/>
      <c r="F321" s="24"/>
      <c r="G321" s="24"/>
      <c r="H321" s="24"/>
      <c r="K321" s="19"/>
      <c r="L321" s="27"/>
      <c r="M321" s="27"/>
      <c r="N321" s="29"/>
      <c r="O321" s="28"/>
      <c r="P321" s="28"/>
    </row>
    <row r="322" spans="5:16" ht="15">
      <c r="E322" s="24"/>
      <c r="F322" s="24"/>
      <c r="G322" s="24"/>
      <c r="H322" s="24"/>
      <c r="K322" s="19"/>
      <c r="L322" s="27"/>
      <c r="M322" s="27"/>
      <c r="N322" s="29"/>
      <c r="O322" s="28"/>
      <c r="P322" s="28"/>
    </row>
    <row r="323" spans="5:16" ht="15">
      <c r="E323" s="24"/>
      <c r="F323" s="24"/>
      <c r="G323" s="24"/>
      <c r="H323" s="24"/>
      <c r="K323" s="19"/>
      <c r="L323" s="27"/>
      <c r="M323" s="27"/>
      <c r="N323" s="29"/>
      <c r="O323" s="28"/>
      <c r="P323" s="28"/>
    </row>
    <row r="324" spans="5:16" ht="15">
      <c r="E324" s="24"/>
      <c r="F324" s="24"/>
      <c r="G324" s="24"/>
      <c r="H324" s="24"/>
      <c r="K324" s="19"/>
      <c r="L324" s="27"/>
      <c r="M324" s="27"/>
      <c r="N324" s="29"/>
      <c r="O324" s="28"/>
      <c r="P324" s="28"/>
    </row>
    <row r="325" spans="5:16" ht="15">
      <c r="E325" s="24"/>
      <c r="F325" s="24"/>
      <c r="G325" s="24"/>
      <c r="H325" s="24"/>
      <c r="K325" s="19"/>
      <c r="L325" s="27"/>
      <c r="M325" s="27"/>
      <c r="N325" s="29"/>
      <c r="O325" s="28"/>
      <c r="P325" s="28"/>
    </row>
    <row r="326" spans="5:16" ht="15">
      <c r="E326" s="24"/>
      <c r="F326" s="24"/>
      <c r="G326" s="24"/>
      <c r="H326" s="24"/>
      <c r="K326" s="19"/>
      <c r="L326" s="27"/>
      <c r="M326" s="27"/>
      <c r="N326" s="29"/>
      <c r="O326" s="28"/>
      <c r="P326" s="28"/>
    </row>
    <row r="327" spans="5:16" ht="15">
      <c r="E327" s="24"/>
      <c r="F327" s="24"/>
      <c r="G327" s="24"/>
      <c r="H327" s="24"/>
      <c r="K327" s="19"/>
      <c r="L327" s="27"/>
      <c r="M327" s="27"/>
      <c r="N327" s="29"/>
      <c r="O327" s="28"/>
      <c r="P327" s="28"/>
    </row>
    <row r="328" spans="6:16" ht="15">
      <c r="F328" s="24"/>
      <c r="G328" s="24"/>
      <c r="H328" s="24"/>
      <c r="K328" s="19"/>
      <c r="L328" s="27"/>
      <c r="M328" s="27"/>
      <c r="N328" s="29"/>
      <c r="O328" s="28"/>
      <c r="P328" s="28"/>
    </row>
    <row r="329" spans="6:16" ht="15">
      <c r="F329" s="24"/>
      <c r="G329" s="24"/>
      <c r="H329" s="24"/>
      <c r="K329" s="19"/>
      <c r="L329" s="27"/>
      <c r="M329" s="27"/>
      <c r="N329" s="29"/>
      <c r="O329" s="28"/>
      <c r="P329" s="28"/>
    </row>
    <row r="330" spans="6:16" ht="15">
      <c r="F330" s="24"/>
      <c r="G330" s="24"/>
      <c r="H330" s="24"/>
      <c r="K330" s="19"/>
      <c r="L330" s="27"/>
      <c r="M330" s="27"/>
      <c r="N330" s="29"/>
      <c r="O330" s="28"/>
      <c r="P330" s="28"/>
    </row>
    <row r="331" spans="6:16" ht="15">
      <c r="F331" s="24"/>
      <c r="G331" s="24"/>
      <c r="H331" s="24"/>
      <c r="K331" s="19"/>
      <c r="L331" s="27"/>
      <c r="M331" s="27"/>
      <c r="N331" s="29"/>
      <c r="O331" s="28"/>
      <c r="P331" s="28"/>
    </row>
    <row r="332" spans="6:16" ht="15">
      <c r="F332" s="24"/>
      <c r="G332" s="24"/>
      <c r="H332" s="24"/>
      <c r="K332" s="19"/>
      <c r="L332" s="27"/>
      <c r="M332" s="27"/>
      <c r="N332" s="29"/>
      <c r="O332" s="28"/>
      <c r="P332" s="28"/>
    </row>
    <row r="333" spans="6:16" ht="15">
      <c r="F333" s="24"/>
      <c r="G333" s="24"/>
      <c r="H333" s="24"/>
      <c r="K333" s="19"/>
      <c r="L333" s="27"/>
      <c r="M333" s="27"/>
      <c r="N333" s="29"/>
      <c r="O333" s="28"/>
      <c r="P333" s="28"/>
    </row>
    <row r="334" spans="6:16" ht="15">
      <c r="F334" s="24"/>
      <c r="G334" s="24"/>
      <c r="H334" s="24"/>
      <c r="K334" s="19"/>
      <c r="L334" s="27"/>
      <c r="M334" s="27"/>
      <c r="N334" s="29"/>
      <c r="O334" s="28"/>
      <c r="P334" s="28"/>
    </row>
    <row r="335" spans="6:16" ht="15">
      <c r="F335" s="24"/>
      <c r="G335" s="24"/>
      <c r="H335" s="24"/>
      <c r="K335" s="19"/>
      <c r="L335" s="27"/>
      <c r="M335" s="27"/>
      <c r="N335" s="29"/>
      <c r="O335" s="28"/>
      <c r="P335" s="28"/>
    </row>
    <row r="336" spans="6:16" ht="15">
      <c r="F336" s="24"/>
      <c r="G336" s="24"/>
      <c r="H336" s="24"/>
      <c r="K336" s="19"/>
      <c r="L336" s="27"/>
      <c r="M336" s="27"/>
      <c r="N336" s="29"/>
      <c r="O336" s="28"/>
      <c r="P336" s="28"/>
    </row>
    <row r="337" spans="6:16" ht="15">
      <c r="F337" s="24"/>
      <c r="G337" s="24"/>
      <c r="H337" s="24"/>
      <c r="K337" s="19"/>
      <c r="L337" s="27"/>
      <c r="M337" s="27"/>
      <c r="N337" s="29"/>
      <c r="O337" s="28"/>
      <c r="P337" s="28"/>
    </row>
    <row r="338" spans="6:16" ht="15">
      <c r="F338" s="24"/>
      <c r="G338" s="24"/>
      <c r="H338" s="24"/>
      <c r="K338" s="19"/>
      <c r="L338" s="27"/>
      <c r="M338" s="27"/>
      <c r="N338" s="29"/>
      <c r="O338" s="28"/>
      <c r="P338" s="28"/>
    </row>
    <row r="339" spans="6:16" ht="15">
      <c r="F339" s="24"/>
      <c r="G339" s="24"/>
      <c r="H339" s="24"/>
      <c r="K339" s="19"/>
      <c r="L339" s="27"/>
      <c r="M339" s="27"/>
      <c r="N339" s="29"/>
      <c r="O339" s="28"/>
      <c r="P339" s="28"/>
    </row>
    <row r="340" spans="6:16" ht="15">
      <c r="F340" s="24"/>
      <c r="G340" s="24"/>
      <c r="H340" s="24"/>
      <c r="K340" s="19"/>
      <c r="L340" s="27"/>
      <c r="M340" s="27"/>
      <c r="N340" s="29"/>
      <c r="O340" s="28"/>
      <c r="P340" s="28"/>
    </row>
    <row r="341" spans="6:16" ht="15">
      <c r="F341" s="24"/>
      <c r="G341" s="24"/>
      <c r="H341" s="24"/>
      <c r="K341" s="19"/>
      <c r="L341" s="27"/>
      <c r="M341" s="27"/>
      <c r="N341" s="29"/>
      <c r="O341" s="28"/>
      <c r="P341" s="28"/>
    </row>
    <row r="342" spans="6:16" ht="15">
      <c r="F342" s="24"/>
      <c r="G342" s="24"/>
      <c r="H342" s="24"/>
      <c r="K342" s="19"/>
      <c r="L342" s="27"/>
      <c r="M342" s="27"/>
      <c r="N342" s="29"/>
      <c r="O342" s="28"/>
      <c r="P342" s="28"/>
    </row>
    <row r="343" spans="6:16" ht="15">
      <c r="F343" s="24"/>
      <c r="G343" s="24"/>
      <c r="H343" s="24"/>
      <c r="K343" s="19"/>
      <c r="L343" s="27"/>
      <c r="M343" s="27"/>
      <c r="N343" s="29"/>
      <c r="O343" s="28"/>
      <c r="P343" s="28"/>
    </row>
    <row r="344" spans="6:16" ht="15">
      <c r="F344" s="24"/>
      <c r="G344" s="24"/>
      <c r="H344" s="24"/>
      <c r="K344" s="19"/>
      <c r="L344" s="27"/>
      <c r="M344" s="27"/>
      <c r="N344" s="29"/>
      <c r="O344" s="28"/>
      <c r="P344" s="28"/>
    </row>
    <row r="345" spans="6:16" ht="15">
      <c r="F345" s="24"/>
      <c r="G345" s="24"/>
      <c r="H345" s="24"/>
      <c r="K345" s="19"/>
      <c r="L345" s="27"/>
      <c r="M345" s="27"/>
      <c r="N345" s="29"/>
      <c r="O345" s="28"/>
      <c r="P345" s="28"/>
    </row>
    <row r="346" spans="6:16" ht="15">
      <c r="F346" s="24"/>
      <c r="G346" s="24"/>
      <c r="H346" s="24"/>
      <c r="K346" s="19"/>
      <c r="L346" s="27"/>
      <c r="M346" s="27"/>
      <c r="N346" s="29"/>
      <c r="O346" s="28"/>
      <c r="P346" s="28"/>
    </row>
    <row r="347" spans="6:16" ht="15">
      <c r="F347" s="24"/>
      <c r="G347" s="24"/>
      <c r="H347" s="24"/>
      <c r="K347" s="19"/>
      <c r="L347" s="27"/>
      <c r="M347" s="27"/>
      <c r="N347" s="29"/>
      <c r="O347" s="28"/>
      <c r="P347" s="28"/>
    </row>
    <row r="348" spans="6:16" ht="15">
      <c r="F348" s="24"/>
      <c r="G348" s="24"/>
      <c r="H348" s="24"/>
      <c r="K348" s="19"/>
      <c r="L348" s="27"/>
      <c r="M348" s="27"/>
      <c r="N348" s="29"/>
      <c r="O348" s="28"/>
      <c r="P348" s="28"/>
    </row>
    <row r="349" spans="6:16" ht="15">
      <c r="F349" s="24"/>
      <c r="G349" s="24"/>
      <c r="H349" s="24"/>
      <c r="K349" s="19"/>
      <c r="L349" s="27"/>
      <c r="M349" s="27"/>
      <c r="N349" s="29"/>
      <c r="O349" s="28"/>
      <c r="P349" s="28"/>
    </row>
    <row r="350" spans="6:16" ht="15">
      <c r="F350" s="24"/>
      <c r="G350" s="24"/>
      <c r="H350" s="24"/>
      <c r="K350" s="19"/>
      <c r="L350" s="27"/>
      <c r="M350" s="27"/>
      <c r="N350" s="29"/>
      <c r="O350" s="28"/>
      <c r="P350" s="28"/>
    </row>
    <row r="351" spans="6:16" ht="15">
      <c r="F351" s="24"/>
      <c r="G351" s="24"/>
      <c r="H351" s="24"/>
      <c r="K351" s="19"/>
      <c r="L351" s="27"/>
      <c r="M351" s="27"/>
      <c r="N351" s="29"/>
      <c r="O351" s="28"/>
      <c r="P351" s="28"/>
    </row>
    <row r="352" spans="6:16" ht="15">
      <c r="F352" s="24"/>
      <c r="G352" s="24"/>
      <c r="H352" s="24"/>
      <c r="K352" s="19"/>
      <c r="L352" s="27"/>
      <c r="M352" s="27"/>
      <c r="N352" s="29"/>
      <c r="O352" s="28"/>
      <c r="P352" s="28"/>
    </row>
    <row r="353" spans="6:16" ht="15">
      <c r="F353" s="24"/>
      <c r="G353" s="24"/>
      <c r="H353" s="24"/>
      <c r="K353" s="19"/>
      <c r="L353" s="27"/>
      <c r="M353" s="27"/>
      <c r="N353" s="29"/>
      <c r="O353" s="28"/>
      <c r="P353" s="28"/>
    </row>
    <row r="354" spans="6:16" ht="15">
      <c r="F354" s="24"/>
      <c r="G354" s="24"/>
      <c r="H354" s="24"/>
      <c r="K354" s="19"/>
      <c r="L354" s="27"/>
      <c r="M354" s="27"/>
      <c r="N354" s="29"/>
      <c r="O354" s="28"/>
      <c r="P354" s="28"/>
    </row>
    <row r="355" spans="6:16" ht="15">
      <c r="F355" s="24"/>
      <c r="G355" s="24"/>
      <c r="H355" s="24"/>
      <c r="K355" s="19"/>
      <c r="L355" s="27"/>
      <c r="M355" s="27"/>
      <c r="N355" s="29"/>
      <c r="O355" s="28"/>
      <c r="P355" s="28"/>
    </row>
    <row r="356" spans="6:16" ht="15">
      <c r="F356" s="24"/>
      <c r="G356" s="24"/>
      <c r="H356" s="24"/>
      <c r="K356" s="19"/>
      <c r="L356" s="27"/>
      <c r="M356" s="27"/>
      <c r="N356" s="29"/>
      <c r="O356" s="28"/>
      <c r="P356" s="28"/>
    </row>
    <row r="357" spans="6:16" ht="15">
      <c r="F357" s="24"/>
      <c r="G357" s="24"/>
      <c r="H357" s="24"/>
      <c r="K357" s="19"/>
      <c r="L357" s="27"/>
      <c r="M357" s="27"/>
      <c r="N357" s="29"/>
      <c r="O357" s="28"/>
      <c r="P357" s="28"/>
    </row>
    <row r="358" spans="6:16" ht="15">
      <c r="F358" s="24"/>
      <c r="G358" s="24"/>
      <c r="H358" s="24"/>
      <c r="K358" s="19"/>
      <c r="L358" s="27"/>
      <c r="M358" s="27"/>
      <c r="N358" s="29"/>
      <c r="O358" s="28"/>
      <c r="P358" s="28"/>
    </row>
    <row r="359" spans="6:16" ht="15">
      <c r="F359" s="24"/>
      <c r="G359" s="24"/>
      <c r="H359" s="24"/>
      <c r="K359" s="19"/>
      <c r="L359" s="27"/>
      <c r="M359" s="27"/>
      <c r="N359" s="29"/>
      <c r="O359" s="28"/>
      <c r="P359" s="28"/>
    </row>
    <row r="360" spans="6:16" ht="15">
      <c r="F360" s="24"/>
      <c r="G360" s="24"/>
      <c r="H360" s="24"/>
      <c r="K360" s="19"/>
      <c r="L360" s="27"/>
      <c r="M360" s="27"/>
      <c r="N360" s="29"/>
      <c r="O360" s="28"/>
      <c r="P360" s="28"/>
    </row>
    <row r="361" spans="6:16" ht="15">
      <c r="F361" s="24"/>
      <c r="G361" s="24"/>
      <c r="H361" s="24"/>
      <c r="K361" s="19"/>
      <c r="L361" s="27"/>
      <c r="M361" s="27"/>
      <c r="N361" s="29"/>
      <c r="O361" s="28"/>
      <c r="P361" s="28"/>
    </row>
    <row r="362" spans="6:16" ht="15">
      <c r="F362" s="24"/>
      <c r="G362" s="24"/>
      <c r="H362" s="24"/>
      <c r="K362" s="19"/>
      <c r="L362" s="27"/>
      <c r="M362" s="27"/>
      <c r="N362" s="29"/>
      <c r="O362" s="28"/>
      <c r="P362" s="28"/>
    </row>
    <row r="363" spans="6:16" ht="15">
      <c r="F363" s="24"/>
      <c r="G363" s="24"/>
      <c r="H363" s="24"/>
      <c r="K363" s="19"/>
      <c r="L363" s="27"/>
      <c r="M363" s="27"/>
      <c r="N363" s="29"/>
      <c r="O363" s="28"/>
      <c r="P363" s="28"/>
    </row>
    <row r="364" spans="6:16" ht="15">
      <c r="F364" s="24"/>
      <c r="G364" s="24"/>
      <c r="H364" s="24"/>
      <c r="K364" s="19"/>
      <c r="L364" s="27"/>
      <c r="M364" s="27"/>
      <c r="N364" s="29"/>
      <c r="O364" s="28"/>
      <c r="P364" s="28"/>
    </row>
    <row r="365" spans="6:16" ht="15">
      <c r="F365" s="24"/>
      <c r="G365" s="24"/>
      <c r="H365" s="24"/>
      <c r="K365" s="19"/>
      <c r="L365" s="27"/>
      <c r="M365" s="27"/>
      <c r="N365" s="29"/>
      <c r="O365" s="28"/>
      <c r="P365" s="28"/>
    </row>
    <row r="366" spans="6:16" ht="15">
      <c r="F366" s="24"/>
      <c r="G366" s="24"/>
      <c r="H366" s="24"/>
      <c r="K366" s="19"/>
      <c r="L366" s="27"/>
      <c r="M366" s="27"/>
      <c r="N366" s="29"/>
      <c r="O366" s="28"/>
      <c r="P366" s="28"/>
    </row>
    <row r="367" spans="6:16" ht="15">
      <c r="F367" s="24"/>
      <c r="G367" s="24"/>
      <c r="H367" s="24"/>
      <c r="K367" s="19"/>
      <c r="L367" s="27"/>
      <c r="M367" s="27"/>
      <c r="N367" s="29"/>
      <c r="O367" s="28"/>
      <c r="P367" s="28"/>
    </row>
    <row r="368" spans="6:16" ht="15">
      <c r="F368" s="24"/>
      <c r="G368" s="24"/>
      <c r="H368" s="24"/>
      <c r="K368" s="19"/>
      <c r="L368" s="27"/>
      <c r="M368" s="27"/>
      <c r="N368" s="29"/>
      <c r="O368" s="28"/>
      <c r="P368" s="28"/>
    </row>
    <row r="369" spans="6:16" ht="15">
      <c r="F369" s="24"/>
      <c r="G369" s="24"/>
      <c r="H369" s="24"/>
      <c r="K369" s="19"/>
      <c r="L369" s="27"/>
      <c r="M369" s="27"/>
      <c r="N369" s="29"/>
      <c r="O369" s="28"/>
      <c r="P369" s="28"/>
    </row>
    <row r="370" spans="6:16" ht="15">
      <c r="F370" s="24"/>
      <c r="G370" s="24"/>
      <c r="H370" s="24"/>
      <c r="K370" s="19"/>
      <c r="L370" s="27"/>
      <c r="M370" s="27"/>
      <c r="N370" s="29"/>
      <c r="O370" s="28"/>
      <c r="P370" s="28"/>
    </row>
    <row r="371" spans="6:16" ht="15">
      <c r="F371" s="24"/>
      <c r="G371" s="24"/>
      <c r="H371" s="24"/>
      <c r="K371" s="19"/>
      <c r="L371" s="27"/>
      <c r="M371" s="27"/>
      <c r="N371" s="29"/>
      <c r="O371" s="28"/>
      <c r="P371" s="28"/>
    </row>
    <row r="372" spans="6:16" ht="15">
      <c r="F372" s="24"/>
      <c r="G372" s="24"/>
      <c r="H372" s="24"/>
      <c r="K372" s="19"/>
      <c r="L372" s="27"/>
      <c r="M372" s="27"/>
      <c r="N372" s="29"/>
      <c r="O372" s="28"/>
      <c r="P372" s="28"/>
    </row>
    <row r="373" spans="6:16" ht="15">
      <c r="F373" s="24"/>
      <c r="G373" s="24"/>
      <c r="H373" s="24"/>
      <c r="K373" s="19"/>
      <c r="L373" s="27"/>
      <c r="M373" s="27"/>
      <c r="N373" s="29"/>
      <c r="O373" s="28"/>
      <c r="P373" s="28"/>
    </row>
    <row r="374" spans="6:16" ht="15">
      <c r="F374" s="24"/>
      <c r="G374" s="24"/>
      <c r="H374" s="24"/>
      <c r="K374" s="19"/>
      <c r="L374" s="27"/>
      <c r="M374" s="27"/>
      <c r="N374" s="29"/>
      <c r="O374" s="28"/>
      <c r="P374" s="28"/>
    </row>
    <row r="375" spans="6:16" ht="15">
      <c r="F375" s="24"/>
      <c r="G375" s="24"/>
      <c r="H375" s="24"/>
      <c r="K375" s="19"/>
      <c r="L375" s="27"/>
      <c r="M375" s="27"/>
      <c r="N375" s="29"/>
      <c r="O375" s="28"/>
      <c r="P375" s="28"/>
    </row>
    <row r="376" spans="6:16" ht="15">
      <c r="F376" s="24"/>
      <c r="G376" s="24"/>
      <c r="H376" s="24"/>
      <c r="K376" s="19"/>
      <c r="L376" s="27"/>
      <c r="M376" s="27"/>
      <c r="N376" s="29"/>
      <c r="O376" s="28"/>
      <c r="P376" s="28"/>
    </row>
    <row r="377" spans="6:16" ht="15">
      <c r="F377" s="24"/>
      <c r="G377" s="24"/>
      <c r="H377" s="24"/>
      <c r="K377" s="19"/>
      <c r="L377" s="27"/>
      <c r="M377" s="27"/>
      <c r="N377" s="29"/>
      <c r="O377" s="28"/>
      <c r="P377" s="28"/>
    </row>
    <row r="378" spans="6:16" ht="15">
      <c r="F378" s="24"/>
      <c r="G378" s="24"/>
      <c r="H378" s="24"/>
      <c r="K378" s="19"/>
      <c r="L378" s="27"/>
      <c r="M378" s="27"/>
      <c r="N378" s="29"/>
      <c r="O378" s="28"/>
      <c r="P378" s="28"/>
    </row>
    <row r="379" spans="6:16" ht="15">
      <c r="F379" s="24"/>
      <c r="G379" s="24"/>
      <c r="H379" s="24"/>
      <c r="K379" s="19"/>
      <c r="L379" s="27"/>
      <c r="M379" s="27"/>
      <c r="N379" s="29"/>
      <c r="O379" s="28"/>
      <c r="P379" s="28"/>
    </row>
    <row r="380" spans="6:16" ht="15">
      <c r="F380" s="24"/>
      <c r="G380" s="24"/>
      <c r="H380" s="24"/>
      <c r="K380" s="19"/>
      <c r="L380" s="27"/>
      <c r="M380" s="27"/>
      <c r="N380" s="29"/>
      <c r="O380" s="28"/>
      <c r="P380" s="28"/>
    </row>
    <row r="381" spans="6:16" ht="15">
      <c r="F381" s="24"/>
      <c r="G381" s="24"/>
      <c r="H381" s="24"/>
      <c r="K381" s="19"/>
      <c r="L381" s="27"/>
      <c r="M381" s="27"/>
      <c r="N381" s="29"/>
      <c r="O381" s="28"/>
      <c r="P381" s="28"/>
    </row>
    <row r="382" spans="6:16" ht="15">
      <c r="F382" s="24"/>
      <c r="G382" s="24"/>
      <c r="H382" s="24"/>
      <c r="K382" s="19"/>
      <c r="L382" s="27"/>
      <c r="M382" s="27"/>
      <c r="N382" s="29"/>
      <c r="O382" s="28"/>
      <c r="P382" s="28"/>
    </row>
    <row r="383" spans="6:16" ht="15">
      <c r="F383" s="24"/>
      <c r="G383" s="24"/>
      <c r="H383" s="24"/>
      <c r="K383" s="19"/>
      <c r="L383" s="27"/>
      <c r="M383" s="27"/>
      <c r="N383" s="29"/>
      <c r="O383" s="28"/>
      <c r="P383" s="28"/>
    </row>
    <row r="384" spans="6:16" ht="15">
      <c r="F384" s="24"/>
      <c r="G384" s="24"/>
      <c r="H384" s="24"/>
      <c r="K384" s="19"/>
      <c r="L384" s="27"/>
      <c r="M384" s="27"/>
      <c r="N384" s="29"/>
      <c r="O384" s="28"/>
      <c r="P384" s="28"/>
    </row>
    <row r="385" spans="6:16" ht="15">
      <c r="F385" s="24"/>
      <c r="G385" s="24"/>
      <c r="H385" s="24"/>
      <c r="K385" s="19"/>
      <c r="L385" s="27"/>
      <c r="M385" s="27"/>
      <c r="N385" s="29"/>
      <c r="O385" s="28"/>
      <c r="P385" s="28"/>
    </row>
    <row r="386" spans="6:16" ht="15">
      <c r="F386" s="24"/>
      <c r="G386" s="24"/>
      <c r="H386" s="24"/>
      <c r="K386" s="19"/>
      <c r="L386" s="27"/>
      <c r="M386" s="27"/>
      <c r="N386" s="29"/>
      <c r="O386" s="28"/>
      <c r="P386" s="28"/>
    </row>
    <row r="387" spans="6:16" ht="15">
      <c r="F387" s="24"/>
      <c r="G387" s="24"/>
      <c r="H387" s="24"/>
      <c r="K387" s="19"/>
      <c r="L387" s="27"/>
      <c r="M387" s="27"/>
      <c r="N387" s="29"/>
      <c r="O387" s="28"/>
      <c r="P387" s="28"/>
    </row>
    <row r="388" spans="6:16" ht="15">
      <c r="F388" s="24"/>
      <c r="G388" s="24"/>
      <c r="H388" s="24"/>
      <c r="K388" s="19"/>
      <c r="L388" s="27"/>
      <c r="M388" s="27"/>
      <c r="N388" s="29"/>
      <c r="O388" s="28"/>
      <c r="P388" s="28"/>
    </row>
    <row r="389" spans="6:16" ht="15">
      <c r="F389" s="24"/>
      <c r="G389" s="24"/>
      <c r="H389" s="24"/>
      <c r="K389" s="19"/>
      <c r="L389" s="27"/>
      <c r="M389" s="27"/>
      <c r="N389" s="29"/>
      <c r="O389" s="28"/>
      <c r="P389" s="28"/>
    </row>
    <row r="390" spans="6:16" ht="15">
      <c r="F390" s="24"/>
      <c r="G390" s="24"/>
      <c r="H390" s="24"/>
      <c r="K390" s="19"/>
      <c r="L390" s="27"/>
      <c r="M390" s="27"/>
      <c r="N390" s="29"/>
      <c r="O390" s="28"/>
      <c r="P390" s="28"/>
    </row>
    <row r="391" spans="6:16" ht="15">
      <c r="F391" s="24"/>
      <c r="G391" s="24"/>
      <c r="H391" s="24"/>
      <c r="K391" s="19"/>
      <c r="L391" s="27"/>
      <c r="M391" s="27"/>
      <c r="N391" s="29"/>
      <c r="O391" s="28"/>
      <c r="P391" s="28"/>
    </row>
    <row r="392" spans="6:16" ht="15">
      <c r="F392" s="24"/>
      <c r="G392" s="24"/>
      <c r="H392" s="24"/>
      <c r="K392" s="19"/>
      <c r="L392" s="27"/>
      <c r="M392" s="27"/>
      <c r="N392" s="29"/>
      <c r="O392" s="28"/>
      <c r="P392" s="28"/>
    </row>
    <row r="393" spans="6:16" ht="15">
      <c r="F393" s="24"/>
      <c r="G393" s="24"/>
      <c r="H393" s="24"/>
      <c r="K393" s="19"/>
      <c r="L393" s="27"/>
      <c r="M393" s="27"/>
      <c r="N393" s="29"/>
      <c r="O393" s="28"/>
      <c r="P393" s="28"/>
    </row>
    <row r="394" spans="6:16" ht="15">
      <c r="F394" s="24"/>
      <c r="G394" s="24"/>
      <c r="H394" s="24"/>
      <c r="K394" s="19"/>
      <c r="L394" s="27"/>
      <c r="M394" s="27"/>
      <c r="N394" s="29"/>
      <c r="O394" s="28"/>
      <c r="P394" s="28"/>
    </row>
    <row r="395" spans="6:16" ht="15">
      <c r="F395" s="24"/>
      <c r="G395" s="24"/>
      <c r="H395" s="24"/>
      <c r="K395" s="19"/>
      <c r="L395" s="27"/>
      <c r="M395" s="27"/>
      <c r="N395" s="29"/>
      <c r="O395" s="28"/>
      <c r="P395" s="28"/>
    </row>
    <row r="396" spans="6:16" ht="15">
      <c r="F396" s="24"/>
      <c r="G396" s="24"/>
      <c r="H396" s="24"/>
      <c r="K396" s="19"/>
      <c r="L396" s="27"/>
      <c r="M396" s="27"/>
      <c r="N396" s="29"/>
      <c r="O396" s="28"/>
      <c r="P396" s="28"/>
    </row>
    <row r="397" spans="6:16" ht="15">
      <c r="F397" s="24"/>
      <c r="G397" s="24"/>
      <c r="H397" s="24"/>
      <c r="K397" s="19"/>
      <c r="L397" s="27"/>
      <c r="M397" s="27"/>
      <c r="N397" s="29"/>
      <c r="O397" s="28"/>
      <c r="P397" s="28"/>
    </row>
    <row r="398" spans="6:16" ht="15">
      <c r="F398" s="24"/>
      <c r="G398" s="24"/>
      <c r="H398" s="24"/>
      <c r="K398" s="19"/>
      <c r="L398" s="27"/>
      <c r="M398" s="27"/>
      <c r="N398" s="29"/>
      <c r="O398" s="28"/>
      <c r="P398" s="28"/>
    </row>
    <row r="399" spans="6:16" ht="15">
      <c r="F399" s="24"/>
      <c r="G399" s="24"/>
      <c r="H399" s="24"/>
      <c r="K399" s="19"/>
      <c r="L399" s="27"/>
      <c r="M399" s="27"/>
      <c r="N399" s="29"/>
      <c r="O399" s="28"/>
      <c r="P399" s="28"/>
    </row>
    <row r="400" spans="6:16" ht="15">
      <c r="F400" s="24"/>
      <c r="G400" s="24"/>
      <c r="H400" s="24"/>
      <c r="K400" s="19"/>
      <c r="L400" s="27"/>
      <c r="M400" s="27"/>
      <c r="N400" s="29"/>
      <c r="O400" s="28"/>
      <c r="P400" s="28"/>
    </row>
    <row r="401" spans="6:16" ht="15">
      <c r="F401" s="24"/>
      <c r="G401" s="24"/>
      <c r="H401" s="24"/>
      <c r="K401" s="19"/>
      <c r="L401" s="27"/>
      <c r="M401" s="27"/>
      <c r="N401" s="29"/>
      <c r="O401" s="28"/>
      <c r="P401" s="28"/>
    </row>
    <row r="402" spans="6:16" ht="15">
      <c r="F402" s="24"/>
      <c r="G402" s="24"/>
      <c r="H402" s="24"/>
      <c r="K402" s="19"/>
      <c r="L402" s="27"/>
      <c r="M402" s="27"/>
      <c r="N402" s="29"/>
      <c r="O402" s="28"/>
      <c r="P402" s="28"/>
    </row>
    <row r="403" spans="6:16" ht="15">
      <c r="F403" s="24"/>
      <c r="G403" s="24"/>
      <c r="H403" s="24"/>
      <c r="K403" s="19"/>
      <c r="L403" s="27"/>
      <c r="M403" s="27"/>
      <c r="N403" s="29"/>
      <c r="O403" s="28"/>
      <c r="P403" s="28"/>
    </row>
    <row r="404" spans="6:16" ht="15">
      <c r="F404" s="24"/>
      <c r="G404" s="24"/>
      <c r="H404" s="24"/>
      <c r="K404" s="19"/>
      <c r="L404" s="27"/>
      <c r="M404" s="27"/>
      <c r="N404" s="29"/>
      <c r="O404" s="28"/>
      <c r="P404" s="28"/>
    </row>
    <row r="405" spans="6:16" ht="15">
      <c r="F405" s="24"/>
      <c r="G405" s="24"/>
      <c r="H405" s="24"/>
      <c r="K405" s="19"/>
      <c r="L405" s="27"/>
      <c r="M405" s="27"/>
      <c r="N405" s="29"/>
      <c r="O405" s="28"/>
      <c r="P405" s="28"/>
    </row>
    <row r="406" spans="6:16" ht="15">
      <c r="F406" s="24"/>
      <c r="G406" s="24"/>
      <c r="H406" s="24"/>
      <c r="K406" s="19"/>
      <c r="L406" s="27"/>
      <c r="M406" s="27"/>
      <c r="N406" s="29"/>
      <c r="O406" s="28"/>
      <c r="P406" s="28"/>
    </row>
    <row r="407" spans="6:16" ht="15">
      <c r="F407" s="24"/>
      <c r="G407" s="24"/>
      <c r="H407" s="24"/>
      <c r="K407" s="19"/>
      <c r="L407" s="27"/>
      <c r="M407" s="27"/>
      <c r="N407" s="29"/>
      <c r="O407" s="28"/>
      <c r="P407" s="28"/>
    </row>
    <row r="408" spans="6:16" ht="15">
      <c r="F408" s="24"/>
      <c r="G408" s="24"/>
      <c r="H408" s="24"/>
      <c r="K408" s="19"/>
      <c r="L408" s="27"/>
      <c r="M408" s="27"/>
      <c r="N408" s="29"/>
      <c r="O408" s="28"/>
      <c r="P408" s="28"/>
    </row>
    <row r="409" spans="6:16" ht="15">
      <c r="F409" s="24"/>
      <c r="G409" s="24"/>
      <c r="H409" s="24"/>
      <c r="K409" s="19"/>
      <c r="L409" s="27"/>
      <c r="M409" s="27"/>
      <c r="N409" s="29"/>
      <c r="O409" s="28"/>
      <c r="P409" s="28"/>
    </row>
    <row r="410" spans="6:16" ht="15">
      <c r="F410" s="24"/>
      <c r="G410" s="24"/>
      <c r="H410" s="24"/>
      <c r="K410" s="19"/>
      <c r="L410" s="27"/>
      <c r="M410" s="27"/>
      <c r="N410" s="29"/>
      <c r="O410" s="28"/>
      <c r="P410" s="28"/>
    </row>
    <row r="411" spans="6:16" ht="15">
      <c r="F411" s="24"/>
      <c r="G411" s="24"/>
      <c r="H411" s="24"/>
      <c r="K411" s="19"/>
      <c r="L411" s="27"/>
      <c r="M411" s="27"/>
      <c r="N411" s="29"/>
      <c r="O411" s="28"/>
      <c r="P411" s="28"/>
    </row>
    <row r="412" spans="6:16" ht="15">
      <c r="F412" s="24"/>
      <c r="G412" s="24"/>
      <c r="H412" s="24"/>
      <c r="K412" s="19"/>
      <c r="L412" s="27"/>
      <c r="M412" s="27"/>
      <c r="N412" s="29"/>
      <c r="O412" s="28"/>
      <c r="P412" s="28"/>
    </row>
    <row r="413" spans="6:16" ht="15">
      <c r="F413" s="24"/>
      <c r="G413" s="24"/>
      <c r="H413" s="24"/>
      <c r="K413" s="19"/>
      <c r="L413" s="27"/>
      <c r="M413" s="27"/>
      <c r="N413" s="29"/>
      <c r="O413" s="28"/>
      <c r="P413" s="28"/>
    </row>
    <row r="414" spans="6:16" ht="15">
      <c r="F414" s="24"/>
      <c r="G414" s="24"/>
      <c r="H414" s="24"/>
      <c r="K414" s="19"/>
      <c r="L414" s="27"/>
      <c r="M414" s="27"/>
      <c r="N414" s="29"/>
      <c r="O414" s="28"/>
      <c r="P414" s="28"/>
    </row>
    <row r="415" spans="6:16" ht="15">
      <c r="F415" s="24"/>
      <c r="G415" s="24"/>
      <c r="H415" s="24"/>
      <c r="K415" s="19"/>
      <c r="L415" s="27"/>
      <c r="M415" s="27"/>
      <c r="N415" s="29"/>
      <c r="O415" s="28"/>
      <c r="P415" s="28"/>
    </row>
    <row r="416" spans="6:16" ht="15">
      <c r="F416" s="24"/>
      <c r="G416" s="24"/>
      <c r="H416" s="24"/>
      <c r="K416" s="19"/>
      <c r="L416" s="27"/>
      <c r="M416" s="27"/>
      <c r="N416" s="29"/>
      <c r="O416" s="28"/>
      <c r="P416" s="28"/>
    </row>
    <row r="417" spans="6:16" ht="15">
      <c r="F417" s="24"/>
      <c r="G417" s="24"/>
      <c r="H417" s="24"/>
      <c r="K417" s="19"/>
      <c r="L417" s="27"/>
      <c r="M417" s="27"/>
      <c r="N417" s="29"/>
      <c r="O417" s="28"/>
      <c r="P417" s="28"/>
    </row>
    <row r="418" spans="6:16" ht="15">
      <c r="F418" s="24"/>
      <c r="G418" s="24"/>
      <c r="H418" s="24"/>
      <c r="K418" s="19"/>
      <c r="L418" s="27"/>
      <c r="M418" s="27"/>
      <c r="N418" s="29"/>
      <c r="O418" s="28"/>
      <c r="P418" s="28"/>
    </row>
    <row r="419" spans="6:16" ht="15">
      <c r="F419" s="24"/>
      <c r="G419" s="24"/>
      <c r="H419" s="24"/>
      <c r="K419" s="19"/>
      <c r="L419" s="27"/>
      <c r="M419" s="27"/>
      <c r="N419" s="29"/>
      <c r="O419" s="28"/>
      <c r="P419" s="28"/>
    </row>
    <row r="420" spans="6:16" ht="15">
      <c r="F420" s="24"/>
      <c r="G420" s="24"/>
      <c r="H420" s="24"/>
      <c r="K420" s="19"/>
      <c r="L420" s="27"/>
      <c r="M420" s="27"/>
      <c r="N420" s="29"/>
      <c r="O420" s="28"/>
      <c r="P420" s="28"/>
    </row>
    <row r="421" spans="6:16" ht="15">
      <c r="F421" s="24"/>
      <c r="G421" s="24"/>
      <c r="H421" s="24"/>
      <c r="K421" s="19"/>
      <c r="L421" s="27"/>
      <c r="M421" s="27"/>
      <c r="N421" s="29"/>
      <c r="O421" s="28"/>
      <c r="P421" s="28"/>
    </row>
    <row r="422" spans="6:16" ht="15">
      <c r="F422" s="24"/>
      <c r="G422" s="24"/>
      <c r="H422" s="24"/>
      <c r="K422" s="19"/>
      <c r="L422" s="27"/>
      <c r="M422" s="27"/>
      <c r="N422" s="29"/>
      <c r="O422" s="28"/>
      <c r="P422" s="28"/>
    </row>
    <row r="423" spans="6:16" ht="15">
      <c r="F423" s="24"/>
      <c r="G423" s="24"/>
      <c r="H423" s="24"/>
      <c r="K423" s="19"/>
      <c r="L423" s="27"/>
      <c r="M423" s="27"/>
      <c r="N423" s="29"/>
      <c r="O423" s="28"/>
      <c r="P423" s="28"/>
    </row>
    <row r="424" spans="6:16" ht="15">
      <c r="F424" s="24"/>
      <c r="G424" s="24"/>
      <c r="H424" s="24"/>
      <c r="K424" s="19"/>
      <c r="L424" s="27"/>
      <c r="M424" s="27"/>
      <c r="N424" s="29"/>
      <c r="O424" s="28"/>
      <c r="P424" s="28"/>
    </row>
    <row r="425" spans="6:16" ht="15">
      <c r="F425" s="24"/>
      <c r="G425" s="24"/>
      <c r="H425" s="24"/>
      <c r="K425" s="19"/>
      <c r="L425" s="27"/>
      <c r="M425" s="27"/>
      <c r="N425" s="29"/>
      <c r="O425" s="28"/>
      <c r="P425" s="28"/>
    </row>
    <row r="426" spans="6:16" ht="15">
      <c r="F426" s="24"/>
      <c r="G426" s="24"/>
      <c r="H426" s="24"/>
      <c r="K426" s="19"/>
      <c r="L426" s="27"/>
      <c r="M426" s="27"/>
      <c r="N426" s="29"/>
      <c r="O426" s="28"/>
      <c r="P426" s="28"/>
    </row>
    <row r="427" spans="6:16" ht="15">
      <c r="F427" s="24"/>
      <c r="G427" s="24"/>
      <c r="H427" s="24"/>
      <c r="K427" s="19"/>
      <c r="L427" s="27"/>
      <c r="M427" s="27"/>
      <c r="N427" s="29"/>
      <c r="O427" s="28"/>
      <c r="P427" s="28"/>
    </row>
    <row r="428" spans="6:16" ht="15">
      <c r="F428" s="24"/>
      <c r="G428" s="24"/>
      <c r="H428" s="24"/>
      <c r="K428" s="19"/>
      <c r="L428" s="27"/>
      <c r="M428" s="27"/>
      <c r="N428" s="29"/>
      <c r="O428" s="28"/>
      <c r="P428" s="28"/>
    </row>
    <row r="429" spans="6:16" ht="15">
      <c r="F429" s="24"/>
      <c r="G429" s="24"/>
      <c r="H429" s="24"/>
      <c r="K429" s="19"/>
      <c r="L429" s="27"/>
      <c r="M429" s="27"/>
      <c r="N429" s="29"/>
      <c r="O429" s="28"/>
      <c r="P429" s="28"/>
    </row>
    <row r="430" spans="6:16" ht="15">
      <c r="F430" s="24"/>
      <c r="G430" s="24"/>
      <c r="H430" s="24"/>
      <c r="K430" s="19"/>
      <c r="L430" s="27"/>
      <c r="M430" s="27"/>
      <c r="N430" s="29"/>
      <c r="O430" s="28"/>
      <c r="P430" s="28"/>
    </row>
    <row r="431" spans="6:16" ht="15">
      <c r="F431" s="24"/>
      <c r="G431" s="24"/>
      <c r="H431" s="24"/>
      <c r="K431" s="19"/>
      <c r="L431" s="27"/>
      <c r="M431" s="27"/>
      <c r="N431" s="29"/>
      <c r="O431" s="28"/>
      <c r="P431" s="28"/>
    </row>
    <row r="432" spans="6:16" ht="15">
      <c r="F432" s="24"/>
      <c r="G432" s="24"/>
      <c r="H432" s="24"/>
      <c r="K432" s="19"/>
      <c r="L432" s="27"/>
      <c r="M432" s="27"/>
      <c r="N432" s="29"/>
      <c r="O432" s="28"/>
      <c r="P432" s="28"/>
    </row>
    <row r="433" spans="6:16" ht="15">
      <c r="F433" s="24"/>
      <c r="G433" s="24"/>
      <c r="H433" s="24"/>
      <c r="K433" s="19"/>
      <c r="L433" s="27"/>
      <c r="M433" s="27"/>
      <c r="N433" s="29"/>
      <c r="O433" s="28"/>
      <c r="P433" s="28"/>
    </row>
    <row r="434" spans="6:16" ht="15">
      <c r="F434" s="24"/>
      <c r="G434" s="24"/>
      <c r="H434" s="24"/>
      <c r="K434" s="19"/>
      <c r="L434" s="27"/>
      <c r="M434" s="27"/>
      <c r="N434" s="29"/>
      <c r="O434" s="28"/>
      <c r="P434" s="28"/>
    </row>
    <row r="435" spans="6:16" ht="15">
      <c r="F435" s="24"/>
      <c r="G435" s="24"/>
      <c r="H435" s="24"/>
      <c r="K435" s="19"/>
      <c r="L435" s="27"/>
      <c r="M435" s="27"/>
      <c r="N435" s="29"/>
      <c r="O435" s="28"/>
      <c r="P435" s="28"/>
    </row>
    <row r="436" spans="6:16" ht="15">
      <c r="F436" s="24"/>
      <c r="G436" s="24"/>
      <c r="H436" s="24"/>
      <c r="K436" s="19"/>
      <c r="L436" s="27"/>
      <c r="M436" s="27"/>
      <c r="N436" s="29"/>
      <c r="O436" s="28"/>
      <c r="P436" s="28"/>
    </row>
    <row r="437" spans="6:16" ht="15">
      <c r="F437" s="24"/>
      <c r="G437" s="24"/>
      <c r="H437" s="24"/>
      <c r="K437" s="19"/>
      <c r="L437" s="27"/>
      <c r="M437" s="27"/>
      <c r="N437" s="29"/>
      <c r="O437" s="28"/>
      <c r="P437" s="28"/>
    </row>
    <row r="438" spans="6:16" ht="15">
      <c r="F438" s="24"/>
      <c r="G438" s="24"/>
      <c r="H438" s="24"/>
      <c r="K438" s="19"/>
      <c r="L438" s="27"/>
      <c r="M438" s="27"/>
      <c r="N438" s="29"/>
      <c r="O438" s="28"/>
      <c r="P438" s="28"/>
    </row>
    <row r="439" spans="6:16" ht="15">
      <c r="F439" s="24"/>
      <c r="G439" s="24"/>
      <c r="H439" s="24"/>
      <c r="K439" s="19"/>
      <c r="L439" s="27"/>
      <c r="M439" s="27"/>
      <c r="N439" s="29"/>
      <c r="O439" s="28"/>
      <c r="P439" s="28"/>
    </row>
    <row r="440" spans="6:16" ht="15">
      <c r="F440" s="24"/>
      <c r="G440" s="24"/>
      <c r="H440" s="24"/>
      <c r="K440" s="19"/>
      <c r="L440" s="27"/>
      <c r="M440" s="27"/>
      <c r="N440" s="29"/>
      <c r="O440" s="28"/>
      <c r="P440" s="28"/>
    </row>
    <row r="441" spans="6:16" ht="15">
      <c r="F441" s="24"/>
      <c r="G441" s="24"/>
      <c r="H441" s="24"/>
      <c r="K441" s="19"/>
      <c r="L441" s="27"/>
      <c r="M441" s="27"/>
      <c r="N441" s="29"/>
      <c r="O441" s="28"/>
      <c r="P441" s="28"/>
    </row>
    <row r="442" spans="6:16" ht="15">
      <c r="F442" s="24"/>
      <c r="G442" s="24"/>
      <c r="H442" s="24"/>
      <c r="K442" s="19"/>
      <c r="L442" s="27"/>
      <c r="M442" s="27"/>
      <c r="N442" s="29"/>
      <c r="O442" s="28"/>
      <c r="P442" s="28"/>
    </row>
    <row r="443" spans="6:16" ht="15">
      <c r="F443" s="24"/>
      <c r="G443" s="24"/>
      <c r="H443" s="24"/>
      <c r="K443" s="19"/>
      <c r="L443" s="27"/>
      <c r="M443" s="27"/>
      <c r="N443" s="29"/>
      <c r="O443" s="28"/>
      <c r="P443" s="28"/>
    </row>
    <row r="444" spans="6:16" ht="15">
      <c r="F444" s="24"/>
      <c r="G444" s="24"/>
      <c r="H444" s="24"/>
      <c r="K444" s="19"/>
      <c r="L444" s="27"/>
      <c r="M444" s="27"/>
      <c r="N444" s="29"/>
      <c r="O444" s="28"/>
      <c r="P444" s="28"/>
    </row>
    <row r="445" spans="6:16" ht="15">
      <c r="F445" s="24"/>
      <c r="G445" s="24"/>
      <c r="H445" s="24"/>
      <c r="K445" s="19"/>
      <c r="L445" s="27"/>
      <c r="M445" s="27"/>
      <c r="N445" s="29"/>
      <c r="O445" s="28"/>
      <c r="P445" s="28"/>
    </row>
    <row r="446" spans="6:16" ht="15">
      <c r="F446" s="24"/>
      <c r="G446" s="24"/>
      <c r="H446" s="24"/>
      <c r="K446" s="19"/>
      <c r="L446" s="27"/>
      <c r="M446" s="27"/>
      <c r="N446" s="29"/>
      <c r="O446" s="28"/>
      <c r="P446" s="28"/>
    </row>
    <row r="447" spans="6:16" ht="15">
      <c r="F447" s="24"/>
      <c r="G447" s="24"/>
      <c r="H447" s="24"/>
      <c r="K447" s="19"/>
      <c r="L447" s="27"/>
      <c r="M447" s="27"/>
      <c r="N447" s="29"/>
      <c r="O447" s="28"/>
      <c r="P447" s="28"/>
    </row>
    <row r="448" spans="6:16" ht="15">
      <c r="F448" s="24"/>
      <c r="G448" s="24"/>
      <c r="H448" s="24"/>
      <c r="K448" s="19"/>
      <c r="L448" s="27"/>
      <c r="M448" s="27"/>
      <c r="N448" s="29"/>
      <c r="O448" s="28"/>
      <c r="P448" s="28"/>
    </row>
    <row r="449" spans="6:16" ht="15">
      <c r="F449" s="24"/>
      <c r="G449" s="24"/>
      <c r="H449" s="24"/>
      <c r="K449" s="19"/>
      <c r="L449" s="27"/>
      <c r="M449" s="27"/>
      <c r="N449" s="29"/>
      <c r="O449" s="28"/>
      <c r="P449" s="28"/>
    </row>
    <row r="450" spans="6:16" ht="15">
      <c r="F450" s="24"/>
      <c r="G450" s="24"/>
      <c r="H450" s="24"/>
      <c r="K450" s="19"/>
      <c r="L450" s="27"/>
      <c r="M450" s="27"/>
      <c r="N450" s="29"/>
      <c r="O450" s="28"/>
      <c r="P450" s="28"/>
    </row>
    <row r="451" spans="6:16" ht="15">
      <c r="F451" s="24"/>
      <c r="G451" s="24"/>
      <c r="H451" s="24"/>
      <c r="K451" s="19"/>
      <c r="L451" s="27"/>
      <c r="M451" s="27"/>
      <c r="N451" s="29"/>
      <c r="O451" s="28"/>
      <c r="P451" s="28"/>
    </row>
    <row r="452" spans="6:16" ht="15">
      <c r="F452" s="24"/>
      <c r="G452" s="24"/>
      <c r="H452" s="24"/>
      <c r="K452" s="19"/>
      <c r="L452" s="27"/>
      <c r="M452" s="27"/>
      <c r="N452" s="29"/>
      <c r="O452" s="28"/>
      <c r="P452" s="28"/>
    </row>
    <row r="453" spans="6:16" ht="15">
      <c r="F453" s="24"/>
      <c r="G453" s="24"/>
      <c r="H453" s="24"/>
      <c r="K453" s="19"/>
      <c r="L453" s="27"/>
      <c r="M453" s="27"/>
      <c r="N453" s="29"/>
      <c r="O453" s="28"/>
      <c r="P453" s="28"/>
    </row>
    <row r="454" spans="6:16" ht="15">
      <c r="F454" s="24"/>
      <c r="G454" s="24"/>
      <c r="H454" s="24"/>
      <c r="K454" s="19"/>
      <c r="L454" s="27"/>
      <c r="M454" s="27"/>
      <c r="N454" s="29"/>
      <c r="O454" s="28"/>
      <c r="P454" s="28"/>
    </row>
    <row r="455" spans="6:16" ht="15">
      <c r="F455" s="24"/>
      <c r="G455" s="24"/>
      <c r="H455" s="24"/>
      <c r="K455" s="19"/>
      <c r="L455" s="27"/>
      <c r="M455" s="27"/>
      <c r="N455" s="29"/>
      <c r="O455" s="28"/>
      <c r="P455" s="28"/>
    </row>
    <row r="456" spans="6:16" ht="15">
      <c r="F456" s="24"/>
      <c r="G456" s="24"/>
      <c r="H456" s="24"/>
      <c r="K456" s="19"/>
      <c r="L456" s="27"/>
      <c r="M456" s="27"/>
      <c r="N456" s="29"/>
      <c r="O456" s="28"/>
      <c r="P456" s="28"/>
    </row>
    <row r="457" spans="6:16" ht="15">
      <c r="F457" s="24"/>
      <c r="G457" s="24"/>
      <c r="H457" s="24"/>
      <c r="K457" s="19"/>
      <c r="L457" s="27"/>
      <c r="M457" s="27"/>
      <c r="N457" s="29"/>
      <c r="O457" s="28"/>
      <c r="P457" s="28"/>
    </row>
    <row r="458" spans="6:16" ht="15">
      <c r="F458" s="24"/>
      <c r="G458" s="24"/>
      <c r="H458" s="24"/>
      <c r="K458" s="19"/>
      <c r="L458" s="27"/>
      <c r="M458" s="27"/>
      <c r="N458" s="29"/>
      <c r="O458" s="28"/>
      <c r="P458" s="28"/>
    </row>
    <row r="459" spans="6:16" ht="15">
      <c r="F459" s="24"/>
      <c r="G459" s="24"/>
      <c r="H459" s="24"/>
      <c r="K459" s="19"/>
      <c r="L459" s="27"/>
      <c r="M459" s="27"/>
      <c r="N459" s="29"/>
      <c r="O459" s="28"/>
      <c r="P459" s="28"/>
    </row>
    <row r="460" spans="6:16" ht="15">
      <c r="F460" s="24"/>
      <c r="G460" s="24"/>
      <c r="H460" s="24"/>
      <c r="K460" s="19"/>
      <c r="L460" s="27"/>
      <c r="M460" s="27"/>
      <c r="N460" s="29"/>
      <c r="O460" s="28"/>
      <c r="P460" s="28"/>
    </row>
    <row r="461" spans="6:16" ht="15">
      <c r="F461" s="24"/>
      <c r="G461" s="24"/>
      <c r="H461" s="24"/>
      <c r="K461" s="19"/>
      <c r="L461" s="27"/>
      <c r="M461" s="27"/>
      <c r="N461" s="29"/>
      <c r="O461" s="28"/>
      <c r="P461" s="28"/>
    </row>
    <row r="462" spans="6:16" ht="15">
      <c r="F462" s="24"/>
      <c r="G462" s="24"/>
      <c r="H462" s="24"/>
      <c r="K462" s="19"/>
      <c r="L462" s="27"/>
      <c r="M462" s="27"/>
      <c r="N462" s="29"/>
      <c r="O462" s="28"/>
      <c r="P462" s="28"/>
    </row>
    <row r="463" spans="6:16" ht="15">
      <c r="F463" s="24"/>
      <c r="G463" s="24"/>
      <c r="H463" s="24"/>
      <c r="K463" s="19"/>
      <c r="L463" s="27"/>
      <c r="M463" s="27"/>
      <c r="N463" s="29"/>
      <c r="O463" s="28"/>
      <c r="P463" s="28"/>
    </row>
    <row r="464" spans="6:16" ht="15">
      <c r="F464" s="24"/>
      <c r="G464" s="24"/>
      <c r="H464" s="24"/>
      <c r="K464" s="19"/>
      <c r="L464" s="27"/>
      <c r="M464" s="27"/>
      <c r="N464" s="29"/>
      <c r="O464" s="28"/>
      <c r="P464" s="28"/>
    </row>
    <row r="465" spans="6:16" ht="15">
      <c r="F465" s="24"/>
      <c r="G465" s="24"/>
      <c r="H465" s="24"/>
      <c r="K465" s="19"/>
      <c r="L465" s="27"/>
      <c r="M465" s="27"/>
      <c r="N465" s="29"/>
      <c r="O465" s="28"/>
      <c r="P465" s="28"/>
    </row>
    <row r="466" spans="6:16" ht="15">
      <c r="F466" s="24"/>
      <c r="G466" s="24"/>
      <c r="H466" s="24"/>
      <c r="K466" s="19"/>
      <c r="L466" s="27"/>
      <c r="M466" s="27"/>
      <c r="N466" s="29"/>
      <c r="O466" s="28"/>
      <c r="P466" s="28"/>
    </row>
    <row r="467" spans="6:16" ht="15">
      <c r="F467" s="24"/>
      <c r="G467" s="24"/>
      <c r="H467" s="24"/>
      <c r="K467" s="19"/>
      <c r="L467" s="27"/>
      <c r="M467" s="27"/>
      <c r="N467" s="29"/>
      <c r="O467" s="28"/>
      <c r="P467" s="28"/>
    </row>
    <row r="468" spans="6:16" ht="15">
      <c r="F468" s="24"/>
      <c r="G468" s="24"/>
      <c r="H468" s="24"/>
      <c r="K468" s="19"/>
      <c r="L468" s="27"/>
      <c r="M468" s="27"/>
      <c r="N468" s="29"/>
      <c r="O468" s="28"/>
      <c r="P468" s="28"/>
    </row>
    <row r="469" spans="6:16" ht="15">
      <c r="F469" s="24"/>
      <c r="G469" s="24"/>
      <c r="H469" s="24"/>
      <c r="K469" s="19"/>
      <c r="L469" s="27"/>
      <c r="M469" s="27"/>
      <c r="N469" s="29"/>
      <c r="O469" s="28"/>
      <c r="P469" s="28"/>
    </row>
    <row r="470" spans="6:16" ht="15">
      <c r="F470" s="24"/>
      <c r="G470" s="24"/>
      <c r="H470" s="24"/>
      <c r="K470" s="19"/>
      <c r="L470" s="27"/>
      <c r="M470" s="27"/>
      <c r="N470" s="29"/>
      <c r="O470" s="28"/>
      <c r="P470" s="28"/>
    </row>
    <row r="471" spans="6:16" ht="15">
      <c r="F471" s="24"/>
      <c r="G471" s="24"/>
      <c r="H471" s="24"/>
      <c r="K471" s="19"/>
      <c r="L471" s="27"/>
      <c r="M471" s="27"/>
      <c r="N471" s="29"/>
      <c r="O471" s="28"/>
      <c r="P471" s="28"/>
    </row>
    <row r="472" spans="6:16" ht="15">
      <c r="F472" s="24"/>
      <c r="G472" s="24"/>
      <c r="H472" s="24"/>
      <c r="K472" s="19"/>
      <c r="L472" s="27"/>
      <c r="M472" s="27"/>
      <c r="N472" s="29"/>
      <c r="O472" s="28"/>
      <c r="P472" s="28"/>
    </row>
    <row r="473" spans="6:16" ht="15">
      <c r="F473" s="24"/>
      <c r="G473" s="24"/>
      <c r="H473" s="24"/>
      <c r="K473" s="19"/>
      <c r="L473" s="27"/>
      <c r="M473" s="27"/>
      <c r="N473" s="29"/>
      <c r="O473" s="28"/>
      <c r="P473" s="28"/>
    </row>
    <row r="474" spans="6:16" ht="15">
      <c r="F474" s="24"/>
      <c r="G474" s="24"/>
      <c r="H474" s="24"/>
      <c r="K474" s="19"/>
      <c r="L474" s="27"/>
      <c r="M474" s="27"/>
      <c r="N474" s="29"/>
      <c r="O474" s="28"/>
      <c r="P474" s="28"/>
    </row>
    <row r="475" spans="6:16" ht="15">
      <c r="F475" s="24"/>
      <c r="G475" s="24"/>
      <c r="H475" s="24"/>
      <c r="K475" s="19"/>
      <c r="L475" s="27"/>
      <c r="M475" s="27"/>
      <c r="N475" s="29"/>
      <c r="O475" s="28"/>
      <c r="P475" s="28"/>
    </row>
    <row r="476" spans="6:16" ht="15">
      <c r="F476" s="24"/>
      <c r="G476" s="24"/>
      <c r="H476" s="24"/>
      <c r="K476" s="19"/>
      <c r="L476" s="27"/>
      <c r="M476" s="27"/>
      <c r="N476" s="29"/>
      <c r="O476" s="28"/>
      <c r="P476" s="28"/>
    </row>
    <row r="477" spans="6:16" ht="15">
      <c r="F477" s="24"/>
      <c r="G477" s="24"/>
      <c r="H477" s="24"/>
      <c r="K477" s="19"/>
      <c r="L477" s="27"/>
      <c r="M477" s="27"/>
      <c r="N477" s="29"/>
      <c r="O477" s="28"/>
      <c r="P477" s="28"/>
    </row>
    <row r="478" spans="6:16" ht="15">
      <c r="F478" s="24"/>
      <c r="G478" s="24"/>
      <c r="H478" s="24"/>
      <c r="K478" s="19"/>
      <c r="L478" s="27"/>
      <c r="M478" s="27"/>
      <c r="N478" s="29"/>
      <c r="O478" s="28"/>
      <c r="P478" s="28"/>
    </row>
    <row r="479" spans="6:16" ht="15">
      <c r="F479" s="24"/>
      <c r="G479" s="24"/>
      <c r="H479" s="24"/>
      <c r="K479" s="19"/>
      <c r="L479" s="27"/>
      <c r="M479" s="27"/>
      <c r="N479" s="29"/>
      <c r="O479" s="28"/>
      <c r="P479" s="28"/>
    </row>
    <row r="480" spans="6:16" ht="15">
      <c r="F480" s="24"/>
      <c r="G480" s="24"/>
      <c r="H480" s="24"/>
      <c r="K480" s="19"/>
      <c r="L480" s="27"/>
      <c r="M480" s="27"/>
      <c r="N480" s="29"/>
      <c r="O480" s="28"/>
      <c r="P480" s="28"/>
    </row>
    <row r="481" spans="6:16" ht="15">
      <c r="F481" s="24"/>
      <c r="G481" s="24"/>
      <c r="H481" s="24"/>
      <c r="K481" s="19"/>
      <c r="L481" s="27"/>
      <c r="M481" s="27"/>
      <c r="N481" s="29"/>
      <c r="O481" s="28"/>
      <c r="P481" s="28"/>
    </row>
    <row r="482" spans="6:16" ht="15">
      <c r="F482" s="24"/>
      <c r="G482" s="24"/>
      <c r="H482" s="24"/>
      <c r="K482" s="19"/>
      <c r="L482" s="27"/>
      <c r="M482" s="27"/>
      <c r="N482" s="29"/>
      <c r="O482" s="28"/>
      <c r="P482" s="28"/>
    </row>
    <row r="483" spans="6:16" ht="15">
      <c r="F483" s="24"/>
      <c r="G483" s="24"/>
      <c r="H483" s="24"/>
      <c r="K483" s="19"/>
      <c r="L483" s="27"/>
      <c r="M483" s="27"/>
      <c r="N483" s="29"/>
      <c r="O483" s="28"/>
      <c r="P483" s="28"/>
    </row>
    <row r="484" spans="6:16" ht="15">
      <c r="F484" s="24"/>
      <c r="G484" s="24"/>
      <c r="H484" s="24"/>
      <c r="K484" s="19"/>
      <c r="L484" s="27"/>
      <c r="M484" s="27"/>
      <c r="N484" s="29"/>
      <c r="O484" s="28"/>
      <c r="P484" s="28"/>
    </row>
    <row r="485" spans="6:16" ht="15">
      <c r="F485" s="24"/>
      <c r="G485" s="24"/>
      <c r="H485" s="24"/>
      <c r="K485" s="19"/>
      <c r="L485" s="27"/>
      <c r="M485" s="27"/>
      <c r="N485" s="29"/>
      <c r="O485" s="28"/>
      <c r="P485" s="28"/>
    </row>
    <row r="486" spans="6:16" ht="15">
      <c r="F486" s="24"/>
      <c r="G486" s="24"/>
      <c r="H486" s="24"/>
      <c r="K486" s="19"/>
      <c r="L486" s="27"/>
      <c r="M486" s="27"/>
      <c r="N486" s="29"/>
      <c r="O486" s="28"/>
      <c r="P486" s="28"/>
    </row>
    <row r="487" spans="6:16" ht="15">
      <c r="F487" s="24"/>
      <c r="G487" s="24"/>
      <c r="H487" s="24"/>
      <c r="K487" s="19"/>
      <c r="L487" s="27"/>
      <c r="M487" s="27"/>
      <c r="N487" s="29"/>
      <c r="O487" s="28"/>
      <c r="P487" s="28"/>
    </row>
    <row r="488" spans="6:16" ht="15">
      <c r="F488" s="24"/>
      <c r="G488" s="24"/>
      <c r="H488" s="24"/>
      <c r="K488" s="19"/>
      <c r="L488" s="27"/>
      <c r="M488" s="27"/>
      <c r="N488" s="29"/>
      <c r="O488" s="28"/>
      <c r="P488" s="28"/>
    </row>
    <row r="489" spans="6:16" ht="15">
      <c r="F489" s="24"/>
      <c r="G489" s="24"/>
      <c r="H489" s="24"/>
      <c r="K489" s="19"/>
      <c r="L489" s="27"/>
      <c r="M489" s="27"/>
      <c r="N489" s="29"/>
      <c r="O489" s="28"/>
      <c r="P489" s="28"/>
    </row>
    <row r="490" spans="6:16" ht="15">
      <c r="F490" s="24"/>
      <c r="G490" s="24"/>
      <c r="H490" s="24"/>
      <c r="K490" s="19"/>
      <c r="L490" s="27"/>
      <c r="M490" s="27"/>
      <c r="N490" s="29"/>
      <c r="O490" s="28"/>
      <c r="P490" s="28"/>
    </row>
    <row r="491" spans="6:16" ht="15">
      <c r="F491" s="24"/>
      <c r="G491" s="24"/>
      <c r="H491" s="24"/>
      <c r="K491" s="19"/>
      <c r="L491" s="27"/>
      <c r="M491" s="27"/>
      <c r="N491" s="29"/>
      <c r="O491" s="28"/>
      <c r="P491" s="28"/>
    </row>
    <row r="492" spans="6:16" ht="15">
      <c r="F492" s="24"/>
      <c r="G492" s="24"/>
      <c r="H492" s="24"/>
      <c r="K492" s="19"/>
      <c r="L492" s="27"/>
      <c r="M492" s="27"/>
      <c r="N492" s="29"/>
      <c r="O492" s="28"/>
      <c r="P492" s="28"/>
    </row>
    <row r="493" spans="6:16" ht="15">
      <c r="F493" s="24"/>
      <c r="G493" s="24"/>
      <c r="H493" s="24"/>
      <c r="K493" s="19"/>
      <c r="L493" s="27"/>
      <c r="M493" s="27"/>
      <c r="N493" s="29"/>
      <c r="O493" s="28"/>
      <c r="P493" s="28"/>
    </row>
    <row r="494" spans="6:16" ht="15">
      <c r="F494" s="24"/>
      <c r="G494" s="24"/>
      <c r="H494" s="24"/>
      <c r="K494" s="19"/>
      <c r="L494" s="27"/>
      <c r="M494" s="27"/>
      <c r="N494" s="29"/>
      <c r="O494" s="28"/>
      <c r="P494" s="28"/>
    </row>
    <row r="495" spans="6:16" ht="15">
      <c r="F495" s="24"/>
      <c r="G495" s="24"/>
      <c r="H495" s="24"/>
      <c r="K495" s="19"/>
      <c r="L495" s="27"/>
      <c r="M495" s="27"/>
      <c r="N495" s="29"/>
      <c r="O495" s="28"/>
      <c r="P495" s="28"/>
    </row>
    <row r="496" spans="6:16" ht="15">
      <c r="F496" s="24"/>
      <c r="G496" s="24"/>
      <c r="H496" s="24"/>
      <c r="K496" s="19"/>
      <c r="L496" s="27"/>
      <c r="M496" s="27"/>
      <c r="N496" s="29"/>
      <c r="O496" s="28"/>
      <c r="P496" s="28"/>
    </row>
    <row r="497" spans="6:16" ht="15">
      <c r="F497" s="24"/>
      <c r="G497" s="24"/>
      <c r="H497" s="24"/>
      <c r="K497" s="19"/>
      <c r="L497" s="27"/>
      <c r="M497" s="27"/>
      <c r="N497" s="29"/>
      <c r="O497" s="28"/>
      <c r="P497" s="28"/>
    </row>
    <row r="498" spans="6:16" ht="15">
      <c r="F498" s="24"/>
      <c r="G498" s="24"/>
      <c r="H498" s="24"/>
      <c r="K498" s="19"/>
      <c r="L498" s="27"/>
      <c r="M498" s="27"/>
      <c r="N498" s="29"/>
      <c r="O498" s="28"/>
      <c r="P498" s="28"/>
    </row>
    <row r="499" spans="6:16" ht="15">
      <c r="F499" s="24"/>
      <c r="G499" s="24"/>
      <c r="H499" s="24"/>
      <c r="K499" s="19"/>
      <c r="L499" s="27"/>
      <c r="M499" s="27"/>
      <c r="N499" s="29"/>
      <c r="O499" s="28"/>
      <c r="P499" s="28"/>
    </row>
    <row r="500" spans="6:16" ht="15">
      <c r="F500" s="24"/>
      <c r="G500" s="24"/>
      <c r="H500" s="24"/>
      <c r="K500" s="19"/>
      <c r="L500" s="27"/>
      <c r="M500" s="27"/>
      <c r="N500" s="29"/>
      <c r="O500" s="28"/>
      <c r="P500" s="28"/>
    </row>
    <row r="501" spans="6:16" ht="15">
      <c r="F501" s="24"/>
      <c r="G501" s="24"/>
      <c r="H501" s="24"/>
      <c r="K501" s="19"/>
      <c r="L501" s="27"/>
      <c r="M501" s="27"/>
      <c r="N501" s="29"/>
      <c r="O501" s="28"/>
      <c r="P501" s="28"/>
    </row>
    <row r="502" spans="6:16" ht="15">
      <c r="F502" s="24"/>
      <c r="G502" s="24"/>
      <c r="H502" s="24"/>
      <c r="K502" s="19"/>
      <c r="L502" s="27"/>
      <c r="M502" s="27"/>
      <c r="N502" s="29"/>
      <c r="O502" s="28"/>
      <c r="P502" s="28"/>
    </row>
    <row r="503" spans="6:16" ht="15">
      <c r="F503" s="24"/>
      <c r="G503" s="24"/>
      <c r="H503" s="24"/>
      <c r="K503" s="19"/>
      <c r="L503" s="27"/>
      <c r="M503" s="27"/>
      <c r="N503" s="29"/>
      <c r="O503" s="28"/>
      <c r="P503" s="28"/>
    </row>
    <row r="504" spans="6:16" ht="15">
      <c r="F504" s="24"/>
      <c r="G504" s="24"/>
      <c r="H504" s="24"/>
      <c r="K504" s="19"/>
      <c r="L504" s="27"/>
      <c r="M504" s="27"/>
      <c r="N504" s="29"/>
      <c r="O504" s="28"/>
      <c r="P504" s="28"/>
    </row>
    <row r="505" spans="6:16" ht="15">
      <c r="F505" s="24"/>
      <c r="G505" s="24"/>
      <c r="H505" s="24"/>
      <c r="K505" s="19"/>
      <c r="L505" s="27"/>
      <c r="M505" s="27"/>
      <c r="N505" s="29"/>
      <c r="O505" s="28"/>
      <c r="P505" s="28"/>
    </row>
    <row r="506" spans="6:16" ht="15">
      <c r="F506" s="24"/>
      <c r="G506" s="24"/>
      <c r="H506" s="24"/>
      <c r="K506" s="19"/>
      <c r="L506" s="27"/>
      <c r="M506" s="27"/>
      <c r="N506" s="29"/>
      <c r="O506" s="28"/>
      <c r="P506" s="28"/>
    </row>
    <row r="507" spans="6:16" ht="15">
      <c r="F507" s="24"/>
      <c r="G507" s="24"/>
      <c r="H507" s="24"/>
      <c r="K507" s="19"/>
      <c r="L507" s="27"/>
      <c r="M507" s="27"/>
      <c r="N507" s="29"/>
      <c r="O507" s="28"/>
      <c r="P507" s="28"/>
    </row>
    <row r="508" spans="6:16" ht="15">
      <c r="F508" s="24"/>
      <c r="G508" s="24"/>
      <c r="H508" s="24"/>
      <c r="K508" s="19"/>
      <c r="L508" s="27"/>
      <c r="M508" s="27"/>
      <c r="N508" s="29"/>
      <c r="O508" s="28"/>
      <c r="P508" s="28"/>
    </row>
    <row r="509" spans="6:16" ht="15">
      <c r="F509" s="24"/>
      <c r="G509" s="24"/>
      <c r="H509" s="24"/>
      <c r="K509" s="19"/>
      <c r="L509" s="27"/>
      <c r="M509" s="27"/>
      <c r="N509" s="29"/>
      <c r="O509" s="28"/>
      <c r="P509" s="28"/>
    </row>
    <row r="510" spans="6:16" ht="15">
      <c r="F510" s="24"/>
      <c r="G510" s="24"/>
      <c r="H510" s="24"/>
      <c r="K510" s="19"/>
      <c r="L510" s="27"/>
      <c r="M510" s="27"/>
      <c r="N510" s="29"/>
      <c r="O510" s="28"/>
      <c r="P510" s="28"/>
    </row>
    <row r="511" spans="6:16" ht="15">
      <c r="F511" s="24"/>
      <c r="G511" s="24"/>
      <c r="H511" s="24"/>
      <c r="K511" s="19"/>
      <c r="L511" s="27"/>
      <c r="M511" s="27"/>
      <c r="N511" s="29"/>
      <c r="O511" s="28"/>
      <c r="P511" s="28"/>
    </row>
    <row r="512" spans="6:16" ht="15">
      <c r="F512" s="24"/>
      <c r="G512" s="24"/>
      <c r="H512" s="24"/>
      <c r="K512" s="19"/>
      <c r="L512" s="27"/>
      <c r="M512" s="27"/>
      <c r="N512" s="29"/>
      <c r="O512" s="28"/>
      <c r="P512" s="28"/>
    </row>
    <row r="513" spans="6:16" ht="15">
      <c r="F513" s="24"/>
      <c r="G513" s="24"/>
      <c r="H513" s="24"/>
      <c r="K513" s="19"/>
      <c r="L513" s="27"/>
      <c r="M513" s="27"/>
      <c r="N513" s="29"/>
      <c r="O513" s="28"/>
      <c r="P513" s="28"/>
    </row>
    <row r="514" spans="6:16" ht="15">
      <c r="F514" s="24"/>
      <c r="G514" s="24"/>
      <c r="H514" s="24"/>
      <c r="K514" s="19"/>
      <c r="L514" s="27"/>
      <c r="M514" s="27"/>
      <c r="N514" s="29"/>
      <c r="O514" s="28"/>
      <c r="P514" s="28"/>
    </row>
    <row r="515" spans="6:16" ht="15">
      <c r="F515" s="24"/>
      <c r="G515" s="24"/>
      <c r="H515" s="24"/>
      <c r="K515" s="19"/>
      <c r="L515" s="27"/>
      <c r="M515" s="27"/>
      <c r="N515" s="29"/>
      <c r="O515" s="28"/>
      <c r="P515" s="28"/>
    </row>
    <row r="516" spans="6:16" ht="15">
      <c r="F516" s="24"/>
      <c r="G516" s="24"/>
      <c r="H516" s="24"/>
      <c r="K516" s="19"/>
      <c r="L516" s="27"/>
      <c r="M516" s="27"/>
      <c r="N516" s="29"/>
      <c r="O516" s="28"/>
      <c r="P516" s="28"/>
    </row>
    <row r="517" spans="6:16" ht="15">
      <c r="F517" s="24"/>
      <c r="G517" s="24"/>
      <c r="H517" s="24"/>
      <c r="K517" s="19"/>
      <c r="L517" s="27"/>
      <c r="M517" s="27"/>
      <c r="N517" s="29"/>
      <c r="O517" s="28"/>
      <c r="P517" s="28"/>
    </row>
    <row r="518" spans="6:16" ht="15">
      <c r="F518" s="24"/>
      <c r="G518" s="24"/>
      <c r="H518" s="24"/>
      <c r="K518" s="19"/>
      <c r="L518" s="27"/>
      <c r="M518" s="27"/>
      <c r="N518" s="29"/>
      <c r="O518" s="28"/>
      <c r="P518" s="28"/>
    </row>
    <row r="519" spans="6:16" ht="15">
      <c r="F519" s="24"/>
      <c r="G519" s="24"/>
      <c r="H519" s="24"/>
      <c r="K519" s="19"/>
      <c r="L519" s="27"/>
      <c r="M519" s="27"/>
      <c r="N519" s="29"/>
      <c r="O519" s="28"/>
      <c r="P519" s="28"/>
    </row>
    <row r="520" spans="6:16" ht="15">
      <c r="F520" s="24"/>
      <c r="G520" s="24"/>
      <c r="H520" s="24"/>
      <c r="K520" s="19"/>
      <c r="L520" s="27"/>
      <c r="M520" s="27"/>
      <c r="N520" s="29"/>
      <c r="O520" s="28"/>
      <c r="P520" s="28"/>
    </row>
    <row r="521" spans="6:16" ht="15">
      <c r="F521" s="24"/>
      <c r="G521" s="24"/>
      <c r="H521" s="24"/>
      <c r="K521" s="19"/>
      <c r="L521" s="27"/>
      <c r="M521" s="27"/>
      <c r="N521" s="29"/>
      <c r="O521" s="28"/>
      <c r="P521" s="28"/>
    </row>
    <row r="522" spans="6:16" ht="15">
      <c r="F522" s="24"/>
      <c r="G522" s="24"/>
      <c r="H522" s="24"/>
      <c r="K522" s="19"/>
      <c r="L522" s="27"/>
      <c r="M522" s="27"/>
      <c r="N522" s="29"/>
      <c r="O522" s="28"/>
      <c r="P522" s="28"/>
    </row>
    <row r="523" spans="6:16" ht="15">
      <c r="F523" s="24"/>
      <c r="G523" s="24"/>
      <c r="H523" s="24"/>
      <c r="K523" s="19"/>
      <c r="L523" s="27"/>
      <c r="M523" s="27"/>
      <c r="N523" s="29"/>
      <c r="O523" s="28"/>
      <c r="P523" s="28"/>
    </row>
    <row r="524" spans="6:16" ht="15">
      <c r="F524" s="24"/>
      <c r="G524" s="24"/>
      <c r="H524" s="24"/>
      <c r="K524" s="19"/>
      <c r="L524" s="27"/>
      <c r="M524" s="27"/>
      <c r="N524" s="29"/>
      <c r="O524" s="28"/>
      <c r="P524" s="28"/>
    </row>
    <row r="525" spans="6:16" ht="15">
      <c r="F525" s="24"/>
      <c r="G525" s="24"/>
      <c r="H525" s="24"/>
      <c r="K525" s="19"/>
      <c r="L525" s="27"/>
      <c r="M525" s="27"/>
      <c r="N525" s="29"/>
      <c r="O525" s="28"/>
      <c r="P525" s="28"/>
    </row>
    <row r="526" spans="6:16" ht="15">
      <c r="F526" s="24"/>
      <c r="G526" s="24"/>
      <c r="H526" s="24"/>
      <c r="K526" s="19"/>
      <c r="L526" s="27"/>
      <c r="M526" s="27"/>
      <c r="N526" s="29"/>
      <c r="O526" s="28"/>
      <c r="P526" s="28"/>
    </row>
    <row r="527" spans="6:16" ht="15">
      <c r="F527" s="24"/>
      <c r="G527" s="24"/>
      <c r="H527" s="24"/>
      <c r="K527" s="19"/>
      <c r="L527" s="27"/>
      <c r="M527" s="27"/>
      <c r="N527" s="29"/>
      <c r="O527" s="28"/>
      <c r="P527" s="28"/>
    </row>
    <row r="528" spans="6:16" ht="15">
      <c r="F528" s="24"/>
      <c r="G528" s="24"/>
      <c r="H528" s="24"/>
      <c r="K528" s="19"/>
      <c r="L528" s="27"/>
      <c r="M528" s="27"/>
      <c r="N528" s="29"/>
      <c r="O528" s="28"/>
      <c r="P528" s="28"/>
    </row>
    <row r="529" spans="6:16" ht="15">
      <c r="F529" s="24"/>
      <c r="G529" s="24"/>
      <c r="H529" s="24"/>
      <c r="K529" s="19"/>
      <c r="L529" s="27"/>
      <c r="M529" s="27"/>
      <c r="N529" s="29"/>
      <c r="O529" s="28"/>
      <c r="P529" s="28"/>
    </row>
    <row r="530" spans="6:16" ht="15">
      <c r="F530" s="24"/>
      <c r="G530" s="24"/>
      <c r="H530" s="24"/>
      <c r="K530" s="19"/>
      <c r="L530" s="27"/>
      <c r="M530" s="27"/>
      <c r="N530" s="29"/>
      <c r="O530" s="28"/>
      <c r="P530" s="28"/>
    </row>
    <row r="531" spans="6:16" ht="15">
      <c r="F531" s="24"/>
      <c r="G531" s="24"/>
      <c r="H531" s="24"/>
      <c r="K531" s="19"/>
      <c r="L531" s="27"/>
      <c r="M531" s="27"/>
      <c r="N531" s="29"/>
      <c r="O531" s="28"/>
      <c r="P531" s="28"/>
    </row>
    <row r="532" spans="6:16" ht="15">
      <c r="F532" s="24"/>
      <c r="G532" s="24"/>
      <c r="H532" s="24"/>
      <c r="K532" s="19"/>
      <c r="L532" s="27"/>
      <c r="M532" s="27"/>
      <c r="N532" s="29"/>
      <c r="O532" s="28"/>
      <c r="P532" s="28"/>
    </row>
    <row r="533" spans="6:16" ht="15">
      <c r="F533" s="24"/>
      <c r="G533" s="24"/>
      <c r="H533" s="24"/>
      <c r="K533" s="19"/>
      <c r="L533" s="27"/>
      <c r="M533" s="27"/>
      <c r="N533" s="29"/>
      <c r="O533" s="28"/>
      <c r="P533" s="28"/>
    </row>
    <row r="534" spans="6:16" ht="15">
      <c r="F534" s="24"/>
      <c r="G534" s="24"/>
      <c r="H534" s="24"/>
      <c r="K534" s="19"/>
      <c r="L534" s="27"/>
      <c r="M534" s="27"/>
      <c r="N534" s="29"/>
      <c r="O534" s="28"/>
      <c r="P534" s="28"/>
    </row>
    <row r="535" spans="6:16" ht="15">
      <c r="F535" s="24"/>
      <c r="G535" s="24"/>
      <c r="H535" s="24"/>
      <c r="K535" s="19"/>
      <c r="L535" s="27"/>
      <c r="M535" s="27"/>
      <c r="N535" s="29"/>
      <c r="O535" s="28"/>
      <c r="P535" s="28"/>
    </row>
    <row r="536" spans="6:16" ht="15">
      <c r="F536" s="24"/>
      <c r="G536" s="24"/>
      <c r="H536" s="24"/>
      <c r="K536" s="19"/>
      <c r="L536" s="27"/>
      <c r="M536" s="27"/>
      <c r="N536" s="29"/>
      <c r="O536" s="28"/>
      <c r="P536" s="28"/>
    </row>
    <row r="537" spans="6:16" ht="15">
      <c r="F537" s="24"/>
      <c r="G537" s="24"/>
      <c r="H537" s="24"/>
      <c r="K537" s="19"/>
      <c r="L537" s="27"/>
      <c r="M537" s="27"/>
      <c r="N537" s="29"/>
      <c r="O537" s="28"/>
      <c r="P537" s="28"/>
    </row>
    <row r="538" spans="6:16" ht="15">
      <c r="F538" s="24"/>
      <c r="G538" s="24"/>
      <c r="H538" s="24"/>
      <c r="K538" s="19"/>
      <c r="L538" s="27"/>
      <c r="M538" s="27"/>
      <c r="N538" s="29"/>
      <c r="O538" s="28"/>
      <c r="P538" s="28"/>
    </row>
    <row r="539" spans="6:16" ht="15">
      <c r="F539" s="24"/>
      <c r="G539" s="24"/>
      <c r="H539" s="24"/>
      <c r="K539" s="19"/>
      <c r="L539" s="27"/>
      <c r="M539" s="27"/>
      <c r="N539" s="29"/>
      <c r="O539" s="28"/>
      <c r="P539" s="28"/>
    </row>
    <row r="540" spans="6:16" ht="15">
      <c r="F540" s="24"/>
      <c r="G540" s="24"/>
      <c r="H540" s="24"/>
      <c r="K540" s="19"/>
      <c r="L540" s="27"/>
      <c r="M540" s="27"/>
      <c r="N540" s="29"/>
      <c r="O540" s="28"/>
      <c r="P540" s="28"/>
    </row>
    <row r="541" spans="6:16" ht="15">
      <c r="F541" s="24"/>
      <c r="G541" s="24"/>
      <c r="H541" s="24"/>
      <c r="K541" s="19"/>
      <c r="L541" s="27"/>
      <c r="M541" s="27"/>
      <c r="N541" s="29"/>
      <c r="O541" s="28"/>
      <c r="P541" s="28"/>
    </row>
    <row r="542" spans="6:16" ht="15">
      <c r="F542" s="24"/>
      <c r="G542" s="24"/>
      <c r="H542" s="24"/>
      <c r="K542" s="19"/>
      <c r="L542" s="27"/>
      <c r="M542" s="27"/>
      <c r="N542" s="29"/>
      <c r="O542" s="28"/>
      <c r="P542" s="28"/>
    </row>
    <row r="543" spans="6:16" ht="15">
      <c r="F543" s="24"/>
      <c r="G543" s="24"/>
      <c r="H543" s="24"/>
      <c r="K543" s="19"/>
      <c r="L543" s="27"/>
      <c r="M543" s="27"/>
      <c r="N543" s="29"/>
      <c r="O543" s="28"/>
      <c r="P543" s="28"/>
    </row>
    <row r="544" spans="6:16" ht="15">
      <c r="F544" s="24"/>
      <c r="G544" s="24"/>
      <c r="H544" s="24"/>
      <c r="K544" s="19"/>
      <c r="L544" s="27"/>
      <c r="M544" s="27"/>
      <c r="N544" s="29"/>
      <c r="O544" s="28"/>
      <c r="P544" s="28"/>
    </row>
    <row r="545" spans="6:16" ht="15">
      <c r="F545" s="24"/>
      <c r="G545" s="24"/>
      <c r="H545" s="24"/>
      <c r="K545" s="19"/>
      <c r="L545" s="27"/>
      <c r="M545" s="27"/>
      <c r="N545" s="29"/>
      <c r="O545" s="28"/>
      <c r="P545" s="28"/>
    </row>
    <row r="546" spans="6:16" ht="15">
      <c r="F546" s="24"/>
      <c r="G546" s="24"/>
      <c r="H546" s="24"/>
      <c r="K546" s="19"/>
      <c r="L546" s="27"/>
      <c r="M546" s="27"/>
      <c r="N546" s="29"/>
      <c r="O546" s="28"/>
      <c r="P546" s="28"/>
    </row>
    <row r="547" spans="6:16" ht="15">
      <c r="F547" s="24"/>
      <c r="G547" s="24"/>
      <c r="H547" s="24"/>
      <c r="K547" s="19"/>
      <c r="L547" s="27"/>
      <c r="M547" s="27"/>
      <c r="N547" s="29"/>
      <c r="O547" s="28"/>
      <c r="P547" s="28"/>
    </row>
    <row r="548" spans="6:16" ht="15">
      <c r="F548" s="24"/>
      <c r="G548" s="24"/>
      <c r="H548" s="24"/>
      <c r="K548" s="19"/>
      <c r="L548" s="27"/>
      <c r="M548" s="27"/>
      <c r="N548" s="29"/>
      <c r="O548" s="28"/>
      <c r="P548" s="28"/>
    </row>
    <row r="549" spans="6:16" ht="15">
      <c r="F549" s="24"/>
      <c r="G549" s="24"/>
      <c r="H549" s="24"/>
      <c r="K549" s="19"/>
      <c r="L549" s="27"/>
      <c r="M549" s="27"/>
      <c r="N549" s="29"/>
      <c r="O549" s="28"/>
      <c r="P549" s="28"/>
    </row>
    <row r="550" spans="6:16" ht="15">
      <c r="F550" s="24"/>
      <c r="G550" s="24"/>
      <c r="H550" s="24"/>
      <c r="K550" s="19"/>
      <c r="L550" s="27"/>
      <c r="M550" s="27"/>
      <c r="N550" s="29"/>
      <c r="O550" s="28"/>
      <c r="P550" s="28"/>
    </row>
    <row r="551" spans="6:16" ht="15">
      <c r="F551" s="24"/>
      <c r="G551" s="24"/>
      <c r="H551" s="24"/>
      <c r="K551" s="19"/>
      <c r="L551" s="27"/>
      <c r="M551" s="27"/>
      <c r="N551" s="29"/>
      <c r="O551" s="28"/>
      <c r="P551" s="28"/>
    </row>
    <row r="552" spans="6:16" ht="15">
      <c r="F552" s="24"/>
      <c r="G552" s="24"/>
      <c r="H552" s="24"/>
      <c r="K552" s="19"/>
      <c r="L552" s="27"/>
      <c r="M552" s="27"/>
      <c r="N552" s="29"/>
      <c r="O552" s="28"/>
      <c r="P552" s="28"/>
    </row>
    <row r="553" spans="6:16" ht="15">
      <c r="F553" s="24"/>
      <c r="G553" s="24"/>
      <c r="H553" s="24"/>
      <c r="K553" s="19"/>
      <c r="L553" s="27"/>
      <c r="M553" s="27"/>
      <c r="N553" s="29"/>
      <c r="O553" s="28"/>
      <c r="P553" s="28"/>
    </row>
    <row r="554" spans="6:16" ht="15">
      <c r="F554" s="24"/>
      <c r="G554" s="24"/>
      <c r="H554" s="24"/>
      <c r="K554" s="19"/>
      <c r="L554" s="27"/>
      <c r="M554" s="27"/>
      <c r="N554" s="29"/>
      <c r="O554" s="28"/>
      <c r="P554" s="28"/>
    </row>
    <row r="555" spans="6:16" ht="15">
      <c r="F555" s="24"/>
      <c r="G555" s="24"/>
      <c r="H555" s="24"/>
      <c r="K555" s="19"/>
      <c r="L555" s="27"/>
      <c r="M555" s="27"/>
      <c r="N555" s="29"/>
      <c r="O555" s="28"/>
      <c r="P555" s="28"/>
    </row>
    <row r="556" spans="6:16" ht="15">
      <c r="F556" s="24"/>
      <c r="G556" s="24"/>
      <c r="H556" s="24"/>
      <c r="K556" s="19"/>
      <c r="L556" s="27"/>
      <c r="M556" s="27"/>
      <c r="N556" s="29"/>
      <c r="O556" s="28"/>
      <c r="P556" s="28"/>
    </row>
    <row r="557" spans="6:16" ht="15">
      <c r="F557" s="24"/>
      <c r="G557" s="24"/>
      <c r="H557" s="24"/>
      <c r="K557" s="19"/>
      <c r="L557" s="27"/>
      <c r="M557" s="27"/>
      <c r="N557" s="29"/>
      <c r="O557" s="28"/>
      <c r="P557" s="28"/>
    </row>
    <row r="558" spans="6:16" ht="15">
      <c r="F558" s="24"/>
      <c r="G558" s="24"/>
      <c r="H558" s="24"/>
      <c r="K558" s="19"/>
      <c r="L558" s="27"/>
      <c r="M558" s="27"/>
      <c r="N558" s="29"/>
      <c r="O558" s="28"/>
      <c r="P558" s="28"/>
    </row>
    <row r="559" spans="6:16" ht="15">
      <c r="F559" s="24"/>
      <c r="G559" s="24"/>
      <c r="H559" s="24"/>
      <c r="K559" s="19"/>
      <c r="L559" s="27"/>
      <c r="M559" s="27"/>
      <c r="N559" s="29"/>
      <c r="O559" s="28"/>
      <c r="P559" s="28"/>
    </row>
    <row r="560" spans="6:16" ht="15">
      <c r="F560" s="24"/>
      <c r="G560" s="24"/>
      <c r="H560" s="24"/>
      <c r="K560" s="19"/>
      <c r="L560" s="27"/>
      <c r="M560" s="27"/>
      <c r="N560" s="29"/>
      <c r="O560" s="28"/>
      <c r="P560" s="28"/>
    </row>
    <row r="561" spans="6:16" ht="15">
      <c r="F561" s="24"/>
      <c r="G561" s="24"/>
      <c r="H561" s="24"/>
      <c r="K561" s="19"/>
      <c r="L561" s="27"/>
      <c r="M561" s="27"/>
      <c r="N561" s="29"/>
      <c r="O561" s="28"/>
      <c r="P561" s="28"/>
    </row>
    <row r="562" spans="6:16" ht="15">
      <c r="F562" s="24"/>
      <c r="G562" s="24"/>
      <c r="H562" s="24"/>
      <c r="K562" s="19"/>
      <c r="L562" s="27"/>
      <c r="M562" s="27"/>
      <c r="N562" s="29"/>
      <c r="O562" s="28"/>
      <c r="P562" s="28"/>
    </row>
    <row r="563" spans="6:16" ht="15">
      <c r="F563" s="24"/>
      <c r="G563" s="24"/>
      <c r="H563" s="24"/>
      <c r="K563" s="19"/>
      <c r="L563" s="27"/>
      <c r="M563" s="27"/>
      <c r="N563" s="29"/>
      <c r="O563" s="28"/>
      <c r="P563" s="28"/>
    </row>
    <row r="564" spans="6:16" ht="15">
      <c r="F564" s="24"/>
      <c r="G564" s="24"/>
      <c r="H564" s="24"/>
      <c r="K564" s="19"/>
      <c r="L564" s="27"/>
      <c r="M564" s="27"/>
      <c r="N564" s="29"/>
      <c r="O564" s="28"/>
      <c r="P564" s="28"/>
    </row>
    <row r="565" spans="6:16" ht="15">
      <c r="F565" s="24"/>
      <c r="G565" s="24"/>
      <c r="H565" s="24"/>
      <c r="K565" s="19"/>
      <c r="L565" s="27"/>
      <c r="M565" s="27"/>
      <c r="N565" s="29"/>
      <c r="O565" s="28"/>
      <c r="P565" s="28"/>
    </row>
    <row r="566" spans="6:16" ht="15">
      <c r="F566" s="24"/>
      <c r="G566" s="24"/>
      <c r="H566" s="24"/>
      <c r="K566" s="19"/>
      <c r="L566" s="27"/>
      <c r="M566" s="27"/>
      <c r="N566" s="29"/>
      <c r="O566" s="28"/>
      <c r="P566" s="28"/>
    </row>
    <row r="567" spans="6:16" ht="15">
      <c r="F567" s="24"/>
      <c r="G567" s="24"/>
      <c r="H567" s="24"/>
      <c r="K567" s="19"/>
      <c r="L567" s="27"/>
      <c r="M567" s="27"/>
      <c r="N567" s="29"/>
      <c r="O567" s="28"/>
      <c r="P567" s="28"/>
    </row>
    <row r="568" spans="6:16" ht="15">
      <c r="F568" s="24"/>
      <c r="G568" s="24"/>
      <c r="H568" s="24"/>
      <c r="K568" s="19"/>
      <c r="L568" s="27"/>
      <c r="M568" s="27"/>
      <c r="N568" s="29"/>
      <c r="O568" s="28"/>
      <c r="P568" s="28"/>
    </row>
    <row r="569" spans="6:16" ht="15">
      <c r="F569" s="24"/>
      <c r="G569" s="24"/>
      <c r="H569" s="24"/>
      <c r="K569" s="19"/>
      <c r="L569" s="27"/>
      <c r="M569" s="27"/>
      <c r="N569" s="29"/>
      <c r="O569" s="28"/>
      <c r="P569" s="28"/>
    </row>
    <row r="570" spans="6:16" ht="15">
      <c r="F570" s="24"/>
      <c r="G570" s="24"/>
      <c r="H570" s="24"/>
      <c r="K570" s="19"/>
      <c r="L570" s="27"/>
      <c r="M570" s="27"/>
      <c r="N570" s="29"/>
      <c r="O570" s="28"/>
      <c r="P570" s="28"/>
    </row>
    <row r="571" spans="6:16" ht="15">
      <c r="F571" s="24"/>
      <c r="G571" s="24"/>
      <c r="H571" s="24"/>
      <c r="K571" s="19"/>
      <c r="L571" s="27"/>
      <c r="M571" s="27"/>
      <c r="N571" s="29"/>
      <c r="O571" s="28"/>
      <c r="P571" s="28"/>
    </row>
    <row r="572" spans="6:16" ht="15">
      <c r="F572" s="24"/>
      <c r="G572" s="24"/>
      <c r="H572" s="24"/>
      <c r="K572" s="19"/>
      <c r="L572" s="27"/>
      <c r="M572" s="27"/>
      <c r="N572" s="29"/>
      <c r="O572" s="28"/>
      <c r="P572" s="28"/>
    </row>
    <row r="573" spans="6:16" ht="15">
      <c r="F573" s="24"/>
      <c r="G573" s="24"/>
      <c r="H573" s="24"/>
      <c r="K573" s="19"/>
      <c r="L573" s="27"/>
      <c r="M573" s="27"/>
      <c r="N573" s="29"/>
      <c r="O573" s="28"/>
      <c r="P573" s="28"/>
    </row>
    <row r="574" spans="6:16" ht="15">
      <c r="F574" s="24"/>
      <c r="G574" s="24"/>
      <c r="H574" s="24"/>
      <c r="K574" s="19"/>
      <c r="L574" s="27"/>
      <c r="M574" s="27"/>
      <c r="N574" s="29"/>
      <c r="O574" s="28"/>
      <c r="P574" s="28"/>
    </row>
    <row r="575" spans="6:16" ht="15">
      <c r="F575" s="24"/>
      <c r="G575" s="24"/>
      <c r="H575" s="24"/>
      <c r="K575" s="19"/>
      <c r="L575" s="27"/>
      <c r="M575" s="27"/>
      <c r="N575" s="29"/>
      <c r="O575" s="28"/>
      <c r="P575" s="28"/>
    </row>
    <row r="576" spans="6:16" ht="15">
      <c r="F576" s="24"/>
      <c r="G576" s="24"/>
      <c r="H576" s="24"/>
      <c r="K576" s="19"/>
      <c r="L576" s="27"/>
      <c r="M576" s="27"/>
      <c r="N576" s="29"/>
      <c r="O576" s="28"/>
      <c r="P576" s="28"/>
    </row>
    <row r="577" spans="6:16" ht="15">
      <c r="F577" s="24"/>
      <c r="G577" s="24"/>
      <c r="H577" s="24"/>
      <c r="K577" s="19"/>
      <c r="L577" s="27"/>
      <c r="M577" s="27"/>
      <c r="N577" s="29"/>
      <c r="O577" s="28"/>
      <c r="P577" s="28"/>
    </row>
    <row r="578" spans="6:16" ht="15">
      <c r="F578" s="24"/>
      <c r="G578" s="24"/>
      <c r="H578" s="24"/>
      <c r="K578" s="19"/>
      <c r="L578" s="27"/>
      <c r="M578" s="27"/>
      <c r="N578" s="29"/>
      <c r="O578" s="28"/>
      <c r="P578" s="28"/>
    </row>
    <row r="579" spans="6:16" ht="15">
      <c r="F579" s="24"/>
      <c r="G579" s="24"/>
      <c r="H579" s="24"/>
      <c r="K579" s="19"/>
      <c r="L579" s="27"/>
      <c r="M579" s="27"/>
      <c r="N579" s="29"/>
      <c r="O579" s="28"/>
      <c r="P579" s="28"/>
    </row>
    <row r="580" spans="6:16" ht="15">
      <c r="F580" s="24"/>
      <c r="G580" s="24"/>
      <c r="H580" s="24"/>
      <c r="K580" s="19"/>
      <c r="L580" s="27"/>
      <c r="M580" s="27"/>
      <c r="N580" s="29"/>
      <c r="O580" s="28"/>
      <c r="P580" s="28"/>
    </row>
    <row r="581" spans="6:16" ht="15">
      <c r="F581" s="24"/>
      <c r="G581" s="24"/>
      <c r="H581" s="24"/>
      <c r="K581" s="19"/>
      <c r="L581" s="27"/>
      <c r="M581" s="27"/>
      <c r="N581" s="29"/>
      <c r="O581" s="28"/>
      <c r="P581" s="28"/>
    </row>
    <row r="582" spans="6:16" ht="15">
      <c r="F582" s="24"/>
      <c r="G582" s="24"/>
      <c r="H582" s="24"/>
      <c r="K582" s="19"/>
      <c r="L582" s="27"/>
      <c r="M582" s="27"/>
      <c r="N582" s="29"/>
      <c r="O582" s="28"/>
      <c r="P582" s="28"/>
    </row>
    <row r="583" spans="6:16" ht="15">
      <c r="F583" s="24"/>
      <c r="G583" s="24"/>
      <c r="H583" s="24"/>
      <c r="K583" s="19"/>
      <c r="L583" s="27"/>
      <c r="M583" s="27"/>
      <c r="N583" s="29"/>
      <c r="O583" s="28"/>
      <c r="P583" s="28"/>
    </row>
    <row r="584" spans="6:16" ht="15">
      <c r="F584" s="24"/>
      <c r="G584" s="24"/>
      <c r="H584" s="24"/>
      <c r="K584" s="19"/>
      <c r="L584" s="27"/>
      <c r="M584" s="27"/>
      <c r="N584" s="29"/>
      <c r="O584" s="28"/>
      <c r="P584" s="28"/>
    </row>
    <row r="585" spans="6:16" ht="15">
      <c r="F585" s="24"/>
      <c r="G585" s="24"/>
      <c r="H585" s="24"/>
      <c r="K585" s="19"/>
      <c r="L585" s="27"/>
      <c r="M585" s="27"/>
      <c r="N585" s="29"/>
      <c r="O585" s="28"/>
      <c r="P585" s="28"/>
    </row>
    <row r="586" spans="6:16" ht="15">
      <c r="F586" s="24"/>
      <c r="G586" s="24"/>
      <c r="H586" s="24"/>
      <c r="K586" s="19"/>
      <c r="L586" s="27"/>
      <c r="M586" s="27"/>
      <c r="N586" s="29"/>
      <c r="O586" s="28"/>
      <c r="P586" s="28"/>
    </row>
    <row r="587" spans="6:16" ht="15">
      <c r="F587" s="24"/>
      <c r="G587" s="24"/>
      <c r="H587" s="24"/>
      <c r="K587" s="19"/>
      <c r="L587" s="27"/>
      <c r="M587" s="27"/>
      <c r="N587" s="29"/>
      <c r="O587" s="28"/>
      <c r="P587" s="28"/>
    </row>
    <row r="588" spans="6:16" ht="15">
      <c r="F588" s="24"/>
      <c r="G588" s="24"/>
      <c r="H588" s="24"/>
      <c r="K588" s="19"/>
      <c r="L588" s="27"/>
      <c r="M588" s="27"/>
      <c r="N588" s="29"/>
      <c r="O588" s="28"/>
      <c r="P588" s="28"/>
    </row>
    <row r="589" spans="6:16" ht="15">
      <c r="F589" s="24"/>
      <c r="G589" s="24"/>
      <c r="H589" s="24"/>
      <c r="K589" s="19"/>
      <c r="L589" s="27"/>
      <c r="M589" s="27"/>
      <c r="N589" s="29"/>
      <c r="O589" s="28"/>
      <c r="P589" s="28"/>
    </row>
    <row r="590" spans="6:16" ht="15">
      <c r="F590" s="24"/>
      <c r="G590" s="24"/>
      <c r="H590" s="24"/>
      <c r="K590" s="19"/>
      <c r="L590" s="27"/>
      <c r="M590" s="27"/>
      <c r="N590" s="29"/>
      <c r="O590" s="28"/>
      <c r="P590" s="28"/>
    </row>
    <row r="591" spans="6:16" ht="15">
      <c r="F591" s="24"/>
      <c r="G591" s="24"/>
      <c r="H591" s="24"/>
      <c r="K591" s="19"/>
      <c r="L591" s="27"/>
      <c r="M591" s="27"/>
      <c r="N591" s="29"/>
      <c r="O591" s="28"/>
      <c r="P591" s="28"/>
    </row>
    <row r="592" spans="6:16" ht="15">
      <c r="F592" s="24"/>
      <c r="G592" s="24"/>
      <c r="H592" s="24"/>
      <c r="K592" s="19"/>
      <c r="L592" s="27"/>
      <c r="M592" s="27"/>
      <c r="N592" s="29"/>
      <c r="O592" s="28"/>
      <c r="P592" s="28"/>
    </row>
    <row r="593" spans="6:16" ht="15">
      <c r="F593" s="24"/>
      <c r="G593" s="24"/>
      <c r="H593" s="24"/>
      <c r="K593" s="19"/>
      <c r="L593" s="27"/>
      <c r="M593" s="27"/>
      <c r="N593" s="29"/>
      <c r="O593" s="28"/>
      <c r="P593" s="28"/>
    </row>
    <row r="594" spans="6:16" ht="15">
      <c r="F594" s="24"/>
      <c r="G594" s="24"/>
      <c r="H594" s="24"/>
      <c r="K594" s="19"/>
      <c r="L594" s="27"/>
      <c r="M594" s="27"/>
      <c r="N594" s="29"/>
      <c r="O594" s="28"/>
      <c r="P594" s="28"/>
    </row>
    <row r="595" spans="6:16" ht="15">
      <c r="F595" s="24"/>
      <c r="G595" s="24"/>
      <c r="H595" s="24"/>
      <c r="K595" s="19"/>
      <c r="L595" s="27"/>
      <c r="M595" s="27"/>
      <c r="N595" s="29"/>
      <c r="O595" s="28"/>
      <c r="P595" s="28"/>
    </row>
    <row r="596" spans="6:16" ht="15">
      <c r="F596" s="24"/>
      <c r="G596" s="24"/>
      <c r="H596" s="24"/>
      <c r="K596" s="19"/>
      <c r="L596" s="27"/>
      <c r="M596" s="27"/>
      <c r="N596" s="29"/>
      <c r="O596" s="28"/>
      <c r="P596" s="28"/>
    </row>
    <row r="597" spans="6:16" ht="15">
      <c r="F597" s="24"/>
      <c r="G597" s="24"/>
      <c r="H597" s="24"/>
      <c r="K597" s="19"/>
      <c r="L597" s="27"/>
      <c r="M597" s="27"/>
      <c r="N597" s="29"/>
      <c r="O597" s="28"/>
      <c r="P597" s="28"/>
    </row>
    <row r="598" spans="6:16" ht="15">
      <c r="F598" s="24"/>
      <c r="G598" s="24"/>
      <c r="H598" s="24"/>
      <c r="K598" s="19"/>
      <c r="L598" s="27"/>
      <c r="M598" s="27"/>
      <c r="N598" s="29"/>
      <c r="O598" s="28"/>
      <c r="P598" s="28"/>
    </row>
    <row r="599" spans="6:16" ht="15">
      <c r="F599" s="24"/>
      <c r="G599" s="24"/>
      <c r="H599" s="24"/>
      <c r="K599" s="19"/>
      <c r="L599" s="27"/>
      <c r="M599" s="27"/>
      <c r="N599" s="29"/>
      <c r="O599" s="28"/>
      <c r="P599" s="28"/>
    </row>
    <row r="600" spans="6:16" ht="15">
      <c r="F600" s="24"/>
      <c r="G600" s="24"/>
      <c r="H600" s="24"/>
      <c r="K600" s="19"/>
      <c r="L600" s="27"/>
      <c r="M600" s="27"/>
      <c r="N600" s="29"/>
      <c r="O600" s="28"/>
      <c r="P600" s="28"/>
    </row>
    <row r="601" spans="6:16" ht="15">
      <c r="F601" s="24"/>
      <c r="G601" s="24"/>
      <c r="H601" s="24"/>
      <c r="K601" s="19"/>
      <c r="L601" s="27"/>
      <c r="M601" s="27"/>
      <c r="N601" s="29"/>
      <c r="O601" s="28"/>
      <c r="P601" s="28"/>
    </row>
    <row r="602" spans="6:16" ht="15">
      <c r="F602" s="24"/>
      <c r="G602" s="24"/>
      <c r="H602" s="24"/>
      <c r="K602" s="19"/>
      <c r="L602" s="27"/>
      <c r="M602" s="27"/>
      <c r="N602" s="29"/>
      <c r="O602" s="28"/>
      <c r="P602" s="28"/>
    </row>
    <row r="603" spans="6:16" ht="15">
      <c r="F603" s="24"/>
      <c r="G603" s="24"/>
      <c r="H603" s="24"/>
      <c r="K603" s="19"/>
      <c r="L603" s="27"/>
      <c r="M603" s="27"/>
      <c r="N603" s="29"/>
      <c r="O603" s="28"/>
      <c r="P603" s="28"/>
    </row>
    <row r="604" spans="6:16" ht="15">
      <c r="F604" s="24"/>
      <c r="G604" s="24"/>
      <c r="H604" s="24"/>
      <c r="K604" s="19"/>
      <c r="L604" s="27"/>
      <c r="M604" s="27"/>
      <c r="N604" s="29"/>
      <c r="O604" s="28"/>
      <c r="P604" s="28"/>
    </row>
    <row r="605" spans="6:16" ht="15">
      <c r="F605" s="24"/>
      <c r="G605" s="24"/>
      <c r="H605" s="24"/>
      <c r="K605" s="19"/>
      <c r="L605" s="27"/>
      <c r="M605" s="27"/>
      <c r="N605" s="29"/>
      <c r="O605" s="28"/>
      <c r="P605" s="28"/>
    </row>
    <row r="606" spans="6:16" ht="15">
      <c r="F606" s="24"/>
      <c r="G606" s="24"/>
      <c r="H606" s="24"/>
      <c r="K606" s="19"/>
      <c r="L606" s="27"/>
      <c r="M606" s="27"/>
      <c r="N606" s="29"/>
      <c r="O606" s="28"/>
      <c r="P606" s="28"/>
    </row>
    <row r="607" spans="6:16" ht="15">
      <c r="F607" s="24"/>
      <c r="G607" s="24"/>
      <c r="H607" s="24"/>
      <c r="K607" s="19"/>
      <c r="L607" s="27"/>
      <c r="M607" s="27"/>
      <c r="N607" s="29"/>
      <c r="O607" s="28"/>
      <c r="P607" s="28"/>
    </row>
    <row r="608" spans="6:16" ht="15">
      <c r="F608" s="24"/>
      <c r="G608" s="24"/>
      <c r="H608" s="24"/>
      <c r="K608" s="19"/>
      <c r="L608" s="27"/>
      <c r="M608" s="27"/>
      <c r="N608" s="29"/>
      <c r="O608" s="28"/>
      <c r="P608" s="28"/>
    </row>
    <row r="609" spans="6:16" ht="15">
      <c r="F609" s="24"/>
      <c r="G609" s="24"/>
      <c r="H609" s="24"/>
      <c r="K609" s="19"/>
      <c r="L609" s="27"/>
      <c r="M609" s="27"/>
      <c r="N609" s="29"/>
      <c r="O609" s="28"/>
      <c r="P609" s="28"/>
    </row>
    <row r="610" spans="6:16" ht="15">
      <c r="F610" s="24"/>
      <c r="G610" s="24"/>
      <c r="H610" s="24"/>
      <c r="K610" s="19"/>
      <c r="L610" s="27"/>
      <c r="M610" s="27"/>
      <c r="N610" s="29"/>
      <c r="O610" s="28"/>
      <c r="P610" s="28"/>
    </row>
    <row r="611" spans="6:16" ht="15">
      <c r="F611" s="24"/>
      <c r="G611" s="24"/>
      <c r="H611" s="24"/>
      <c r="K611" s="19"/>
      <c r="L611" s="27"/>
      <c r="M611" s="27"/>
      <c r="N611" s="29"/>
      <c r="O611" s="28"/>
      <c r="P611" s="28"/>
    </row>
    <row r="612" spans="6:16" ht="15">
      <c r="F612" s="24"/>
      <c r="G612" s="24"/>
      <c r="H612" s="24"/>
      <c r="K612" s="19"/>
      <c r="L612" s="27"/>
      <c r="M612" s="27"/>
      <c r="N612" s="29"/>
      <c r="O612" s="28"/>
      <c r="P612" s="28"/>
    </row>
    <row r="613" spans="6:16" ht="15">
      <c r="F613" s="24"/>
      <c r="G613" s="24"/>
      <c r="H613" s="24"/>
      <c r="K613" s="19"/>
      <c r="L613" s="27"/>
      <c r="M613" s="27"/>
      <c r="N613" s="29"/>
      <c r="O613" s="28"/>
      <c r="P613" s="28"/>
    </row>
    <row r="614" spans="6:16" ht="15">
      <c r="F614" s="24"/>
      <c r="G614" s="24"/>
      <c r="H614" s="24"/>
      <c r="K614" s="19"/>
      <c r="L614" s="27"/>
      <c r="M614" s="27"/>
      <c r="N614" s="29"/>
      <c r="O614" s="28"/>
      <c r="P614" s="28"/>
    </row>
    <row r="615" spans="6:16" ht="15">
      <c r="F615" s="24"/>
      <c r="G615" s="24"/>
      <c r="H615" s="24"/>
      <c r="K615" s="19"/>
      <c r="L615" s="27"/>
      <c r="M615" s="27"/>
      <c r="N615" s="29"/>
      <c r="O615" s="28"/>
      <c r="P615" s="28"/>
    </row>
    <row r="616" spans="6:16" ht="15">
      <c r="F616" s="24"/>
      <c r="G616" s="24"/>
      <c r="H616" s="24"/>
      <c r="K616" s="19"/>
      <c r="L616" s="27"/>
      <c r="M616" s="27"/>
      <c r="N616" s="29"/>
      <c r="O616" s="28"/>
      <c r="P616" s="28"/>
    </row>
    <row r="617" spans="6:16" ht="15">
      <c r="F617" s="24"/>
      <c r="G617" s="24"/>
      <c r="H617" s="24"/>
      <c r="K617" s="19"/>
      <c r="L617" s="27"/>
      <c r="M617" s="27"/>
      <c r="N617" s="29"/>
      <c r="O617" s="28"/>
      <c r="P617" s="28"/>
    </row>
    <row r="618" spans="6:16" ht="15">
      <c r="F618" s="24"/>
      <c r="G618" s="24"/>
      <c r="H618" s="24"/>
      <c r="K618" s="19"/>
      <c r="L618" s="27"/>
      <c r="M618" s="27"/>
      <c r="N618" s="29"/>
      <c r="O618" s="28"/>
      <c r="P618" s="28"/>
    </row>
    <row r="619" spans="6:16" ht="15">
      <c r="F619" s="24"/>
      <c r="G619" s="24"/>
      <c r="H619" s="24"/>
      <c r="K619" s="19"/>
      <c r="L619" s="27"/>
      <c r="M619" s="27"/>
      <c r="N619" s="29"/>
      <c r="O619" s="28"/>
      <c r="P619" s="28"/>
    </row>
    <row r="620" spans="6:16" ht="15">
      <c r="F620" s="24"/>
      <c r="G620" s="24"/>
      <c r="H620" s="24"/>
      <c r="K620" s="19"/>
      <c r="L620" s="27"/>
      <c r="M620" s="27"/>
      <c r="N620" s="29"/>
      <c r="O620" s="28"/>
      <c r="P620" s="28"/>
    </row>
    <row r="621" spans="6:16" ht="15">
      <c r="F621" s="24"/>
      <c r="G621" s="24"/>
      <c r="H621" s="24"/>
      <c r="K621" s="19"/>
      <c r="L621" s="27"/>
      <c r="M621" s="27"/>
      <c r="N621" s="29"/>
      <c r="O621" s="28"/>
      <c r="P621" s="28"/>
    </row>
    <row r="622" spans="6:16" ht="15">
      <c r="F622" s="24"/>
      <c r="G622" s="24"/>
      <c r="H622" s="24"/>
      <c r="K622" s="19"/>
      <c r="L622" s="27"/>
      <c r="M622" s="27"/>
      <c r="N622" s="29"/>
      <c r="O622" s="28"/>
      <c r="P622" s="28"/>
    </row>
    <row r="623" spans="6:16" ht="15">
      <c r="F623" s="24"/>
      <c r="G623" s="24"/>
      <c r="H623" s="24"/>
      <c r="K623" s="19"/>
      <c r="L623" s="27"/>
      <c r="M623" s="27"/>
      <c r="N623" s="29"/>
      <c r="O623" s="28"/>
      <c r="P623" s="28"/>
    </row>
    <row r="624" spans="6:16" ht="15">
      <c r="F624" s="24"/>
      <c r="G624" s="24"/>
      <c r="H624" s="24"/>
      <c r="K624" s="19"/>
      <c r="L624" s="27"/>
      <c r="M624" s="27"/>
      <c r="N624" s="29"/>
      <c r="O624" s="28"/>
      <c r="P624" s="28"/>
    </row>
    <row r="625" spans="6:16" ht="15">
      <c r="F625" s="24"/>
      <c r="G625" s="24"/>
      <c r="H625" s="24"/>
      <c r="K625" s="19"/>
      <c r="L625" s="27"/>
      <c r="M625" s="27"/>
      <c r="N625" s="29"/>
      <c r="O625" s="28"/>
      <c r="P625" s="28"/>
    </row>
    <row r="626" spans="6:16" ht="15">
      <c r="F626" s="24"/>
      <c r="G626" s="24"/>
      <c r="H626" s="24"/>
      <c r="K626" s="19"/>
      <c r="L626" s="27"/>
      <c r="M626" s="27"/>
      <c r="N626" s="29"/>
      <c r="O626" s="28"/>
      <c r="P626" s="28"/>
    </row>
    <row r="627" spans="6:16" ht="15">
      <c r="F627" s="24"/>
      <c r="G627" s="24"/>
      <c r="H627" s="24"/>
      <c r="K627" s="19"/>
      <c r="L627" s="27"/>
      <c r="M627" s="27"/>
      <c r="N627" s="29"/>
      <c r="O627" s="28"/>
      <c r="P627" s="28"/>
    </row>
    <row r="628" spans="6:16" ht="15">
      <c r="F628" s="24"/>
      <c r="G628" s="24"/>
      <c r="H628" s="24"/>
      <c r="K628" s="19"/>
      <c r="L628" s="27"/>
      <c r="M628" s="27"/>
      <c r="N628" s="29"/>
      <c r="O628" s="28"/>
      <c r="P628" s="28"/>
    </row>
    <row r="629" spans="6:16" ht="15">
      <c r="F629" s="24"/>
      <c r="G629" s="24"/>
      <c r="H629" s="24"/>
      <c r="K629" s="19"/>
      <c r="L629" s="27"/>
      <c r="M629" s="27"/>
      <c r="N629" s="29"/>
      <c r="O629" s="28"/>
      <c r="P629" s="28"/>
    </row>
    <row r="630" spans="6:16" ht="15">
      <c r="F630" s="24"/>
      <c r="G630" s="24"/>
      <c r="H630" s="24"/>
      <c r="K630" s="19"/>
      <c r="L630" s="27"/>
      <c r="M630" s="27"/>
      <c r="N630" s="29"/>
      <c r="O630" s="28"/>
      <c r="P630" s="28"/>
    </row>
    <row r="631" spans="6:16" ht="15">
      <c r="F631" s="24"/>
      <c r="G631" s="24"/>
      <c r="H631" s="24"/>
      <c r="K631" s="19"/>
      <c r="L631" s="27"/>
      <c r="M631" s="27"/>
      <c r="N631" s="29"/>
      <c r="O631" s="28"/>
      <c r="P631" s="28"/>
    </row>
    <row r="632" spans="6:16" ht="15">
      <c r="F632" s="24"/>
      <c r="G632" s="24"/>
      <c r="H632" s="24"/>
      <c r="K632" s="19"/>
      <c r="L632" s="27"/>
      <c r="M632" s="27"/>
      <c r="N632" s="29"/>
      <c r="O632" s="28"/>
      <c r="P632" s="28"/>
    </row>
    <row r="633" spans="6:16" ht="15">
      <c r="F633" s="24"/>
      <c r="G633" s="24"/>
      <c r="H633" s="24"/>
      <c r="K633" s="19"/>
      <c r="L633" s="27"/>
      <c r="M633" s="27"/>
      <c r="N633" s="29"/>
      <c r="O633" s="28"/>
      <c r="P633" s="28"/>
    </row>
    <row r="634" spans="6:16" ht="15">
      <c r="F634" s="24"/>
      <c r="G634" s="24"/>
      <c r="H634" s="24"/>
      <c r="K634" s="19"/>
      <c r="L634" s="27"/>
      <c r="M634" s="27"/>
      <c r="N634" s="29"/>
      <c r="O634" s="28"/>
      <c r="P634" s="28"/>
    </row>
    <row r="635" spans="6:16" ht="15">
      <c r="F635" s="24"/>
      <c r="G635" s="24"/>
      <c r="H635" s="24"/>
      <c r="K635" s="19"/>
      <c r="L635" s="27"/>
      <c r="M635" s="27"/>
      <c r="N635" s="29"/>
      <c r="O635" s="28"/>
      <c r="P635" s="28"/>
    </row>
    <row r="636" spans="6:16" ht="15">
      <c r="F636" s="24"/>
      <c r="G636" s="24"/>
      <c r="H636" s="24"/>
      <c r="K636" s="19"/>
      <c r="L636" s="27"/>
      <c r="M636" s="27"/>
      <c r="N636" s="29"/>
      <c r="O636" s="28"/>
      <c r="P636" s="28"/>
    </row>
    <row r="637" spans="6:16" ht="15">
      <c r="F637" s="24"/>
      <c r="G637" s="24"/>
      <c r="H637" s="24"/>
      <c r="K637" s="19"/>
      <c r="L637" s="27"/>
      <c r="M637" s="27"/>
      <c r="N637" s="29"/>
      <c r="O637" s="28"/>
      <c r="P637" s="28"/>
    </row>
    <row r="638" spans="6:16" ht="15">
      <c r="F638" s="24"/>
      <c r="G638" s="24"/>
      <c r="H638" s="24"/>
      <c r="K638" s="19"/>
      <c r="L638" s="27"/>
      <c r="M638" s="27"/>
      <c r="N638" s="29"/>
      <c r="O638" s="28"/>
      <c r="P638" s="28"/>
    </row>
    <row r="639" spans="6:16" ht="15">
      <c r="F639" s="24"/>
      <c r="G639" s="24"/>
      <c r="H639" s="24"/>
      <c r="K639" s="19"/>
      <c r="L639" s="27"/>
      <c r="M639" s="27"/>
      <c r="N639" s="29"/>
      <c r="O639" s="28"/>
      <c r="P639" s="28"/>
    </row>
    <row r="640" spans="6:16" ht="15">
      <c r="F640" s="24"/>
      <c r="G640" s="24"/>
      <c r="H640" s="24"/>
      <c r="K640" s="19"/>
      <c r="L640" s="27"/>
      <c r="M640" s="27"/>
      <c r="N640" s="29"/>
      <c r="O640" s="28"/>
      <c r="P640" s="28"/>
    </row>
    <row r="641" spans="6:16" ht="15">
      <c r="F641" s="24"/>
      <c r="G641" s="24"/>
      <c r="H641" s="24"/>
      <c r="K641" s="19"/>
      <c r="L641" s="27"/>
      <c r="M641" s="27"/>
      <c r="N641" s="29"/>
      <c r="O641" s="28"/>
      <c r="P641" s="28"/>
    </row>
    <row r="642" spans="6:16" ht="15">
      <c r="F642" s="24"/>
      <c r="G642" s="24"/>
      <c r="H642" s="24"/>
      <c r="K642" s="19"/>
      <c r="L642" s="27"/>
      <c r="M642" s="27"/>
      <c r="N642" s="29"/>
      <c r="O642" s="28"/>
      <c r="P642" s="28"/>
    </row>
    <row r="643" spans="6:16" ht="15">
      <c r="F643" s="24"/>
      <c r="G643" s="24"/>
      <c r="H643" s="24"/>
      <c r="K643" s="19"/>
      <c r="L643" s="27"/>
      <c r="M643" s="27"/>
      <c r="N643" s="29"/>
      <c r="O643" s="28"/>
      <c r="P643" s="28"/>
    </row>
    <row r="644" spans="6:16" ht="15">
      <c r="F644" s="24"/>
      <c r="G644" s="24"/>
      <c r="H644" s="24"/>
      <c r="K644" s="19"/>
      <c r="L644" s="27"/>
      <c r="M644" s="27"/>
      <c r="N644" s="29"/>
      <c r="O644" s="28"/>
      <c r="P644" s="28"/>
    </row>
    <row r="645" spans="6:16" ht="15">
      <c r="F645" s="24"/>
      <c r="G645" s="24"/>
      <c r="H645" s="24"/>
      <c r="K645" s="19"/>
      <c r="L645" s="27"/>
      <c r="M645" s="27"/>
      <c r="N645" s="29"/>
      <c r="O645" s="28"/>
      <c r="P645" s="28"/>
    </row>
    <row r="646" spans="6:16" ht="15">
      <c r="F646" s="24"/>
      <c r="G646" s="24"/>
      <c r="H646" s="24"/>
      <c r="K646" s="19"/>
      <c r="L646" s="27"/>
      <c r="M646" s="27"/>
      <c r="N646" s="29"/>
      <c r="O646" s="28"/>
      <c r="P646" s="28"/>
    </row>
    <row r="647" spans="6:16" ht="15">
      <c r="F647" s="24"/>
      <c r="G647" s="24"/>
      <c r="H647" s="24"/>
      <c r="K647" s="19"/>
      <c r="L647" s="27"/>
      <c r="M647" s="27"/>
      <c r="N647" s="29"/>
      <c r="O647" s="28"/>
      <c r="P647" s="28"/>
    </row>
    <row r="648" spans="6:16" ht="15">
      <c r="F648" s="24"/>
      <c r="G648" s="24"/>
      <c r="H648" s="24"/>
      <c r="K648" s="19"/>
      <c r="L648" s="27"/>
      <c r="M648" s="27"/>
      <c r="N648" s="29"/>
      <c r="O648" s="28"/>
      <c r="P648" s="28"/>
    </row>
    <row r="649" spans="6:16" ht="15">
      <c r="F649" s="24"/>
      <c r="G649" s="24"/>
      <c r="H649" s="24"/>
      <c r="K649" s="19"/>
      <c r="L649" s="27"/>
      <c r="M649" s="27"/>
      <c r="N649" s="29"/>
      <c r="O649" s="28"/>
      <c r="P649" s="28"/>
    </row>
    <row r="650" spans="6:16" ht="15">
      <c r="F650" s="24"/>
      <c r="G650" s="24"/>
      <c r="H650" s="24"/>
      <c r="K650" s="19"/>
      <c r="L650" s="27"/>
      <c r="M650" s="27"/>
      <c r="N650" s="29"/>
      <c r="O650" s="28"/>
      <c r="P650" s="28"/>
    </row>
    <row r="651" spans="6:16" ht="15">
      <c r="F651" s="24"/>
      <c r="G651" s="24"/>
      <c r="H651" s="24"/>
      <c r="K651" s="19"/>
      <c r="L651" s="27"/>
      <c r="M651" s="27"/>
      <c r="N651" s="29"/>
      <c r="O651" s="28"/>
      <c r="P651" s="28"/>
    </row>
    <row r="652" spans="6:16" ht="15">
      <c r="F652" s="24"/>
      <c r="G652" s="24"/>
      <c r="H652" s="24"/>
      <c r="K652" s="19"/>
      <c r="L652" s="27"/>
      <c r="M652" s="27"/>
      <c r="N652" s="29"/>
      <c r="O652" s="28"/>
      <c r="P652" s="28"/>
    </row>
    <row r="653" spans="6:16" ht="15">
      <c r="F653" s="24"/>
      <c r="G653" s="24"/>
      <c r="H653" s="24"/>
      <c r="K653" s="19"/>
      <c r="L653" s="27"/>
      <c r="M653" s="27"/>
      <c r="N653" s="29"/>
      <c r="O653" s="28"/>
      <c r="P653" s="28"/>
    </row>
    <row r="654" spans="6:16" ht="15">
      <c r="F654" s="24"/>
      <c r="G654" s="24"/>
      <c r="H654" s="24"/>
      <c r="K654" s="19"/>
      <c r="L654" s="27"/>
      <c r="M654" s="27"/>
      <c r="N654" s="29"/>
      <c r="O654" s="28"/>
      <c r="P654" s="28"/>
    </row>
    <row r="655" spans="6:16" ht="15">
      <c r="F655" s="24"/>
      <c r="G655" s="24"/>
      <c r="H655" s="24"/>
      <c r="K655" s="19"/>
      <c r="L655" s="27"/>
      <c r="M655" s="27"/>
      <c r="N655" s="29"/>
      <c r="O655" s="28"/>
      <c r="P655" s="28"/>
    </row>
    <row r="656" spans="6:16" ht="15">
      <c r="F656" s="24"/>
      <c r="G656" s="24"/>
      <c r="H656" s="24"/>
      <c r="K656" s="19"/>
      <c r="L656" s="27"/>
      <c r="M656" s="27"/>
      <c r="N656" s="29"/>
      <c r="O656" s="28"/>
      <c r="P656" s="28"/>
    </row>
    <row r="657" spans="6:16" ht="15">
      <c r="F657" s="24"/>
      <c r="G657" s="24"/>
      <c r="H657" s="24"/>
      <c r="K657" s="19"/>
      <c r="L657" s="27"/>
      <c r="M657" s="27"/>
      <c r="N657" s="29"/>
      <c r="O657" s="28"/>
      <c r="P657" s="28"/>
    </row>
    <row r="658" spans="6:16" ht="15">
      <c r="F658" s="24"/>
      <c r="G658" s="24"/>
      <c r="H658" s="24"/>
      <c r="K658" s="19"/>
      <c r="L658" s="27"/>
      <c r="M658" s="27"/>
      <c r="N658" s="29"/>
      <c r="O658" s="28"/>
      <c r="P658" s="28"/>
    </row>
    <row r="659" spans="6:16" ht="15">
      <c r="F659" s="24"/>
      <c r="G659" s="24"/>
      <c r="H659" s="24"/>
      <c r="K659" s="19"/>
      <c r="L659" s="27"/>
      <c r="M659" s="27"/>
      <c r="N659" s="29"/>
      <c r="O659" s="28"/>
      <c r="P659" s="28"/>
    </row>
    <row r="660" spans="6:16" ht="15">
      <c r="F660" s="24"/>
      <c r="G660" s="24"/>
      <c r="H660" s="24"/>
      <c r="K660" s="19"/>
      <c r="L660" s="27"/>
      <c r="M660" s="27"/>
      <c r="N660" s="29"/>
      <c r="O660" s="28"/>
      <c r="P660" s="28"/>
    </row>
    <row r="661" spans="6:16" ht="15">
      <c r="F661" s="24"/>
      <c r="G661" s="24"/>
      <c r="H661" s="24"/>
      <c r="K661" s="19"/>
      <c r="L661" s="27"/>
      <c r="M661" s="27"/>
      <c r="N661" s="29"/>
      <c r="O661" s="28"/>
      <c r="P661" s="28"/>
    </row>
    <row r="662" spans="6:16" ht="15">
      <c r="F662" s="24"/>
      <c r="G662" s="24"/>
      <c r="H662" s="24"/>
      <c r="K662" s="19"/>
      <c r="L662" s="27"/>
      <c r="M662" s="27"/>
      <c r="N662" s="29"/>
      <c r="O662" s="28"/>
      <c r="P662" s="28"/>
    </row>
    <row r="663" spans="6:16" ht="15">
      <c r="F663" s="24"/>
      <c r="G663" s="24"/>
      <c r="H663" s="24"/>
      <c r="K663" s="19"/>
      <c r="L663" s="27"/>
      <c r="M663" s="27"/>
      <c r="N663" s="29"/>
      <c r="O663" s="28"/>
      <c r="P663" s="28"/>
    </row>
    <row r="664" spans="6:16" ht="15">
      <c r="F664" s="24"/>
      <c r="G664" s="24"/>
      <c r="H664" s="24"/>
      <c r="K664" s="19"/>
      <c r="L664" s="27"/>
      <c r="M664" s="27"/>
      <c r="N664" s="29"/>
      <c r="O664" s="28"/>
      <c r="P664" s="28"/>
    </row>
    <row r="665" spans="6:16" ht="15">
      <c r="F665" s="24"/>
      <c r="G665" s="24"/>
      <c r="H665" s="24"/>
      <c r="K665" s="19"/>
      <c r="L665" s="27"/>
      <c r="M665" s="27"/>
      <c r="N665" s="29"/>
      <c r="O665" s="28"/>
      <c r="P665" s="28"/>
    </row>
    <row r="666" spans="6:16" ht="15">
      <c r="F666" s="24"/>
      <c r="G666" s="24"/>
      <c r="H666" s="24"/>
      <c r="K666" s="19"/>
      <c r="L666" s="27"/>
      <c r="M666" s="27"/>
      <c r="N666" s="29"/>
      <c r="O666" s="28"/>
      <c r="P666" s="28"/>
    </row>
    <row r="667" spans="6:16" ht="15">
      <c r="F667" s="24"/>
      <c r="G667" s="24"/>
      <c r="H667" s="24"/>
      <c r="K667" s="19"/>
      <c r="L667" s="27"/>
      <c r="M667" s="27"/>
      <c r="N667" s="29"/>
      <c r="O667" s="28"/>
      <c r="P667" s="28"/>
    </row>
    <row r="668" spans="6:16" ht="15">
      <c r="F668" s="24"/>
      <c r="G668" s="24"/>
      <c r="H668" s="24"/>
      <c r="K668" s="19"/>
      <c r="L668" s="27"/>
      <c r="M668" s="27"/>
      <c r="N668" s="29"/>
      <c r="O668" s="28"/>
      <c r="P668" s="28"/>
    </row>
    <row r="669" spans="6:16" ht="15">
      <c r="F669" s="24"/>
      <c r="G669" s="24"/>
      <c r="H669" s="24"/>
      <c r="K669" s="19"/>
      <c r="L669" s="27"/>
      <c r="M669" s="27"/>
      <c r="N669" s="29"/>
      <c r="O669" s="28"/>
      <c r="P669" s="28"/>
    </row>
    <row r="670" spans="6:16" ht="15">
      <c r="F670" s="24"/>
      <c r="G670" s="24"/>
      <c r="H670" s="24"/>
      <c r="K670" s="19"/>
      <c r="L670" s="27"/>
      <c r="M670" s="27"/>
      <c r="N670" s="29"/>
      <c r="O670" s="28"/>
      <c r="P670" s="28"/>
    </row>
    <row r="671" spans="6:16" ht="15">
      <c r="F671" s="24"/>
      <c r="G671" s="24"/>
      <c r="H671" s="24"/>
      <c r="K671" s="19"/>
      <c r="L671" s="27"/>
      <c r="M671" s="27"/>
      <c r="N671" s="29"/>
      <c r="O671" s="28"/>
      <c r="P671" s="28"/>
    </row>
    <row r="672" spans="6:16" ht="15">
      <c r="F672" s="24"/>
      <c r="G672" s="24"/>
      <c r="H672" s="24"/>
      <c r="K672" s="19"/>
      <c r="L672" s="27"/>
      <c r="M672" s="27"/>
      <c r="N672" s="29"/>
      <c r="O672" s="28"/>
      <c r="P672" s="28"/>
    </row>
    <row r="673" spans="6:16" ht="15">
      <c r="F673" s="24"/>
      <c r="G673" s="24"/>
      <c r="H673" s="24"/>
      <c r="K673" s="19"/>
      <c r="L673" s="27"/>
      <c r="M673" s="27"/>
      <c r="N673" s="29"/>
      <c r="O673" s="28"/>
      <c r="P673" s="28"/>
    </row>
    <row r="674" spans="6:16" ht="15">
      <c r="F674" s="24"/>
      <c r="G674" s="24"/>
      <c r="H674" s="24"/>
      <c r="K674" s="19"/>
      <c r="L674" s="27"/>
      <c r="M674" s="27"/>
      <c r="N674" s="29"/>
      <c r="O674" s="28"/>
      <c r="P674" s="28"/>
    </row>
    <row r="675" spans="6:16" ht="15">
      <c r="F675" s="24"/>
      <c r="G675" s="24"/>
      <c r="H675" s="24"/>
      <c r="K675" s="19"/>
      <c r="L675" s="27"/>
      <c r="M675" s="27"/>
      <c r="N675" s="29"/>
      <c r="O675" s="28"/>
      <c r="P675" s="28"/>
    </row>
    <row r="676" spans="6:16" ht="15">
      <c r="F676" s="24"/>
      <c r="G676" s="24"/>
      <c r="H676" s="24"/>
      <c r="K676" s="19"/>
      <c r="L676" s="27"/>
      <c r="M676" s="27"/>
      <c r="N676" s="29"/>
      <c r="O676" s="28"/>
      <c r="P676" s="28"/>
    </row>
    <row r="677" spans="6:16" ht="15">
      <c r="F677" s="24"/>
      <c r="G677" s="24"/>
      <c r="H677" s="24"/>
      <c r="K677" s="19"/>
      <c r="L677" s="27"/>
      <c r="M677" s="27"/>
      <c r="N677" s="29"/>
      <c r="O677" s="28"/>
      <c r="P677" s="28"/>
    </row>
    <row r="678" spans="6:16" ht="15">
      <c r="F678" s="24"/>
      <c r="G678" s="24"/>
      <c r="H678" s="24"/>
      <c r="K678" s="19"/>
      <c r="L678" s="27"/>
      <c r="M678" s="27"/>
      <c r="N678" s="29"/>
      <c r="O678" s="28"/>
      <c r="P678" s="28"/>
    </row>
    <row r="679" spans="6:16" ht="15">
      <c r="F679" s="24"/>
      <c r="G679" s="24"/>
      <c r="H679" s="24"/>
      <c r="K679" s="19"/>
      <c r="L679" s="27"/>
      <c r="M679" s="27"/>
      <c r="N679" s="29"/>
      <c r="O679" s="28"/>
      <c r="P679" s="28"/>
    </row>
    <row r="680" spans="6:16" ht="15">
      <c r="F680" s="24"/>
      <c r="G680" s="24"/>
      <c r="H680" s="24"/>
      <c r="K680" s="19"/>
      <c r="L680" s="27"/>
      <c r="M680" s="27"/>
      <c r="N680" s="29"/>
      <c r="O680" s="28"/>
      <c r="P680" s="28"/>
    </row>
    <row r="681" spans="6:16" ht="15">
      <c r="F681" s="24"/>
      <c r="G681" s="24"/>
      <c r="H681" s="24"/>
      <c r="K681" s="19"/>
      <c r="L681" s="27"/>
      <c r="M681" s="27"/>
      <c r="N681" s="29"/>
      <c r="O681" s="28"/>
      <c r="P681" s="28"/>
    </row>
    <row r="682" spans="6:16" ht="15">
      <c r="F682" s="24"/>
      <c r="G682" s="24"/>
      <c r="H682" s="24"/>
      <c r="K682" s="19"/>
      <c r="L682" s="27"/>
      <c r="M682" s="27"/>
      <c r="N682" s="29"/>
      <c r="O682" s="28"/>
      <c r="P682" s="28"/>
    </row>
    <row r="683" spans="6:16" ht="15">
      <c r="F683" s="24"/>
      <c r="G683" s="24"/>
      <c r="H683" s="24"/>
      <c r="K683" s="19"/>
      <c r="L683" s="27"/>
      <c r="M683" s="27"/>
      <c r="N683" s="29"/>
      <c r="O683" s="28"/>
      <c r="P683" s="28"/>
    </row>
    <row r="684" spans="6:16" ht="15">
      <c r="F684" s="24"/>
      <c r="G684" s="24"/>
      <c r="H684" s="24"/>
      <c r="K684" s="19"/>
      <c r="L684" s="27"/>
      <c r="M684" s="27"/>
      <c r="N684" s="29"/>
      <c r="O684" s="28"/>
      <c r="P684" s="28"/>
    </row>
    <row r="685" spans="6:16" ht="15">
      <c r="F685" s="24"/>
      <c r="G685" s="24"/>
      <c r="H685" s="24"/>
      <c r="K685" s="19"/>
      <c r="L685" s="27"/>
      <c r="M685" s="27"/>
      <c r="N685" s="29"/>
      <c r="O685" s="28"/>
      <c r="P685" s="28"/>
    </row>
    <row r="686" spans="6:16" ht="15">
      <c r="F686" s="24"/>
      <c r="G686" s="24"/>
      <c r="H686" s="24"/>
      <c r="K686" s="19"/>
      <c r="L686" s="27"/>
      <c r="M686" s="27"/>
      <c r="N686" s="29"/>
      <c r="O686" s="28"/>
      <c r="P686" s="28"/>
    </row>
    <row r="687" spans="6:16" ht="15">
      <c r="F687" s="24"/>
      <c r="G687" s="24"/>
      <c r="H687" s="24"/>
      <c r="K687" s="19"/>
      <c r="L687" s="27"/>
      <c r="M687" s="27"/>
      <c r="N687" s="29"/>
      <c r="O687" s="28"/>
      <c r="P687" s="28"/>
    </row>
    <row r="688" spans="6:16" ht="15">
      <c r="F688" s="24"/>
      <c r="G688" s="24"/>
      <c r="H688" s="24"/>
      <c r="K688" s="19"/>
      <c r="L688" s="27"/>
      <c r="M688" s="27"/>
      <c r="N688" s="29"/>
      <c r="O688" s="28"/>
      <c r="P688" s="28"/>
    </row>
    <row r="689" spans="6:16" ht="15">
      <c r="F689" s="24"/>
      <c r="G689" s="24"/>
      <c r="H689" s="24"/>
      <c r="K689" s="19"/>
      <c r="L689" s="27"/>
      <c r="M689" s="27"/>
      <c r="N689" s="29"/>
      <c r="O689" s="28"/>
      <c r="P689" s="28"/>
    </row>
    <row r="690" spans="6:16" ht="15">
      <c r="F690" s="24"/>
      <c r="G690" s="24"/>
      <c r="H690" s="24"/>
      <c r="K690" s="19"/>
      <c r="L690" s="27"/>
      <c r="M690" s="27"/>
      <c r="N690" s="29"/>
      <c r="O690" s="28"/>
      <c r="P690" s="28"/>
    </row>
    <row r="691" spans="6:16" ht="15">
      <c r="F691" s="24"/>
      <c r="G691" s="24"/>
      <c r="H691" s="24"/>
      <c r="K691" s="19"/>
      <c r="L691" s="27"/>
      <c r="M691" s="27"/>
      <c r="N691" s="29"/>
      <c r="O691" s="28"/>
      <c r="P691" s="28"/>
    </row>
    <row r="692" spans="6:16" ht="15">
      <c r="F692" s="24"/>
      <c r="G692" s="24"/>
      <c r="H692" s="24"/>
      <c r="K692" s="19"/>
      <c r="L692" s="27"/>
      <c r="M692" s="27"/>
      <c r="N692" s="29"/>
      <c r="O692" s="28"/>
      <c r="P692" s="28"/>
    </row>
    <row r="693" spans="6:16" ht="15">
      <c r="F693" s="24"/>
      <c r="G693" s="24"/>
      <c r="H693" s="24"/>
      <c r="K693" s="19"/>
      <c r="L693" s="27"/>
      <c r="M693" s="27"/>
      <c r="N693" s="29"/>
      <c r="O693" s="28"/>
      <c r="P693" s="28"/>
    </row>
    <row r="694" spans="6:16" ht="15">
      <c r="F694" s="24"/>
      <c r="G694" s="24"/>
      <c r="H694" s="24"/>
      <c r="K694" s="19"/>
      <c r="L694" s="27"/>
      <c r="M694" s="27"/>
      <c r="N694" s="29"/>
      <c r="O694" s="28"/>
      <c r="P694" s="28"/>
    </row>
    <row r="695" spans="6:16" ht="15">
      <c r="F695" s="24"/>
      <c r="G695" s="24"/>
      <c r="H695" s="24"/>
      <c r="K695" s="19"/>
      <c r="L695" s="27"/>
      <c r="M695" s="27"/>
      <c r="N695" s="29"/>
      <c r="O695" s="28"/>
      <c r="P695" s="28"/>
    </row>
    <row r="696" spans="6:16" ht="15">
      <c r="F696" s="24"/>
      <c r="G696" s="24"/>
      <c r="H696" s="24"/>
      <c r="K696" s="19"/>
      <c r="L696" s="27"/>
      <c r="M696" s="27"/>
      <c r="N696" s="29"/>
      <c r="O696" s="28"/>
      <c r="P696" s="28"/>
    </row>
    <row r="697" spans="6:16" ht="15">
      <c r="F697" s="24"/>
      <c r="G697" s="24"/>
      <c r="H697" s="24"/>
      <c r="K697" s="19"/>
      <c r="L697" s="27"/>
      <c r="M697" s="27"/>
      <c r="N697" s="29"/>
      <c r="O697" s="28"/>
      <c r="P697" s="28"/>
    </row>
    <row r="698" spans="6:16" ht="15">
      <c r="F698" s="24"/>
      <c r="G698" s="24"/>
      <c r="H698" s="24"/>
      <c r="K698" s="19"/>
      <c r="L698" s="27"/>
      <c r="M698" s="27"/>
      <c r="N698" s="29"/>
      <c r="O698" s="28"/>
      <c r="P698" s="28"/>
    </row>
    <row r="699" spans="6:16" ht="15">
      <c r="F699" s="24"/>
      <c r="G699" s="24"/>
      <c r="H699" s="24"/>
      <c r="K699" s="19"/>
      <c r="L699" s="27"/>
      <c r="M699" s="27"/>
      <c r="N699" s="29"/>
      <c r="O699" s="28"/>
      <c r="P699" s="28"/>
    </row>
    <row r="700" spans="6:16" ht="15">
      <c r="F700" s="24"/>
      <c r="G700" s="24"/>
      <c r="H700" s="24"/>
      <c r="K700" s="19"/>
      <c r="L700" s="27"/>
      <c r="M700" s="27"/>
      <c r="N700" s="29"/>
      <c r="O700" s="28"/>
      <c r="P700" s="28"/>
    </row>
    <row r="701" spans="6:16" ht="15">
      <c r="F701" s="24"/>
      <c r="G701" s="24"/>
      <c r="H701" s="24"/>
      <c r="K701" s="19"/>
      <c r="L701" s="27"/>
      <c r="M701" s="27"/>
      <c r="N701" s="29"/>
      <c r="O701" s="28"/>
      <c r="P701" s="28"/>
    </row>
    <row r="702" spans="6:16" ht="15">
      <c r="F702" s="24"/>
      <c r="G702" s="24"/>
      <c r="H702" s="24"/>
      <c r="K702" s="19"/>
      <c r="L702" s="27"/>
      <c r="M702" s="27"/>
      <c r="N702" s="29"/>
      <c r="O702" s="28"/>
      <c r="P702" s="28"/>
    </row>
    <row r="703" spans="6:16" ht="15">
      <c r="F703" s="24"/>
      <c r="G703" s="24"/>
      <c r="H703" s="24"/>
      <c r="K703" s="19"/>
      <c r="L703" s="27"/>
      <c r="M703" s="27"/>
      <c r="N703" s="29"/>
      <c r="O703" s="28"/>
      <c r="P703" s="28"/>
    </row>
    <row r="704" spans="6:16" ht="15">
      <c r="F704" s="24"/>
      <c r="G704" s="24"/>
      <c r="H704" s="24"/>
      <c r="K704" s="19"/>
      <c r="L704" s="27"/>
      <c r="M704" s="27"/>
      <c r="N704" s="29"/>
      <c r="O704" s="28"/>
      <c r="P704" s="28"/>
    </row>
    <row r="705" spans="6:16" ht="15">
      <c r="F705" s="24"/>
      <c r="G705" s="24"/>
      <c r="H705" s="24"/>
      <c r="K705" s="19"/>
      <c r="L705" s="27"/>
      <c r="M705" s="27"/>
      <c r="N705" s="29"/>
      <c r="O705" s="28"/>
      <c r="P705" s="28"/>
    </row>
    <row r="706" spans="6:16" ht="15">
      <c r="F706" s="24"/>
      <c r="G706" s="24"/>
      <c r="H706" s="24"/>
      <c r="K706" s="19"/>
      <c r="L706" s="27"/>
      <c r="M706" s="27"/>
      <c r="N706" s="29"/>
      <c r="O706" s="28"/>
      <c r="P706" s="28"/>
    </row>
    <row r="707" spans="6:16" ht="15">
      <c r="F707" s="24"/>
      <c r="G707" s="24"/>
      <c r="H707" s="24"/>
      <c r="K707" s="19"/>
      <c r="L707" s="27"/>
      <c r="M707" s="27"/>
      <c r="N707" s="29"/>
      <c r="O707" s="28"/>
      <c r="P707" s="28"/>
    </row>
    <row r="708" spans="6:16" ht="15">
      <c r="F708" s="24"/>
      <c r="G708" s="24"/>
      <c r="H708" s="24"/>
      <c r="K708" s="19"/>
      <c r="L708" s="27"/>
      <c r="M708" s="27"/>
      <c r="N708" s="29"/>
      <c r="O708" s="28"/>
      <c r="P708" s="28"/>
    </row>
    <row r="709" spans="6:16" ht="15">
      <c r="F709" s="24"/>
      <c r="G709" s="24"/>
      <c r="H709" s="24"/>
      <c r="K709" s="19"/>
      <c r="L709" s="27"/>
      <c r="M709" s="27"/>
      <c r="N709" s="29"/>
      <c r="O709" s="28"/>
      <c r="P709" s="28"/>
    </row>
    <row r="710" spans="6:16" ht="15">
      <c r="F710" s="24"/>
      <c r="G710" s="24"/>
      <c r="H710" s="24"/>
      <c r="K710" s="19"/>
      <c r="L710" s="27"/>
      <c r="M710" s="27"/>
      <c r="N710" s="29"/>
      <c r="O710" s="28"/>
      <c r="P710" s="28"/>
    </row>
    <row r="711" spans="6:16" ht="15">
      <c r="F711" s="24"/>
      <c r="G711" s="24"/>
      <c r="H711" s="24"/>
      <c r="K711" s="19"/>
      <c r="L711" s="27"/>
      <c r="M711" s="27"/>
      <c r="N711" s="29"/>
      <c r="O711" s="28"/>
      <c r="P711" s="28"/>
    </row>
    <row r="712" spans="6:16" ht="15">
      <c r="F712" s="24"/>
      <c r="G712" s="24"/>
      <c r="H712" s="24"/>
      <c r="K712" s="19"/>
      <c r="L712" s="27"/>
      <c r="M712" s="27"/>
      <c r="N712" s="29"/>
      <c r="O712" s="28"/>
      <c r="P712" s="28"/>
    </row>
    <row r="713" spans="6:16" ht="15">
      <c r="F713" s="24"/>
      <c r="G713" s="24"/>
      <c r="H713" s="24"/>
      <c r="K713" s="19"/>
      <c r="L713" s="27"/>
      <c r="M713" s="27"/>
      <c r="N713" s="29"/>
      <c r="O713" s="28"/>
      <c r="P713" s="28"/>
    </row>
    <row r="714" spans="6:16" ht="15">
      <c r="F714" s="24"/>
      <c r="G714" s="24"/>
      <c r="H714" s="24"/>
      <c r="K714" s="19"/>
      <c r="L714" s="27"/>
      <c r="M714" s="27"/>
      <c r="N714" s="29"/>
      <c r="O714" s="28"/>
      <c r="P714" s="28"/>
    </row>
    <row r="715" spans="6:16" ht="15">
      <c r="F715" s="24"/>
      <c r="G715" s="24"/>
      <c r="H715" s="24"/>
      <c r="K715" s="19"/>
      <c r="L715" s="27"/>
      <c r="M715" s="27"/>
      <c r="N715" s="29"/>
      <c r="O715" s="28"/>
      <c r="P715" s="28"/>
    </row>
    <row r="716" spans="6:16" ht="15">
      <c r="F716" s="24"/>
      <c r="G716" s="24"/>
      <c r="H716" s="24"/>
      <c r="K716" s="19"/>
      <c r="L716" s="27"/>
      <c r="M716" s="27"/>
      <c r="N716" s="29"/>
      <c r="O716" s="28"/>
      <c r="P716" s="28"/>
    </row>
    <row r="717" spans="6:16" ht="15">
      <c r="F717" s="24"/>
      <c r="G717" s="24"/>
      <c r="H717" s="24"/>
      <c r="K717" s="19"/>
      <c r="L717" s="27"/>
      <c r="M717" s="27"/>
      <c r="N717" s="29"/>
      <c r="O717" s="28"/>
      <c r="P717" s="28"/>
    </row>
    <row r="718" spans="6:16" ht="15">
      <c r="F718" s="24"/>
      <c r="G718" s="24"/>
      <c r="H718" s="24"/>
      <c r="K718" s="19"/>
      <c r="L718" s="27"/>
      <c r="M718" s="27"/>
      <c r="N718" s="29"/>
      <c r="O718" s="28"/>
      <c r="P718" s="28"/>
    </row>
    <row r="719" spans="6:16" ht="15">
      <c r="F719" s="24"/>
      <c r="G719" s="24"/>
      <c r="H719" s="24"/>
      <c r="K719" s="19"/>
      <c r="L719" s="27"/>
      <c r="M719" s="27"/>
      <c r="N719" s="29"/>
      <c r="O719" s="28"/>
      <c r="P719" s="28"/>
    </row>
    <row r="720" spans="6:16" ht="15">
      <c r="F720" s="24"/>
      <c r="G720" s="24"/>
      <c r="H720" s="24"/>
      <c r="K720" s="19"/>
      <c r="L720" s="27"/>
      <c r="M720" s="27"/>
      <c r="N720" s="29"/>
      <c r="O720" s="28"/>
      <c r="P720" s="28"/>
    </row>
    <row r="721" spans="6:16" ht="15">
      <c r="F721" s="24"/>
      <c r="G721" s="24"/>
      <c r="H721" s="24"/>
      <c r="K721" s="19"/>
      <c r="L721" s="27"/>
      <c r="M721" s="27"/>
      <c r="N721" s="29"/>
      <c r="O721" s="28"/>
      <c r="P721" s="28"/>
    </row>
    <row r="722" spans="6:16" ht="15">
      <c r="F722" s="24"/>
      <c r="G722" s="24"/>
      <c r="H722" s="24"/>
      <c r="K722" s="19"/>
      <c r="L722" s="27"/>
      <c r="M722" s="27"/>
      <c r="N722" s="29"/>
      <c r="O722" s="28"/>
      <c r="P722" s="28"/>
    </row>
    <row r="723" spans="6:16" ht="15">
      <c r="F723" s="24"/>
      <c r="G723" s="24"/>
      <c r="H723" s="24"/>
      <c r="K723" s="19"/>
      <c r="L723" s="27"/>
      <c r="M723" s="27"/>
      <c r="N723" s="29"/>
      <c r="O723" s="28"/>
      <c r="P723" s="28"/>
    </row>
    <row r="724" spans="6:16" ht="15">
      <c r="F724" s="24"/>
      <c r="G724" s="24"/>
      <c r="H724" s="24"/>
      <c r="K724" s="19"/>
      <c r="L724" s="27"/>
      <c r="M724" s="27"/>
      <c r="N724" s="29"/>
      <c r="O724" s="28"/>
      <c r="P724" s="28"/>
    </row>
    <row r="725" spans="6:16" ht="15">
      <c r="F725" s="24"/>
      <c r="G725" s="24"/>
      <c r="H725" s="24"/>
      <c r="K725" s="19"/>
      <c r="L725" s="27"/>
      <c r="M725" s="27"/>
      <c r="N725" s="29"/>
      <c r="O725" s="28"/>
      <c r="P725" s="28"/>
    </row>
    <row r="726" spans="6:16" ht="15">
      <c r="F726" s="24"/>
      <c r="G726" s="24"/>
      <c r="H726" s="24"/>
      <c r="K726" s="19"/>
      <c r="L726" s="27"/>
      <c r="M726" s="27"/>
      <c r="N726" s="29"/>
      <c r="O726" s="28"/>
      <c r="P726" s="28"/>
    </row>
    <row r="727" spans="6:16" ht="15">
      <c r="F727" s="24"/>
      <c r="G727" s="24"/>
      <c r="H727" s="24"/>
      <c r="K727" s="19"/>
      <c r="L727" s="27"/>
      <c r="M727" s="27"/>
      <c r="N727" s="29"/>
      <c r="O727" s="28"/>
      <c r="P727" s="28"/>
    </row>
    <row r="728" spans="6:16" ht="15">
      <c r="F728" s="24"/>
      <c r="G728" s="24"/>
      <c r="H728" s="24"/>
      <c r="K728" s="19"/>
      <c r="L728" s="27"/>
      <c r="M728" s="27"/>
      <c r="N728" s="29"/>
      <c r="O728" s="28"/>
      <c r="P728" s="28"/>
    </row>
    <row r="729" spans="6:16" ht="15">
      <c r="F729" s="24"/>
      <c r="G729" s="24"/>
      <c r="H729" s="24"/>
      <c r="K729" s="19"/>
      <c r="L729" s="27"/>
      <c r="M729" s="27"/>
      <c r="N729" s="29"/>
      <c r="O729" s="28"/>
      <c r="P729" s="28"/>
    </row>
    <row r="730" spans="6:16" ht="15">
      <c r="F730" s="24"/>
      <c r="G730" s="24"/>
      <c r="H730" s="24"/>
      <c r="K730" s="19"/>
      <c r="L730" s="27"/>
      <c r="M730" s="27"/>
      <c r="N730" s="29"/>
      <c r="O730" s="28"/>
      <c r="P730" s="28"/>
    </row>
    <row r="731" spans="6:16" ht="15">
      <c r="F731" s="24"/>
      <c r="G731" s="24"/>
      <c r="H731" s="24"/>
      <c r="K731" s="19"/>
      <c r="L731" s="27"/>
      <c r="M731" s="27"/>
      <c r="N731" s="29"/>
      <c r="O731" s="28"/>
      <c r="P731" s="28"/>
    </row>
    <row r="732" spans="6:16" ht="15">
      <c r="F732" s="24"/>
      <c r="G732" s="24"/>
      <c r="H732" s="24"/>
      <c r="K732" s="19"/>
      <c r="L732" s="27"/>
      <c r="M732" s="27"/>
      <c r="N732" s="29"/>
      <c r="O732" s="28"/>
      <c r="P732" s="28"/>
    </row>
    <row r="733" spans="6:16" ht="15">
      <c r="F733" s="24"/>
      <c r="G733" s="24"/>
      <c r="H733" s="24"/>
      <c r="K733" s="19"/>
      <c r="L733" s="27"/>
      <c r="M733" s="27"/>
      <c r="N733" s="29"/>
      <c r="O733" s="28"/>
      <c r="P733" s="28"/>
    </row>
    <row r="734" spans="6:16" ht="15">
      <c r="F734" s="24"/>
      <c r="G734" s="24"/>
      <c r="H734" s="24"/>
      <c r="K734" s="19"/>
      <c r="L734" s="27"/>
      <c r="M734" s="27"/>
      <c r="N734" s="29"/>
      <c r="O734" s="28"/>
      <c r="P734" s="28"/>
    </row>
    <row r="735" spans="6:16" ht="15">
      <c r="F735" s="24"/>
      <c r="G735" s="24"/>
      <c r="H735" s="24"/>
      <c r="K735" s="19"/>
      <c r="L735" s="27"/>
      <c r="M735" s="27"/>
      <c r="N735" s="29"/>
      <c r="O735" s="28"/>
      <c r="P735" s="28"/>
    </row>
    <row r="736" spans="6:16" ht="15">
      <c r="F736" s="24"/>
      <c r="G736" s="24"/>
      <c r="H736" s="24"/>
      <c r="K736" s="19"/>
      <c r="L736" s="27"/>
      <c r="M736" s="27"/>
      <c r="N736" s="29"/>
      <c r="O736" s="28"/>
      <c r="P736" s="28"/>
    </row>
    <row r="737" spans="6:16" ht="15">
      <c r="F737" s="24"/>
      <c r="G737" s="24"/>
      <c r="H737" s="24"/>
      <c r="K737" s="19"/>
      <c r="L737" s="27"/>
      <c r="M737" s="27"/>
      <c r="N737" s="29"/>
      <c r="O737" s="28"/>
      <c r="P737" s="28"/>
    </row>
    <row r="738" spans="6:16" ht="15">
      <c r="F738" s="24"/>
      <c r="G738" s="24"/>
      <c r="H738" s="24"/>
      <c r="K738" s="19"/>
      <c r="L738" s="27"/>
      <c r="M738" s="27"/>
      <c r="N738" s="29"/>
      <c r="O738" s="28"/>
      <c r="P738" s="28"/>
    </row>
    <row r="739" spans="6:16" ht="15">
      <c r="F739" s="24"/>
      <c r="G739" s="24"/>
      <c r="H739" s="24"/>
      <c r="K739" s="19"/>
      <c r="L739" s="27"/>
      <c r="M739" s="27"/>
      <c r="N739" s="29"/>
      <c r="O739" s="28"/>
      <c r="P739" s="28"/>
    </row>
    <row r="740" spans="6:16" ht="15">
      <c r="F740" s="24"/>
      <c r="G740" s="24"/>
      <c r="H740" s="24"/>
      <c r="K740" s="19"/>
      <c r="L740" s="27"/>
      <c r="M740" s="27"/>
      <c r="N740" s="29"/>
      <c r="O740" s="28"/>
      <c r="P740" s="28"/>
    </row>
    <row r="741" spans="6:16" ht="15">
      <c r="F741" s="24"/>
      <c r="G741" s="24"/>
      <c r="H741" s="24"/>
      <c r="K741" s="19"/>
      <c r="L741" s="27"/>
      <c r="M741" s="27"/>
      <c r="N741" s="29"/>
      <c r="O741" s="28"/>
      <c r="P741" s="28"/>
    </row>
    <row r="742" spans="6:16" ht="15">
      <c r="F742" s="24"/>
      <c r="G742" s="24"/>
      <c r="H742" s="24"/>
      <c r="K742" s="19"/>
      <c r="L742" s="27"/>
      <c r="M742" s="27"/>
      <c r="N742" s="29"/>
      <c r="O742" s="28"/>
      <c r="P742" s="28"/>
    </row>
    <row r="743" spans="6:16" ht="15">
      <c r="F743" s="24"/>
      <c r="G743" s="24"/>
      <c r="H743" s="24"/>
      <c r="K743" s="19"/>
      <c r="L743" s="27"/>
      <c r="M743" s="27"/>
      <c r="N743" s="29"/>
      <c r="O743" s="28"/>
      <c r="P743" s="28"/>
    </row>
    <row r="744" spans="6:16" ht="15">
      <c r="F744" s="24"/>
      <c r="G744" s="24"/>
      <c r="H744" s="24"/>
      <c r="K744" s="19"/>
      <c r="L744" s="27"/>
      <c r="M744" s="27"/>
      <c r="N744" s="29"/>
      <c r="O744" s="28"/>
      <c r="P744" s="28"/>
    </row>
    <row r="745" spans="6:16" ht="15">
      <c r="F745" s="24"/>
      <c r="G745" s="24"/>
      <c r="H745" s="24"/>
      <c r="K745" s="19"/>
      <c r="L745" s="27"/>
      <c r="M745" s="27"/>
      <c r="N745" s="29"/>
      <c r="O745" s="28"/>
      <c r="P745" s="28"/>
    </row>
    <row r="746" spans="6:16" ht="15">
      <c r="F746" s="24"/>
      <c r="G746" s="24"/>
      <c r="H746" s="24"/>
      <c r="K746" s="19"/>
      <c r="L746" s="27"/>
      <c r="M746" s="27"/>
      <c r="N746" s="29"/>
      <c r="O746" s="28"/>
      <c r="P746" s="28"/>
    </row>
    <row r="747" spans="6:16" ht="15">
      <c r="F747" s="24"/>
      <c r="G747" s="24"/>
      <c r="H747" s="24"/>
      <c r="K747" s="19"/>
      <c r="L747" s="27"/>
      <c r="M747" s="27"/>
      <c r="N747" s="29"/>
      <c r="O747" s="28"/>
      <c r="P747" s="28"/>
    </row>
    <row r="748" spans="6:16" ht="15">
      <c r="F748" s="24"/>
      <c r="G748" s="24"/>
      <c r="H748" s="24"/>
      <c r="K748" s="19"/>
      <c r="L748" s="27"/>
      <c r="M748" s="27"/>
      <c r="N748" s="29"/>
      <c r="O748" s="28"/>
      <c r="P748" s="28"/>
    </row>
    <row r="749" spans="6:16" ht="15">
      <c r="F749" s="24"/>
      <c r="G749" s="24"/>
      <c r="H749" s="24"/>
      <c r="K749" s="19"/>
      <c r="L749" s="27"/>
      <c r="M749" s="27"/>
      <c r="N749" s="29"/>
      <c r="O749" s="28"/>
      <c r="P749" s="28"/>
    </row>
    <row r="750" spans="6:16" ht="15">
      <c r="F750" s="24"/>
      <c r="G750" s="24"/>
      <c r="H750" s="24"/>
      <c r="K750" s="19"/>
      <c r="L750" s="27"/>
      <c r="M750" s="27"/>
      <c r="N750" s="29"/>
      <c r="O750" s="28"/>
      <c r="P750" s="28"/>
    </row>
    <row r="751" spans="6:16" ht="15">
      <c r="F751" s="24"/>
      <c r="G751" s="24"/>
      <c r="H751" s="24"/>
      <c r="K751" s="19"/>
      <c r="L751" s="27"/>
      <c r="M751" s="27"/>
      <c r="N751" s="29"/>
      <c r="O751" s="28"/>
      <c r="P751" s="28"/>
    </row>
    <row r="752" spans="6:16" ht="15">
      <c r="F752" s="24"/>
      <c r="G752" s="24"/>
      <c r="H752" s="24"/>
      <c r="K752" s="19"/>
      <c r="L752" s="27"/>
      <c r="M752" s="27"/>
      <c r="N752" s="29"/>
      <c r="O752" s="28"/>
      <c r="P752" s="28"/>
    </row>
    <row r="753" spans="6:16" ht="15">
      <c r="F753" s="24"/>
      <c r="G753" s="24"/>
      <c r="H753" s="24"/>
      <c r="K753" s="19"/>
      <c r="L753" s="27"/>
      <c r="M753" s="27"/>
      <c r="N753" s="29"/>
      <c r="O753" s="28"/>
      <c r="P753" s="28"/>
    </row>
    <row r="754" spans="6:16" ht="15">
      <c r="F754" s="24"/>
      <c r="G754" s="24"/>
      <c r="H754" s="24"/>
      <c r="K754" s="19"/>
      <c r="L754" s="27"/>
      <c r="M754" s="27"/>
      <c r="N754" s="29"/>
      <c r="O754" s="28"/>
      <c r="P754" s="28"/>
    </row>
    <row r="755" spans="6:16" ht="15">
      <c r="F755" s="24"/>
      <c r="G755" s="24"/>
      <c r="H755" s="24"/>
      <c r="K755" s="19"/>
      <c r="L755" s="27"/>
      <c r="M755" s="27"/>
      <c r="N755" s="29"/>
      <c r="O755" s="28"/>
      <c r="P755" s="28"/>
    </row>
    <row r="756" spans="6:16" ht="15">
      <c r="F756" s="24"/>
      <c r="G756" s="24"/>
      <c r="H756" s="24"/>
      <c r="K756" s="19"/>
      <c r="L756" s="27"/>
      <c r="M756" s="27"/>
      <c r="N756" s="29"/>
      <c r="O756" s="28"/>
      <c r="P756" s="28"/>
    </row>
    <row r="757" spans="6:16" ht="15">
      <c r="F757" s="24"/>
      <c r="G757" s="24"/>
      <c r="H757" s="24"/>
      <c r="K757" s="19"/>
      <c r="L757" s="27"/>
      <c r="M757" s="27"/>
      <c r="N757" s="29"/>
      <c r="O757" s="28"/>
      <c r="P757" s="28"/>
    </row>
    <row r="758" spans="6:16" ht="15">
      <c r="F758" s="24"/>
      <c r="G758" s="24"/>
      <c r="H758" s="24"/>
      <c r="K758" s="19"/>
      <c r="L758" s="27"/>
      <c r="M758" s="27"/>
      <c r="N758" s="29"/>
      <c r="O758" s="28"/>
      <c r="P758" s="28"/>
    </row>
    <row r="759" spans="6:16" ht="15">
      <c r="F759" s="24"/>
      <c r="G759" s="24"/>
      <c r="H759" s="24"/>
      <c r="K759" s="19"/>
      <c r="L759" s="27"/>
      <c r="M759" s="27"/>
      <c r="N759" s="29"/>
      <c r="O759" s="28"/>
      <c r="P759" s="28"/>
    </row>
    <row r="760" spans="6:16" ht="15">
      <c r="F760" s="24"/>
      <c r="G760" s="24"/>
      <c r="H760" s="24"/>
      <c r="K760" s="19"/>
      <c r="L760" s="27"/>
      <c r="M760" s="27"/>
      <c r="N760" s="29"/>
      <c r="O760" s="28"/>
      <c r="P760" s="28"/>
    </row>
    <row r="761" spans="6:16" ht="15">
      <c r="F761" s="24"/>
      <c r="G761" s="24"/>
      <c r="H761" s="24"/>
      <c r="K761" s="19"/>
      <c r="L761" s="27"/>
      <c r="M761" s="27"/>
      <c r="N761" s="29"/>
      <c r="O761" s="28"/>
      <c r="P761" s="28"/>
    </row>
    <row r="762" spans="6:16" ht="15">
      <c r="F762" s="24"/>
      <c r="G762" s="24"/>
      <c r="H762" s="24"/>
      <c r="K762" s="19"/>
      <c r="L762" s="27"/>
      <c r="M762" s="27"/>
      <c r="N762" s="29"/>
      <c r="O762" s="28"/>
      <c r="P762" s="28"/>
    </row>
    <row r="763" spans="6:16" ht="15">
      <c r="F763" s="24"/>
      <c r="G763" s="24"/>
      <c r="H763" s="24"/>
      <c r="K763" s="19"/>
      <c r="L763" s="27"/>
      <c r="M763" s="27"/>
      <c r="N763" s="29"/>
      <c r="O763" s="28"/>
      <c r="P763" s="28"/>
    </row>
    <row r="764" spans="6:16" ht="15">
      <c r="F764" s="24"/>
      <c r="G764" s="24"/>
      <c r="H764" s="24"/>
      <c r="K764" s="19"/>
      <c r="L764" s="27"/>
      <c r="M764" s="27"/>
      <c r="N764" s="29"/>
      <c r="O764" s="28"/>
      <c r="P764" s="28"/>
    </row>
    <row r="765" spans="6:16" ht="15">
      <c r="F765" s="24"/>
      <c r="G765" s="24"/>
      <c r="H765" s="24"/>
      <c r="K765" s="19"/>
      <c r="L765" s="27"/>
      <c r="M765" s="27"/>
      <c r="N765" s="29"/>
      <c r="O765" s="28"/>
      <c r="P765" s="28"/>
    </row>
    <row r="766" spans="6:16" ht="15">
      <c r="F766" s="24"/>
      <c r="G766" s="24"/>
      <c r="H766" s="24"/>
      <c r="K766" s="19"/>
      <c r="L766" s="27"/>
      <c r="M766" s="27"/>
      <c r="N766" s="29"/>
      <c r="O766" s="28"/>
      <c r="P766" s="28"/>
    </row>
    <row r="767" spans="6:16" ht="15">
      <c r="F767" s="24"/>
      <c r="G767" s="24"/>
      <c r="H767" s="24"/>
      <c r="K767" s="19"/>
      <c r="L767" s="27"/>
      <c r="M767" s="27"/>
      <c r="N767" s="29"/>
      <c r="O767" s="28"/>
      <c r="P767" s="28"/>
    </row>
    <row r="768" spans="6:16" ht="15">
      <c r="F768" s="24"/>
      <c r="G768" s="24"/>
      <c r="H768" s="24"/>
      <c r="K768" s="19"/>
      <c r="L768" s="27"/>
      <c r="M768" s="27"/>
      <c r="N768" s="29"/>
      <c r="O768" s="28"/>
      <c r="P768" s="28"/>
    </row>
    <row r="769" spans="6:16" ht="15">
      <c r="F769" s="24"/>
      <c r="G769" s="24"/>
      <c r="H769" s="24"/>
      <c r="K769" s="19"/>
      <c r="L769" s="27"/>
      <c r="M769" s="27"/>
      <c r="N769" s="29"/>
      <c r="O769" s="28"/>
      <c r="P769" s="28"/>
    </row>
    <row r="770" spans="6:16" ht="15">
      <c r="F770" s="24"/>
      <c r="G770" s="24"/>
      <c r="H770" s="24"/>
      <c r="K770" s="19"/>
      <c r="L770" s="27"/>
      <c r="M770" s="27"/>
      <c r="N770" s="29"/>
      <c r="O770" s="28"/>
      <c r="P770" s="28"/>
    </row>
    <row r="771" spans="6:16" ht="15">
      <c r="F771" s="24"/>
      <c r="G771" s="24"/>
      <c r="H771" s="24"/>
      <c r="K771" s="19"/>
      <c r="L771" s="27"/>
      <c r="M771" s="27"/>
      <c r="N771" s="29"/>
      <c r="O771" s="28"/>
      <c r="P771" s="28"/>
    </row>
    <row r="772" spans="6:16" ht="15">
      <c r="F772" s="24"/>
      <c r="G772" s="24"/>
      <c r="H772" s="24"/>
      <c r="K772" s="19"/>
      <c r="L772" s="27"/>
      <c r="M772" s="27"/>
      <c r="N772" s="29"/>
      <c r="O772" s="28"/>
      <c r="P772" s="28"/>
    </row>
    <row r="773" spans="6:16" ht="15">
      <c r="F773" s="24"/>
      <c r="G773" s="24"/>
      <c r="H773" s="24"/>
      <c r="K773" s="19"/>
      <c r="L773" s="27"/>
      <c r="M773" s="27"/>
      <c r="N773" s="29"/>
      <c r="O773" s="28"/>
      <c r="P773" s="28"/>
    </row>
    <row r="774" spans="6:16" ht="15">
      <c r="F774" s="24"/>
      <c r="G774" s="24"/>
      <c r="H774" s="24"/>
      <c r="K774" s="19"/>
      <c r="L774" s="27"/>
      <c r="M774" s="27"/>
      <c r="N774" s="29"/>
      <c r="O774" s="28"/>
      <c r="P774" s="28"/>
    </row>
    <row r="775" spans="6:16" ht="15">
      <c r="F775" s="24"/>
      <c r="G775" s="24"/>
      <c r="H775" s="24"/>
      <c r="K775" s="19"/>
      <c r="L775" s="27"/>
      <c r="M775" s="27"/>
      <c r="N775" s="29"/>
      <c r="O775" s="28"/>
      <c r="P775" s="28"/>
    </row>
    <row r="776" spans="6:16" ht="15">
      <c r="F776" s="24"/>
      <c r="G776" s="24"/>
      <c r="H776" s="24"/>
      <c r="K776" s="19"/>
      <c r="L776" s="27"/>
      <c r="M776" s="27"/>
      <c r="N776" s="29"/>
      <c r="O776" s="28"/>
      <c r="P776" s="28"/>
    </row>
    <row r="777" spans="6:16" ht="15">
      <c r="F777" s="24"/>
      <c r="G777" s="24"/>
      <c r="H777" s="24"/>
      <c r="K777" s="19"/>
      <c r="L777" s="27"/>
      <c r="M777" s="27"/>
      <c r="N777" s="29"/>
      <c r="O777" s="28"/>
      <c r="P777" s="28"/>
    </row>
    <row r="778" spans="6:16" ht="15">
      <c r="F778" s="24"/>
      <c r="G778" s="24"/>
      <c r="H778" s="24"/>
      <c r="K778" s="19"/>
      <c r="L778" s="27"/>
      <c r="M778" s="27"/>
      <c r="N778" s="29"/>
      <c r="O778" s="28"/>
      <c r="P778" s="28"/>
    </row>
    <row r="779" spans="6:16" ht="15">
      <c r="F779" s="24"/>
      <c r="G779" s="24"/>
      <c r="H779" s="24"/>
      <c r="K779" s="19"/>
      <c r="L779" s="27"/>
      <c r="M779" s="27"/>
      <c r="N779" s="29"/>
      <c r="O779" s="28"/>
      <c r="P779" s="28"/>
    </row>
    <row r="780" spans="6:16" ht="15">
      <c r="F780" s="24"/>
      <c r="G780" s="24"/>
      <c r="H780" s="24"/>
      <c r="K780" s="19"/>
      <c r="L780" s="27"/>
      <c r="M780" s="27"/>
      <c r="N780" s="29"/>
      <c r="O780" s="28"/>
      <c r="P780" s="28"/>
    </row>
    <row r="781" spans="6:16" ht="15">
      <c r="F781" s="24"/>
      <c r="G781" s="24"/>
      <c r="H781" s="24"/>
      <c r="K781" s="19"/>
      <c r="L781" s="27"/>
      <c r="M781" s="27"/>
      <c r="N781" s="29"/>
      <c r="O781" s="28"/>
      <c r="P781" s="28"/>
    </row>
    <row r="782" spans="6:16" ht="15">
      <c r="F782" s="24"/>
      <c r="G782" s="24"/>
      <c r="H782" s="24"/>
      <c r="K782" s="19"/>
      <c r="L782" s="27"/>
      <c r="M782" s="27"/>
      <c r="N782" s="29"/>
      <c r="O782" s="28"/>
      <c r="P782" s="28"/>
    </row>
    <row r="783" spans="6:16" ht="15">
      <c r="F783" s="24"/>
      <c r="G783" s="24"/>
      <c r="H783" s="24"/>
      <c r="K783" s="19"/>
      <c r="L783" s="27"/>
      <c r="M783" s="27"/>
      <c r="N783" s="29"/>
      <c r="O783" s="28"/>
      <c r="P783" s="28"/>
    </row>
    <row r="784" spans="6:16" ht="15">
      <c r="F784" s="24"/>
      <c r="G784" s="24"/>
      <c r="H784" s="24"/>
      <c r="K784" s="19"/>
      <c r="L784" s="27"/>
      <c r="M784" s="27"/>
      <c r="N784" s="29"/>
      <c r="O784" s="28"/>
      <c r="P784" s="28"/>
    </row>
    <row r="785" spans="6:16" ht="15">
      <c r="F785" s="24"/>
      <c r="G785" s="24"/>
      <c r="H785" s="24"/>
      <c r="K785" s="19"/>
      <c r="L785" s="27"/>
      <c r="M785" s="27"/>
      <c r="N785" s="29"/>
      <c r="O785" s="28"/>
      <c r="P785" s="28"/>
    </row>
    <row r="786" spans="6:16" ht="15">
      <c r="F786" s="24"/>
      <c r="G786" s="24"/>
      <c r="H786" s="24"/>
      <c r="K786" s="19"/>
      <c r="L786" s="27"/>
      <c r="M786" s="27"/>
      <c r="N786" s="29"/>
      <c r="O786" s="28"/>
      <c r="P786" s="28"/>
    </row>
    <row r="787" spans="6:16" ht="15">
      <c r="F787" s="24"/>
      <c r="G787" s="24"/>
      <c r="H787" s="24"/>
      <c r="K787" s="19"/>
      <c r="L787" s="27"/>
      <c r="M787" s="27"/>
      <c r="N787" s="29"/>
      <c r="O787" s="28"/>
      <c r="P787" s="28"/>
    </row>
    <row r="788" spans="6:16" ht="15">
      <c r="F788" s="24"/>
      <c r="G788" s="24"/>
      <c r="H788" s="24"/>
      <c r="K788" s="19"/>
      <c r="L788" s="27"/>
      <c r="M788" s="27"/>
      <c r="N788" s="29"/>
      <c r="O788" s="28"/>
      <c r="P788" s="28"/>
    </row>
    <row r="789" spans="6:16" ht="15">
      <c r="F789" s="24"/>
      <c r="G789" s="24"/>
      <c r="H789" s="24"/>
      <c r="K789" s="19"/>
      <c r="L789" s="27"/>
      <c r="M789" s="27"/>
      <c r="N789" s="29"/>
      <c r="O789" s="28"/>
      <c r="P789" s="28"/>
    </row>
    <row r="790" spans="6:16" ht="15">
      <c r="F790" s="24"/>
      <c r="G790" s="24"/>
      <c r="H790" s="24"/>
      <c r="K790" s="19"/>
      <c r="L790" s="27"/>
      <c r="M790" s="27"/>
      <c r="N790" s="29"/>
      <c r="O790" s="28"/>
      <c r="P790" s="28"/>
    </row>
    <row r="791" spans="6:16" ht="15">
      <c r="F791" s="24"/>
      <c r="G791" s="24"/>
      <c r="H791" s="24"/>
      <c r="K791" s="19"/>
      <c r="L791" s="27"/>
      <c r="M791" s="27"/>
      <c r="N791" s="29"/>
      <c r="O791" s="28"/>
      <c r="P791" s="28"/>
    </row>
    <row r="792" spans="6:16" ht="15">
      <c r="F792" s="24"/>
      <c r="G792" s="24"/>
      <c r="H792" s="24"/>
      <c r="K792" s="19"/>
      <c r="L792" s="27"/>
      <c r="M792" s="27"/>
      <c r="N792" s="29"/>
      <c r="O792" s="28"/>
      <c r="P792" s="28"/>
    </row>
    <row r="793" spans="6:16" ht="15">
      <c r="F793" s="24"/>
      <c r="G793" s="24"/>
      <c r="H793" s="24"/>
      <c r="K793" s="19"/>
      <c r="L793" s="27"/>
      <c r="M793" s="27"/>
      <c r="N793" s="29"/>
      <c r="O793" s="28"/>
      <c r="P793" s="28"/>
    </row>
    <row r="794" spans="6:16" ht="15">
      <c r="F794" s="24"/>
      <c r="G794" s="24"/>
      <c r="H794" s="24"/>
      <c r="K794" s="19"/>
      <c r="L794" s="27"/>
      <c r="M794" s="27"/>
      <c r="N794" s="29"/>
      <c r="O794" s="28"/>
      <c r="P794" s="28"/>
    </row>
    <row r="795" spans="6:16" ht="15">
      <c r="F795" s="24"/>
      <c r="G795" s="24"/>
      <c r="H795" s="24"/>
      <c r="K795" s="19"/>
      <c r="L795" s="27"/>
      <c r="M795" s="27"/>
      <c r="N795" s="29"/>
      <c r="O795" s="28"/>
      <c r="P795" s="28"/>
    </row>
    <row r="796" spans="6:16" ht="15">
      <c r="F796" s="24"/>
      <c r="G796" s="24"/>
      <c r="H796" s="24"/>
      <c r="K796" s="19"/>
      <c r="L796" s="27"/>
      <c r="M796" s="27"/>
      <c r="N796" s="29"/>
      <c r="O796" s="28"/>
      <c r="P796" s="28"/>
    </row>
    <row r="797" spans="6:16" ht="15">
      <c r="F797" s="24"/>
      <c r="G797" s="24"/>
      <c r="H797" s="24"/>
      <c r="K797" s="19"/>
      <c r="L797" s="27"/>
      <c r="M797" s="27"/>
      <c r="N797" s="29"/>
      <c r="O797" s="28"/>
      <c r="P797" s="28"/>
    </row>
    <row r="798" spans="6:16" ht="15">
      <c r="F798" s="24"/>
      <c r="G798" s="24"/>
      <c r="H798" s="24"/>
      <c r="K798" s="19"/>
      <c r="L798" s="27"/>
      <c r="M798" s="27"/>
      <c r="N798" s="29"/>
      <c r="O798" s="28"/>
      <c r="P798" s="28"/>
    </row>
    <row r="799" spans="6:16" ht="15">
      <c r="F799" s="24"/>
      <c r="G799" s="24"/>
      <c r="H799" s="24"/>
      <c r="K799" s="19"/>
      <c r="L799" s="27"/>
      <c r="M799" s="27"/>
      <c r="N799" s="29"/>
      <c r="O799" s="28"/>
      <c r="P799" s="28"/>
    </row>
    <row r="800" spans="6:16" ht="15">
      <c r="F800" s="24"/>
      <c r="G800" s="24"/>
      <c r="H800" s="24"/>
      <c r="K800" s="19"/>
      <c r="L800" s="27"/>
      <c r="M800" s="27"/>
      <c r="N800" s="29"/>
      <c r="O800" s="28"/>
      <c r="P800" s="28"/>
    </row>
    <row r="801" spans="6:16" ht="15">
      <c r="F801" s="24"/>
      <c r="G801" s="24"/>
      <c r="H801" s="24"/>
      <c r="K801" s="19"/>
      <c r="L801" s="27"/>
      <c r="M801" s="27"/>
      <c r="N801" s="29"/>
      <c r="O801" s="28"/>
      <c r="P801" s="28"/>
    </row>
    <row r="802" spans="6:16" ht="15">
      <c r="F802" s="24"/>
      <c r="G802" s="24"/>
      <c r="H802" s="24"/>
      <c r="K802" s="19"/>
      <c r="L802" s="27"/>
      <c r="M802" s="27"/>
      <c r="N802" s="29"/>
      <c r="O802" s="28"/>
      <c r="P802" s="28"/>
    </row>
    <row r="803" spans="6:16" ht="15">
      <c r="F803" s="24"/>
      <c r="G803" s="24"/>
      <c r="H803" s="24"/>
      <c r="K803" s="19"/>
      <c r="L803" s="27"/>
      <c r="M803" s="27"/>
      <c r="N803" s="29"/>
      <c r="O803" s="28"/>
      <c r="P803" s="28"/>
    </row>
    <row r="804" spans="6:16" ht="15">
      <c r="F804" s="24"/>
      <c r="G804" s="24"/>
      <c r="H804" s="24"/>
      <c r="K804" s="19"/>
      <c r="L804" s="27"/>
      <c r="M804" s="27"/>
      <c r="N804" s="29"/>
      <c r="O804" s="28"/>
      <c r="P804" s="28"/>
    </row>
    <row r="805" spans="6:16" ht="15">
      <c r="F805" s="24"/>
      <c r="G805" s="24"/>
      <c r="H805" s="24"/>
      <c r="K805" s="19"/>
      <c r="L805" s="27"/>
      <c r="M805" s="27"/>
      <c r="N805" s="29"/>
      <c r="O805" s="28"/>
      <c r="P805" s="28"/>
    </row>
    <row r="806" spans="6:16" ht="15">
      <c r="F806" s="24"/>
      <c r="G806" s="24"/>
      <c r="H806" s="24"/>
      <c r="K806" s="19"/>
      <c r="L806" s="27"/>
      <c r="M806" s="27"/>
      <c r="N806" s="29"/>
      <c r="O806" s="28"/>
      <c r="P806" s="28"/>
    </row>
    <row r="807" spans="6:16" ht="15">
      <c r="F807" s="24"/>
      <c r="G807" s="24"/>
      <c r="H807" s="24"/>
      <c r="K807" s="19"/>
      <c r="L807" s="27"/>
      <c r="M807" s="27"/>
      <c r="N807" s="29"/>
      <c r="O807" s="28"/>
      <c r="P807" s="28"/>
    </row>
    <row r="808" spans="6:16" ht="15">
      <c r="F808" s="24"/>
      <c r="G808" s="24"/>
      <c r="H808" s="24"/>
      <c r="K808" s="19"/>
      <c r="L808" s="27"/>
      <c r="M808" s="27"/>
      <c r="N808" s="29"/>
      <c r="O808" s="28"/>
      <c r="P808" s="28"/>
    </row>
    <row r="809" spans="6:16" ht="15">
      <c r="F809" s="24"/>
      <c r="G809" s="24"/>
      <c r="H809" s="24"/>
      <c r="K809" s="19"/>
      <c r="L809" s="27"/>
      <c r="M809" s="27"/>
      <c r="N809" s="29"/>
      <c r="O809" s="28"/>
      <c r="P809" s="28"/>
    </row>
    <row r="810" spans="6:16" ht="15">
      <c r="F810" s="24"/>
      <c r="G810" s="24"/>
      <c r="H810" s="24"/>
      <c r="K810" s="19"/>
      <c r="L810" s="27"/>
      <c r="M810" s="27"/>
      <c r="N810" s="29"/>
      <c r="O810" s="28"/>
      <c r="P810" s="28"/>
    </row>
    <row r="811" spans="6:16" ht="15">
      <c r="F811" s="24"/>
      <c r="G811" s="24"/>
      <c r="H811" s="24"/>
      <c r="K811" s="19"/>
      <c r="L811" s="27"/>
      <c r="M811" s="27"/>
      <c r="N811" s="29"/>
      <c r="O811" s="28"/>
      <c r="P811" s="28"/>
    </row>
    <row r="812" spans="6:16" ht="15">
      <c r="F812" s="24"/>
      <c r="G812" s="24"/>
      <c r="H812" s="24"/>
      <c r="K812" s="19"/>
      <c r="L812" s="27"/>
      <c r="M812" s="27"/>
      <c r="N812" s="29"/>
      <c r="O812" s="28"/>
      <c r="P812" s="28"/>
    </row>
    <row r="813" spans="6:16" ht="15">
      <c r="F813" s="24"/>
      <c r="G813" s="24"/>
      <c r="H813" s="24"/>
      <c r="K813" s="19"/>
      <c r="L813" s="27"/>
      <c r="M813" s="27"/>
      <c r="N813" s="29"/>
      <c r="O813" s="28"/>
      <c r="P813" s="28"/>
    </row>
    <row r="814" spans="6:16" ht="15">
      <c r="F814" s="24"/>
      <c r="G814" s="24"/>
      <c r="H814" s="24"/>
      <c r="K814" s="19"/>
      <c r="L814" s="27"/>
      <c r="M814" s="27"/>
      <c r="N814" s="29"/>
      <c r="O814" s="28"/>
      <c r="P814" s="28"/>
    </row>
    <row r="815" spans="6:16" ht="15">
      <c r="F815" s="24"/>
      <c r="G815" s="24"/>
      <c r="H815" s="24"/>
      <c r="K815" s="19"/>
      <c r="L815" s="27"/>
      <c r="M815" s="27"/>
      <c r="N815" s="29"/>
      <c r="O815" s="28"/>
      <c r="P815" s="28"/>
    </row>
    <row r="816" spans="6:16" ht="15">
      <c r="F816" s="24"/>
      <c r="G816" s="24"/>
      <c r="H816" s="24"/>
      <c r="K816" s="19"/>
      <c r="L816" s="27"/>
      <c r="M816" s="27"/>
      <c r="N816" s="29"/>
      <c r="O816" s="28"/>
      <c r="P816" s="28"/>
    </row>
    <row r="817" spans="6:16" ht="15">
      <c r="F817" s="24"/>
      <c r="G817" s="24"/>
      <c r="H817" s="24"/>
      <c r="K817" s="19"/>
      <c r="L817" s="27"/>
      <c r="M817" s="27"/>
      <c r="N817" s="29"/>
      <c r="O817" s="28"/>
      <c r="P817" s="28"/>
    </row>
    <row r="818" spans="6:16" ht="15">
      <c r="F818" s="24"/>
      <c r="G818" s="24"/>
      <c r="H818" s="24"/>
      <c r="K818" s="19"/>
      <c r="L818" s="27"/>
      <c r="M818" s="27"/>
      <c r="N818" s="29"/>
      <c r="O818" s="28"/>
      <c r="P818" s="28"/>
    </row>
    <row r="819" spans="6:16" ht="15">
      <c r="F819" s="24"/>
      <c r="G819" s="24"/>
      <c r="H819" s="24"/>
      <c r="K819" s="19"/>
      <c r="L819" s="27"/>
      <c r="M819" s="27"/>
      <c r="N819" s="29"/>
      <c r="O819" s="28"/>
      <c r="P819" s="28"/>
    </row>
    <row r="820" spans="6:16" ht="15">
      <c r="F820" s="24"/>
      <c r="G820" s="24"/>
      <c r="H820" s="24"/>
      <c r="K820" s="19"/>
      <c r="L820" s="27"/>
      <c r="M820" s="27"/>
      <c r="N820" s="29"/>
      <c r="O820" s="28"/>
      <c r="P820" s="28"/>
    </row>
    <row r="821" spans="6:16" ht="15">
      <c r="F821" s="24"/>
      <c r="G821" s="24"/>
      <c r="H821" s="24"/>
      <c r="K821" s="19"/>
      <c r="L821" s="27"/>
      <c r="M821" s="27"/>
      <c r="N821" s="29"/>
      <c r="O821" s="28"/>
      <c r="P821" s="28"/>
    </row>
    <row r="822" spans="6:16" ht="15">
      <c r="F822" s="24"/>
      <c r="G822" s="24"/>
      <c r="H822" s="24"/>
      <c r="K822" s="19"/>
      <c r="L822" s="27"/>
      <c r="M822" s="27"/>
      <c r="N822" s="29"/>
      <c r="O822" s="28"/>
      <c r="P822" s="28"/>
    </row>
    <row r="823" spans="6:16" ht="15">
      <c r="F823" s="24"/>
      <c r="G823" s="24"/>
      <c r="H823" s="24"/>
      <c r="K823" s="19"/>
      <c r="L823" s="27"/>
      <c r="M823" s="27"/>
      <c r="N823" s="29"/>
      <c r="O823" s="28"/>
      <c r="P823" s="28"/>
    </row>
    <row r="824" spans="6:16" ht="15">
      <c r="F824" s="24"/>
      <c r="G824" s="24"/>
      <c r="H824" s="24"/>
      <c r="K824" s="19"/>
      <c r="L824" s="27"/>
      <c r="M824" s="27"/>
      <c r="N824" s="29"/>
      <c r="O824" s="28"/>
      <c r="P824" s="28"/>
    </row>
    <row r="825" spans="6:16" ht="15">
      <c r="F825" s="24"/>
      <c r="G825" s="24"/>
      <c r="H825" s="24"/>
      <c r="K825" s="19"/>
      <c r="L825" s="27"/>
      <c r="M825" s="27"/>
      <c r="N825" s="29"/>
      <c r="O825" s="28"/>
      <c r="P825" s="28"/>
    </row>
    <row r="826" spans="6:16" ht="15">
      <c r="F826" s="24"/>
      <c r="G826" s="24"/>
      <c r="H826" s="24"/>
      <c r="K826" s="19"/>
      <c r="L826" s="27"/>
      <c r="M826" s="27"/>
      <c r="N826" s="29"/>
      <c r="O826" s="28"/>
      <c r="P826" s="28"/>
    </row>
    <row r="827" spans="6:16" ht="15">
      <c r="F827" s="24"/>
      <c r="G827" s="24"/>
      <c r="H827" s="24"/>
      <c r="K827" s="19"/>
      <c r="L827" s="27"/>
      <c r="M827" s="27"/>
      <c r="N827" s="29"/>
      <c r="O827" s="28"/>
      <c r="P827" s="28"/>
    </row>
    <row r="828" spans="6:16" ht="15">
      <c r="F828" s="24"/>
      <c r="G828" s="24"/>
      <c r="H828" s="24"/>
      <c r="K828" s="19"/>
      <c r="L828" s="27"/>
      <c r="M828" s="27"/>
      <c r="N828" s="29"/>
      <c r="O828" s="28"/>
      <c r="P828" s="28"/>
    </row>
    <row r="829" spans="6:16" ht="15">
      <c r="F829" s="24"/>
      <c r="G829" s="24"/>
      <c r="H829" s="24"/>
      <c r="K829" s="19"/>
      <c r="L829" s="27"/>
      <c r="M829" s="27"/>
      <c r="N829" s="29"/>
      <c r="O829" s="28"/>
      <c r="P829" s="28"/>
    </row>
    <row r="830" spans="6:16" ht="15">
      <c r="F830" s="24"/>
      <c r="G830" s="24"/>
      <c r="H830" s="24"/>
      <c r="K830" s="19"/>
      <c r="L830" s="27"/>
      <c r="M830" s="27"/>
      <c r="N830" s="29"/>
      <c r="O830" s="28"/>
      <c r="P830" s="28"/>
    </row>
    <row r="831" spans="6:16" ht="15">
      <c r="F831" s="24"/>
      <c r="G831" s="24"/>
      <c r="H831" s="24"/>
      <c r="K831" s="19"/>
      <c r="L831" s="27"/>
      <c r="M831" s="27"/>
      <c r="N831" s="29"/>
      <c r="O831" s="28"/>
      <c r="P831" s="28"/>
    </row>
    <row r="832" spans="6:16" ht="15">
      <c r="F832" s="24"/>
      <c r="G832" s="24"/>
      <c r="H832" s="24"/>
      <c r="K832" s="19"/>
      <c r="L832" s="27"/>
      <c r="M832" s="27"/>
      <c r="N832" s="29"/>
      <c r="O832" s="28"/>
      <c r="P832" s="28"/>
    </row>
    <row r="833" spans="6:16" ht="15">
      <c r="F833" s="24"/>
      <c r="G833" s="24"/>
      <c r="H833" s="24"/>
      <c r="K833" s="19"/>
      <c r="L833" s="27"/>
      <c r="M833" s="27"/>
      <c r="N833" s="29"/>
      <c r="O833" s="28"/>
      <c r="P833" s="28"/>
    </row>
    <row r="834" spans="6:16" ht="15">
      <c r="F834" s="24"/>
      <c r="G834" s="24"/>
      <c r="H834" s="24"/>
      <c r="K834" s="19"/>
      <c r="L834" s="27"/>
      <c r="M834" s="27"/>
      <c r="N834" s="29"/>
      <c r="O834" s="28"/>
      <c r="P834" s="28"/>
    </row>
    <row r="835" spans="6:16" ht="15">
      <c r="F835" s="24"/>
      <c r="G835" s="24"/>
      <c r="H835" s="24"/>
      <c r="K835" s="19"/>
      <c r="L835" s="27"/>
      <c r="M835" s="27"/>
      <c r="N835" s="29"/>
      <c r="O835" s="28"/>
      <c r="P835" s="28"/>
    </row>
    <row r="836" spans="6:16" ht="15">
      <c r="F836" s="24"/>
      <c r="G836" s="24"/>
      <c r="H836" s="24"/>
      <c r="K836" s="19"/>
      <c r="L836" s="27"/>
      <c r="M836" s="27"/>
      <c r="N836" s="29"/>
      <c r="O836" s="28"/>
      <c r="P836" s="28"/>
    </row>
    <row r="837" spans="6:16" ht="15">
      <c r="F837" s="24"/>
      <c r="G837" s="24"/>
      <c r="H837" s="24"/>
      <c r="K837" s="19"/>
      <c r="L837" s="27"/>
      <c r="M837" s="27"/>
      <c r="N837" s="29"/>
      <c r="O837" s="28"/>
      <c r="P837" s="28"/>
    </row>
    <row r="838" spans="6:16" ht="15">
      <c r="F838" s="24"/>
      <c r="G838" s="24"/>
      <c r="H838" s="24"/>
      <c r="K838" s="19"/>
      <c r="L838" s="27"/>
      <c r="M838" s="27"/>
      <c r="N838" s="29"/>
      <c r="O838" s="28"/>
      <c r="P838" s="28"/>
    </row>
    <row r="839" spans="6:16" ht="15">
      <c r="F839" s="24"/>
      <c r="G839" s="24"/>
      <c r="H839" s="24"/>
      <c r="K839" s="19"/>
      <c r="L839" s="27"/>
      <c r="M839" s="27"/>
      <c r="N839" s="29"/>
      <c r="O839" s="28"/>
      <c r="P839" s="28"/>
    </row>
    <row r="840" spans="6:16" ht="15">
      <c r="F840" s="24"/>
      <c r="G840" s="24"/>
      <c r="H840" s="24"/>
      <c r="K840" s="19"/>
      <c r="L840" s="27"/>
      <c r="M840" s="27"/>
      <c r="N840" s="29"/>
      <c r="O840" s="28"/>
      <c r="P840" s="28"/>
    </row>
    <row r="841" spans="6:16" ht="15">
      <c r="F841" s="24"/>
      <c r="G841" s="24"/>
      <c r="H841" s="24"/>
      <c r="K841" s="19"/>
      <c r="L841" s="27"/>
      <c r="M841" s="27"/>
      <c r="N841" s="29"/>
      <c r="O841" s="28"/>
      <c r="P841" s="28"/>
    </row>
    <row r="842" spans="6:16" ht="15">
      <c r="F842" s="24"/>
      <c r="G842" s="24"/>
      <c r="H842" s="24"/>
      <c r="K842" s="19"/>
      <c r="L842" s="27"/>
      <c r="M842" s="27"/>
      <c r="N842" s="29"/>
      <c r="O842" s="28"/>
      <c r="P842" s="28"/>
    </row>
    <row r="843" spans="6:16" ht="15">
      <c r="F843" s="24"/>
      <c r="G843" s="24"/>
      <c r="H843" s="24"/>
      <c r="K843" s="19"/>
      <c r="L843" s="27"/>
      <c r="M843" s="27"/>
      <c r="N843" s="29"/>
      <c r="O843" s="28"/>
      <c r="P843" s="28"/>
    </row>
    <row r="844" spans="6:16" ht="15">
      <c r="F844" s="24"/>
      <c r="G844" s="24"/>
      <c r="H844" s="24"/>
      <c r="K844" s="19"/>
      <c r="L844" s="27"/>
      <c r="M844" s="27"/>
      <c r="N844" s="29"/>
      <c r="O844" s="28"/>
      <c r="P844" s="28"/>
    </row>
    <row r="845" spans="6:16" ht="15">
      <c r="F845" s="24"/>
      <c r="G845" s="24"/>
      <c r="H845" s="24"/>
      <c r="K845" s="19"/>
      <c r="L845" s="27"/>
      <c r="M845" s="27"/>
      <c r="N845" s="29"/>
      <c r="O845" s="28"/>
      <c r="P845" s="28"/>
    </row>
    <row r="846" spans="6:16" ht="15">
      <c r="F846" s="24"/>
      <c r="G846" s="24"/>
      <c r="H846" s="24"/>
      <c r="K846" s="19"/>
      <c r="L846" s="27"/>
      <c r="M846" s="27"/>
      <c r="N846" s="29"/>
      <c r="O846" s="28"/>
      <c r="P846" s="28"/>
    </row>
    <row r="847" spans="6:16" ht="15">
      <c r="F847" s="24"/>
      <c r="G847" s="24"/>
      <c r="H847" s="24"/>
      <c r="K847" s="19"/>
      <c r="L847" s="27"/>
      <c r="M847" s="27"/>
      <c r="N847" s="29"/>
      <c r="O847" s="28"/>
      <c r="P847" s="28"/>
    </row>
    <row r="848" spans="6:16" ht="15">
      <c r="F848" s="24"/>
      <c r="G848" s="24"/>
      <c r="H848" s="24"/>
      <c r="K848" s="19"/>
      <c r="L848" s="27"/>
      <c r="M848" s="27"/>
      <c r="N848" s="29"/>
      <c r="O848" s="28"/>
      <c r="P848" s="28"/>
    </row>
    <row r="849" spans="6:16" ht="15">
      <c r="F849" s="24"/>
      <c r="G849" s="24"/>
      <c r="H849" s="24"/>
      <c r="K849" s="19"/>
      <c r="L849" s="27"/>
      <c r="M849" s="27"/>
      <c r="N849" s="29"/>
      <c r="O849" s="28"/>
      <c r="P849" s="28"/>
    </row>
    <row r="850" spans="6:16" ht="15">
      <c r="F850" s="24"/>
      <c r="G850" s="24"/>
      <c r="H850" s="24"/>
      <c r="K850" s="19"/>
      <c r="L850" s="27"/>
      <c r="M850" s="27"/>
      <c r="N850" s="29"/>
      <c r="O850" s="28"/>
      <c r="P850" s="28"/>
    </row>
    <row r="851" spans="6:16" ht="15">
      <c r="F851" s="24"/>
      <c r="G851" s="24"/>
      <c r="H851" s="24"/>
      <c r="K851" s="19"/>
      <c r="L851" s="27"/>
      <c r="M851" s="27"/>
      <c r="N851" s="29"/>
      <c r="O851" s="28"/>
      <c r="P851" s="28"/>
    </row>
    <row r="852" spans="6:16" ht="15">
      <c r="F852" s="24"/>
      <c r="G852" s="24"/>
      <c r="H852" s="24"/>
      <c r="K852" s="19"/>
      <c r="L852" s="27"/>
      <c r="M852" s="27"/>
      <c r="N852" s="29"/>
      <c r="O852" s="28"/>
      <c r="P852" s="28"/>
    </row>
    <row r="853" spans="6:16" ht="15">
      <c r="F853" s="24"/>
      <c r="G853" s="24"/>
      <c r="H853" s="24"/>
      <c r="K853" s="19"/>
      <c r="L853" s="27"/>
      <c r="M853" s="27"/>
      <c r="N853" s="29"/>
      <c r="O853" s="28"/>
      <c r="P853" s="28"/>
    </row>
    <row r="854" spans="6:16" ht="15">
      <c r="F854" s="24"/>
      <c r="G854" s="24"/>
      <c r="H854" s="24"/>
      <c r="K854" s="19"/>
      <c r="L854" s="27"/>
      <c r="M854" s="27"/>
      <c r="N854" s="29"/>
      <c r="O854" s="28"/>
      <c r="P854" s="28"/>
    </row>
    <row r="855" spans="6:16" ht="15">
      <c r="F855" s="24"/>
      <c r="G855" s="24"/>
      <c r="H855" s="24"/>
      <c r="K855" s="19"/>
      <c r="L855" s="27"/>
      <c r="M855" s="27"/>
      <c r="N855" s="29"/>
      <c r="O855" s="28"/>
      <c r="P855" s="28"/>
    </row>
    <row r="856" spans="6:16" ht="15">
      <c r="F856" s="24"/>
      <c r="G856" s="24"/>
      <c r="H856" s="24"/>
      <c r="K856" s="19"/>
      <c r="L856" s="27"/>
      <c r="M856" s="27"/>
      <c r="N856" s="29"/>
      <c r="O856" s="28"/>
      <c r="P856" s="28"/>
    </row>
    <row r="857" spans="6:16" ht="15">
      <c r="F857" s="24"/>
      <c r="G857" s="24"/>
      <c r="H857" s="24"/>
      <c r="K857" s="19"/>
      <c r="L857" s="27"/>
      <c r="M857" s="27"/>
      <c r="N857" s="29"/>
      <c r="O857" s="28"/>
      <c r="P857" s="28"/>
    </row>
    <row r="858" spans="6:16" ht="15">
      <c r="F858" s="24"/>
      <c r="G858" s="24"/>
      <c r="H858" s="24"/>
      <c r="K858" s="19"/>
      <c r="L858" s="27"/>
      <c r="M858" s="27"/>
      <c r="N858" s="29"/>
      <c r="O858" s="28"/>
      <c r="P858" s="28"/>
    </row>
    <row r="859" spans="6:16" ht="15">
      <c r="F859" s="24"/>
      <c r="G859" s="24"/>
      <c r="H859" s="24"/>
      <c r="K859" s="19"/>
      <c r="L859" s="27"/>
      <c r="M859" s="27"/>
      <c r="N859" s="29"/>
      <c r="O859" s="28"/>
      <c r="P859" s="28"/>
    </row>
    <row r="860" spans="6:16" ht="15">
      <c r="F860" s="24"/>
      <c r="G860" s="24"/>
      <c r="H860" s="24"/>
      <c r="K860" s="19"/>
      <c r="L860" s="27"/>
      <c r="M860" s="27"/>
      <c r="N860" s="29"/>
      <c r="O860" s="28"/>
      <c r="P860" s="28"/>
    </row>
    <row r="861" spans="6:16" ht="15">
      <c r="F861" s="24"/>
      <c r="G861" s="24"/>
      <c r="H861" s="24"/>
      <c r="K861" s="19"/>
      <c r="L861" s="27"/>
      <c r="M861" s="27"/>
      <c r="N861" s="29"/>
      <c r="O861" s="28"/>
      <c r="P861" s="28"/>
    </row>
    <row r="862" spans="6:16" ht="15">
      <c r="F862" s="24"/>
      <c r="G862" s="24"/>
      <c r="H862" s="24"/>
      <c r="K862" s="19"/>
      <c r="L862" s="27"/>
      <c r="M862" s="27"/>
      <c r="N862" s="29"/>
      <c r="O862" s="28"/>
      <c r="P862" s="28"/>
    </row>
    <row r="863" spans="6:16" ht="15">
      <c r="F863" s="24"/>
      <c r="G863" s="24"/>
      <c r="H863" s="24"/>
      <c r="K863" s="19"/>
      <c r="L863" s="27"/>
      <c r="M863" s="27"/>
      <c r="N863" s="29"/>
      <c r="O863" s="28"/>
      <c r="P863" s="28"/>
    </row>
    <row r="864" spans="6:16" ht="15">
      <c r="F864" s="24"/>
      <c r="G864" s="24"/>
      <c r="H864" s="24"/>
      <c r="K864" s="19"/>
      <c r="L864" s="27"/>
      <c r="M864" s="27"/>
      <c r="N864" s="29"/>
      <c r="O864" s="28"/>
      <c r="P864" s="28"/>
    </row>
    <row r="865" spans="6:16" ht="15">
      <c r="F865" s="24"/>
      <c r="G865" s="24"/>
      <c r="H865" s="24"/>
      <c r="K865" s="19"/>
      <c r="L865" s="27"/>
      <c r="M865" s="27"/>
      <c r="N865" s="29"/>
      <c r="O865" s="28"/>
      <c r="P865" s="28"/>
    </row>
    <row r="866" spans="6:16" ht="15">
      <c r="F866" s="24"/>
      <c r="G866" s="24"/>
      <c r="H866" s="24"/>
      <c r="K866" s="19"/>
      <c r="L866" s="27"/>
      <c r="M866" s="27"/>
      <c r="N866" s="29"/>
      <c r="O866" s="28"/>
      <c r="P866" s="28"/>
    </row>
    <row r="867" spans="6:16" ht="15">
      <c r="F867" s="24"/>
      <c r="G867" s="24"/>
      <c r="H867" s="24"/>
      <c r="K867" s="19"/>
      <c r="L867" s="27"/>
      <c r="M867" s="27"/>
      <c r="N867" s="29"/>
      <c r="O867" s="28"/>
      <c r="P867" s="28"/>
    </row>
    <row r="868" spans="6:16" ht="15">
      <c r="F868" s="24"/>
      <c r="G868" s="24"/>
      <c r="H868" s="24"/>
      <c r="K868" s="19"/>
      <c r="L868" s="27"/>
      <c r="M868" s="27"/>
      <c r="N868" s="29"/>
      <c r="O868" s="28"/>
      <c r="P868" s="28"/>
    </row>
    <row r="869" spans="6:16" ht="15">
      <c r="F869" s="24"/>
      <c r="G869" s="24"/>
      <c r="H869" s="24"/>
      <c r="K869" s="19"/>
      <c r="L869" s="27"/>
      <c r="M869" s="27"/>
      <c r="N869" s="29"/>
      <c r="O869" s="28"/>
      <c r="P869" s="28"/>
    </row>
    <row r="870" spans="6:16" ht="15">
      <c r="F870" s="24"/>
      <c r="G870" s="24"/>
      <c r="H870" s="24"/>
      <c r="K870" s="19"/>
      <c r="L870" s="27"/>
      <c r="M870" s="27"/>
      <c r="N870" s="29"/>
      <c r="O870" s="28"/>
      <c r="P870" s="28"/>
    </row>
    <row r="871" spans="6:16" ht="15">
      <c r="F871" s="24"/>
      <c r="G871" s="24"/>
      <c r="H871" s="24"/>
      <c r="K871" s="19"/>
      <c r="L871" s="27"/>
      <c r="M871" s="27"/>
      <c r="N871" s="29"/>
      <c r="O871" s="28"/>
      <c r="P871" s="28"/>
    </row>
    <row r="872" spans="6:16" ht="15">
      <c r="F872" s="24"/>
      <c r="G872" s="24"/>
      <c r="H872" s="24"/>
      <c r="K872" s="19"/>
      <c r="L872" s="27"/>
      <c r="M872" s="27"/>
      <c r="N872" s="29"/>
      <c r="O872" s="28"/>
      <c r="P872" s="28"/>
    </row>
    <row r="873" spans="6:16" ht="15">
      <c r="F873" s="24"/>
      <c r="G873" s="24"/>
      <c r="H873" s="24"/>
      <c r="K873" s="19"/>
      <c r="L873" s="27"/>
      <c r="M873" s="27"/>
      <c r="N873" s="29"/>
      <c r="O873" s="28"/>
      <c r="P873" s="28"/>
    </row>
    <row r="874" spans="6:16" ht="15">
      <c r="F874" s="24"/>
      <c r="G874" s="24"/>
      <c r="H874" s="24"/>
      <c r="K874" s="19"/>
      <c r="L874" s="27"/>
      <c r="M874" s="27"/>
      <c r="N874" s="29"/>
      <c r="O874" s="28"/>
      <c r="P874" s="28"/>
    </row>
    <row r="875" spans="6:16" ht="15">
      <c r="F875" s="24"/>
      <c r="G875" s="24"/>
      <c r="H875" s="24"/>
      <c r="K875" s="19"/>
      <c r="L875" s="27"/>
      <c r="M875" s="27"/>
      <c r="N875" s="29"/>
      <c r="O875" s="28"/>
      <c r="P875" s="28"/>
    </row>
    <row r="876" spans="6:16" ht="15">
      <c r="F876" s="24"/>
      <c r="G876" s="24"/>
      <c r="H876" s="24"/>
      <c r="K876" s="19"/>
      <c r="L876" s="27"/>
      <c r="M876" s="27"/>
      <c r="N876" s="29"/>
      <c r="O876" s="28"/>
      <c r="P876" s="28"/>
    </row>
    <row r="877" spans="6:16" ht="15">
      <c r="F877" s="24"/>
      <c r="G877" s="24"/>
      <c r="H877" s="24"/>
      <c r="K877" s="19"/>
      <c r="L877" s="27"/>
      <c r="M877" s="27"/>
      <c r="N877" s="29"/>
      <c r="O877" s="28"/>
      <c r="P877" s="28"/>
    </row>
    <row r="878" spans="6:16" ht="15">
      <c r="F878" s="24"/>
      <c r="G878" s="24"/>
      <c r="H878" s="24"/>
      <c r="K878" s="19"/>
      <c r="L878" s="27"/>
      <c r="M878" s="27"/>
      <c r="N878" s="29"/>
      <c r="O878" s="28"/>
      <c r="P878" s="28"/>
    </row>
    <row r="879" spans="6:16" ht="15">
      <c r="F879" s="24"/>
      <c r="G879" s="24"/>
      <c r="H879" s="24"/>
      <c r="K879" s="19"/>
      <c r="L879" s="27"/>
      <c r="M879" s="27"/>
      <c r="N879" s="29"/>
      <c r="O879" s="28"/>
      <c r="P879" s="28"/>
    </row>
    <row r="880" spans="6:16" ht="15">
      <c r="F880" s="24"/>
      <c r="G880" s="24"/>
      <c r="H880" s="24"/>
      <c r="K880" s="19"/>
      <c r="L880" s="27"/>
      <c r="M880" s="27"/>
      <c r="N880" s="29"/>
      <c r="O880" s="28"/>
      <c r="P880" s="28"/>
    </row>
    <row r="881" spans="6:16" ht="15">
      <c r="F881" s="24"/>
      <c r="G881" s="24"/>
      <c r="H881" s="24"/>
      <c r="K881" s="19"/>
      <c r="L881" s="27"/>
      <c r="M881" s="27"/>
      <c r="N881" s="29"/>
      <c r="O881" s="28"/>
      <c r="P881" s="28"/>
    </row>
    <row r="882" spans="6:16" ht="15">
      <c r="F882" s="24"/>
      <c r="G882" s="24"/>
      <c r="H882" s="24"/>
      <c r="K882" s="19"/>
      <c r="L882" s="27"/>
      <c r="M882" s="27"/>
      <c r="N882" s="29"/>
      <c r="O882" s="28"/>
      <c r="P882" s="28"/>
    </row>
    <row r="883" spans="6:16" ht="15">
      <c r="F883" s="24"/>
      <c r="G883" s="24"/>
      <c r="H883" s="24"/>
      <c r="K883" s="19"/>
      <c r="L883" s="27"/>
      <c r="M883" s="27"/>
      <c r="N883" s="29"/>
      <c r="O883" s="28"/>
      <c r="P883" s="28"/>
    </row>
    <row r="884" spans="6:16" ht="15">
      <c r="F884" s="24"/>
      <c r="G884" s="24"/>
      <c r="H884" s="24"/>
      <c r="K884" s="19"/>
      <c r="L884" s="27"/>
      <c r="M884" s="27"/>
      <c r="N884" s="29"/>
      <c r="O884" s="28"/>
      <c r="P884" s="28"/>
    </row>
    <row r="885" spans="6:16" ht="15">
      <c r="F885" s="24"/>
      <c r="G885" s="24"/>
      <c r="H885" s="24"/>
      <c r="K885" s="19"/>
      <c r="L885" s="27"/>
      <c r="M885" s="27"/>
      <c r="N885" s="29"/>
      <c r="O885" s="28"/>
      <c r="P885" s="28"/>
    </row>
    <row r="886" spans="6:16" ht="15">
      <c r="F886" s="24"/>
      <c r="G886" s="24"/>
      <c r="H886" s="24"/>
      <c r="K886" s="19"/>
      <c r="L886" s="27"/>
      <c r="M886" s="27"/>
      <c r="N886" s="29"/>
      <c r="O886" s="28"/>
      <c r="P886" s="28"/>
    </row>
    <row r="887" spans="6:16" ht="15">
      <c r="F887" s="24"/>
      <c r="G887" s="24"/>
      <c r="H887" s="24"/>
      <c r="K887" s="19"/>
      <c r="L887" s="27"/>
      <c r="M887" s="27"/>
      <c r="N887" s="29"/>
      <c r="O887" s="28"/>
      <c r="P887" s="28"/>
    </row>
    <row r="888" spans="6:16" ht="15">
      <c r="F888" s="24"/>
      <c r="G888" s="24"/>
      <c r="H888" s="24"/>
      <c r="K888" s="19"/>
      <c r="L888" s="27"/>
      <c r="M888" s="27"/>
      <c r="N888" s="29"/>
      <c r="O888" s="28"/>
      <c r="P888" s="28"/>
    </row>
    <row r="889" spans="6:16" ht="15">
      <c r="F889" s="24"/>
      <c r="G889" s="24"/>
      <c r="H889" s="24"/>
      <c r="K889" s="19"/>
      <c r="L889" s="27"/>
      <c r="M889" s="27"/>
      <c r="N889" s="29"/>
      <c r="O889" s="28"/>
      <c r="P889" s="28"/>
    </row>
    <row r="890" spans="6:16" ht="15">
      <c r="F890" s="24"/>
      <c r="G890" s="24"/>
      <c r="H890" s="24"/>
      <c r="K890" s="19"/>
      <c r="L890" s="27"/>
      <c r="M890" s="27"/>
      <c r="N890" s="29"/>
      <c r="O890" s="28"/>
      <c r="P890" s="28"/>
    </row>
    <row r="891" spans="6:16" ht="15">
      <c r="F891" s="24"/>
      <c r="G891" s="24"/>
      <c r="H891" s="24"/>
      <c r="K891" s="19"/>
      <c r="L891" s="27"/>
      <c r="M891" s="27"/>
      <c r="N891" s="29"/>
      <c r="O891" s="28"/>
      <c r="P891" s="28"/>
    </row>
    <row r="892" spans="6:16" ht="15">
      <c r="F892" s="24"/>
      <c r="G892" s="24"/>
      <c r="H892" s="24"/>
      <c r="K892" s="19"/>
      <c r="L892" s="27"/>
      <c r="M892" s="27"/>
      <c r="N892" s="29"/>
      <c r="O892" s="28"/>
      <c r="P892" s="28"/>
    </row>
    <row r="893" spans="6:16" ht="15">
      <c r="F893" s="24"/>
      <c r="G893" s="24"/>
      <c r="H893" s="24"/>
      <c r="K893" s="19"/>
      <c r="L893" s="27"/>
      <c r="M893" s="27"/>
      <c r="N893" s="29"/>
      <c r="O893" s="28"/>
      <c r="P893" s="28"/>
    </row>
    <row r="894" spans="6:16" ht="15">
      <c r="F894" s="24"/>
      <c r="G894" s="24"/>
      <c r="H894" s="24"/>
      <c r="K894" s="19"/>
      <c r="L894" s="27"/>
      <c r="M894" s="27"/>
      <c r="N894" s="29"/>
      <c r="O894" s="28"/>
      <c r="P894" s="28"/>
    </row>
    <row r="895" spans="6:16" ht="15">
      <c r="F895" s="24"/>
      <c r="G895" s="24"/>
      <c r="H895" s="24"/>
      <c r="K895" s="19"/>
      <c r="L895" s="27"/>
      <c r="M895" s="27"/>
      <c r="N895" s="29"/>
      <c r="O895" s="28"/>
      <c r="P895" s="28"/>
    </row>
    <row r="896" spans="6:16" ht="15">
      <c r="F896" s="24"/>
      <c r="G896" s="24"/>
      <c r="H896" s="24"/>
      <c r="K896" s="19"/>
      <c r="L896" s="27"/>
      <c r="M896" s="27"/>
      <c r="N896" s="29"/>
      <c r="O896" s="28"/>
      <c r="P896" s="28"/>
    </row>
    <row r="897" spans="6:16" ht="15">
      <c r="F897" s="24"/>
      <c r="G897" s="24"/>
      <c r="H897" s="24"/>
      <c r="K897" s="19"/>
      <c r="L897" s="27"/>
      <c r="M897" s="27"/>
      <c r="N897" s="29"/>
      <c r="O897" s="28"/>
      <c r="P897" s="28"/>
    </row>
    <row r="898" spans="6:16" ht="15">
      <c r="F898" s="24"/>
      <c r="G898" s="24"/>
      <c r="H898" s="24"/>
      <c r="K898" s="19"/>
      <c r="L898" s="27"/>
      <c r="M898" s="27"/>
      <c r="N898" s="29"/>
      <c r="O898" s="28"/>
      <c r="P898" s="28"/>
    </row>
    <row r="899" spans="6:16" ht="15">
      <c r="F899" s="24"/>
      <c r="G899" s="24"/>
      <c r="H899" s="24"/>
      <c r="K899" s="19"/>
      <c r="L899" s="27"/>
      <c r="M899" s="27"/>
      <c r="N899" s="29"/>
      <c r="O899" s="28"/>
      <c r="P899" s="28"/>
    </row>
    <row r="900" spans="6:16" ht="15">
      <c r="F900" s="24"/>
      <c r="G900" s="24"/>
      <c r="H900" s="24"/>
      <c r="K900" s="19"/>
      <c r="L900" s="27"/>
      <c r="M900" s="27"/>
      <c r="N900" s="29"/>
      <c r="O900" s="28"/>
      <c r="P900" s="28"/>
    </row>
    <row r="901" spans="6:16" ht="15">
      <c r="F901" s="24"/>
      <c r="G901" s="24"/>
      <c r="H901" s="24"/>
      <c r="K901" s="19"/>
      <c r="L901" s="27"/>
      <c r="M901" s="27"/>
      <c r="N901" s="29"/>
      <c r="O901" s="28"/>
      <c r="P901" s="28"/>
    </row>
    <row r="902" spans="6:16" ht="15">
      <c r="F902" s="24"/>
      <c r="G902" s="24"/>
      <c r="H902" s="24"/>
      <c r="K902" s="19"/>
      <c r="L902" s="27"/>
      <c r="M902" s="27"/>
      <c r="N902" s="29"/>
      <c r="O902" s="28"/>
      <c r="P902" s="28"/>
    </row>
    <row r="903" spans="6:16" ht="15">
      <c r="F903" s="24"/>
      <c r="G903" s="24"/>
      <c r="H903" s="24"/>
      <c r="K903" s="19"/>
      <c r="L903" s="27"/>
      <c r="M903" s="27"/>
      <c r="N903" s="29"/>
      <c r="O903" s="28"/>
      <c r="P903" s="28"/>
    </row>
    <row r="904" spans="6:16" ht="15">
      <c r="F904" s="24"/>
      <c r="G904" s="24"/>
      <c r="H904" s="24"/>
      <c r="K904" s="19"/>
      <c r="L904" s="27"/>
      <c r="M904" s="27"/>
      <c r="N904" s="29"/>
      <c r="O904" s="28"/>
      <c r="P904" s="28"/>
    </row>
    <row r="905" spans="6:16" ht="15">
      <c r="F905" s="24"/>
      <c r="G905" s="24"/>
      <c r="H905" s="24"/>
      <c r="K905" s="19"/>
      <c r="L905" s="27"/>
      <c r="M905" s="27"/>
      <c r="N905" s="29"/>
      <c r="O905" s="28"/>
      <c r="P905" s="28"/>
    </row>
    <row r="906" spans="6:16" ht="15">
      <c r="F906" s="24"/>
      <c r="G906" s="24"/>
      <c r="H906" s="24"/>
      <c r="K906" s="19"/>
      <c r="L906" s="27"/>
      <c r="M906" s="27"/>
      <c r="N906" s="29"/>
      <c r="O906" s="28"/>
      <c r="P906" s="28"/>
    </row>
    <row r="907" spans="6:16" ht="15">
      <c r="F907" s="24"/>
      <c r="G907" s="24"/>
      <c r="H907" s="24"/>
      <c r="K907" s="19"/>
      <c r="L907" s="27"/>
      <c r="M907" s="27"/>
      <c r="N907" s="29"/>
      <c r="O907" s="28"/>
      <c r="P907" s="28"/>
    </row>
    <row r="908" spans="6:16" ht="15">
      <c r="F908" s="24"/>
      <c r="G908" s="24"/>
      <c r="H908" s="24"/>
      <c r="K908" s="19"/>
      <c r="L908" s="27"/>
      <c r="M908" s="27"/>
      <c r="N908" s="29"/>
      <c r="O908" s="28"/>
      <c r="P908" s="28"/>
    </row>
    <row r="909" spans="6:16" ht="15">
      <c r="F909" s="24"/>
      <c r="G909" s="24"/>
      <c r="H909" s="24"/>
      <c r="K909" s="19"/>
      <c r="L909" s="27"/>
      <c r="M909" s="27"/>
      <c r="N909" s="29"/>
      <c r="O909" s="28"/>
      <c r="P909" s="28"/>
    </row>
    <row r="910" spans="6:16" ht="15">
      <c r="F910" s="24"/>
      <c r="G910" s="24"/>
      <c r="H910" s="24"/>
      <c r="K910" s="19"/>
      <c r="L910" s="27"/>
      <c r="M910" s="27"/>
      <c r="N910" s="29"/>
      <c r="O910" s="28"/>
      <c r="P910" s="28"/>
    </row>
    <row r="911" spans="6:16" ht="15">
      <c r="F911" s="24"/>
      <c r="G911" s="24"/>
      <c r="H911" s="24"/>
      <c r="K911" s="19"/>
      <c r="L911" s="27"/>
      <c r="M911" s="27"/>
      <c r="N911" s="29"/>
      <c r="O911" s="28"/>
      <c r="P911" s="28"/>
    </row>
    <row r="912" spans="6:16" ht="15">
      <c r="F912" s="24"/>
      <c r="G912" s="24"/>
      <c r="H912" s="24"/>
      <c r="K912" s="19"/>
      <c r="L912" s="27"/>
      <c r="M912" s="27"/>
      <c r="N912" s="29"/>
      <c r="O912" s="28"/>
      <c r="P912" s="28"/>
    </row>
    <row r="913" spans="6:16" ht="15">
      <c r="F913" s="24"/>
      <c r="G913" s="24"/>
      <c r="H913" s="24"/>
      <c r="K913" s="19"/>
      <c r="L913" s="27"/>
      <c r="M913" s="27"/>
      <c r="N913" s="29"/>
      <c r="O913" s="28"/>
      <c r="P913" s="28"/>
    </row>
    <row r="914" spans="6:16" ht="15">
      <c r="F914" s="24"/>
      <c r="G914" s="24"/>
      <c r="H914" s="24"/>
      <c r="K914" s="19"/>
      <c r="L914" s="27"/>
      <c r="M914" s="27"/>
      <c r="N914" s="29"/>
      <c r="O914" s="28"/>
      <c r="P914" s="28"/>
    </row>
    <row r="915" spans="6:16" ht="15">
      <c r="F915" s="24"/>
      <c r="G915" s="24"/>
      <c r="H915" s="24"/>
      <c r="K915" s="19"/>
      <c r="L915" s="27"/>
      <c r="M915" s="27"/>
      <c r="N915" s="29"/>
      <c r="O915" s="28"/>
      <c r="P915" s="28"/>
    </row>
    <row r="916" spans="6:16" ht="15">
      <c r="F916" s="24"/>
      <c r="G916" s="24"/>
      <c r="H916" s="24"/>
      <c r="K916" s="19"/>
      <c r="L916" s="27"/>
      <c r="M916" s="27"/>
      <c r="N916" s="29"/>
      <c r="O916" s="28"/>
      <c r="P916" s="28"/>
    </row>
    <row r="917" spans="6:16" ht="15">
      <c r="F917" s="24"/>
      <c r="G917" s="24"/>
      <c r="H917" s="24"/>
      <c r="K917" s="19"/>
      <c r="L917" s="27"/>
      <c r="M917" s="27"/>
      <c r="N917" s="29"/>
      <c r="O917" s="28"/>
      <c r="P917" s="28"/>
    </row>
    <row r="918" spans="6:16" ht="15">
      <c r="F918" s="24"/>
      <c r="G918" s="24"/>
      <c r="H918" s="24"/>
      <c r="K918" s="19"/>
      <c r="L918" s="27"/>
      <c r="M918" s="27"/>
      <c r="N918" s="29"/>
      <c r="O918" s="28"/>
      <c r="P918" s="28"/>
    </row>
    <row r="919" spans="6:16" ht="15">
      <c r="F919" s="24"/>
      <c r="G919" s="24"/>
      <c r="H919" s="24"/>
      <c r="K919" s="19"/>
      <c r="L919" s="27"/>
      <c r="M919" s="27"/>
      <c r="N919" s="29"/>
      <c r="O919" s="28"/>
      <c r="P919" s="28"/>
    </row>
    <row r="920" spans="6:16" ht="15">
      <c r="F920" s="24"/>
      <c r="G920" s="24"/>
      <c r="H920" s="24"/>
      <c r="K920" s="19"/>
      <c r="L920" s="27"/>
      <c r="M920" s="27"/>
      <c r="N920" s="29"/>
      <c r="O920" s="28"/>
      <c r="P920" s="28"/>
    </row>
    <row r="921" spans="6:16" ht="15">
      <c r="F921" s="24"/>
      <c r="G921" s="24"/>
      <c r="H921" s="24"/>
      <c r="K921" s="19"/>
      <c r="L921" s="27"/>
      <c r="M921" s="27"/>
      <c r="N921" s="29"/>
      <c r="O921" s="28"/>
      <c r="P921" s="28"/>
    </row>
    <row r="922" spans="6:16" ht="15">
      <c r="F922" s="24"/>
      <c r="G922" s="24"/>
      <c r="H922" s="24"/>
      <c r="K922" s="19"/>
      <c r="L922" s="27"/>
      <c r="M922" s="27"/>
      <c r="N922" s="29"/>
      <c r="O922" s="28"/>
      <c r="P922" s="28"/>
    </row>
    <row r="923" spans="6:16" ht="15">
      <c r="F923" s="24"/>
      <c r="G923" s="24"/>
      <c r="H923" s="24"/>
      <c r="K923" s="19"/>
      <c r="L923" s="27"/>
      <c r="M923" s="27"/>
      <c r="N923" s="29"/>
      <c r="O923" s="28"/>
      <c r="P923" s="28"/>
    </row>
    <row r="924" spans="6:16" ht="15">
      <c r="F924" s="24"/>
      <c r="G924" s="24"/>
      <c r="H924" s="24"/>
      <c r="K924" s="19"/>
      <c r="L924" s="27"/>
      <c r="M924" s="27"/>
      <c r="N924" s="29"/>
      <c r="O924" s="28"/>
      <c r="P924" s="28"/>
    </row>
    <row r="925" spans="6:16" ht="15">
      <c r="F925" s="24"/>
      <c r="G925" s="24"/>
      <c r="H925" s="24"/>
      <c r="K925" s="19"/>
      <c r="L925" s="27"/>
      <c r="M925" s="27"/>
      <c r="N925" s="29"/>
      <c r="O925" s="28"/>
      <c r="P925" s="28"/>
    </row>
    <row r="926" spans="6:16" ht="15">
      <c r="F926" s="24"/>
      <c r="G926" s="24"/>
      <c r="H926" s="24"/>
      <c r="K926" s="19"/>
      <c r="L926" s="27"/>
      <c r="M926" s="27"/>
      <c r="N926" s="29"/>
      <c r="O926" s="28"/>
      <c r="P926" s="28"/>
    </row>
    <row r="927" spans="6:16" ht="15">
      <c r="F927" s="24"/>
      <c r="G927" s="24"/>
      <c r="H927" s="24"/>
      <c r="K927" s="19"/>
      <c r="L927" s="27"/>
      <c r="M927" s="27"/>
      <c r="N927" s="29"/>
      <c r="O927" s="28"/>
      <c r="P927" s="28"/>
    </row>
    <row r="928" spans="6:16" ht="15">
      <c r="F928" s="24"/>
      <c r="G928" s="24"/>
      <c r="H928" s="24"/>
      <c r="K928" s="19"/>
      <c r="L928" s="27"/>
      <c r="M928" s="27"/>
      <c r="N928" s="29"/>
      <c r="O928" s="28"/>
      <c r="P928" s="28"/>
    </row>
    <row r="929" spans="6:16" ht="15">
      <c r="F929" s="24"/>
      <c r="G929" s="24"/>
      <c r="H929" s="24"/>
      <c r="K929" s="19"/>
      <c r="L929" s="27"/>
      <c r="M929" s="27"/>
      <c r="N929" s="29"/>
      <c r="O929" s="28"/>
      <c r="P929" s="28"/>
    </row>
    <row r="930" spans="6:16" ht="15">
      <c r="F930" s="24"/>
      <c r="G930" s="24"/>
      <c r="H930" s="24"/>
      <c r="K930" s="19"/>
      <c r="L930" s="27"/>
      <c r="M930" s="27"/>
      <c r="N930" s="29"/>
      <c r="O930" s="28"/>
      <c r="P930" s="28"/>
    </row>
    <row r="931" spans="6:16" ht="15">
      <c r="F931" s="24"/>
      <c r="G931" s="24"/>
      <c r="H931" s="24"/>
      <c r="K931" s="19"/>
      <c r="L931" s="27"/>
      <c r="M931" s="27"/>
      <c r="N931" s="29"/>
      <c r="O931" s="28"/>
      <c r="P931" s="28"/>
    </row>
    <row r="932" spans="6:16" ht="15">
      <c r="F932" s="24"/>
      <c r="G932" s="24"/>
      <c r="H932" s="24"/>
      <c r="K932" s="19"/>
      <c r="L932" s="27"/>
      <c r="M932" s="27"/>
      <c r="N932" s="29"/>
      <c r="O932" s="28"/>
      <c r="P932" s="28"/>
    </row>
    <row r="933" spans="6:16" ht="15">
      <c r="F933" s="24"/>
      <c r="G933" s="24"/>
      <c r="H933" s="24"/>
      <c r="K933" s="19"/>
      <c r="L933" s="27"/>
      <c r="M933" s="27"/>
      <c r="N933" s="29"/>
      <c r="O933" s="28"/>
      <c r="P933" s="28"/>
    </row>
    <row r="934" spans="6:16" ht="15">
      <c r="F934" s="24"/>
      <c r="G934" s="24"/>
      <c r="H934" s="24"/>
      <c r="K934" s="19"/>
      <c r="L934" s="27"/>
      <c r="M934" s="27"/>
      <c r="N934" s="29"/>
      <c r="O934" s="28"/>
      <c r="P934" s="28"/>
    </row>
    <row r="935" spans="6:16" ht="15">
      <c r="F935" s="24"/>
      <c r="G935" s="24"/>
      <c r="H935" s="24"/>
      <c r="K935" s="19"/>
      <c r="L935" s="27"/>
      <c r="M935" s="27"/>
      <c r="N935" s="29"/>
      <c r="O935" s="28"/>
      <c r="P935" s="28"/>
    </row>
    <row r="936" spans="6:16" ht="15">
      <c r="F936" s="24"/>
      <c r="G936" s="24"/>
      <c r="H936" s="24"/>
      <c r="K936" s="19"/>
      <c r="L936" s="27"/>
      <c r="M936" s="27"/>
      <c r="N936" s="29"/>
      <c r="O936" s="28"/>
      <c r="P936" s="28"/>
    </row>
    <row r="937" spans="6:16" ht="15">
      <c r="F937" s="24"/>
      <c r="G937" s="24"/>
      <c r="H937" s="24"/>
      <c r="K937" s="19"/>
      <c r="L937" s="27"/>
      <c r="M937" s="27"/>
      <c r="N937" s="29"/>
      <c r="O937" s="28"/>
      <c r="P937" s="28"/>
    </row>
    <row r="938" spans="6:16" ht="15">
      <c r="F938" s="24"/>
      <c r="G938" s="24"/>
      <c r="H938" s="24"/>
      <c r="K938" s="19"/>
      <c r="L938" s="27"/>
      <c r="M938" s="27"/>
      <c r="N938" s="29"/>
      <c r="O938" s="28"/>
      <c r="P938" s="28"/>
    </row>
    <row r="939" spans="6:16" ht="15">
      <c r="F939" s="24"/>
      <c r="G939" s="24"/>
      <c r="H939" s="24"/>
      <c r="K939" s="19"/>
      <c r="L939" s="27"/>
      <c r="M939" s="27"/>
      <c r="N939" s="29"/>
      <c r="O939" s="28"/>
      <c r="P939" s="28"/>
    </row>
    <row r="940" spans="6:16" ht="15">
      <c r="F940" s="24"/>
      <c r="G940" s="24"/>
      <c r="H940" s="24"/>
      <c r="K940" s="19"/>
      <c r="L940" s="27"/>
      <c r="M940" s="27"/>
      <c r="N940" s="29"/>
      <c r="O940" s="28"/>
      <c r="P940" s="28"/>
    </row>
    <row r="941" spans="6:16" ht="15">
      <c r="F941" s="24"/>
      <c r="G941" s="24"/>
      <c r="H941" s="24"/>
      <c r="K941" s="19"/>
      <c r="L941" s="27"/>
      <c r="M941" s="27"/>
      <c r="N941" s="29"/>
      <c r="O941" s="28"/>
      <c r="P941" s="28"/>
    </row>
    <row r="942" spans="6:16" ht="15">
      <c r="F942" s="24"/>
      <c r="G942" s="24"/>
      <c r="H942" s="24"/>
      <c r="K942" s="19"/>
      <c r="L942" s="27"/>
      <c r="M942" s="27"/>
      <c r="N942" s="29"/>
      <c r="O942" s="28"/>
      <c r="P942" s="28"/>
    </row>
    <row r="943" spans="6:16" ht="15">
      <c r="F943" s="24"/>
      <c r="G943" s="24"/>
      <c r="H943" s="24"/>
      <c r="K943" s="19"/>
      <c r="L943" s="27"/>
      <c r="M943" s="27"/>
      <c r="N943" s="29"/>
      <c r="O943" s="28"/>
      <c r="P943" s="28"/>
    </row>
    <row r="944" spans="6:16" ht="15">
      <c r="F944" s="24"/>
      <c r="G944" s="24"/>
      <c r="H944" s="24"/>
      <c r="K944" s="19"/>
      <c r="L944" s="27"/>
      <c r="M944" s="27"/>
      <c r="N944" s="29"/>
      <c r="O944" s="28"/>
      <c r="P944" s="28"/>
    </row>
    <row r="945" spans="6:16" ht="15">
      <c r="F945" s="24"/>
      <c r="G945" s="24"/>
      <c r="H945" s="24"/>
      <c r="K945" s="19"/>
      <c r="L945" s="27"/>
      <c r="M945" s="27"/>
      <c r="N945" s="29"/>
      <c r="O945" s="28"/>
      <c r="P945" s="28"/>
    </row>
    <row r="946" spans="6:16" ht="15">
      <c r="F946" s="24"/>
      <c r="G946" s="24"/>
      <c r="H946" s="24"/>
      <c r="K946" s="19"/>
      <c r="L946" s="27"/>
      <c r="M946" s="27"/>
      <c r="N946" s="29"/>
      <c r="O946" s="28"/>
      <c r="P946" s="28"/>
    </row>
    <row r="947" spans="6:16" ht="15">
      <c r="F947" s="24"/>
      <c r="G947" s="24"/>
      <c r="H947" s="24"/>
      <c r="K947" s="19"/>
      <c r="L947" s="27"/>
      <c r="M947" s="27"/>
      <c r="N947" s="29"/>
      <c r="O947" s="28"/>
      <c r="P947" s="28"/>
    </row>
    <row r="948" spans="6:16" ht="15">
      <c r="F948" s="24"/>
      <c r="G948" s="24"/>
      <c r="H948" s="24"/>
      <c r="K948" s="19"/>
      <c r="L948" s="27"/>
      <c r="M948" s="27"/>
      <c r="N948" s="29"/>
      <c r="O948" s="28"/>
      <c r="P948" s="28"/>
    </row>
    <row r="949" spans="6:16" ht="15">
      <c r="F949" s="24"/>
      <c r="G949" s="24"/>
      <c r="H949" s="24"/>
      <c r="K949" s="19"/>
      <c r="L949" s="27"/>
      <c r="M949" s="27"/>
      <c r="N949" s="29"/>
      <c r="O949" s="28"/>
      <c r="P949" s="28"/>
    </row>
    <row r="950" spans="6:16" ht="15">
      <c r="F950" s="24"/>
      <c r="G950" s="24"/>
      <c r="H950" s="24"/>
      <c r="K950" s="19"/>
      <c r="L950" s="27"/>
      <c r="M950" s="27"/>
      <c r="N950" s="29"/>
      <c r="O950" s="28"/>
      <c r="P950" s="28"/>
    </row>
    <row r="951" spans="6:16" ht="15">
      <c r="F951" s="24"/>
      <c r="G951" s="24"/>
      <c r="H951" s="24"/>
      <c r="K951" s="19"/>
      <c r="L951" s="27"/>
      <c r="M951" s="27"/>
      <c r="N951" s="29"/>
      <c r="O951" s="28"/>
      <c r="P951" s="28"/>
    </row>
    <row r="952" spans="6:16" ht="15">
      <c r="F952" s="24"/>
      <c r="G952" s="24"/>
      <c r="H952" s="24"/>
      <c r="K952" s="19"/>
      <c r="L952" s="27"/>
      <c r="M952" s="27"/>
      <c r="N952" s="29"/>
      <c r="O952" s="28"/>
      <c r="P952" s="28"/>
    </row>
    <row r="953" spans="6:16" ht="15">
      <c r="F953" s="24"/>
      <c r="G953" s="24"/>
      <c r="H953" s="24"/>
      <c r="K953" s="19"/>
      <c r="L953" s="27"/>
      <c r="M953" s="27"/>
      <c r="N953" s="29"/>
      <c r="O953" s="28"/>
      <c r="P953" s="28"/>
    </row>
    <row r="954" spans="6:16" ht="15">
      <c r="F954" s="24"/>
      <c r="G954" s="24"/>
      <c r="H954" s="24"/>
      <c r="K954" s="19"/>
      <c r="L954" s="27"/>
      <c r="M954" s="27"/>
      <c r="N954" s="29"/>
      <c r="O954" s="28"/>
      <c r="P954" s="28"/>
    </row>
    <row r="955" spans="6:16" ht="15">
      <c r="F955" s="24"/>
      <c r="G955" s="24"/>
      <c r="H955" s="24"/>
      <c r="K955" s="19"/>
      <c r="L955" s="27"/>
      <c r="M955" s="27"/>
      <c r="N955" s="29"/>
      <c r="O955" s="28"/>
      <c r="P955" s="28"/>
    </row>
    <row r="956" spans="6:16" ht="15">
      <c r="F956" s="24"/>
      <c r="G956" s="24"/>
      <c r="H956" s="24"/>
      <c r="K956" s="19"/>
      <c r="L956" s="27"/>
      <c r="M956" s="27"/>
      <c r="N956" s="29"/>
      <c r="O956" s="28"/>
      <c r="P956" s="28"/>
    </row>
    <row r="957" spans="6:16" ht="15">
      <c r="F957" s="24"/>
      <c r="G957" s="24"/>
      <c r="H957" s="24"/>
      <c r="K957" s="19"/>
      <c r="L957" s="27"/>
      <c r="M957" s="27"/>
      <c r="N957" s="29"/>
      <c r="O957" s="28"/>
      <c r="P957" s="28"/>
    </row>
    <row r="958" spans="6:16" ht="15">
      <c r="F958" s="24"/>
      <c r="G958" s="24"/>
      <c r="H958" s="24"/>
      <c r="K958" s="19"/>
      <c r="L958" s="27"/>
      <c r="M958" s="27"/>
      <c r="N958" s="29"/>
      <c r="O958" s="28"/>
      <c r="P958" s="28"/>
    </row>
    <row r="959" spans="6:16" ht="15">
      <c r="F959" s="24"/>
      <c r="G959" s="24"/>
      <c r="H959" s="24"/>
      <c r="K959" s="19"/>
      <c r="L959" s="27"/>
      <c r="M959" s="27"/>
      <c r="N959" s="29"/>
      <c r="O959" s="28"/>
      <c r="P959" s="28"/>
    </row>
    <row r="960" spans="6:16" ht="15">
      <c r="F960" s="24"/>
      <c r="G960" s="24"/>
      <c r="H960" s="24"/>
      <c r="K960" s="19"/>
      <c r="L960" s="27"/>
      <c r="M960" s="27"/>
      <c r="N960" s="29"/>
      <c r="O960" s="28"/>
      <c r="P960" s="28"/>
    </row>
    <row r="961" spans="6:16" ht="15">
      <c r="F961" s="24"/>
      <c r="G961" s="24"/>
      <c r="H961" s="24"/>
      <c r="K961" s="19"/>
      <c r="L961" s="27"/>
      <c r="M961" s="27"/>
      <c r="N961" s="29"/>
      <c r="O961" s="28"/>
      <c r="P961" s="28"/>
    </row>
    <row r="962" spans="6:16" ht="15">
      <c r="F962" s="24"/>
      <c r="G962" s="24"/>
      <c r="H962" s="24"/>
      <c r="K962" s="19"/>
      <c r="L962" s="27"/>
      <c r="M962" s="27"/>
      <c r="N962" s="29"/>
      <c r="O962" s="28"/>
      <c r="P962" s="28"/>
    </row>
    <row r="963" spans="6:16" ht="15">
      <c r="F963" s="24"/>
      <c r="G963" s="24"/>
      <c r="H963" s="24"/>
      <c r="K963" s="19"/>
      <c r="L963" s="27"/>
      <c r="M963" s="27"/>
      <c r="N963" s="29"/>
      <c r="O963" s="28"/>
      <c r="P963" s="28"/>
    </row>
    <row r="964" spans="6:16" ht="15">
      <c r="F964" s="24"/>
      <c r="G964" s="24"/>
      <c r="H964" s="24"/>
      <c r="K964" s="19"/>
      <c r="L964" s="27"/>
      <c r="M964" s="27"/>
      <c r="N964" s="29"/>
      <c r="O964" s="28"/>
      <c r="P964" s="28"/>
    </row>
    <row r="965" spans="6:16" ht="15">
      <c r="F965" s="24"/>
      <c r="G965" s="24"/>
      <c r="H965" s="24"/>
      <c r="K965" s="19"/>
      <c r="L965" s="27"/>
      <c r="M965" s="27"/>
      <c r="N965" s="29"/>
      <c r="O965" s="28"/>
      <c r="P965" s="28"/>
    </row>
    <row r="966" spans="6:16" ht="15">
      <c r="F966" s="24"/>
      <c r="G966" s="24"/>
      <c r="H966" s="24"/>
      <c r="K966" s="19"/>
      <c r="L966" s="27"/>
      <c r="M966" s="27"/>
      <c r="N966" s="29"/>
      <c r="O966" s="28"/>
      <c r="P966" s="28"/>
    </row>
    <row r="967" spans="6:16" ht="15">
      <c r="F967" s="24"/>
      <c r="G967" s="24"/>
      <c r="H967" s="24"/>
      <c r="K967" s="19"/>
      <c r="L967" s="27"/>
      <c r="M967" s="27"/>
      <c r="N967" s="29"/>
      <c r="O967" s="28"/>
      <c r="P967" s="28"/>
    </row>
    <row r="968" spans="6:16" ht="15">
      <c r="F968" s="24"/>
      <c r="G968" s="24"/>
      <c r="H968" s="24"/>
      <c r="K968" s="19"/>
      <c r="L968" s="27"/>
      <c r="M968" s="27"/>
      <c r="N968" s="29"/>
      <c r="O968" s="28"/>
      <c r="P968" s="28"/>
    </row>
    <row r="969" spans="6:16" ht="15">
      <c r="F969" s="24"/>
      <c r="G969" s="24"/>
      <c r="H969" s="24"/>
      <c r="K969" s="19"/>
      <c r="L969" s="27"/>
      <c r="M969" s="27"/>
      <c r="N969" s="29"/>
      <c r="O969" s="28"/>
      <c r="P969" s="28"/>
    </row>
    <row r="970" spans="6:16" ht="15">
      <c r="F970" s="24"/>
      <c r="G970" s="24"/>
      <c r="H970" s="24"/>
      <c r="K970" s="19"/>
      <c r="L970" s="27"/>
      <c r="M970" s="27"/>
      <c r="N970" s="29"/>
      <c r="O970" s="28"/>
      <c r="P970" s="28"/>
    </row>
    <row r="971" spans="6:16" ht="15">
      <c r="F971" s="24"/>
      <c r="G971" s="24"/>
      <c r="H971" s="24"/>
      <c r="K971" s="19"/>
      <c r="L971" s="27"/>
      <c r="M971" s="27"/>
      <c r="N971" s="29"/>
      <c r="O971" s="28"/>
      <c r="P971" s="28"/>
    </row>
    <row r="972" spans="6:16" ht="15">
      <c r="F972" s="24"/>
      <c r="G972" s="24"/>
      <c r="H972" s="24"/>
      <c r="K972" s="19"/>
      <c r="L972" s="27"/>
      <c r="M972" s="27"/>
      <c r="N972" s="29"/>
      <c r="O972" s="28"/>
      <c r="P972" s="28"/>
    </row>
    <row r="973" spans="6:16" ht="15">
      <c r="F973" s="24"/>
      <c r="G973" s="24"/>
      <c r="H973" s="24"/>
      <c r="K973" s="19"/>
      <c r="L973" s="27"/>
      <c r="M973" s="27"/>
      <c r="N973" s="29"/>
      <c r="O973" s="28"/>
      <c r="P973" s="28"/>
    </row>
    <row r="974" spans="6:16" ht="15">
      <c r="F974" s="24"/>
      <c r="G974" s="24"/>
      <c r="H974" s="24"/>
      <c r="K974" s="19"/>
      <c r="L974" s="27"/>
      <c r="M974" s="27"/>
      <c r="N974" s="29"/>
      <c r="O974" s="28"/>
      <c r="P974" s="28"/>
    </row>
    <row r="975" spans="6:16" ht="15">
      <c r="F975" s="24"/>
      <c r="G975" s="24"/>
      <c r="H975" s="24"/>
      <c r="K975" s="19"/>
      <c r="L975" s="27"/>
      <c r="M975" s="27"/>
      <c r="N975" s="29"/>
      <c r="O975" s="28"/>
      <c r="P975" s="28"/>
    </row>
    <row r="976" spans="6:16" ht="15">
      <c r="F976" s="24"/>
      <c r="G976" s="24"/>
      <c r="H976" s="24"/>
      <c r="K976" s="19"/>
      <c r="L976" s="27"/>
      <c r="M976" s="27"/>
      <c r="N976" s="29"/>
      <c r="O976" s="28"/>
      <c r="P976" s="28"/>
    </row>
    <row r="977" spans="6:16" ht="15">
      <c r="F977" s="24"/>
      <c r="G977" s="24"/>
      <c r="H977" s="24"/>
      <c r="K977" s="19"/>
      <c r="L977" s="27"/>
      <c r="M977" s="27"/>
      <c r="N977" s="29"/>
      <c r="O977" s="28"/>
      <c r="P977" s="28"/>
    </row>
    <row r="978" spans="6:16" ht="15">
      <c r="F978" s="24"/>
      <c r="G978" s="24"/>
      <c r="H978" s="24"/>
      <c r="K978" s="19"/>
      <c r="L978" s="27"/>
      <c r="M978" s="27"/>
      <c r="N978" s="29"/>
      <c r="O978" s="28"/>
      <c r="P978" s="28"/>
    </row>
    <row r="979" spans="6:16" ht="15">
      <c r="F979" s="24"/>
      <c r="G979" s="24"/>
      <c r="H979" s="24"/>
      <c r="K979" s="19"/>
      <c r="L979" s="27"/>
      <c r="M979" s="27"/>
      <c r="N979" s="29"/>
      <c r="O979" s="28"/>
      <c r="P979" s="28"/>
    </row>
    <row r="980" spans="6:16" ht="15">
      <c r="F980" s="24"/>
      <c r="G980" s="24"/>
      <c r="H980" s="24"/>
      <c r="K980" s="19"/>
      <c r="L980" s="27"/>
      <c r="M980" s="27"/>
      <c r="N980" s="29"/>
      <c r="O980" s="28"/>
      <c r="P980" s="28"/>
    </row>
    <row r="981" spans="6:16" ht="15">
      <c r="F981" s="24"/>
      <c r="G981" s="24"/>
      <c r="H981" s="24"/>
      <c r="K981" s="19"/>
      <c r="L981" s="27"/>
      <c r="M981" s="27"/>
      <c r="N981" s="29"/>
      <c r="O981" s="28"/>
      <c r="P981" s="28"/>
    </row>
    <row r="982" spans="6:16" ht="15">
      <c r="F982" s="24"/>
      <c r="G982" s="24"/>
      <c r="H982" s="24"/>
      <c r="K982" s="19"/>
      <c r="L982" s="27"/>
      <c r="M982" s="27"/>
      <c r="N982" s="29"/>
      <c r="O982" s="28"/>
      <c r="P982" s="28"/>
    </row>
    <row r="983" spans="6:16" ht="15">
      <c r="F983" s="24"/>
      <c r="G983" s="24"/>
      <c r="H983" s="24"/>
      <c r="K983" s="19"/>
      <c r="L983" s="27"/>
      <c r="M983" s="27"/>
      <c r="N983" s="29"/>
      <c r="O983" s="28"/>
      <c r="P983" s="28"/>
    </row>
    <row r="984" spans="6:16" ht="15">
      <c r="F984" s="24"/>
      <c r="G984" s="24"/>
      <c r="H984" s="24"/>
      <c r="K984" s="19"/>
      <c r="L984" s="27"/>
      <c r="M984" s="27"/>
      <c r="N984" s="29"/>
      <c r="O984" s="28"/>
      <c r="P984" s="28"/>
    </row>
    <row r="985" spans="6:16" ht="15">
      <c r="F985" s="24"/>
      <c r="G985" s="24"/>
      <c r="H985" s="24"/>
      <c r="K985" s="19"/>
      <c r="L985" s="27"/>
      <c r="M985" s="27"/>
      <c r="N985" s="29"/>
      <c r="O985" s="28"/>
      <c r="P985" s="28"/>
    </row>
    <row r="986" spans="6:16" ht="15">
      <c r="F986" s="24"/>
      <c r="G986" s="24"/>
      <c r="H986" s="24"/>
      <c r="K986" s="19"/>
      <c r="L986" s="27"/>
      <c r="M986" s="27"/>
      <c r="N986" s="29"/>
      <c r="O986" s="28"/>
      <c r="P986" s="28"/>
    </row>
    <row r="987" spans="6:16" ht="15">
      <c r="F987" s="24"/>
      <c r="G987" s="24"/>
      <c r="H987" s="24"/>
      <c r="K987" s="19"/>
      <c r="L987" s="27"/>
      <c r="M987" s="27"/>
      <c r="N987" s="29"/>
      <c r="O987" s="28"/>
      <c r="P987" s="28"/>
    </row>
    <row r="988" spans="6:16" ht="15">
      <c r="F988" s="24"/>
      <c r="G988" s="24"/>
      <c r="H988" s="24"/>
      <c r="K988" s="19"/>
      <c r="L988" s="27"/>
      <c r="M988" s="27"/>
      <c r="N988" s="29"/>
      <c r="O988" s="28"/>
      <c r="P988" s="28"/>
    </row>
    <row r="989" spans="6:16" ht="15">
      <c r="F989" s="24"/>
      <c r="G989" s="24"/>
      <c r="H989" s="24"/>
      <c r="K989" s="19"/>
      <c r="L989" s="27"/>
      <c r="M989" s="27"/>
      <c r="N989" s="29"/>
      <c r="O989" s="28"/>
      <c r="P989" s="28"/>
    </row>
    <row r="990" spans="6:16" ht="15">
      <c r="F990" s="24"/>
      <c r="G990" s="24"/>
      <c r="H990" s="24"/>
      <c r="K990" s="19"/>
      <c r="L990" s="27"/>
      <c r="M990" s="27"/>
      <c r="N990" s="29"/>
      <c r="O990" s="28"/>
      <c r="P990" s="28"/>
    </row>
    <row r="991" spans="6:16" ht="15">
      <c r="F991" s="24"/>
      <c r="G991" s="24"/>
      <c r="H991" s="24"/>
      <c r="K991" s="19"/>
      <c r="L991" s="27"/>
      <c r="M991" s="27"/>
      <c r="N991" s="29"/>
      <c r="O991" s="28"/>
      <c r="P991" s="28"/>
    </row>
    <row r="992" spans="6:16" ht="15">
      <c r="F992" s="24"/>
      <c r="G992" s="24"/>
      <c r="H992" s="24"/>
      <c r="K992" s="19"/>
      <c r="L992" s="27"/>
      <c r="M992" s="27"/>
      <c r="N992" s="29"/>
      <c r="O992" s="28"/>
      <c r="P992" s="28"/>
    </row>
    <row r="993" spans="6:16" ht="15">
      <c r="F993" s="24"/>
      <c r="G993" s="24"/>
      <c r="H993" s="24"/>
      <c r="K993" s="19"/>
      <c r="L993" s="27"/>
      <c r="M993" s="27"/>
      <c r="N993" s="29"/>
      <c r="O993" s="28"/>
      <c r="P993" s="28"/>
    </row>
    <row r="994" spans="6:16" ht="15">
      <c r="F994" s="24"/>
      <c r="G994" s="24"/>
      <c r="H994" s="24"/>
      <c r="K994" s="19"/>
      <c r="L994" s="27"/>
      <c r="M994" s="27"/>
      <c r="N994" s="29"/>
      <c r="O994" s="28"/>
      <c r="P994" s="28"/>
    </row>
    <row r="995" spans="6:16" ht="15">
      <c r="F995" s="24"/>
      <c r="G995" s="24"/>
      <c r="H995" s="24"/>
      <c r="K995" s="19"/>
      <c r="L995" s="27"/>
      <c r="M995" s="27"/>
      <c r="N995" s="29"/>
      <c r="O995" s="28"/>
      <c r="P995" s="28"/>
    </row>
    <row r="996" spans="12:16" ht="15">
      <c r="L996" s="27" t="e">
        <f>((#REF!-1)*(1-(IF(F996="no",0,'win bsp'!$B$3)))+1)</f>
        <v>#REF!</v>
      </c>
      <c r="M996" s="27">
        <f>E996*IF(G996="yes",2,1)</f>
        <v>0</v>
      </c>
      <c r="N996" s="29"/>
      <c r="O996" s="28"/>
      <c r="P996" s="28"/>
    </row>
    <row r="997" spans="12:16" ht="15">
      <c r="L997" s="27" t="e">
        <f>((#REF!-1)*(1-(IF(F997="no",0,'win bsp'!$B$3)))+1)</f>
        <v>#REF!</v>
      </c>
      <c r="M997" s="27">
        <f>E997*IF(G997="yes",2,1)</f>
        <v>0</v>
      </c>
      <c r="N997" s="29"/>
      <c r="O997" s="28"/>
      <c r="P997" s="28"/>
    </row>
    <row r="998" spans="12:16" ht="15">
      <c r="L998" s="27" t="e">
        <f>((#REF!-1)*(1-(IF(F998="no",0,'win bsp'!$B$3)))+1)</f>
        <v>#REF!</v>
      </c>
      <c r="M998" s="27">
        <f>E998*IF(G998="yes",2,1)</f>
        <v>0</v>
      </c>
      <c r="N998" s="29"/>
      <c r="O998" s="28"/>
      <c r="P998" s="28"/>
    </row>
    <row r="999" spans="12:16" ht="15">
      <c r="L999" s="27" t="e">
        <f>((#REF!-1)*(1-(IF(F999="no",0,'win bsp'!$B$3)))+1)</f>
        <v>#REF!</v>
      </c>
      <c r="M999" s="27">
        <f>E999*IF(G999="yes",2,1)</f>
        <v>0</v>
      </c>
      <c r="N999" s="29"/>
      <c r="O999" s="28"/>
      <c r="P999" s="28"/>
    </row>
  </sheetData>
  <sheetProtection selectLockedCells="1" selectUnlockedCells="1"/>
  <dataValidations count="3">
    <dataValidation type="list" allowBlank="1" showInputMessage="1" showErrorMessage="1" promptTitle="RESULT" prompt="Select the result of the race." errorTitle="Attention" error="Please select a result from the list." sqref="K8:K995">
      <formula1>RESULT</formula1>
    </dataValidation>
    <dataValidation type="list" allowBlank="1" showInputMessage="1" showErrorMessage="1" promptTitle="Enter EW fraction" prompt="Select the applicable each-way fraction from the list." errorTitle="Attention!" error="Please select the applicable each-way fraction from the list." sqref="H8:H995">
      <formula1>FRACTIONS</formula1>
    </dataValidation>
    <dataValidation type="list" allowBlank="1" showInputMessage="1" showErrorMessage="1" promptTitle="Each Way?" prompt="Enter Yes or No" errorTitle="Attention" error="Please select YES or NO." sqref="G8:G995">
      <formula1>EACHWAY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29.57421875" style="0" bestFit="1" customWidth="1"/>
    <col min="2" max="2" width="12.7109375" style="0" bestFit="1" customWidth="1"/>
  </cols>
  <sheetData>
    <row r="2" spans="1:2" ht="16.5" thickBot="1">
      <c r="A2" s="1"/>
      <c r="B2" s="10" t="s">
        <v>147</v>
      </c>
    </row>
    <row r="3" spans="1:2" ht="15.75">
      <c r="A3" s="3" t="s">
        <v>17</v>
      </c>
      <c r="B3" s="2">
        <f>SUM('win bsp'!P8:P999)</f>
        <v>-129.24000000000038</v>
      </c>
    </row>
    <row r="4" ht="12.75">
      <c r="B4" s="15"/>
    </row>
    <row r="5" spans="1:2" ht="15.75">
      <c r="A5" s="3" t="s">
        <v>7</v>
      </c>
      <c r="B5" s="2">
        <f>B3+'win bsp'!$B$1</f>
        <v>870.7599999999996</v>
      </c>
    </row>
    <row r="6" ht="15">
      <c r="B6" s="4"/>
    </row>
    <row r="7" spans="1:2" ht="15.75">
      <c r="A7" s="3" t="s">
        <v>23</v>
      </c>
      <c r="B7" s="6">
        <f>B3/'win bsp'!$B$1</f>
        <v>-0.12924000000000038</v>
      </c>
    </row>
    <row r="8" spans="1:2" ht="15.75">
      <c r="A8" s="3" t="s">
        <v>10</v>
      </c>
      <c r="B8" s="4">
        <f>COUNTIF('win bsp'!P8:P999,"&gt;0")</f>
        <v>51</v>
      </c>
    </row>
    <row r="9" spans="1:7" ht="15.75">
      <c r="A9" s="3" t="s">
        <v>8</v>
      </c>
      <c r="B9" s="4">
        <f>COUNT('win bsp'!I8:I999)</f>
        <v>200</v>
      </c>
      <c r="G9" s="12"/>
    </row>
    <row r="10" spans="1:7" ht="15.75">
      <c r="A10" s="3" t="s">
        <v>9</v>
      </c>
      <c r="B10" s="6">
        <f>B8/B9</f>
        <v>0.255</v>
      </c>
      <c r="G10" s="12"/>
    </row>
    <row r="11" spans="1:2" ht="15.75">
      <c r="A11" s="3" t="s">
        <v>24</v>
      </c>
      <c r="B11" s="6">
        <f>B3/('win bsp'!$B$2*SUM('win bsp'!$M$8:$M$999))</f>
        <v>-0.03183251231527103</v>
      </c>
    </row>
    <row r="12" spans="1:2" ht="15.75">
      <c r="A12" s="3"/>
      <c r="B12" s="5"/>
    </row>
    <row r="13" spans="1:2" ht="15.75">
      <c r="A13" s="3"/>
      <c r="B13" s="5"/>
    </row>
    <row r="14" spans="1:2" ht="15.75">
      <c r="A14" s="3"/>
      <c r="B14" s="5"/>
    </row>
    <row r="21" spans="1:2" ht="15">
      <c r="A21" s="12"/>
      <c r="B21" s="12"/>
    </row>
    <row r="22" spans="1:2" ht="15">
      <c r="A22" s="12"/>
      <c r="B22" s="12"/>
    </row>
    <row r="23" spans="1:2" ht="15">
      <c r="A23" s="13"/>
      <c r="B23" s="13"/>
    </row>
    <row r="24" spans="1:2" ht="15">
      <c r="A24" s="13"/>
      <c r="B24" s="13"/>
    </row>
    <row r="25" spans="1:2" ht="15">
      <c r="A25" s="13"/>
      <c r="B25" s="13"/>
    </row>
    <row r="26" spans="1:2" ht="15">
      <c r="A26" s="14"/>
      <c r="B26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29</v>
      </c>
    </row>
    <row r="2" ht="12.75">
      <c r="A2" t="s">
        <v>28</v>
      </c>
    </row>
    <row r="3" ht="12.75">
      <c r="A3" t="s">
        <v>26</v>
      </c>
    </row>
    <row r="4" ht="12.75">
      <c r="A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sheetData>
    <row r="1" ht="12.75">
      <c r="A1">
        <v>0</v>
      </c>
    </row>
    <row r="2" ht="12.75">
      <c r="A2">
        <v>0.2</v>
      </c>
    </row>
    <row r="3" ht="12.75">
      <c r="A3">
        <v>0.25</v>
      </c>
    </row>
    <row r="4" ht="12.75">
      <c r="A4">
        <v>0.33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dcterms:created xsi:type="dcterms:W3CDTF">2014-02-01T14:35:18Z</dcterms:created>
  <dcterms:modified xsi:type="dcterms:W3CDTF">2017-02-04T17:42:26Z</dcterms:modified>
  <cp:category/>
  <cp:version/>
  <cp:contentType/>
  <cp:contentStatus/>
</cp:coreProperties>
</file>