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correctscores.net/"/>
    </mc:Choice>
  </mc:AlternateContent>
  <bookViews>
    <workbookView xWindow="0" yWindow="0" windowWidth="28800" windowHeight="11850" tabRatio="339" firstSheet="1" activeTab="1"/>
  </bookViews>
  <sheets>
    <sheet name="month 2" sheetId="11" state="hidden" r:id="rId1"/>
    <sheet name="results log" sheetId="9" r:id="rId2"/>
    <sheet name="summary" sheetId="7" r:id="rId3"/>
    <sheet name="Sheet1" sheetId="10" state="hidden" r:id="rId4"/>
    <sheet name="whole trial - fixed stake" sheetId="1" state="hidden" r:id="rId5"/>
    <sheet name="months 3 to 5 only" sheetId="8" state="hidden" r:id="rId6"/>
    <sheet name="months 1 and 2 only" sheetId="6" state="hidden" r:id="rId7"/>
    <sheet name="lay with nay no ceiling" sheetId="5" state="hidden" r:id="rId8"/>
  </sheets>
  <externalReferences>
    <externalReference r:id="rId9"/>
  </externalReferences>
  <definedNames>
    <definedName name="__Anonymous_Sheet_DB__1" localSheetId="7">'lay with nay no ceiling'!$H:$H</definedName>
    <definedName name="__Anonymous_Sheet_DB__1" localSheetId="0">'month 2'!#REF!</definedName>
    <definedName name="__Anonymous_Sheet_DB__1" localSheetId="6">'months 1 and 2 only'!$H:$H</definedName>
    <definedName name="__Anonymous_Sheet_DB__1" localSheetId="5">'months 3 to 5 only'!$H:$H</definedName>
    <definedName name="__Anonymous_Sheet_DB__1" localSheetId="1">'results log'!#REF!</definedName>
    <definedName name="__Anonymous_Sheet_DB__1">'whole trial - fixed stake'!$F:$F</definedName>
    <definedName name="_xlnm._FilterDatabase" localSheetId="7" hidden="1">'lay with nay no ceiling'!$H:$H</definedName>
    <definedName name="_xlnm._FilterDatabase" localSheetId="0" hidden="1">'month 2'!#REF!</definedName>
    <definedName name="_xlnm._FilterDatabase" localSheetId="6" hidden="1">'months 1 and 2 only'!$H:$H</definedName>
    <definedName name="_xlnm._FilterDatabase" localSheetId="5" hidden="1">'months 3 to 5 only'!$H:$H</definedName>
    <definedName name="_xlnm._FilterDatabase" localSheetId="1" hidden="1">'results log'!$D$1:$D$1378</definedName>
    <definedName name="_xlnm._FilterDatabase" localSheetId="4" hidden="1">'whole trial - fixed stake'!$F:$F</definedName>
  </definedNames>
  <calcPr calcId="171027" concurrentCalc="0"/>
</workbook>
</file>

<file path=xl/calcChain.xml><?xml version="1.0" encoding="utf-8"?>
<calcChain xmlns="http://schemas.openxmlformats.org/spreadsheetml/2006/main">
  <c r="J170" i="9" l="1"/>
  <c r="K170" i="9"/>
  <c r="L170" i="9"/>
  <c r="M170" i="9"/>
  <c r="N170" i="9"/>
  <c r="O170" i="9"/>
  <c r="P170" i="9"/>
  <c r="Q170" i="9"/>
  <c r="J171" i="9"/>
  <c r="K171" i="9"/>
  <c r="L171" i="9"/>
  <c r="M171" i="9"/>
  <c r="N171" i="9"/>
  <c r="O171" i="9"/>
  <c r="P171" i="9"/>
  <c r="Q171" i="9"/>
  <c r="J172" i="9"/>
  <c r="K172" i="9"/>
  <c r="L172" i="9"/>
  <c r="M172" i="9"/>
  <c r="N172" i="9"/>
  <c r="O172" i="9"/>
  <c r="P172" i="9"/>
  <c r="Q172" i="9"/>
  <c r="J173" i="9"/>
  <c r="K173" i="9"/>
  <c r="L173" i="9"/>
  <c r="M173" i="9"/>
  <c r="N173" i="9"/>
  <c r="O173" i="9"/>
  <c r="P173" i="9"/>
  <c r="Q173" i="9"/>
  <c r="J174" i="9"/>
  <c r="K174" i="9"/>
  <c r="L174" i="9"/>
  <c r="M174" i="9"/>
  <c r="N174" i="9"/>
  <c r="O174" i="9"/>
  <c r="P174" i="9"/>
  <c r="Q174" i="9"/>
  <c r="J175" i="9"/>
  <c r="K175" i="9"/>
  <c r="L175" i="9"/>
  <c r="M175" i="9"/>
  <c r="N175" i="9"/>
  <c r="O175" i="9"/>
  <c r="P175" i="9"/>
  <c r="Q175" i="9"/>
  <c r="J176" i="9"/>
  <c r="M176" i="9"/>
  <c r="K176" i="9"/>
  <c r="L176" i="9"/>
  <c r="N176" i="9"/>
  <c r="J177" i="9"/>
  <c r="M177" i="9"/>
  <c r="K177" i="9"/>
  <c r="L177" i="9"/>
  <c r="P177" i="9"/>
  <c r="O177" i="9"/>
  <c r="E18" i="7"/>
  <c r="E15" i="7"/>
  <c r="F16" i="7"/>
  <c r="G16" i="7"/>
  <c r="E17" i="7"/>
  <c r="C17" i="7"/>
  <c r="G17" i="7"/>
  <c r="E19" i="7"/>
  <c r="E20" i="7"/>
  <c r="E21" i="7"/>
  <c r="E22" i="7"/>
  <c r="E23" i="7"/>
  <c r="E24" i="7"/>
  <c r="L114" i="9"/>
  <c r="L113" i="9"/>
  <c r="L110" i="9"/>
  <c r="L109" i="9"/>
  <c r="L104" i="9"/>
  <c r="L105" i="9"/>
  <c r="L106" i="9"/>
  <c r="L107" i="9"/>
  <c r="L108" i="9"/>
  <c r="L100" i="9"/>
  <c r="L101" i="9"/>
  <c r="L102" i="9"/>
  <c r="L98" i="9"/>
  <c r="L90" i="9"/>
  <c r="L91" i="9"/>
  <c r="L92" i="9"/>
  <c r="L93" i="9"/>
  <c r="L87" i="9"/>
  <c r="L88" i="9"/>
  <c r="L84" i="9"/>
  <c r="L85" i="9"/>
  <c r="L79" i="9"/>
  <c r="L80" i="9"/>
  <c r="L81" i="9"/>
  <c r="L71" i="9"/>
  <c r="L72" i="9"/>
  <c r="L73" i="9"/>
  <c r="L74" i="9"/>
  <c r="L75" i="9"/>
  <c r="L64" i="9"/>
  <c r="L61" i="9"/>
  <c r="L58" i="9"/>
  <c r="L56" i="9"/>
  <c r="L47" i="9"/>
  <c r="L49" i="9"/>
  <c r="L43" i="9"/>
  <c r="L41" i="9"/>
  <c r="L40" i="9"/>
  <c r="L38" i="9"/>
  <c r="L35" i="9"/>
  <c r="L34" i="9"/>
  <c r="L31" i="9"/>
  <c r="L30" i="9"/>
  <c r="L22" i="9"/>
  <c r="L20" i="9"/>
  <c r="L19" i="9"/>
  <c r="J133" i="9"/>
  <c r="L133" i="9"/>
  <c r="J138" i="9"/>
  <c r="L138" i="9"/>
  <c r="L139" i="9"/>
  <c r="J145" i="9"/>
  <c r="L145" i="9"/>
  <c r="L160" i="9"/>
  <c r="L161" i="9"/>
  <c r="J164" i="9"/>
  <c r="L164" i="9"/>
  <c r="J165" i="9"/>
  <c r="L165" i="9"/>
  <c r="J166" i="9"/>
  <c r="L166" i="9"/>
  <c r="J167" i="9"/>
  <c r="L167" i="9"/>
  <c r="J168" i="9"/>
  <c r="L168" i="9"/>
  <c r="J169" i="9"/>
  <c r="L169" i="9"/>
  <c r="J156" i="9"/>
  <c r="J157" i="9"/>
  <c r="J158" i="9"/>
  <c r="J159" i="9"/>
  <c r="J160" i="9"/>
  <c r="J161" i="9"/>
  <c r="J162" i="9"/>
  <c r="J163" i="9"/>
  <c r="J139" i="9"/>
  <c r="J140" i="9"/>
  <c r="J141" i="9"/>
  <c r="J142" i="9"/>
  <c r="J143" i="9"/>
  <c r="J144" i="9"/>
  <c r="J146" i="9"/>
  <c r="J147" i="9"/>
  <c r="J148" i="9"/>
  <c r="J149" i="9"/>
  <c r="J150" i="9"/>
  <c r="J151" i="9"/>
  <c r="J152" i="9"/>
  <c r="J153" i="9"/>
  <c r="J154" i="9"/>
  <c r="J155" i="9"/>
  <c r="J131" i="9"/>
  <c r="J132" i="9"/>
  <c r="J134" i="9"/>
  <c r="J135" i="9"/>
  <c r="J136" i="9"/>
  <c r="J137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09" i="9"/>
  <c r="J110" i="9"/>
  <c r="J111" i="9"/>
  <c r="J112" i="9"/>
  <c r="J113" i="9"/>
  <c r="J114" i="9"/>
  <c r="J115" i="9"/>
  <c r="J116" i="9"/>
  <c r="J117" i="9"/>
  <c r="J118" i="9"/>
  <c r="J100" i="9"/>
  <c r="J101" i="9"/>
  <c r="J102" i="9"/>
  <c r="J103" i="9"/>
  <c r="J104" i="9"/>
  <c r="J105" i="9"/>
  <c r="J106" i="9"/>
  <c r="J107" i="9"/>
  <c r="J108" i="9"/>
  <c r="J90" i="9"/>
  <c r="J91" i="9"/>
  <c r="J92" i="9"/>
  <c r="J93" i="9"/>
  <c r="J94" i="9"/>
  <c r="J95" i="9"/>
  <c r="J96" i="9"/>
  <c r="J97" i="9"/>
  <c r="J98" i="9"/>
  <c r="J99" i="9"/>
  <c r="J84" i="9"/>
  <c r="J85" i="9"/>
  <c r="J86" i="9"/>
  <c r="J87" i="9"/>
  <c r="J88" i="9"/>
  <c r="J89" i="9"/>
  <c r="J76" i="9"/>
  <c r="J77" i="9"/>
  <c r="J78" i="9"/>
  <c r="J79" i="9"/>
  <c r="J80" i="9"/>
  <c r="J81" i="9"/>
  <c r="J82" i="9"/>
  <c r="J83" i="9"/>
  <c r="J63" i="9"/>
  <c r="J64" i="9"/>
  <c r="J65" i="9"/>
  <c r="J66" i="9"/>
  <c r="J68" i="9"/>
  <c r="J69" i="9"/>
  <c r="J70" i="9"/>
  <c r="J71" i="9"/>
  <c r="J72" i="9"/>
  <c r="J73" i="9"/>
  <c r="J74" i="9"/>
  <c r="J75" i="9"/>
  <c r="J52" i="9"/>
  <c r="J53" i="9"/>
  <c r="J54" i="9"/>
  <c r="J55" i="9"/>
  <c r="J56" i="9"/>
  <c r="J57" i="9"/>
  <c r="J58" i="9"/>
  <c r="J59" i="9"/>
  <c r="J60" i="9"/>
  <c r="J61" i="9"/>
  <c r="J6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L12" i="9"/>
  <c r="O12" i="9"/>
  <c r="P12" i="9"/>
  <c r="Q12" i="9"/>
  <c r="L13" i="9"/>
  <c r="P13" i="9"/>
  <c r="Q13" i="9"/>
  <c r="L14" i="9"/>
  <c r="O14" i="9"/>
  <c r="P14" i="9"/>
  <c r="Q14" i="9"/>
  <c r="L15" i="9"/>
  <c r="O15" i="9"/>
  <c r="P15" i="9"/>
  <c r="Q15" i="9"/>
  <c r="L16" i="9"/>
  <c r="O16" i="9"/>
  <c r="P16" i="9"/>
  <c r="Q16" i="9"/>
  <c r="L17" i="9"/>
  <c r="O17" i="9"/>
  <c r="P17" i="9"/>
  <c r="Q17" i="9"/>
  <c r="L18" i="9"/>
  <c r="O18" i="9"/>
  <c r="P18" i="9"/>
  <c r="Q18" i="9"/>
  <c r="O19" i="9"/>
  <c r="P19" i="9"/>
  <c r="Q19" i="9"/>
  <c r="O20" i="9"/>
  <c r="P20" i="9"/>
  <c r="Q20" i="9"/>
  <c r="L21" i="9"/>
  <c r="P21" i="9"/>
  <c r="Q21" i="9"/>
  <c r="O22" i="9"/>
  <c r="P22" i="9"/>
  <c r="Q22" i="9"/>
  <c r="L23" i="9"/>
  <c r="O23" i="9"/>
  <c r="P23" i="9"/>
  <c r="Q23" i="9"/>
  <c r="L24" i="9"/>
  <c r="O24" i="9"/>
  <c r="P24" i="9"/>
  <c r="Q24" i="9"/>
  <c r="L25" i="9"/>
  <c r="O25" i="9"/>
  <c r="P25" i="9"/>
  <c r="Q25" i="9"/>
  <c r="L26" i="9"/>
  <c r="O26" i="9"/>
  <c r="P26" i="9"/>
  <c r="Q26" i="9"/>
  <c r="L27" i="9"/>
  <c r="P27" i="9"/>
  <c r="Q27" i="9"/>
  <c r="L28" i="9"/>
  <c r="O28" i="9"/>
  <c r="P28" i="9"/>
  <c r="Q28" i="9"/>
  <c r="L29" i="9"/>
  <c r="P29" i="9"/>
  <c r="Q29" i="9"/>
  <c r="O30" i="9"/>
  <c r="P30" i="9"/>
  <c r="Q30" i="9"/>
  <c r="O31" i="9"/>
  <c r="P31" i="9"/>
  <c r="Q31" i="9"/>
  <c r="L32" i="9"/>
  <c r="O32" i="9"/>
  <c r="P32" i="9"/>
  <c r="Q32" i="9"/>
  <c r="L33" i="9"/>
  <c r="O33" i="9"/>
  <c r="P33" i="9"/>
  <c r="Q33" i="9"/>
  <c r="O34" i="9"/>
  <c r="P34" i="9"/>
  <c r="Q34" i="9"/>
  <c r="O35" i="9"/>
  <c r="P35" i="9"/>
  <c r="Q35" i="9"/>
  <c r="L36" i="9"/>
  <c r="P36" i="9"/>
  <c r="Q36" i="9"/>
  <c r="L37" i="9"/>
  <c r="O37" i="9"/>
  <c r="P37" i="9"/>
  <c r="Q37" i="9"/>
  <c r="O38" i="9"/>
  <c r="P38" i="9"/>
  <c r="Q38" i="9"/>
  <c r="L39" i="9"/>
  <c r="O39" i="9"/>
  <c r="P39" i="9"/>
  <c r="Q39" i="9"/>
  <c r="O40" i="9"/>
  <c r="P40" i="9"/>
  <c r="Q40" i="9"/>
  <c r="O41" i="9"/>
  <c r="P41" i="9"/>
  <c r="Q41" i="9"/>
  <c r="L42" i="9"/>
  <c r="P42" i="9"/>
  <c r="Q42" i="9"/>
  <c r="O43" i="9"/>
  <c r="P43" i="9"/>
  <c r="Q43" i="9"/>
  <c r="L44" i="9"/>
  <c r="P44" i="9"/>
  <c r="Q44" i="9"/>
  <c r="L45" i="9"/>
  <c r="O45" i="9"/>
  <c r="P45" i="9"/>
  <c r="Q45" i="9"/>
  <c r="L46" i="9"/>
  <c r="P46" i="9"/>
  <c r="Q46" i="9"/>
  <c r="O47" i="9"/>
  <c r="P47" i="9"/>
  <c r="Q47" i="9"/>
  <c r="L48" i="9"/>
  <c r="P48" i="9"/>
  <c r="Q48" i="9"/>
  <c r="O49" i="9"/>
  <c r="P49" i="9"/>
  <c r="Q49" i="9"/>
  <c r="L50" i="9"/>
  <c r="P50" i="9"/>
  <c r="Q50" i="9"/>
  <c r="L51" i="9"/>
  <c r="O51" i="9"/>
  <c r="P51" i="9"/>
  <c r="Q51" i="9"/>
  <c r="L52" i="9"/>
  <c r="O52" i="9"/>
  <c r="P52" i="9"/>
  <c r="Q52" i="9"/>
  <c r="L53" i="9"/>
  <c r="P53" i="9"/>
  <c r="Q53" i="9"/>
  <c r="L54" i="9"/>
  <c r="P54" i="9"/>
  <c r="Q54" i="9"/>
  <c r="L55" i="9"/>
  <c r="O55" i="9"/>
  <c r="P55" i="9"/>
  <c r="Q55" i="9"/>
  <c r="O56" i="9"/>
  <c r="P56" i="9"/>
  <c r="Q56" i="9"/>
  <c r="L57" i="9"/>
  <c r="O57" i="9"/>
  <c r="P57" i="9"/>
  <c r="Q57" i="9"/>
  <c r="O58" i="9"/>
  <c r="P58" i="9"/>
  <c r="Q58" i="9"/>
  <c r="L59" i="9"/>
  <c r="P59" i="9"/>
  <c r="Q59" i="9"/>
  <c r="L60" i="9"/>
  <c r="P60" i="9"/>
  <c r="Q60" i="9"/>
  <c r="O61" i="9"/>
  <c r="P61" i="9"/>
  <c r="Q61" i="9"/>
  <c r="P62" i="9"/>
  <c r="Q62" i="9"/>
  <c r="L63" i="9"/>
  <c r="O63" i="9"/>
  <c r="P63" i="9"/>
  <c r="Q63" i="9"/>
  <c r="O64" i="9"/>
  <c r="P64" i="9"/>
  <c r="Q64" i="9"/>
  <c r="L65" i="9"/>
  <c r="O65" i="9"/>
  <c r="P65" i="9"/>
  <c r="Q65" i="9"/>
  <c r="L66" i="9"/>
  <c r="O66" i="9"/>
  <c r="P66" i="9"/>
  <c r="Q66" i="9"/>
  <c r="L67" i="9"/>
  <c r="P67" i="9"/>
  <c r="Q67" i="9"/>
  <c r="L68" i="9"/>
  <c r="O68" i="9"/>
  <c r="P68" i="9"/>
  <c r="Q68" i="9"/>
  <c r="L69" i="9"/>
  <c r="O69" i="9"/>
  <c r="P69" i="9"/>
  <c r="Q69" i="9"/>
  <c r="L70" i="9"/>
  <c r="O70" i="9"/>
  <c r="P70" i="9"/>
  <c r="Q70" i="9"/>
  <c r="O71" i="9"/>
  <c r="P71" i="9"/>
  <c r="Q71" i="9"/>
  <c r="O72" i="9"/>
  <c r="P72" i="9"/>
  <c r="Q72" i="9"/>
  <c r="O73" i="9"/>
  <c r="P73" i="9"/>
  <c r="Q73" i="9"/>
  <c r="O74" i="9"/>
  <c r="P74" i="9"/>
  <c r="Q74" i="9"/>
  <c r="O75" i="9"/>
  <c r="P75" i="9"/>
  <c r="Q75" i="9"/>
  <c r="L76" i="9"/>
  <c r="O76" i="9"/>
  <c r="P76" i="9"/>
  <c r="Q76" i="9"/>
  <c r="L77" i="9"/>
  <c r="O77" i="9"/>
  <c r="P77" i="9"/>
  <c r="Q77" i="9"/>
  <c r="L78" i="9"/>
  <c r="O78" i="9"/>
  <c r="P78" i="9"/>
  <c r="Q78" i="9"/>
  <c r="O79" i="9"/>
  <c r="P79" i="9"/>
  <c r="Q79" i="9"/>
  <c r="O80" i="9"/>
  <c r="P80" i="9"/>
  <c r="Q80" i="9"/>
  <c r="O81" i="9"/>
  <c r="P81" i="9"/>
  <c r="Q81" i="9"/>
  <c r="L82" i="9"/>
  <c r="O82" i="9"/>
  <c r="P82" i="9"/>
  <c r="Q82" i="9"/>
  <c r="L83" i="9"/>
  <c r="O83" i="9"/>
  <c r="P83" i="9"/>
  <c r="Q83" i="9"/>
  <c r="O84" i="9"/>
  <c r="P84" i="9"/>
  <c r="Q84" i="9"/>
  <c r="O85" i="9"/>
  <c r="P85" i="9"/>
  <c r="Q85" i="9"/>
  <c r="L86" i="9"/>
  <c r="O86" i="9"/>
  <c r="P86" i="9"/>
  <c r="Q86" i="9"/>
  <c r="O87" i="9"/>
  <c r="P87" i="9"/>
  <c r="Q87" i="9"/>
  <c r="O88" i="9"/>
  <c r="P88" i="9"/>
  <c r="Q88" i="9"/>
  <c r="L89" i="9"/>
  <c r="O89" i="9"/>
  <c r="P89" i="9"/>
  <c r="Q89" i="9"/>
  <c r="O90" i="9"/>
  <c r="P90" i="9"/>
  <c r="Q90" i="9"/>
  <c r="O91" i="9"/>
  <c r="P91" i="9"/>
  <c r="Q91" i="9"/>
  <c r="O92" i="9"/>
  <c r="P92" i="9"/>
  <c r="Q92" i="9"/>
  <c r="O93" i="9"/>
  <c r="P93" i="9"/>
  <c r="Q93" i="9"/>
  <c r="L94" i="9"/>
  <c r="O94" i="9"/>
  <c r="P94" i="9"/>
  <c r="Q94" i="9"/>
  <c r="L95" i="9"/>
  <c r="O95" i="9"/>
  <c r="P95" i="9"/>
  <c r="Q95" i="9"/>
  <c r="L96" i="9"/>
  <c r="O96" i="9"/>
  <c r="P96" i="9"/>
  <c r="Q96" i="9"/>
  <c r="L97" i="9"/>
  <c r="O97" i="9"/>
  <c r="P97" i="9"/>
  <c r="Q97" i="9"/>
  <c r="P98" i="9"/>
  <c r="Q98" i="9"/>
  <c r="L99" i="9"/>
  <c r="O99" i="9"/>
  <c r="P99" i="9"/>
  <c r="Q99" i="9"/>
  <c r="O100" i="9"/>
  <c r="P100" i="9"/>
  <c r="Q100" i="9"/>
  <c r="P101" i="9"/>
  <c r="Q101" i="9"/>
  <c r="O102" i="9"/>
  <c r="P102" i="9"/>
  <c r="Q102" i="9"/>
  <c r="L103" i="9"/>
  <c r="O103" i="9"/>
  <c r="P103" i="9"/>
  <c r="Q103" i="9"/>
  <c r="O104" i="9"/>
  <c r="P104" i="9"/>
  <c r="Q104" i="9"/>
  <c r="O105" i="9"/>
  <c r="P105" i="9"/>
  <c r="Q105" i="9"/>
  <c r="O106" i="9"/>
  <c r="P106" i="9"/>
  <c r="Q106" i="9"/>
  <c r="P107" i="9"/>
  <c r="Q107" i="9"/>
  <c r="P108" i="9"/>
  <c r="Q108" i="9"/>
  <c r="P109" i="9"/>
  <c r="Q109" i="9"/>
  <c r="P110" i="9"/>
  <c r="Q110" i="9"/>
  <c r="L111" i="9"/>
  <c r="O111" i="9"/>
  <c r="P111" i="9"/>
  <c r="Q111" i="9"/>
  <c r="L112" i="9"/>
  <c r="O112" i="9"/>
  <c r="P112" i="9"/>
  <c r="Q112" i="9"/>
  <c r="P113" i="9"/>
  <c r="Q113" i="9"/>
  <c r="P114" i="9"/>
  <c r="Q114" i="9"/>
  <c r="L115" i="9"/>
  <c r="P115" i="9"/>
  <c r="Q115" i="9"/>
  <c r="L116" i="9"/>
  <c r="P116" i="9"/>
  <c r="Q116" i="9"/>
  <c r="L117" i="9"/>
  <c r="O117" i="9"/>
  <c r="P117" i="9"/>
  <c r="Q117" i="9"/>
  <c r="L118" i="9"/>
  <c r="O118" i="9"/>
  <c r="P118" i="9"/>
  <c r="Q118" i="9"/>
  <c r="L119" i="9"/>
  <c r="O119" i="9"/>
  <c r="P119" i="9"/>
  <c r="Q119" i="9"/>
  <c r="L120" i="9"/>
  <c r="P120" i="9"/>
  <c r="Q120" i="9"/>
  <c r="L121" i="9"/>
  <c r="P121" i="9"/>
  <c r="Q121" i="9"/>
  <c r="L122" i="9"/>
  <c r="P122" i="9"/>
  <c r="Q122" i="9"/>
  <c r="L123" i="9"/>
  <c r="O123" i="9"/>
  <c r="P123" i="9"/>
  <c r="Q123" i="9"/>
  <c r="L124" i="9"/>
  <c r="O124" i="9"/>
  <c r="P124" i="9"/>
  <c r="Q124" i="9"/>
  <c r="L125" i="9"/>
  <c r="O125" i="9"/>
  <c r="P125" i="9"/>
  <c r="Q125" i="9"/>
  <c r="L126" i="9"/>
  <c r="P126" i="9"/>
  <c r="Q126" i="9"/>
  <c r="L127" i="9"/>
  <c r="O127" i="9"/>
  <c r="P127" i="9"/>
  <c r="Q127" i="9"/>
  <c r="L128" i="9"/>
  <c r="P128" i="9"/>
  <c r="Q128" i="9"/>
  <c r="L129" i="9"/>
  <c r="O129" i="9"/>
  <c r="P129" i="9"/>
  <c r="Q129" i="9"/>
  <c r="L130" i="9"/>
  <c r="O130" i="9"/>
  <c r="P130" i="9"/>
  <c r="Q130" i="9"/>
  <c r="L131" i="9"/>
  <c r="O131" i="9"/>
  <c r="P131" i="9"/>
  <c r="Q131" i="9"/>
  <c r="P132" i="9"/>
  <c r="Q132" i="9"/>
  <c r="O133" i="9"/>
  <c r="P133" i="9"/>
  <c r="Q133" i="9"/>
  <c r="P134" i="9"/>
  <c r="Q134" i="9"/>
  <c r="P135" i="9"/>
  <c r="Q135" i="9"/>
  <c r="P136" i="9"/>
  <c r="Q136" i="9"/>
  <c r="P137" i="9"/>
  <c r="Q137" i="9"/>
  <c r="O138" i="9"/>
  <c r="P138" i="9"/>
  <c r="Q138" i="9"/>
  <c r="P139" i="9"/>
  <c r="Q139" i="9"/>
  <c r="L140" i="9"/>
  <c r="O140" i="9"/>
  <c r="P140" i="9"/>
  <c r="Q140" i="9"/>
  <c r="L141" i="9"/>
  <c r="O141" i="9"/>
  <c r="P141" i="9"/>
  <c r="Q141" i="9"/>
  <c r="L142" i="9"/>
  <c r="P142" i="9"/>
  <c r="Q142" i="9"/>
  <c r="L137" i="9"/>
  <c r="L136" i="9"/>
  <c r="L135" i="9"/>
  <c r="L134" i="9"/>
  <c r="L132" i="9"/>
  <c r="L62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O128" i="9"/>
  <c r="O132" i="9"/>
  <c r="M128" i="9"/>
  <c r="M129" i="9"/>
  <c r="M130" i="9"/>
  <c r="K127" i="9"/>
  <c r="K128" i="9"/>
  <c r="K129" i="9"/>
  <c r="K130" i="9"/>
  <c r="K131" i="9"/>
  <c r="K132" i="9"/>
  <c r="J178" i="9"/>
  <c r="J179" i="9"/>
  <c r="J180" i="9"/>
  <c r="J181" i="9"/>
  <c r="J183" i="9"/>
  <c r="J184" i="9"/>
  <c r="J185" i="9"/>
  <c r="J186" i="9"/>
  <c r="J187" i="9"/>
  <c r="J188" i="9"/>
  <c r="J189" i="9"/>
  <c r="J190" i="9"/>
  <c r="C21" i="7"/>
  <c r="B21" i="7"/>
  <c r="F21" i="7"/>
  <c r="G21" i="7"/>
  <c r="J182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O67" i="9"/>
  <c r="M67" i="9"/>
  <c r="K67" i="9"/>
  <c r="A16" i="7"/>
  <c r="O986" i="11"/>
  <c r="L986" i="11"/>
  <c r="K986" i="11"/>
  <c r="J986" i="11"/>
  <c r="O985" i="11"/>
  <c r="L985" i="11"/>
  <c r="K985" i="11"/>
  <c r="J985" i="11"/>
  <c r="O984" i="11"/>
  <c r="L984" i="11"/>
  <c r="K984" i="11"/>
  <c r="J984" i="11"/>
  <c r="O983" i="11"/>
  <c r="L983" i="11"/>
  <c r="K983" i="11"/>
  <c r="J983" i="11"/>
  <c r="O982" i="11"/>
  <c r="L982" i="11"/>
  <c r="K982" i="11"/>
  <c r="J982" i="11"/>
  <c r="O981" i="11"/>
  <c r="L981" i="11"/>
  <c r="K981" i="11"/>
  <c r="J981" i="11"/>
  <c r="O980" i="11"/>
  <c r="L980" i="11"/>
  <c r="K980" i="11"/>
  <c r="J980" i="11"/>
  <c r="O979" i="11"/>
  <c r="L979" i="11"/>
  <c r="K979" i="11"/>
  <c r="J979" i="11"/>
  <c r="O978" i="11"/>
  <c r="L978" i="11"/>
  <c r="K978" i="11"/>
  <c r="J978" i="11"/>
  <c r="O977" i="11"/>
  <c r="L977" i="11"/>
  <c r="K977" i="11"/>
  <c r="J977" i="11"/>
  <c r="O976" i="11"/>
  <c r="L976" i="11"/>
  <c r="K976" i="11"/>
  <c r="J976" i="11"/>
  <c r="O975" i="11"/>
  <c r="L975" i="11"/>
  <c r="K975" i="11"/>
  <c r="J975" i="11"/>
  <c r="O974" i="11"/>
  <c r="L974" i="11"/>
  <c r="K974" i="11"/>
  <c r="J974" i="11"/>
  <c r="O973" i="11"/>
  <c r="L973" i="11"/>
  <c r="K973" i="11"/>
  <c r="J973" i="11"/>
  <c r="O972" i="11"/>
  <c r="L972" i="11"/>
  <c r="K972" i="11"/>
  <c r="J972" i="11"/>
  <c r="O971" i="11"/>
  <c r="L971" i="11"/>
  <c r="K971" i="11"/>
  <c r="J971" i="11"/>
  <c r="O970" i="11"/>
  <c r="L970" i="11"/>
  <c r="K970" i="11"/>
  <c r="J970" i="11"/>
  <c r="O969" i="11"/>
  <c r="L969" i="11"/>
  <c r="K969" i="11"/>
  <c r="J969" i="11"/>
  <c r="O968" i="11"/>
  <c r="L968" i="11"/>
  <c r="K968" i="11"/>
  <c r="J968" i="11"/>
  <c r="O967" i="11"/>
  <c r="L967" i="11"/>
  <c r="K967" i="11"/>
  <c r="J967" i="11"/>
  <c r="O966" i="11"/>
  <c r="L966" i="11"/>
  <c r="K966" i="11"/>
  <c r="J966" i="11"/>
  <c r="O965" i="11"/>
  <c r="L965" i="11"/>
  <c r="K965" i="11"/>
  <c r="J965" i="11"/>
  <c r="O964" i="11"/>
  <c r="L964" i="11"/>
  <c r="K964" i="11"/>
  <c r="J964" i="11"/>
  <c r="O963" i="11"/>
  <c r="L963" i="11"/>
  <c r="K963" i="11"/>
  <c r="J963" i="11"/>
  <c r="O962" i="11"/>
  <c r="L962" i="11"/>
  <c r="K962" i="11"/>
  <c r="J962" i="11"/>
  <c r="O961" i="11"/>
  <c r="L961" i="11"/>
  <c r="K961" i="11"/>
  <c r="J961" i="11"/>
  <c r="O960" i="11"/>
  <c r="L960" i="11"/>
  <c r="K960" i="11"/>
  <c r="J960" i="11"/>
  <c r="O959" i="11"/>
  <c r="L959" i="11"/>
  <c r="K959" i="11"/>
  <c r="J959" i="11"/>
  <c r="O958" i="11"/>
  <c r="N958" i="11"/>
  <c r="L958" i="11"/>
  <c r="K958" i="11"/>
  <c r="J958" i="11"/>
  <c r="M958" i="11"/>
  <c r="O957" i="11"/>
  <c r="L957" i="11"/>
  <c r="K957" i="11"/>
  <c r="J957" i="11"/>
  <c r="O956" i="11"/>
  <c r="L956" i="11"/>
  <c r="K956" i="11"/>
  <c r="J956" i="11"/>
  <c r="M956" i="11"/>
  <c r="O955" i="11"/>
  <c r="L955" i="11"/>
  <c r="K955" i="11"/>
  <c r="J955" i="11"/>
  <c r="O954" i="11"/>
  <c r="L954" i="11"/>
  <c r="K954" i="11"/>
  <c r="J954" i="11"/>
  <c r="M954" i="11"/>
  <c r="O953" i="11"/>
  <c r="L953" i="11"/>
  <c r="K953" i="11"/>
  <c r="J953" i="11"/>
  <c r="O952" i="11"/>
  <c r="L952" i="11"/>
  <c r="K952" i="11"/>
  <c r="J952" i="11"/>
  <c r="M952" i="11"/>
  <c r="O951" i="11"/>
  <c r="L951" i="11"/>
  <c r="K951" i="11"/>
  <c r="J951" i="11"/>
  <c r="O950" i="11"/>
  <c r="L950" i="11"/>
  <c r="K950" i="11"/>
  <c r="J950" i="11"/>
  <c r="O949" i="11"/>
  <c r="L949" i="11"/>
  <c r="K949" i="11"/>
  <c r="J949" i="11"/>
  <c r="O948" i="11"/>
  <c r="L948" i="11"/>
  <c r="K948" i="11"/>
  <c r="J948" i="11"/>
  <c r="M948" i="11"/>
  <c r="O947" i="11"/>
  <c r="L947" i="11"/>
  <c r="K947" i="11"/>
  <c r="J947" i="11"/>
  <c r="O946" i="11"/>
  <c r="L946" i="11"/>
  <c r="K946" i="11"/>
  <c r="J946" i="11"/>
  <c r="M946" i="11"/>
  <c r="O945" i="11"/>
  <c r="L945" i="11"/>
  <c r="K945" i="11"/>
  <c r="J945" i="11"/>
  <c r="O944" i="11"/>
  <c r="L944" i="11"/>
  <c r="K944" i="11"/>
  <c r="J944" i="11"/>
  <c r="M944" i="11"/>
  <c r="O943" i="11"/>
  <c r="L943" i="11"/>
  <c r="K943" i="11"/>
  <c r="J943" i="11"/>
  <c r="O942" i="11"/>
  <c r="L942" i="11"/>
  <c r="K942" i="11"/>
  <c r="J942" i="11"/>
  <c r="M942" i="11"/>
  <c r="O941" i="11"/>
  <c r="L941" i="11"/>
  <c r="K941" i="11"/>
  <c r="J941" i="11"/>
  <c r="O940" i="11"/>
  <c r="L940" i="11"/>
  <c r="K940" i="11"/>
  <c r="J940" i="11"/>
  <c r="M940" i="11"/>
  <c r="O939" i="11"/>
  <c r="L939" i="11"/>
  <c r="K939" i="11"/>
  <c r="J939" i="11"/>
  <c r="O938" i="11"/>
  <c r="L938" i="11"/>
  <c r="K938" i="11"/>
  <c r="J938" i="11"/>
  <c r="M938" i="11"/>
  <c r="O937" i="11"/>
  <c r="L937" i="11"/>
  <c r="K937" i="11"/>
  <c r="J937" i="11"/>
  <c r="O936" i="11"/>
  <c r="L936" i="11"/>
  <c r="K936" i="11"/>
  <c r="J936" i="11"/>
  <c r="M936" i="11"/>
  <c r="O935" i="11"/>
  <c r="L935" i="11"/>
  <c r="K935" i="11"/>
  <c r="J935" i="11"/>
  <c r="O934" i="11"/>
  <c r="L934" i="11"/>
  <c r="K934" i="11"/>
  <c r="J934" i="11"/>
  <c r="M934" i="11"/>
  <c r="O933" i="11"/>
  <c r="L933" i="11"/>
  <c r="K933" i="11"/>
  <c r="J933" i="11"/>
  <c r="O932" i="11"/>
  <c r="L932" i="11"/>
  <c r="K932" i="11"/>
  <c r="J932" i="11"/>
  <c r="M932" i="11"/>
  <c r="O931" i="11"/>
  <c r="L931" i="11"/>
  <c r="K931" i="11"/>
  <c r="J931" i="11"/>
  <c r="O930" i="11"/>
  <c r="L930" i="11"/>
  <c r="K930" i="11"/>
  <c r="J930" i="11"/>
  <c r="O929" i="11"/>
  <c r="L929" i="11"/>
  <c r="K929" i="11"/>
  <c r="J929" i="11"/>
  <c r="O928" i="11"/>
  <c r="L928" i="11"/>
  <c r="K928" i="11"/>
  <c r="J928" i="11"/>
  <c r="M928" i="11"/>
  <c r="O927" i="11"/>
  <c r="L927" i="11"/>
  <c r="K927" i="11"/>
  <c r="J927" i="11"/>
  <c r="O926" i="11"/>
  <c r="L926" i="11"/>
  <c r="K926" i="11"/>
  <c r="J926" i="11"/>
  <c r="M926" i="11"/>
  <c r="O925" i="11"/>
  <c r="L925" i="11"/>
  <c r="K925" i="11"/>
  <c r="J925" i="11"/>
  <c r="O924" i="11"/>
  <c r="L924" i="11"/>
  <c r="K924" i="11"/>
  <c r="J924" i="11"/>
  <c r="M924" i="11"/>
  <c r="O923" i="11"/>
  <c r="L923" i="11"/>
  <c r="K923" i="11"/>
  <c r="J923" i="11"/>
  <c r="O922" i="11"/>
  <c r="L922" i="11"/>
  <c r="K922" i="11"/>
  <c r="J922" i="11"/>
  <c r="M922" i="11"/>
  <c r="O921" i="11"/>
  <c r="L921" i="11"/>
  <c r="K921" i="11"/>
  <c r="J921" i="11"/>
  <c r="O920" i="11"/>
  <c r="L920" i="11"/>
  <c r="K920" i="11"/>
  <c r="J920" i="11"/>
  <c r="M920" i="11"/>
  <c r="O919" i="11"/>
  <c r="L919" i="11"/>
  <c r="K919" i="11"/>
  <c r="J919" i="11"/>
  <c r="O918" i="11"/>
  <c r="L918" i="11"/>
  <c r="K918" i="11"/>
  <c r="J918" i="11"/>
  <c r="M918" i="11"/>
  <c r="O917" i="11"/>
  <c r="L917" i="11"/>
  <c r="K917" i="11"/>
  <c r="J917" i="11"/>
  <c r="O916" i="11"/>
  <c r="L916" i="11"/>
  <c r="K916" i="11"/>
  <c r="J916" i="11"/>
  <c r="M916" i="11"/>
  <c r="O915" i="11"/>
  <c r="L915" i="11"/>
  <c r="K915" i="11"/>
  <c r="J915" i="11"/>
  <c r="O914" i="11"/>
  <c r="L914" i="11"/>
  <c r="K914" i="11"/>
  <c r="J914" i="11"/>
  <c r="O913" i="11"/>
  <c r="L913" i="11"/>
  <c r="K913" i="11"/>
  <c r="J913" i="11"/>
  <c r="O912" i="11"/>
  <c r="L912" i="11"/>
  <c r="K912" i="11"/>
  <c r="J912" i="11"/>
  <c r="M912" i="11"/>
  <c r="O911" i="11"/>
  <c r="L911" i="11"/>
  <c r="K911" i="11"/>
  <c r="J911" i="11"/>
  <c r="O910" i="11"/>
  <c r="L910" i="11"/>
  <c r="K910" i="11"/>
  <c r="J910" i="11"/>
  <c r="M910" i="11"/>
  <c r="O909" i="11"/>
  <c r="L909" i="11"/>
  <c r="K909" i="11"/>
  <c r="J909" i="11"/>
  <c r="O908" i="11"/>
  <c r="L908" i="11"/>
  <c r="K908" i="11"/>
  <c r="J908" i="11"/>
  <c r="M908" i="11"/>
  <c r="O907" i="11"/>
  <c r="L907" i="11"/>
  <c r="K907" i="11"/>
  <c r="J907" i="11"/>
  <c r="O906" i="11"/>
  <c r="L906" i="11"/>
  <c r="K906" i="11"/>
  <c r="J906" i="11"/>
  <c r="M906" i="11"/>
  <c r="O905" i="11"/>
  <c r="L905" i="11"/>
  <c r="K905" i="11"/>
  <c r="J905" i="11"/>
  <c r="O904" i="11"/>
  <c r="L904" i="11"/>
  <c r="K904" i="11"/>
  <c r="J904" i="11"/>
  <c r="M904" i="11"/>
  <c r="O903" i="11"/>
  <c r="L903" i="11"/>
  <c r="K903" i="11"/>
  <c r="J903" i="11"/>
  <c r="O902" i="11"/>
  <c r="L902" i="11"/>
  <c r="K902" i="11"/>
  <c r="J902" i="11"/>
  <c r="M902" i="11"/>
  <c r="O901" i="11"/>
  <c r="L901" i="11"/>
  <c r="K901" i="11"/>
  <c r="J901" i="11"/>
  <c r="O900" i="11"/>
  <c r="L900" i="11"/>
  <c r="K900" i="11"/>
  <c r="J900" i="11"/>
  <c r="M900" i="11"/>
  <c r="O899" i="11"/>
  <c r="L899" i="11"/>
  <c r="K899" i="11"/>
  <c r="J899" i="11"/>
  <c r="O898" i="11"/>
  <c r="L898" i="11"/>
  <c r="K898" i="11"/>
  <c r="J898" i="11"/>
  <c r="O897" i="11"/>
  <c r="L897" i="11"/>
  <c r="K897" i="11"/>
  <c r="J897" i="11"/>
  <c r="O896" i="11"/>
  <c r="L896" i="11"/>
  <c r="K896" i="11"/>
  <c r="J896" i="11"/>
  <c r="M896" i="11"/>
  <c r="O895" i="11"/>
  <c r="L895" i="11"/>
  <c r="K895" i="11"/>
  <c r="J895" i="11"/>
  <c r="O894" i="11"/>
  <c r="L894" i="11"/>
  <c r="K894" i="11"/>
  <c r="J894" i="11"/>
  <c r="M894" i="11"/>
  <c r="O893" i="11"/>
  <c r="L893" i="11"/>
  <c r="K893" i="11"/>
  <c r="J893" i="11"/>
  <c r="O892" i="11"/>
  <c r="L892" i="11"/>
  <c r="K892" i="11"/>
  <c r="J892" i="11"/>
  <c r="M892" i="11"/>
  <c r="O891" i="11"/>
  <c r="L891" i="11"/>
  <c r="K891" i="11"/>
  <c r="J891" i="11"/>
  <c r="O890" i="11"/>
  <c r="L890" i="11"/>
  <c r="K890" i="11"/>
  <c r="J890" i="11"/>
  <c r="M890" i="11"/>
  <c r="O889" i="11"/>
  <c r="L889" i="11"/>
  <c r="K889" i="11"/>
  <c r="J889" i="11"/>
  <c r="O888" i="11"/>
  <c r="L888" i="11"/>
  <c r="K888" i="11"/>
  <c r="J888" i="11"/>
  <c r="M888" i="11"/>
  <c r="O887" i="11"/>
  <c r="L887" i="11"/>
  <c r="K887" i="11"/>
  <c r="J887" i="11"/>
  <c r="O886" i="11"/>
  <c r="L886" i="11"/>
  <c r="K886" i="11"/>
  <c r="J886" i="11"/>
  <c r="M886" i="11"/>
  <c r="O885" i="11"/>
  <c r="L885" i="11"/>
  <c r="K885" i="11"/>
  <c r="J885" i="11"/>
  <c r="O884" i="11"/>
  <c r="L884" i="11"/>
  <c r="K884" i="11"/>
  <c r="J884" i="11"/>
  <c r="M884" i="11"/>
  <c r="O883" i="11"/>
  <c r="L883" i="11"/>
  <c r="K883" i="11"/>
  <c r="J883" i="11"/>
  <c r="O882" i="11"/>
  <c r="L882" i="11"/>
  <c r="K882" i="11"/>
  <c r="J882" i="11"/>
  <c r="O881" i="11"/>
  <c r="L881" i="11"/>
  <c r="K881" i="11"/>
  <c r="J881" i="11"/>
  <c r="O880" i="11"/>
  <c r="L880" i="11"/>
  <c r="K880" i="11"/>
  <c r="J880" i="11"/>
  <c r="M880" i="11"/>
  <c r="O879" i="11"/>
  <c r="L879" i="11"/>
  <c r="K879" i="11"/>
  <c r="J879" i="11"/>
  <c r="O878" i="11"/>
  <c r="L878" i="11"/>
  <c r="K878" i="11"/>
  <c r="J878" i="11"/>
  <c r="M878" i="11"/>
  <c r="O877" i="11"/>
  <c r="L877" i="11"/>
  <c r="K877" i="11"/>
  <c r="J877" i="11"/>
  <c r="O876" i="11"/>
  <c r="L876" i="11"/>
  <c r="K876" i="11"/>
  <c r="J876" i="11"/>
  <c r="M876" i="11"/>
  <c r="O875" i="11"/>
  <c r="L875" i="11"/>
  <c r="K875" i="11"/>
  <c r="J875" i="11"/>
  <c r="O874" i="11"/>
  <c r="L874" i="11"/>
  <c r="K874" i="11"/>
  <c r="J874" i="11"/>
  <c r="M874" i="11"/>
  <c r="O873" i="11"/>
  <c r="L873" i="11"/>
  <c r="K873" i="11"/>
  <c r="J873" i="11"/>
  <c r="N873" i="11"/>
  <c r="O872" i="11"/>
  <c r="L872" i="11"/>
  <c r="K872" i="11"/>
  <c r="J872" i="11"/>
  <c r="N872" i="11"/>
  <c r="O871" i="11"/>
  <c r="L871" i="11"/>
  <c r="K871" i="11"/>
  <c r="J871" i="11"/>
  <c r="N871" i="11"/>
  <c r="O870" i="11"/>
  <c r="L870" i="11"/>
  <c r="K870" i="11"/>
  <c r="J870" i="11"/>
  <c r="O869" i="11"/>
  <c r="L869" i="11"/>
  <c r="K869" i="11"/>
  <c r="J869" i="11"/>
  <c r="N869" i="11"/>
  <c r="O868" i="11"/>
  <c r="L868" i="11"/>
  <c r="K868" i="11"/>
  <c r="J868" i="11"/>
  <c r="N868" i="11"/>
  <c r="O867" i="11"/>
  <c r="L867" i="11"/>
  <c r="K867" i="11"/>
  <c r="J867" i="11"/>
  <c r="N867" i="11"/>
  <c r="O866" i="11"/>
  <c r="L866" i="11"/>
  <c r="K866" i="11"/>
  <c r="J866" i="11"/>
  <c r="N866" i="11"/>
  <c r="O865" i="11"/>
  <c r="L865" i="11"/>
  <c r="K865" i="11"/>
  <c r="J865" i="11"/>
  <c r="N865" i="11"/>
  <c r="O864" i="11"/>
  <c r="L864" i="11"/>
  <c r="K864" i="11"/>
  <c r="J864" i="11"/>
  <c r="N864" i="11"/>
  <c r="O863" i="11"/>
  <c r="L863" i="11"/>
  <c r="K863" i="11"/>
  <c r="J863" i="11"/>
  <c r="N863" i="11"/>
  <c r="O862" i="11"/>
  <c r="L862" i="11"/>
  <c r="K862" i="11"/>
  <c r="J862" i="11"/>
  <c r="O861" i="11"/>
  <c r="L861" i="11"/>
  <c r="K861" i="11"/>
  <c r="J861" i="11"/>
  <c r="N861" i="11"/>
  <c r="O860" i="11"/>
  <c r="L860" i="11"/>
  <c r="K860" i="11"/>
  <c r="J860" i="11"/>
  <c r="N860" i="11"/>
  <c r="O859" i="11"/>
  <c r="L859" i="11"/>
  <c r="K859" i="11"/>
  <c r="J859" i="11"/>
  <c r="N859" i="11"/>
  <c r="O858" i="11"/>
  <c r="L858" i="11"/>
  <c r="K858" i="11"/>
  <c r="J858" i="11"/>
  <c r="N858" i="11"/>
  <c r="O857" i="11"/>
  <c r="L857" i="11"/>
  <c r="K857" i="11"/>
  <c r="J857" i="11"/>
  <c r="N857" i="11"/>
  <c r="O856" i="11"/>
  <c r="L856" i="11"/>
  <c r="K856" i="11"/>
  <c r="J856" i="11"/>
  <c r="N856" i="11"/>
  <c r="O855" i="11"/>
  <c r="L855" i="11"/>
  <c r="K855" i="11"/>
  <c r="J855" i="11"/>
  <c r="N855" i="11"/>
  <c r="O854" i="11"/>
  <c r="L854" i="11"/>
  <c r="K854" i="11"/>
  <c r="J854" i="11"/>
  <c r="O853" i="11"/>
  <c r="L853" i="11"/>
  <c r="K853" i="11"/>
  <c r="J853" i="11"/>
  <c r="N853" i="11"/>
  <c r="O852" i="11"/>
  <c r="L852" i="11"/>
  <c r="K852" i="11"/>
  <c r="J852" i="11"/>
  <c r="N852" i="11"/>
  <c r="O851" i="11"/>
  <c r="L851" i="11"/>
  <c r="K851" i="11"/>
  <c r="J851" i="11"/>
  <c r="N851" i="11"/>
  <c r="O850" i="11"/>
  <c r="L850" i="11"/>
  <c r="K850" i="11"/>
  <c r="J850" i="11"/>
  <c r="N850" i="11"/>
  <c r="O849" i="11"/>
  <c r="L849" i="11"/>
  <c r="K849" i="11"/>
  <c r="J849" i="11"/>
  <c r="N849" i="11"/>
  <c r="O848" i="11"/>
  <c r="L848" i="11"/>
  <c r="K848" i="11"/>
  <c r="J848" i="11"/>
  <c r="N848" i="11"/>
  <c r="O847" i="11"/>
  <c r="L847" i="11"/>
  <c r="K847" i="11"/>
  <c r="J847" i="11"/>
  <c r="N847" i="11"/>
  <c r="O846" i="11"/>
  <c r="L846" i="11"/>
  <c r="K846" i="11"/>
  <c r="J846" i="11"/>
  <c r="O845" i="11"/>
  <c r="L845" i="11"/>
  <c r="K845" i="11"/>
  <c r="J845" i="11"/>
  <c r="N845" i="11"/>
  <c r="O844" i="11"/>
  <c r="L844" i="11"/>
  <c r="K844" i="11"/>
  <c r="J844" i="11"/>
  <c r="N844" i="11"/>
  <c r="O843" i="11"/>
  <c r="L843" i="11"/>
  <c r="K843" i="11"/>
  <c r="J843" i="11"/>
  <c r="N843" i="11"/>
  <c r="O842" i="11"/>
  <c r="L842" i="11"/>
  <c r="K842" i="11"/>
  <c r="J842" i="11"/>
  <c r="N842" i="11"/>
  <c r="O841" i="11"/>
  <c r="L841" i="11"/>
  <c r="K841" i="11"/>
  <c r="J841" i="11"/>
  <c r="N841" i="11"/>
  <c r="O840" i="11"/>
  <c r="L840" i="11"/>
  <c r="K840" i="11"/>
  <c r="J840" i="11"/>
  <c r="N840" i="11"/>
  <c r="O839" i="11"/>
  <c r="L839" i="11"/>
  <c r="K839" i="11"/>
  <c r="J839" i="11"/>
  <c r="N839" i="11"/>
  <c r="O838" i="11"/>
  <c r="L838" i="11"/>
  <c r="K838" i="11"/>
  <c r="J838" i="11"/>
  <c r="O837" i="11"/>
  <c r="L837" i="11"/>
  <c r="K837" i="11"/>
  <c r="J837" i="11"/>
  <c r="N837" i="11"/>
  <c r="O836" i="11"/>
  <c r="L836" i="11"/>
  <c r="K836" i="11"/>
  <c r="J836" i="11"/>
  <c r="N836" i="11"/>
  <c r="O835" i="11"/>
  <c r="L835" i="11"/>
  <c r="K835" i="11"/>
  <c r="J835" i="11"/>
  <c r="N835" i="11"/>
  <c r="O834" i="11"/>
  <c r="L834" i="11"/>
  <c r="K834" i="11"/>
  <c r="J834" i="11"/>
  <c r="N834" i="11"/>
  <c r="O833" i="11"/>
  <c r="L833" i="11"/>
  <c r="K833" i="11"/>
  <c r="J833" i="11"/>
  <c r="N833" i="11"/>
  <c r="O832" i="11"/>
  <c r="L832" i="11"/>
  <c r="K832" i="11"/>
  <c r="J832" i="11"/>
  <c r="N832" i="11"/>
  <c r="O831" i="11"/>
  <c r="L831" i="11"/>
  <c r="K831" i="11"/>
  <c r="J831" i="11"/>
  <c r="N831" i="11"/>
  <c r="O830" i="11"/>
  <c r="L830" i="11"/>
  <c r="K830" i="11"/>
  <c r="J830" i="11"/>
  <c r="O829" i="11"/>
  <c r="L829" i="11"/>
  <c r="K829" i="11"/>
  <c r="J829" i="11"/>
  <c r="N829" i="11"/>
  <c r="O828" i="11"/>
  <c r="L828" i="11"/>
  <c r="K828" i="11"/>
  <c r="J828" i="11"/>
  <c r="N828" i="11"/>
  <c r="O827" i="11"/>
  <c r="L827" i="11"/>
  <c r="K827" i="11"/>
  <c r="J827" i="11"/>
  <c r="N827" i="11"/>
  <c r="O826" i="11"/>
  <c r="L826" i="11"/>
  <c r="K826" i="11"/>
  <c r="J826" i="11"/>
  <c r="N826" i="11"/>
  <c r="O825" i="11"/>
  <c r="L825" i="11"/>
  <c r="K825" i="11"/>
  <c r="J825" i="11"/>
  <c r="N825" i="11"/>
  <c r="O824" i="11"/>
  <c r="L824" i="11"/>
  <c r="K824" i="11"/>
  <c r="J824" i="11"/>
  <c r="N824" i="11"/>
  <c r="O823" i="11"/>
  <c r="L823" i="11"/>
  <c r="K823" i="11"/>
  <c r="J823" i="11"/>
  <c r="N823" i="11"/>
  <c r="O822" i="11"/>
  <c r="L822" i="11"/>
  <c r="K822" i="11"/>
  <c r="J822" i="11"/>
  <c r="O821" i="11"/>
  <c r="L821" i="11"/>
  <c r="K821" i="11"/>
  <c r="J821" i="11"/>
  <c r="N821" i="11"/>
  <c r="O820" i="11"/>
  <c r="L820" i="11"/>
  <c r="K820" i="11"/>
  <c r="J820" i="11"/>
  <c r="N820" i="11"/>
  <c r="O819" i="11"/>
  <c r="L819" i="11"/>
  <c r="K819" i="11"/>
  <c r="J819" i="11"/>
  <c r="N819" i="11"/>
  <c r="O818" i="11"/>
  <c r="L818" i="11"/>
  <c r="K818" i="11"/>
  <c r="J818" i="11"/>
  <c r="N818" i="11"/>
  <c r="O817" i="11"/>
  <c r="L817" i="11"/>
  <c r="K817" i="11"/>
  <c r="J817" i="11"/>
  <c r="N817" i="11"/>
  <c r="O816" i="11"/>
  <c r="L816" i="11"/>
  <c r="K816" i="11"/>
  <c r="J816" i="11"/>
  <c r="N816" i="11"/>
  <c r="O815" i="11"/>
  <c r="L815" i="11"/>
  <c r="K815" i="11"/>
  <c r="J815" i="11"/>
  <c r="N815" i="11"/>
  <c r="O814" i="11"/>
  <c r="L814" i="11"/>
  <c r="K814" i="11"/>
  <c r="J814" i="11"/>
  <c r="O813" i="11"/>
  <c r="L813" i="11"/>
  <c r="K813" i="11"/>
  <c r="J813" i="11"/>
  <c r="N813" i="11"/>
  <c r="O812" i="11"/>
  <c r="L812" i="11"/>
  <c r="K812" i="11"/>
  <c r="J812" i="11"/>
  <c r="N812" i="11"/>
  <c r="O811" i="11"/>
  <c r="L811" i="11"/>
  <c r="K811" i="11"/>
  <c r="J811" i="11"/>
  <c r="N811" i="11"/>
  <c r="O810" i="11"/>
  <c r="L810" i="11"/>
  <c r="K810" i="11"/>
  <c r="J810" i="11"/>
  <c r="N810" i="11"/>
  <c r="O809" i="11"/>
  <c r="L809" i="11"/>
  <c r="K809" i="11"/>
  <c r="J809" i="11"/>
  <c r="N809" i="11"/>
  <c r="O808" i="11"/>
  <c r="L808" i="11"/>
  <c r="K808" i="11"/>
  <c r="J808" i="11"/>
  <c r="N808" i="11"/>
  <c r="O807" i="11"/>
  <c r="L807" i="11"/>
  <c r="K807" i="11"/>
  <c r="J807" i="11"/>
  <c r="O806" i="11"/>
  <c r="L806" i="11"/>
  <c r="K806" i="11"/>
  <c r="J806" i="11"/>
  <c r="O805" i="11"/>
  <c r="L805" i="11"/>
  <c r="K805" i="11"/>
  <c r="J805" i="11"/>
  <c r="M805" i="11"/>
  <c r="O804" i="11"/>
  <c r="L804" i="11"/>
  <c r="K804" i="11"/>
  <c r="J804" i="11"/>
  <c r="O803" i="11"/>
  <c r="L803" i="11"/>
  <c r="K803" i="11"/>
  <c r="J803" i="11"/>
  <c r="O802" i="11"/>
  <c r="L802" i="11"/>
  <c r="K802" i="11"/>
  <c r="J802" i="11"/>
  <c r="O801" i="11"/>
  <c r="L801" i="11"/>
  <c r="K801" i="11"/>
  <c r="J801" i="11"/>
  <c r="M801" i="11"/>
  <c r="O800" i="11"/>
  <c r="L800" i="11"/>
  <c r="K800" i="11"/>
  <c r="J800" i="11"/>
  <c r="O799" i="11"/>
  <c r="L799" i="11"/>
  <c r="K799" i="11"/>
  <c r="J799" i="11"/>
  <c r="M799" i="11"/>
  <c r="O798" i="11"/>
  <c r="L798" i="11"/>
  <c r="K798" i="11"/>
  <c r="J798" i="11"/>
  <c r="O797" i="11"/>
  <c r="L797" i="11"/>
  <c r="K797" i="11"/>
  <c r="J797" i="11"/>
  <c r="M797" i="11"/>
  <c r="O796" i="11"/>
  <c r="L796" i="11"/>
  <c r="K796" i="11"/>
  <c r="J796" i="11"/>
  <c r="O795" i="11"/>
  <c r="L795" i="11"/>
  <c r="K795" i="11"/>
  <c r="J795" i="11"/>
  <c r="M795" i="11"/>
  <c r="O794" i="11"/>
  <c r="L794" i="11"/>
  <c r="K794" i="11"/>
  <c r="J794" i="11"/>
  <c r="O793" i="11"/>
  <c r="L793" i="11"/>
  <c r="K793" i="11"/>
  <c r="J793" i="11"/>
  <c r="M793" i="11"/>
  <c r="O792" i="11"/>
  <c r="L792" i="11"/>
  <c r="K792" i="11"/>
  <c r="J792" i="11"/>
  <c r="O791" i="11"/>
  <c r="L791" i="11"/>
  <c r="K791" i="11"/>
  <c r="J791" i="11"/>
  <c r="M791" i="11"/>
  <c r="O790" i="11"/>
  <c r="L790" i="11"/>
  <c r="K790" i="11"/>
  <c r="J790" i="11"/>
  <c r="O789" i="11"/>
  <c r="L789" i="11"/>
  <c r="K789" i="11"/>
  <c r="J789" i="11"/>
  <c r="M789" i="11"/>
  <c r="O788" i="11"/>
  <c r="L788" i="11"/>
  <c r="K788" i="11"/>
  <c r="J788" i="11"/>
  <c r="O787" i="11"/>
  <c r="L787" i="11"/>
  <c r="K787" i="11"/>
  <c r="J787" i="11"/>
  <c r="O786" i="11"/>
  <c r="L786" i="11"/>
  <c r="K786" i="11"/>
  <c r="J786" i="11"/>
  <c r="O785" i="11"/>
  <c r="L785" i="11"/>
  <c r="K785" i="11"/>
  <c r="J785" i="11"/>
  <c r="M785" i="11"/>
  <c r="O784" i="11"/>
  <c r="L784" i="11"/>
  <c r="K784" i="11"/>
  <c r="J784" i="11"/>
  <c r="O783" i="11"/>
  <c r="L783" i="11"/>
  <c r="K783" i="11"/>
  <c r="J783" i="11"/>
  <c r="M783" i="11"/>
  <c r="O782" i="11"/>
  <c r="L782" i="11"/>
  <c r="K782" i="11"/>
  <c r="J782" i="11"/>
  <c r="O781" i="11"/>
  <c r="L781" i="11"/>
  <c r="K781" i="11"/>
  <c r="J781" i="11"/>
  <c r="M781" i="11"/>
  <c r="O780" i="11"/>
  <c r="L780" i="11"/>
  <c r="K780" i="11"/>
  <c r="J780" i="11"/>
  <c r="O779" i="11"/>
  <c r="L779" i="11"/>
  <c r="K779" i="11"/>
  <c r="J779" i="11"/>
  <c r="M779" i="11"/>
  <c r="O778" i="11"/>
  <c r="L778" i="11"/>
  <c r="K778" i="11"/>
  <c r="J778" i="11"/>
  <c r="O777" i="11"/>
  <c r="L777" i="11"/>
  <c r="K777" i="11"/>
  <c r="J777" i="11"/>
  <c r="M777" i="11"/>
  <c r="O776" i="11"/>
  <c r="L776" i="11"/>
  <c r="K776" i="11"/>
  <c r="J776" i="11"/>
  <c r="O775" i="11"/>
  <c r="L775" i="11"/>
  <c r="K775" i="11"/>
  <c r="J775" i="11"/>
  <c r="M775" i="11"/>
  <c r="O774" i="11"/>
  <c r="L774" i="11"/>
  <c r="K774" i="11"/>
  <c r="J774" i="11"/>
  <c r="O773" i="11"/>
  <c r="L773" i="11"/>
  <c r="K773" i="11"/>
  <c r="J773" i="11"/>
  <c r="M773" i="11"/>
  <c r="O772" i="11"/>
  <c r="L772" i="11"/>
  <c r="K772" i="11"/>
  <c r="J772" i="11"/>
  <c r="O771" i="11"/>
  <c r="L771" i="11"/>
  <c r="K771" i="11"/>
  <c r="J771" i="11"/>
  <c r="O770" i="11"/>
  <c r="L770" i="11"/>
  <c r="K770" i="11"/>
  <c r="J770" i="11"/>
  <c r="O769" i="11"/>
  <c r="L769" i="11"/>
  <c r="K769" i="11"/>
  <c r="J769" i="11"/>
  <c r="M769" i="11"/>
  <c r="O768" i="11"/>
  <c r="L768" i="11"/>
  <c r="K768" i="11"/>
  <c r="J768" i="11"/>
  <c r="O767" i="11"/>
  <c r="L767" i="11"/>
  <c r="K767" i="11"/>
  <c r="J767" i="11"/>
  <c r="M767" i="11"/>
  <c r="O766" i="11"/>
  <c r="L766" i="11"/>
  <c r="K766" i="11"/>
  <c r="J766" i="11"/>
  <c r="O765" i="11"/>
  <c r="L765" i="11"/>
  <c r="K765" i="11"/>
  <c r="J765" i="11"/>
  <c r="M765" i="11"/>
  <c r="O764" i="11"/>
  <c r="L764" i="11"/>
  <c r="K764" i="11"/>
  <c r="J764" i="11"/>
  <c r="O763" i="11"/>
  <c r="L763" i="11"/>
  <c r="K763" i="11"/>
  <c r="J763" i="11"/>
  <c r="M763" i="11"/>
  <c r="O762" i="11"/>
  <c r="L762" i="11"/>
  <c r="K762" i="11"/>
  <c r="J762" i="11"/>
  <c r="O761" i="11"/>
  <c r="L761" i="11"/>
  <c r="K761" i="11"/>
  <c r="J761" i="11"/>
  <c r="M761" i="11"/>
  <c r="O760" i="11"/>
  <c r="L760" i="11"/>
  <c r="K760" i="11"/>
  <c r="J760" i="11"/>
  <c r="O759" i="11"/>
  <c r="L759" i="11"/>
  <c r="K759" i="11"/>
  <c r="J759" i="11"/>
  <c r="M759" i="11"/>
  <c r="O758" i="11"/>
  <c r="L758" i="11"/>
  <c r="K758" i="11"/>
  <c r="J758" i="11"/>
  <c r="O757" i="11"/>
  <c r="L757" i="11"/>
  <c r="K757" i="11"/>
  <c r="J757" i="11"/>
  <c r="M757" i="11"/>
  <c r="O756" i="11"/>
  <c r="L756" i="11"/>
  <c r="K756" i="11"/>
  <c r="J756" i="11"/>
  <c r="O755" i="11"/>
  <c r="L755" i="11"/>
  <c r="K755" i="11"/>
  <c r="J755" i="11"/>
  <c r="O754" i="11"/>
  <c r="L754" i="11"/>
  <c r="K754" i="11"/>
  <c r="J754" i="11"/>
  <c r="O753" i="11"/>
  <c r="L753" i="11"/>
  <c r="K753" i="11"/>
  <c r="J753" i="11"/>
  <c r="M753" i="11"/>
  <c r="O752" i="11"/>
  <c r="L752" i="11"/>
  <c r="K752" i="11"/>
  <c r="J752" i="11"/>
  <c r="O751" i="11"/>
  <c r="L751" i="11"/>
  <c r="K751" i="11"/>
  <c r="J751" i="11"/>
  <c r="M751" i="11"/>
  <c r="O750" i="11"/>
  <c r="L750" i="11"/>
  <c r="K750" i="11"/>
  <c r="J750" i="11"/>
  <c r="O749" i="11"/>
  <c r="L749" i="11"/>
  <c r="K749" i="11"/>
  <c r="J749" i="11"/>
  <c r="M749" i="11"/>
  <c r="O748" i="11"/>
  <c r="L748" i="11"/>
  <c r="K748" i="11"/>
  <c r="J748" i="11"/>
  <c r="O747" i="11"/>
  <c r="L747" i="11"/>
  <c r="K747" i="11"/>
  <c r="J747" i="11"/>
  <c r="M747" i="11"/>
  <c r="O746" i="11"/>
  <c r="L746" i="11"/>
  <c r="K746" i="11"/>
  <c r="J746" i="11"/>
  <c r="O745" i="11"/>
  <c r="L745" i="11"/>
  <c r="K745" i="11"/>
  <c r="J745" i="11"/>
  <c r="M745" i="11"/>
  <c r="O744" i="11"/>
  <c r="L744" i="11"/>
  <c r="K744" i="11"/>
  <c r="J744" i="11"/>
  <c r="M744" i="11"/>
  <c r="O743" i="11"/>
  <c r="L743" i="11"/>
  <c r="K743" i="11"/>
  <c r="J743" i="11"/>
  <c r="M743" i="11"/>
  <c r="O742" i="11"/>
  <c r="L742" i="11"/>
  <c r="K742" i="11"/>
  <c r="J742" i="11"/>
  <c r="M742" i="11"/>
  <c r="O741" i="11"/>
  <c r="L741" i="11"/>
  <c r="K741" i="11"/>
  <c r="J741" i="11"/>
  <c r="M741" i="11"/>
  <c r="O740" i="11"/>
  <c r="L740" i="11"/>
  <c r="K740" i="11"/>
  <c r="J740" i="11"/>
  <c r="M740" i="11"/>
  <c r="O739" i="11"/>
  <c r="L739" i="11"/>
  <c r="K739" i="11"/>
  <c r="J739" i="11"/>
  <c r="M739" i="11"/>
  <c r="O738" i="11"/>
  <c r="L738" i="11"/>
  <c r="K738" i="11"/>
  <c r="J738" i="11"/>
  <c r="M738" i="11"/>
  <c r="O737" i="11"/>
  <c r="L737" i="11"/>
  <c r="K737" i="11"/>
  <c r="J737" i="11"/>
  <c r="M737" i="11"/>
  <c r="O736" i="11"/>
  <c r="L736" i="11"/>
  <c r="K736" i="11"/>
  <c r="J736" i="11"/>
  <c r="M736" i="11"/>
  <c r="O735" i="11"/>
  <c r="L735" i="11"/>
  <c r="K735" i="11"/>
  <c r="J735" i="11"/>
  <c r="M735" i="11"/>
  <c r="O734" i="11"/>
  <c r="L734" i="11"/>
  <c r="K734" i="11"/>
  <c r="J734" i="11"/>
  <c r="M734" i="11"/>
  <c r="O733" i="11"/>
  <c r="L733" i="11"/>
  <c r="K733" i="11"/>
  <c r="J733" i="11"/>
  <c r="M733" i="11"/>
  <c r="O732" i="11"/>
  <c r="L732" i="11"/>
  <c r="K732" i="11"/>
  <c r="J732" i="11"/>
  <c r="M732" i="11"/>
  <c r="O731" i="11"/>
  <c r="L731" i="11"/>
  <c r="K731" i="11"/>
  <c r="J731" i="11"/>
  <c r="M731" i="11"/>
  <c r="O730" i="11"/>
  <c r="L730" i="11"/>
  <c r="K730" i="11"/>
  <c r="J730" i="11"/>
  <c r="M730" i="11"/>
  <c r="O729" i="11"/>
  <c r="L729" i="11"/>
  <c r="K729" i="11"/>
  <c r="J729" i="11"/>
  <c r="M729" i="11"/>
  <c r="O728" i="11"/>
  <c r="L728" i="11"/>
  <c r="K728" i="11"/>
  <c r="J728" i="11"/>
  <c r="M728" i="11"/>
  <c r="O727" i="11"/>
  <c r="L727" i="11"/>
  <c r="K727" i="11"/>
  <c r="J727" i="11"/>
  <c r="M727" i="11"/>
  <c r="O726" i="11"/>
  <c r="L726" i="11"/>
  <c r="K726" i="11"/>
  <c r="J726" i="11"/>
  <c r="M726" i="11"/>
  <c r="O725" i="11"/>
  <c r="L725" i="11"/>
  <c r="K725" i="11"/>
  <c r="J725" i="11"/>
  <c r="M725" i="11"/>
  <c r="O724" i="11"/>
  <c r="L724" i="11"/>
  <c r="K724" i="11"/>
  <c r="J724" i="11"/>
  <c r="M724" i="11"/>
  <c r="O723" i="11"/>
  <c r="L723" i="11"/>
  <c r="K723" i="11"/>
  <c r="J723" i="11"/>
  <c r="M723" i="11"/>
  <c r="O722" i="11"/>
  <c r="L722" i="11"/>
  <c r="K722" i="11"/>
  <c r="J722" i="11"/>
  <c r="M722" i="11"/>
  <c r="O721" i="11"/>
  <c r="L721" i="11"/>
  <c r="K721" i="11"/>
  <c r="J721" i="11"/>
  <c r="M721" i="11"/>
  <c r="O720" i="11"/>
  <c r="L720" i="11"/>
  <c r="K720" i="11"/>
  <c r="J720" i="11"/>
  <c r="M720" i="11"/>
  <c r="O719" i="11"/>
  <c r="L719" i="11"/>
  <c r="K719" i="11"/>
  <c r="J719" i="11"/>
  <c r="M719" i="11"/>
  <c r="O718" i="11"/>
  <c r="L718" i="11"/>
  <c r="K718" i="11"/>
  <c r="J718" i="11"/>
  <c r="M718" i="11"/>
  <c r="O717" i="11"/>
  <c r="L717" i="11"/>
  <c r="K717" i="11"/>
  <c r="J717" i="11"/>
  <c r="M717" i="11"/>
  <c r="O716" i="11"/>
  <c r="L716" i="11"/>
  <c r="K716" i="11"/>
  <c r="J716" i="11"/>
  <c r="M716" i="11"/>
  <c r="O715" i="11"/>
  <c r="L715" i="11"/>
  <c r="K715" i="11"/>
  <c r="J715" i="11"/>
  <c r="M715" i="11"/>
  <c r="O714" i="11"/>
  <c r="L714" i="11"/>
  <c r="K714" i="11"/>
  <c r="J714" i="11"/>
  <c r="M714" i="11"/>
  <c r="O713" i="11"/>
  <c r="L713" i="11"/>
  <c r="K713" i="11"/>
  <c r="J713" i="11"/>
  <c r="M713" i="11"/>
  <c r="O712" i="11"/>
  <c r="L712" i="11"/>
  <c r="K712" i="11"/>
  <c r="J712" i="11"/>
  <c r="M712" i="11"/>
  <c r="O711" i="11"/>
  <c r="L711" i="11"/>
  <c r="K711" i="11"/>
  <c r="J711" i="11"/>
  <c r="M711" i="11"/>
  <c r="O710" i="11"/>
  <c r="L710" i="11"/>
  <c r="K710" i="11"/>
  <c r="J710" i="11"/>
  <c r="M710" i="11"/>
  <c r="O709" i="11"/>
  <c r="L709" i="11"/>
  <c r="K709" i="11"/>
  <c r="J709" i="11"/>
  <c r="M709" i="11"/>
  <c r="O708" i="11"/>
  <c r="L708" i="11"/>
  <c r="K708" i="11"/>
  <c r="J708" i="11"/>
  <c r="M708" i="11"/>
  <c r="O707" i="11"/>
  <c r="L707" i="11"/>
  <c r="K707" i="11"/>
  <c r="J707" i="11"/>
  <c r="M707" i="11"/>
  <c r="O706" i="11"/>
  <c r="L706" i="11"/>
  <c r="K706" i="11"/>
  <c r="J706" i="11"/>
  <c r="M706" i="11"/>
  <c r="O705" i="11"/>
  <c r="L705" i="11"/>
  <c r="K705" i="11"/>
  <c r="J705" i="11"/>
  <c r="M705" i="11"/>
  <c r="O704" i="11"/>
  <c r="L704" i="11"/>
  <c r="K704" i="11"/>
  <c r="J704" i="11"/>
  <c r="M704" i="11"/>
  <c r="O703" i="11"/>
  <c r="L703" i="11"/>
  <c r="K703" i="11"/>
  <c r="J703" i="11"/>
  <c r="M703" i="11"/>
  <c r="O702" i="11"/>
  <c r="L702" i="11"/>
  <c r="K702" i="11"/>
  <c r="J702" i="11"/>
  <c r="M702" i="11"/>
  <c r="O701" i="11"/>
  <c r="L701" i="11"/>
  <c r="K701" i="11"/>
  <c r="J701" i="11"/>
  <c r="M701" i="11"/>
  <c r="O700" i="11"/>
  <c r="L700" i="11"/>
  <c r="K700" i="11"/>
  <c r="J700" i="11"/>
  <c r="M700" i="11"/>
  <c r="O699" i="11"/>
  <c r="L699" i="11"/>
  <c r="K699" i="11"/>
  <c r="J699" i="11"/>
  <c r="M699" i="11"/>
  <c r="O698" i="11"/>
  <c r="L698" i="11"/>
  <c r="K698" i="11"/>
  <c r="J698" i="11"/>
  <c r="M698" i="11"/>
  <c r="O697" i="11"/>
  <c r="L697" i="11"/>
  <c r="K697" i="11"/>
  <c r="J697" i="11"/>
  <c r="M697" i="11"/>
  <c r="O696" i="11"/>
  <c r="L696" i="11"/>
  <c r="K696" i="11"/>
  <c r="J696" i="11"/>
  <c r="M696" i="11"/>
  <c r="O695" i="11"/>
  <c r="L695" i="11"/>
  <c r="K695" i="11"/>
  <c r="J695" i="11"/>
  <c r="M695" i="11"/>
  <c r="O694" i="11"/>
  <c r="L694" i="11"/>
  <c r="K694" i="11"/>
  <c r="J694" i="11"/>
  <c r="M694" i="11"/>
  <c r="O693" i="11"/>
  <c r="L693" i="11"/>
  <c r="K693" i="11"/>
  <c r="J693" i="11"/>
  <c r="M693" i="11"/>
  <c r="O692" i="11"/>
  <c r="L692" i="11"/>
  <c r="K692" i="11"/>
  <c r="J692" i="11"/>
  <c r="M692" i="11"/>
  <c r="O691" i="11"/>
  <c r="L691" i="11"/>
  <c r="K691" i="11"/>
  <c r="J691" i="11"/>
  <c r="M691" i="11"/>
  <c r="O690" i="11"/>
  <c r="L690" i="11"/>
  <c r="K690" i="11"/>
  <c r="J690" i="11"/>
  <c r="M690" i="11"/>
  <c r="O689" i="11"/>
  <c r="L689" i="11"/>
  <c r="K689" i="11"/>
  <c r="J689" i="11"/>
  <c r="M689" i="11"/>
  <c r="O688" i="11"/>
  <c r="L688" i="11"/>
  <c r="K688" i="11"/>
  <c r="J688" i="11"/>
  <c r="M688" i="11"/>
  <c r="O687" i="11"/>
  <c r="L687" i="11"/>
  <c r="K687" i="11"/>
  <c r="J687" i="11"/>
  <c r="M687" i="11"/>
  <c r="O686" i="11"/>
  <c r="L686" i="11"/>
  <c r="K686" i="11"/>
  <c r="J686" i="11"/>
  <c r="M686" i="11"/>
  <c r="O685" i="11"/>
  <c r="L685" i="11"/>
  <c r="K685" i="11"/>
  <c r="J685" i="11"/>
  <c r="M685" i="11"/>
  <c r="O684" i="11"/>
  <c r="L684" i="11"/>
  <c r="K684" i="11"/>
  <c r="J684" i="11"/>
  <c r="O683" i="11"/>
  <c r="L683" i="11"/>
  <c r="K683" i="11"/>
  <c r="J683" i="11"/>
  <c r="M683" i="11"/>
  <c r="O682" i="11"/>
  <c r="L682" i="11"/>
  <c r="K682" i="11"/>
  <c r="J682" i="11"/>
  <c r="M682" i="11"/>
  <c r="O681" i="11"/>
  <c r="L681" i="11"/>
  <c r="K681" i="11"/>
  <c r="J681" i="11"/>
  <c r="M681" i="11"/>
  <c r="O680" i="11"/>
  <c r="L680" i="11"/>
  <c r="K680" i="11"/>
  <c r="J680" i="11"/>
  <c r="M680" i="11"/>
  <c r="O679" i="11"/>
  <c r="L679" i="11"/>
  <c r="K679" i="11"/>
  <c r="J679" i="11"/>
  <c r="M679" i="11"/>
  <c r="O678" i="11"/>
  <c r="L678" i="11"/>
  <c r="K678" i="11"/>
  <c r="J678" i="11"/>
  <c r="M678" i="11"/>
  <c r="O677" i="11"/>
  <c r="L677" i="11"/>
  <c r="K677" i="11"/>
  <c r="J677" i="11"/>
  <c r="M677" i="11"/>
  <c r="O676" i="11"/>
  <c r="L676" i="11"/>
  <c r="K676" i="11"/>
  <c r="J676" i="11"/>
  <c r="M676" i="11"/>
  <c r="O675" i="11"/>
  <c r="L675" i="11"/>
  <c r="K675" i="11"/>
  <c r="J675" i="11"/>
  <c r="M675" i="11"/>
  <c r="O674" i="11"/>
  <c r="L674" i="11"/>
  <c r="K674" i="11"/>
  <c r="J674" i="11"/>
  <c r="M674" i="11"/>
  <c r="O673" i="11"/>
  <c r="L673" i="11"/>
  <c r="K673" i="11"/>
  <c r="J673" i="11"/>
  <c r="M673" i="11"/>
  <c r="O672" i="11"/>
  <c r="L672" i="11"/>
  <c r="K672" i="11"/>
  <c r="J672" i="11"/>
  <c r="M672" i="11"/>
  <c r="O671" i="11"/>
  <c r="L671" i="11"/>
  <c r="K671" i="11"/>
  <c r="J671" i="11"/>
  <c r="M671" i="11"/>
  <c r="O670" i="11"/>
  <c r="L670" i="11"/>
  <c r="K670" i="11"/>
  <c r="J670" i="11"/>
  <c r="M670" i="11"/>
  <c r="O669" i="11"/>
  <c r="L669" i="11"/>
  <c r="K669" i="11"/>
  <c r="J669" i="11"/>
  <c r="M669" i="11"/>
  <c r="O668" i="11"/>
  <c r="L668" i="11"/>
  <c r="K668" i="11"/>
  <c r="J668" i="11"/>
  <c r="M668" i="11"/>
  <c r="O667" i="11"/>
  <c r="L667" i="11"/>
  <c r="K667" i="11"/>
  <c r="J667" i="11"/>
  <c r="M667" i="11"/>
  <c r="O666" i="11"/>
  <c r="L666" i="11"/>
  <c r="K666" i="11"/>
  <c r="J666" i="11"/>
  <c r="M666" i="11"/>
  <c r="O665" i="11"/>
  <c r="L665" i="11"/>
  <c r="K665" i="11"/>
  <c r="J665" i="11"/>
  <c r="M665" i="11"/>
  <c r="O664" i="11"/>
  <c r="L664" i="11"/>
  <c r="K664" i="11"/>
  <c r="J664" i="11"/>
  <c r="M664" i="11"/>
  <c r="O663" i="11"/>
  <c r="L663" i="11"/>
  <c r="K663" i="11"/>
  <c r="J663" i="11"/>
  <c r="M663" i="11"/>
  <c r="O662" i="11"/>
  <c r="L662" i="11"/>
  <c r="K662" i="11"/>
  <c r="J662" i="11"/>
  <c r="M662" i="11"/>
  <c r="O661" i="11"/>
  <c r="L661" i="11"/>
  <c r="K661" i="11"/>
  <c r="J661" i="11"/>
  <c r="M661" i="11"/>
  <c r="O660" i="11"/>
  <c r="L660" i="11"/>
  <c r="K660" i="11"/>
  <c r="J660" i="11"/>
  <c r="M660" i="11"/>
  <c r="O659" i="11"/>
  <c r="L659" i="11"/>
  <c r="K659" i="11"/>
  <c r="J659" i="11"/>
  <c r="M659" i="11"/>
  <c r="O658" i="11"/>
  <c r="L658" i="11"/>
  <c r="K658" i="11"/>
  <c r="J658" i="11"/>
  <c r="M658" i="11"/>
  <c r="O657" i="11"/>
  <c r="L657" i="11"/>
  <c r="K657" i="11"/>
  <c r="J657" i="11"/>
  <c r="M657" i="11"/>
  <c r="O656" i="11"/>
  <c r="L656" i="11"/>
  <c r="K656" i="11"/>
  <c r="J656" i="11"/>
  <c r="M656" i="11"/>
  <c r="O655" i="11"/>
  <c r="L655" i="11"/>
  <c r="K655" i="11"/>
  <c r="J655" i="11"/>
  <c r="M655" i="11"/>
  <c r="O654" i="11"/>
  <c r="L654" i="11"/>
  <c r="K654" i="11"/>
  <c r="J654" i="11"/>
  <c r="M654" i="11"/>
  <c r="O653" i="11"/>
  <c r="L653" i="11"/>
  <c r="K653" i="11"/>
  <c r="J653" i="11"/>
  <c r="M653" i="11"/>
  <c r="O652" i="11"/>
  <c r="L652" i="11"/>
  <c r="K652" i="11"/>
  <c r="J652" i="11"/>
  <c r="M652" i="11"/>
  <c r="O651" i="11"/>
  <c r="L651" i="11"/>
  <c r="K651" i="11"/>
  <c r="J651" i="11"/>
  <c r="M651" i="11"/>
  <c r="O650" i="11"/>
  <c r="L650" i="11"/>
  <c r="K650" i="11"/>
  <c r="J650" i="11"/>
  <c r="M650" i="11"/>
  <c r="O649" i="11"/>
  <c r="L649" i="11"/>
  <c r="K649" i="11"/>
  <c r="J649" i="11"/>
  <c r="M649" i="11"/>
  <c r="O648" i="11"/>
  <c r="L648" i="11"/>
  <c r="K648" i="11"/>
  <c r="J648" i="11"/>
  <c r="M648" i="11"/>
  <c r="O647" i="11"/>
  <c r="L647" i="11"/>
  <c r="K647" i="11"/>
  <c r="J647" i="11"/>
  <c r="M647" i="11"/>
  <c r="O646" i="11"/>
  <c r="L646" i="11"/>
  <c r="K646" i="11"/>
  <c r="J646" i="11"/>
  <c r="M646" i="11"/>
  <c r="O645" i="11"/>
  <c r="L645" i="11"/>
  <c r="K645" i="11"/>
  <c r="J645" i="11"/>
  <c r="M645" i="11"/>
  <c r="O644" i="11"/>
  <c r="L644" i="11"/>
  <c r="K644" i="11"/>
  <c r="J644" i="11"/>
  <c r="M644" i="11"/>
  <c r="O643" i="11"/>
  <c r="L643" i="11"/>
  <c r="K643" i="11"/>
  <c r="J643" i="11"/>
  <c r="M643" i="11"/>
  <c r="O642" i="11"/>
  <c r="L642" i="11"/>
  <c r="K642" i="11"/>
  <c r="J642" i="11"/>
  <c r="M642" i="11"/>
  <c r="O641" i="11"/>
  <c r="L641" i="11"/>
  <c r="K641" i="11"/>
  <c r="J641" i="11"/>
  <c r="M641" i="11"/>
  <c r="O640" i="11"/>
  <c r="L640" i="11"/>
  <c r="K640" i="11"/>
  <c r="J640" i="11"/>
  <c r="M640" i="11"/>
  <c r="O639" i="11"/>
  <c r="L639" i="11"/>
  <c r="K639" i="11"/>
  <c r="J639" i="11"/>
  <c r="M639" i="11"/>
  <c r="O638" i="11"/>
  <c r="L638" i="11"/>
  <c r="K638" i="11"/>
  <c r="J638" i="11"/>
  <c r="M638" i="11"/>
  <c r="O637" i="11"/>
  <c r="L637" i="11"/>
  <c r="K637" i="11"/>
  <c r="J637" i="11"/>
  <c r="M637" i="11"/>
  <c r="O636" i="11"/>
  <c r="L636" i="11"/>
  <c r="K636" i="11"/>
  <c r="J636" i="11"/>
  <c r="M636" i="11"/>
  <c r="O635" i="11"/>
  <c r="L635" i="11"/>
  <c r="K635" i="11"/>
  <c r="J635" i="11"/>
  <c r="N635" i="11"/>
  <c r="O634" i="11"/>
  <c r="L634" i="11"/>
  <c r="K634" i="11"/>
  <c r="J634" i="11"/>
  <c r="N634" i="11"/>
  <c r="O633" i="11"/>
  <c r="L633" i="11"/>
  <c r="K633" i="11"/>
  <c r="J633" i="11"/>
  <c r="N633" i="11"/>
  <c r="O632" i="11"/>
  <c r="L632" i="11"/>
  <c r="K632" i="11"/>
  <c r="J632" i="11"/>
  <c r="N632" i="11"/>
  <c r="O631" i="11"/>
  <c r="L631" i="11"/>
  <c r="K631" i="11"/>
  <c r="J631" i="11"/>
  <c r="N631" i="11"/>
  <c r="O630" i="11"/>
  <c r="L630" i="11"/>
  <c r="K630" i="11"/>
  <c r="J630" i="11"/>
  <c r="N630" i="11"/>
  <c r="O629" i="11"/>
  <c r="L629" i="11"/>
  <c r="K629" i="11"/>
  <c r="J629" i="11"/>
  <c r="N629" i="11"/>
  <c r="O628" i="11"/>
  <c r="L628" i="11"/>
  <c r="K628" i="11"/>
  <c r="J628" i="11"/>
  <c r="N628" i="11"/>
  <c r="O627" i="11"/>
  <c r="L627" i="11"/>
  <c r="K627" i="11"/>
  <c r="J627" i="11"/>
  <c r="N627" i="11"/>
  <c r="O626" i="11"/>
  <c r="L626" i="11"/>
  <c r="K626" i="11"/>
  <c r="J626" i="11"/>
  <c r="N626" i="11"/>
  <c r="O625" i="11"/>
  <c r="L625" i="11"/>
  <c r="K625" i="11"/>
  <c r="J625" i="11"/>
  <c r="N625" i="11"/>
  <c r="O624" i="11"/>
  <c r="L624" i="11"/>
  <c r="K624" i="11"/>
  <c r="J624" i="11"/>
  <c r="N624" i="11"/>
  <c r="O623" i="11"/>
  <c r="L623" i="11"/>
  <c r="K623" i="11"/>
  <c r="J623" i="11"/>
  <c r="N623" i="11"/>
  <c r="O622" i="11"/>
  <c r="L622" i="11"/>
  <c r="K622" i="11"/>
  <c r="J622" i="11"/>
  <c r="N622" i="11"/>
  <c r="O621" i="11"/>
  <c r="L621" i="11"/>
  <c r="K621" i="11"/>
  <c r="J621" i="11"/>
  <c r="N621" i="11"/>
  <c r="O620" i="11"/>
  <c r="L620" i="11"/>
  <c r="K620" i="11"/>
  <c r="J620" i="11"/>
  <c r="N620" i="11"/>
  <c r="O619" i="11"/>
  <c r="L619" i="11"/>
  <c r="K619" i="11"/>
  <c r="J619" i="11"/>
  <c r="N619" i="11"/>
  <c r="O618" i="11"/>
  <c r="L618" i="11"/>
  <c r="K618" i="11"/>
  <c r="J618" i="11"/>
  <c r="N618" i="11"/>
  <c r="O617" i="11"/>
  <c r="L617" i="11"/>
  <c r="K617" i="11"/>
  <c r="J617" i="11"/>
  <c r="N617" i="11"/>
  <c r="O616" i="11"/>
  <c r="L616" i="11"/>
  <c r="K616" i="11"/>
  <c r="J616" i="11"/>
  <c r="N616" i="11"/>
  <c r="O615" i="11"/>
  <c r="L615" i="11"/>
  <c r="K615" i="11"/>
  <c r="J615" i="11"/>
  <c r="N615" i="11"/>
  <c r="O614" i="11"/>
  <c r="L614" i="11"/>
  <c r="K614" i="11"/>
  <c r="J614" i="11"/>
  <c r="N614" i="11"/>
  <c r="O613" i="11"/>
  <c r="L613" i="11"/>
  <c r="K613" i="11"/>
  <c r="J613" i="11"/>
  <c r="N613" i="11"/>
  <c r="O612" i="11"/>
  <c r="L612" i="11"/>
  <c r="K612" i="11"/>
  <c r="J612" i="11"/>
  <c r="N612" i="11"/>
  <c r="O611" i="11"/>
  <c r="L611" i="11"/>
  <c r="K611" i="11"/>
  <c r="J611" i="11"/>
  <c r="N611" i="11"/>
  <c r="O610" i="11"/>
  <c r="L610" i="11"/>
  <c r="K610" i="11"/>
  <c r="J610" i="11"/>
  <c r="N610" i="11"/>
  <c r="O609" i="11"/>
  <c r="L609" i="11"/>
  <c r="K609" i="11"/>
  <c r="J609" i="11"/>
  <c r="N609" i="11"/>
  <c r="O608" i="11"/>
  <c r="L608" i="11"/>
  <c r="K608" i="11"/>
  <c r="J608" i="11"/>
  <c r="N608" i="11"/>
  <c r="O607" i="11"/>
  <c r="L607" i="11"/>
  <c r="K607" i="11"/>
  <c r="J607" i="11"/>
  <c r="N607" i="11"/>
  <c r="O606" i="11"/>
  <c r="L606" i="11"/>
  <c r="K606" i="11"/>
  <c r="J606" i="11"/>
  <c r="N606" i="11"/>
  <c r="O605" i="11"/>
  <c r="L605" i="11"/>
  <c r="K605" i="11"/>
  <c r="J605" i="11"/>
  <c r="N605" i="11"/>
  <c r="O604" i="11"/>
  <c r="L604" i="11"/>
  <c r="K604" i="11"/>
  <c r="J604" i="11"/>
  <c r="N604" i="11"/>
  <c r="O603" i="11"/>
  <c r="L603" i="11"/>
  <c r="K603" i="11"/>
  <c r="J603" i="11"/>
  <c r="N603" i="11"/>
  <c r="O602" i="11"/>
  <c r="L602" i="11"/>
  <c r="K602" i="11"/>
  <c r="J602" i="11"/>
  <c r="N602" i="11"/>
  <c r="O601" i="11"/>
  <c r="L601" i="11"/>
  <c r="K601" i="11"/>
  <c r="J601" i="11"/>
  <c r="N601" i="11"/>
  <c r="O600" i="11"/>
  <c r="L600" i="11"/>
  <c r="K600" i="11"/>
  <c r="J600" i="11"/>
  <c r="N600" i="11"/>
  <c r="O599" i="11"/>
  <c r="L599" i="11"/>
  <c r="K599" i="11"/>
  <c r="J599" i="11"/>
  <c r="N599" i="11"/>
  <c r="O598" i="11"/>
  <c r="L598" i="11"/>
  <c r="K598" i="11"/>
  <c r="J598" i="11"/>
  <c r="N598" i="11"/>
  <c r="O597" i="11"/>
  <c r="L597" i="11"/>
  <c r="K597" i="11"/>
  <c r="J597" i="11"/>
  <c r="N597" i="11"/>
  <c r="O596" i="11"/>
  <c r="L596" i="11"/>
  <c r="K596" i="11"/>
  <c r="J596" i="11"/>
  <c r="N596" i="11"/>
  <c r="O595" i="11"/>
  <c r="L595" i="11"/>
  <c r="K595" i="11"/>
  <c r="J595" i="11"/>
  <c r="N595" i="11"/>
  <c r="O594" i="11"/>
  <c r="L594" i="11"/>
  <c r="K594" i="11"/>
  <c r="J594" i="11"/>
  <c r="N594" i="11"/>
  <c r="O593" i="11"/>
  <c r="L593" i="11"/>
  <c r="K593" i="11"/>
  <c r="J593" i="11"/>
  <c r="N593" i="11"/>
  <c r="O592" i="11"/>
  <c r="L592" i="11"/>
  <c r="K592" i="11"/>
  <c r="J592" i="11"/>
  <c r="N592" i="11"/>
  <c r="O591" i="11"/>
  <c r="L591" i="11"/>
  <c r="K591" i="11"/>
  <c r="J591" i="11"/>
  <c r="N591" i="11"/>
  <c r="O590" i="11"/>
  <c r="L590" i="11"/>
  <c r="K590" i="11"/>
  <c r="J590" i="11"/>
  <c r="N590" i="11"/>
  <c r="O589" i="11"/>
  <c r="L589" i="11"/>
  <c r="K589" i="11"/>
  <c r="J589" i="11"/>
  <c r="N589" i="11"/>
  <c r="O588" i="11"/>
  <c r="L588" i="11"/>
  <c r="K588" i="11"/>
  <c r="J588" i="11"/>
  <c r="N588" i="11"/>
  <c r="O587" i="11"/>
  <c r="L587" i="11"/>
  <c r="K587" i="11"/>
  <c r="J587" i="11"/>
  <c r="N587" i="11"/>
  <c r="O586" i="11"/>
  <c r="L586" i="11"/>
  <c r="K586" i="11"/>
  <c r="J586" i="11"/>
  <c r="N586" i="11"/>
  <c r="O585" i="11"/>
  <c r="L585" i="11"/>
  <c r="K585" i="11"/>
  <c r="J585" i="11"/>
  <c r="N585" i="11"/>
  <c r="O584" i="11"/>
  <c r="L584" i="11"/>
  <c r="K584" i="11"/>
  <c r="J584" i="11"/>
  <c r="N584" i="11"/>
  <c r="O583" i="11"/>
  <c r="L583" i="11"/>
  <c r="K583" i="11"/>
  <c r="J583" i="11"/>
  <c r="N583" i="11"/>
  <c r="O582" i="11"/>
  <c r="L582" i="11"/>
  <c r="K582" i="11"/>
  <c r="J582" i="11"/>
  <c r="N582" i="11"/>
  <c r="O581" i="11"/>
  <c r="L581" i="11"/>
  <c r="K581" i="11"/>
  <c r="J581" i="11"/>
  <c r="N581" i="11"/>
  <c r="O580" i="11"/>
  <c r="L580" i="11"/>
  <c r="K580" i="11"/>
  <c r="J580" i="11"/>
  <c r="N580" i="11"/>
  <c r="O579" i="11"/>
  <c r="L579" i="11"/>
  <c r="K579" i="11"/>
  <c r="J579" i="11"/>
  <c r="N579" i="11"/>
  <c r="O578" i="11"/>
  <c r="L578" i="11"/>
  <c r="K578" i="11"/>
  <c r="J578" i="11"/>
  <c r="N578" i="11"/>
  <c r="O577" i="11"/>
  <c r="L577" i="11"/>
  <c r="K577" i="11"/>
  <c r="J577" i="11"/>
  <c r="N577" i="11"/>
  <c r="O576" i="11"/>
  <c r="L576" i="11"/>
  <c r="K576" i="11"/>
  <c r="J576" i="11"/>
  <c r="N576" i="11"/>
  <c r="O575" i="11"/>
  <c r="L575" i="11"/>
  <c r="K575" i="11"/>
  <c r="J575" i="11"/>
  <c r="N575" i="11"/>
  <c r="O574" i="11"/>
  <c r="L574" i="11"/>
  <c r="K574" i="11"/>
  <c r="J574" i="11"/>
  <c r="N574" i="11"/>
  <c r="O573" i="11"/>
  <c r="L573" i="11"/>
  <c r="K573" i="11"/>
  <c r="J573" i="11"/>
  <c r="N573" i="11"/>
  <c r="O572" i="11"/>
  <c r="L572" i="11"/>
  <c r="K572" i="11"/>
  <c r="J572" i="11"/>
  <c r="N572" i="11"/>
  <c r="O571" i="11"/>
  <c r="L571" i="11"/>
  <c r="K571" i="11"/>
  <c r="J571" i="11"/>
  <c r="N571" i="11"/>
  <c r="O570" i="11"/>
  <c r="L570" i="11"/>
  <c r="K570" i="11"/>
  <c r="J570" i="11"/>
  <c r="N570" i="11"/>
  <c r="O569" i="11"/>
  <c r="L569" i="11"/>
  <c r="K569" i="11"/>
  <c r="J569" i="11"/>
  <c r="N569" i="11"/>
  <c r="O568" i="11"/>
  <c r="L568" i="11"/>
  <c r="K568" i="11"/>
  <c r="J568" i="11"/>
  <c r="N568" i="11"/>
  <c r="O567" i="11"/>
  <c r="L567" i="11"/>
  <c r="K567" i="11"/>
  <c r="J567" i="11"/>
  <c r="O566" i="11"/>
  <c r="L566" i="11"/>
  <c r="K566" i="11"/>
  <c r="J566" i="11"/>
  <c r="M566" i="11"/>
  <c r="O565" i="11"/>
  <c r="L565" i="11"/>
  <c r="K565" i="11"/>
  <c r="J565" i="11"/>
  <c r="M565" i="11"/>
  <c r="O564" i="11"/>
  <c r="L564" i="11"/>
  <c r="K564" i="11"/>
  <c r="J564" i="11"/>
  <c r="M564" i="11"/>
  <c r="O563" i="11"/>
  <c r="L563" i="11"/>
  <c r="K563" i="11"/>
  <c r="J563" i="11"/>
  <c r="M563" i="11"/>
  <c r="O562" i="11"/>
  <c r="L562" i="11"/>
  <c r="K562" i="11"/>
  <c r="J562" i="11"/>
  <c r="M562" i="11"/>
  <c r="O561" i="11"/>
  <c r="L561" i="11"/>
  <c r="K561" i="11"/>
  <c r="J561" i="11"/>
  <c r="M561" i="11"/>
  <c r="O560" i="11"/>
  <c r="L560" i="11"/>
  <c r="K560" i="11"/>
  <c r="J560" i="11"/>
  <c r="M560" i="11"/>
  <c r="O559" i="11"/>
  <c r="L559" i="11"/>
  <c r="K559" i="11"/>
  <c r="J559" i="11"/>
  <c r="N559" i="11"/>
  <c r="O558" i="11"/>
  <c r="L558" i="11"/>
  <c r="K558" i="11"/>
  <c r="J558" i="11"/>
  <c r="N558" i="11"/>
  <c r="O557" i="11"/>
  <c r="L557" i="11"/>
  <c r="K557" i="11"/>
  <c r="J557" i="11"/>
  <c r="N557" i="11"/>
  <c r="O556" i="11"/>
  <c r="L556" i="11"/>
  <c r="K556" i="11"/>
  <c r="J556" i="11"/>
  <c r="N556" i="11"/>
  <c r="O555" i="11"/>
  <c r="L555" i="11"/>
  <c r="K555" i="11"/>
  <c r="J555" i="11"/>
  <c r="N555" i="11"/>
  <c r="O554" i="11"/>
  <c r="L554" i="11"/>
  <c r="K554" i="11"/>
  <c r="J554" i="11"/>
  <c r="N554" i="11"/>
  <c r="O553" i="11"/>
  <c r="L553" i="11"/>
  <c r="K553" i="11"/>
  <c r="J553" i="11"/>
  <c r="N553" i="11"/>
  <c r="O552" i="11"/>
  <c r="L552" i="11"/>
  <c r="K552" i="11"/>
  <c r="J552" i="11"/>
  <c r="N552" i="11"/>
  <c r="O551" i="11"/>
  <c r="L551" i="11"/>
  <c r="K551" i="11"/>
  <c r="J551" i="11"/>
  <c r="N551" i="11"/>
  <c r="O550" i="11"/>
  <c r="L550" i="11"/>
  <c r="K550" i="11"/>
  <c r="J550" i="11"/>
  <c r="N550" i="11"/>
  <c r="O549" i="11"/>
  <c r="L549" i="11"/>
  <c r="K549" i="11"/>
  <c r="J549" i="11"/>
  <c r="N549" i="11"/>
  <c r="O548" i="11"/>
  <c r="L548" i="11"/>
  <c r="K548" i="11"/>
  <c r="J548" i="11"/>
  <c r="N548" i="11"/>
  <c r="O547" i="11"/>
  <c r="L547" i="11"/>
  <c r="K547" i="11"/>
  <c r="J547" i="11"/>
  <c r="N547" i="11"/>
  <c r="O546" i="11"/>
  <c r="L546" i="11"/>
  <c r="K546" i="11"/>
  <c r="J546" i="11"/>
  <c r="N546" i="11"/>
  <c r="O545" i="11"/>
  <c r="L545" i="11"/>
  <c r="K545" i="11"/>
  <c r="J545" i="11"/>
  <c r="N545" i="11"/>
  <c r="O544" i="11"/>
  <c r="L544" i="11"/>
  <c r="K544" i="11"/>
  <c r="J544" i="11"/>
  <c r="N544" i="11"/>
  <c r="O543" i="11"/>
  <c r="L543" i="11"/>
  <c r="K543" i="11"/>
  <c r="J543" i="11"/>
  <c r="N543" i="11"/>
  <c r="O542" i="11"/>
  <c r="L542" i="11"/>
  <c r="K542" i="11"/>
  <c r="J542" i="11"/>
  <c r="N542" i="11"/>
  <c r="O541" i="11"/>
  <c r="L541" i="11"/>
  <c r="K541" i="11"/>
  <c r="J541" i="11"/>
  <c r="N541" i="11"/>
  <c r="O540" i="11"/>
  <c r="L540" i="11"/>
  <c r="K540" i="11"/>
  <c r="J540" i="11"/>
  <c r="N540" i="11"/>
  <c r="O539" i="11"/>
  <c r="L539" i="11"/>
  <c r="K539" i="11"/>
  <c r="J539" i="11"/>
  <c r="N539" i="11"/>
  <c r="O538" i="11"/>
  <c r="L538" i="11"/>
  <c r="K538" i="11"/>
  <c r="J538" i="11"/>
  <c r="N538" i="11"/>
  <c r="O537" i="11"/>
  <c r="L537" i="11"/>
  <c r="K537" i="11"/>
  <c r="J537" i="11"/>
  <c r="N537" i="11"/>
  <c r="O536" i="11"/>
  <c r="L536" i="11"/>
  <c r="K536" i="11"/>
  <c r="J536" i="11"/>
  <c r="N536" i="11"/>
  <c r="O535" i="11"/>
  <c r="L535" i="11"/>
  <c r="K535" i="11"/>
  <c r="J535" i="11"/>
  <c r="N535" i="11"/>
  <c r="O534" i="11"/>
  <c r="L534" i="11"/>
  <c r="K534" i="11"/>
  <c r="J534" i="11"/>
  <c r="N534" i="11"/>
  <c r="O533" i="11"/>
  <c r="L533" i="11"/>
  <c r="K533" i="11"/>
  <c r="J533" i="11"/>
  <c r="N533" i="11"/>
  <c r="O532" i="11"/>
  <c r="L532" i="11"/>
  <c r="K532" i="11"/>
  <c r="J532" i="11"/>
  <c r="N532" i="11"/>
  <c r="O531" i="11"/>
  <c r="L531" i="11"/>
  <c r="K531" i="11"/>
  <c r="J531" i="11"/>
  <c r="N531" i="11"/>
  <c r="O530" i="11"/>
  <c r="L530" i="11"/>
  <c r="K530" i="11"/>
  <c r="J530" i="11"/>
  <c r="N530" i="11"/>
  <c r="O529" i="11"/>
  <c r="L529" i="11"/>
  <c r="K529" i="11"/>
  <c r="J529" i="11"/>
  <c r="N529" i="11"/>
  <c r="O528" i="11"/>
  <c r="L528" i="11"/>
  <c r="K528" i="11"/>
  <c r="J528" i="11"/>
  <c r="N528" i="11"/>
  <c r="O527" i="11"/>
  <c r="L527" i="11"/>
  <c r="K527" i="11"/>
  <c r="J527" i="11"/>
  <c r="N527" i="11"/>
  <c r="O526" i="11"/>
  <c r="L526" i="11"/>
  <c r="K526" i="11"/>
  <c r="J526" i="11"/>
  <c r="N526" i="11"/>
  <c r="O525" i="11"/>
  <c r="L525" i="11"/>
  <c r="K525" i="11"/>
  <c r="J525" i="11"/>
  <c r="N525" i="11"/>
  <c r="O524" i="11"/>
  <c r="L524" i="11"/>
  <c r="K524" i="11"/>
  <c r="J524" i="11"/>
  <c r="N524" i="11"/>
  <c r="O523" i="11"/>
  <c r="L523" i="11"/>
  <c r="K523" i="11"/>
  <c r="J523" i="11"/>
  <c r="N523" i="11"/>
  <c r="O522" i="11"/>
  <c r="L522" i="11"/>
  <c r="K522" i="11"/>
  <c r="J522" i="11"/>
  <c r="N522" i="11"/>
  <c r="O521" i="11"/>
  <c r="L521" i="11"/>
  <c r="K521" i="11"/>
  <c r="J521" i="11"/>
  <c r="N521" i="11"/>
  <c r="O520" i="11"/>
  <c r="L520" i="11"/>
  <c r="K520" i="11"/>
  <c r="J520" i="11"/>
  <c r="N520" i="11"/>
  <c r="O519" i="11"/>
  <c r="L519" i="11"/>
  <c r="K519" i="11"/>
  <c r="J519" i="11"/>
  <c r="N519" i="11"/>
  <c r="O518" i="11"/>
  <c r="L518" i="11"/>
  <c r="K518" i="11"/>
  <c r="J518" i="11"/>
  <c r="N518" i="11"/>
  <c r="O517" i="11"/>
  <c r="L517" i="11"/>
  <c r="K517" i="11"/>
  <c r="J517" i="11"/>
  <c r="N517" i="11"/>
  <c r="O516" i="11"/>
  <c r="L516" i="11"/>
  <c r="K516" i="11"/>
  <c r="J516" i="11"/>
  <c r="N516" i="11"/>
  <c r="O515" i="11"/>
  <c r="L515" i="11"/>
  <c r="K515" i="11"/>
  <c r="J515" i="11"/>
  <c r="N515" i="11"/>
  <c r="O514" i="11"/>
  <c r="L514" i="11"/>
  <c r="K514" i="11"/>
  <c r="J514" i="11"/>
  <c r="N514" i="11"/>
  <c r="O513" i="11"/>
  <c r="L513" i="11"/>
  <c r="K513" i="11"/>
  <c r="J513" i="11"/>
  <c r="N513" i="11"/>
  <c r="O512" i="11"/>
  <c r="L512" i="11"/>
  <c r="K512" i="11"/>
  <c r="J512" i="11"/>
  <c r="N512" i="11"/>
  <c r="O511" i="11"/>
  <c r="L511" i="11"/>
  <c r="K511" i="11"/>
  <c r="J511" i="11"/>
  <c r="N511" i="11"/>
  <c r="O510" i="11"/>
  <c r="L510" i="11"/>
  <c r="K510" i="11"/>
  <c r="J510" i="11"/>
  <c r="N510" i="11"/>
  <c r="O509" i="11"/>
  <c r="L509" i="11"/>
  <c r="K509" i="11"/>
  <c r="J509" i="11"/>
  <c r="N509" i="11"/>
  <c r="O508" i="11"/>
  <c r="L508" i="11"/>
  <c r="K508" i="11"/>
  <c r="J508" i="11"/>
  <c r="N508" i="11"/>
  <c r="O507" i="11"/>
  <c r="L507" i="11"/>
  <c r="K507" i="11"/>
  <c r="J507" i="11"/>
  <c r="N507" i="11"/>
  <c r="O506" i="11"/>
  <c r="L506" i="11"/>
  <c r="K506" i="11"/>
  <c r="J506" i="11"/>
  <c r="N506" i="11"/>
  <c r="O505" i="11"/>
  <c r="L505" i="11"/>
  <c r="K505" i="11"/>
  <c r="J505" i="11"/>
  <c r="N505" i="11"/>
  <c r="O504" i="11"/>
  <c r="L504" i="11"/>
  <c r="K504" i="11"/>
  <c r="J504" i="11"/>
  <c r="N504" i="11"/>
  <c r="O503" i="11"/>
  <c r="L503" i="11"/>
  <c r="K503" i="11"/>
  <c r="J503" i="11"/>
  <c r="N503" i="11"/>
  <c r="O502" i="11"/>
  <c r="L502" i="11"/>
  <c r="K502" i="11"/>
  <c r="J502" i="11"/>
  <c r="N502" i="11"/>
  <c r="O501" i="11"/>
  <c r="L501" i="11"/>
  <c r="K501" i="11"/>
  <c r="J501" i="11"/>
  <c r="N501" i="11"/>
  <c r="O500" i="11"/>
  <c r="L500" i="11"/>
  <c r="K500" i="11"/>
  <c r="J500" i="11"/>
  <c r="N500" i="11"/>
  <c r="O499" i="11"/>
  <c r="L499" i="11"/>
  <c r="K499" i="11"/>
  <c r="J499" i="11"/>
  <c r="N499" i="11"/>
  <c r="O498" i="11"/>
  <c r="L498" i="11"/>
  <c r="K498" i="11"/>
  <c r="J498" i="11"/>
  <c r="N498" i="11"/>
  <c r="O497" i="11"/>
  <c r="L497" i="11"/>
  <c r="K497" i="11"/>
  <c r="J497" i="11"/>
  <c r="N497" i="11"/>
  <c r="O496" i="11"/>
  <c r="L496" i="11"/>
  <c r="K496" i="11"/>
  <c r="J496" i="11"/>
  <c r="N496" i="11"/>
  <c r="O495" i="11"/>
  <c r="L495" i="11"/>
  <c r="K495" i="11"/>
  <c r="J495" i="11"/>
  <c r="N495" i="11"/>
  <c r="O494" i="11"/>
  <c r="L494" i="11"/>
  <c r="K494" i="11"/>
  <c r="J494" i="11"/>
  <c r="N494" i="11"/>
  <c r="O493" i="11"/>
  <c r="L493" i="11"/>
  <c r="K493" i="11"/>
  <c r="J493" i="11"/>
  <c r="N493" i="11"/>
  <c r="O492" i="11"/>
  <c r="L492" i="11"/>
  <c r="K492" i="11"/>
  <c r="J492" i="11"/>
  <c r="N492" i="11"/>
  <c r="O491" i="11"/>
  <c r="L491" i="11"/>
  <c r="K491" i="11"/>
  <c r="J491" i="11"/>
  <c r="N491" i="11"/>
  <c r="O490" i="11"/>
  <c r="L490" i="11"/>
  <c r="K490" i="11"/>
  <c r="J490" i="11"/>
  <c r="N490" i="11"/>
  <c r="O489" i="11"/>
  <c r="L489" i="11"/>
  <c r="K489" i="11"/>
  <c r="J489" i="11"/>
  <c r="N489" i="11"/>
  <c r="O488" i="11"/>
  <c r="L488" i="11"/>
  <c r="K488" i="11"/>
  <c r="J488" i="11"/>
  <c r="N488" i="11"/>
  <c r="O487" i="11"/>
  <c r="L487" i="11"/>
  <c r="K487" i="11"/>
  <c r="J487" i="11"/>
  <c r="N487" i="11"/>
  <c r="O486" i="11"/>
  <c r="L486" i="11"/>
  <c r="K486" i="11"/>
  <c r="J486" i="11"/>
  <c r="N486" i="11"/>
  <c r="O485" i="11"/>
  <c r="L485" i="11"/>
  <c r="K485" i="11"/>
  <c r="J485" i="11"/>
  <c r="N485" i="11"/>
  <c r="O484" i="11"/>
  <c r="L484" i="11"/>
  <c r="K484" i="11"/>
  <c r="J484" i="11"/>
  <c r="N484" i="11"/>
  <c r="O483" i="11"/>
  <c r="L483" i="11"/>
  <c r="K483" i="11"/>
  <c r="J483" i="11"/>
  <c r="N483" i="11"/>
  <c r="O482" i="11"/>
  <c r="L482" i="11"/>
  <c r="K482" i="11"/>
  <c r="J482" i="11"/>
  <c r="N482" i="11"/>
  <c r="O481" i="11"/>
  <c r="L481" i="11"/>
  <c r="K481" i="11"/>
  <c r="J481" i="11"/>
  <c r="N481" i="11"/>
  <c r="O480" i="11"/>
  <c r="L480" i="11"/>
  <c r="K480" i="11"/>
  <c r="J480" i="11"/>
  <c r="N480" i="11"/>
  <c r="O479" i="11"/>
  <c r="L479" i="11"/>
  <c r="K479" i="11"/>
  <c r="J479" i="11"/>
  <c r="N479" i="11"/>
  <c r="O478" i="11"/>
  <c r="L478" i="11"/>
  <c r="K478" i="11"/>
  <c r="J478" i="11"/>
  <c r="N478" i="11"/>
  <c r="O477" i="11"/>
  <c r="L477" i="11"/>
  <c r="K477" i="11"/>
  <c r="J477" i="11"/>
  <c r="N477" i="11"/>
  <c r="O476" i="11"/>
  <c r="L476" i="11"/>
  <c r="K476" i="11"/>
  <c r="J476" i="11"/>
  <c r="N476" i="11"/>
  <c r="O475" i="11"/>
  <c r="L475" i="11"/>
  <c r="K475" i="11"/>
  <c r="J475" i="11"/>
  <c r="N475" i="11"/>
  <c r="O474" i="11"/>
  <c r="L474" i="11"/>
  <c r="K474" i="11"/>
  <c r="J474" i="11"/>
  <c r="N474" i="11"/>
  <c r="O473" i="11"/>
  <c r="L473" i="11"/>
  <c r="K473" i="11"/>
  <c r="J473" i="11"/>
  <c r="N473" i="11"/>
  <c r="O472" i="11"/>
  <c r="L472" i="11"/>
  <c r="K472" i="11"/>
  <c r="J472" i="11"/>
  <c r="N472" i="11"/>
  <c r="O471" i="11"/>
  <c r="L471" i="11"/>
  <c r="K471" i="11"/>
  <c r="J471" i="11"/>
  <c r="N471" i="11"/>
  <c r="O470" i="11"/>
  <c r="L470" i="11"/>
  <c r="K470" i="11"/>
  <c r="J470" i="11"/>
  <c r="N470" i="11"/>
  <c r="O469" i="11"/>
  <c r="L469" i="11"/>
  <c r="K469" i="11"/>
  <c r="J469" i="11"/>
  <c r="N469" i="11"/>
  <c r="O468" i="11"/>
  <c r="L468" i="11"/>
  <c r="K468" i="11"/>
  <c r="J468" i="11"/>
  <c r="N468" i="11"/>
  <c r="O467" i="11"/>
  <c r="L467" i="11"/>
  <c r="K467" i="11"/>
  <c r="J467" i="11"/>
  <c r="N467" i="11"/>
  <c r="O466" i="11"/>
  <c r="L466" i="11"/>
  <c r="K466" i="11"/>
  <c r="J466" i="11"/>
  <c r="N466" i="11"/>
  <c r="O465" i="11"/>
  <c r="L465" i="11"/>
  <c r="K465" i="11"/>
  <c r="J465" i="11"/>
  <c r="N465" i="11"/>
  <c r="O464" i="11"/>
  <c r="L464" i="11"/>
  <c r="K464" i="11"/>
  <c r="J464" i="11"/>
  <c r="N464" i="11"/>
  <c r="O463" i="11"/>
  <c r="L463" i="11"/>
  <c r="K463" i="11"/>
  <c r="J463" i="11"/>
  <c r="N463" i="11"/>
  <c r="O462" i="11"/>
  <c r="L462" i="11"/>
  <c r="K462" i="11"/>
  <c r="J462" i="11"/>
  <c r="N462" i="11"/>
  <c r="O461" i="11"/>
  <c r="L461" i="11"/>
  <c r="K461" i="11"/>
  <c r="J461" i="11"/>
  <c r="N461" i="11"/>
  <c r="O460" i="11"/>
  <c r="L460" i="11"/>
  <c r="K460" i="11"/>
  <c r="J460" i="11"/>
  <c r="N460" i="11"/>
  <c r="O459" i="11"/>
  <c r="L459" i="11"/>
  <c r="K459" i="11"/>
  <c r="J459" i="11"/>
  <c r="N459" i="11"/>
  <c r="O458" i="11"/>
  <c r="L458" i="11"/>
  <c r="K458" i="11"/>
  <c r="J458" i="11"/>
  <c r="N458" i="11"/>
  <c r="O457" i="11"/>
  <c r="L457" i="11"/>
  <c r="K457" i="11"/>
  <c r="J457" i="11"/>
  <c r="N457" i="11"/>
  <c r="O456" i="11"/>
  <c r="L456" i="11"/>
  <c r="K456" i="11"/>
  <c r="J456" i="11"/>
  <c r="N456" i="11"/>
  <c r="O455" i="11"/>
  <c r="L455" i="11"/>
  <c r="K455" i="11"/>
  <c r="J455" i="11"/>
  <c r="N455" i="11"/>
  <c r="O454" i="11"/>
  <c r="L454" i="11"/>
  <c r="K454" i="11"/>
  <c r="J454" i="11"/>
  <c r="N454" i="11"/>
  <c r="O453" i="11"/>
  <c r="L453" i="11"/>
  <c r="K453" i="11"/>
  <c r="J453" i="11"/>
  <c r="N453" i="11"/>
  <c r="O452" i="11"/>
  <c r="L452" i="11"/>
  <c r="K452" i="11"/>
  <c r="J452" i="11"/>
  <c r="N452" i="11"/>
  <c r="O451" i="11"/>
  <c r="L451" i="11"/>
  <c r="K451" i="11"/>
  <c r="J451" i="11"/>
  <c r="N451" i="11"/>
  <c r="O450" i="11"/>
  <c r="L450" i="11"/>
  <c r="K450" i="11"/>
  <c r="J450" i="11"/>
  <c r="N450" i="11"/>
  <c r="O449" i="11"/>
  <c r="L449" i="11"/>
  <c r="K449" i="11"/>
  <c r="J449" i="11"/>
  <c r="N449" i="11"/>
  <c r="O448" i="11"/>
  <c r="L448" i="11"/>
  <c r="K448" i="11"/>
  <c r="J448" i="11"/>
  <c r="N448" i="11"/>
  <c r="O447" i="11"/>
  <c r="L447" i="11"/>
  <c r="K447" i="11"/>
  <c r="J447" i="11"/>
  <c r="N447" i="11"/>
  <c r="O446" i="11"/>
  <c r="L446" i="11"/>
  <c r="K446" i="11"/>
  <c r="J446" i="11"/>
  <c r="N446" i="11"/>
  <c r="O445" i="11"/>
  <c r="L445" i="11"/>
  <c r="K445" i="11"/>
  <c r="J445" i="11"/>
  <c r="N445" i="11"/>
  <c r="O444" i="11"/>
  <c r="L444" i="11"/>
  <c r="K444" i="11"/>
  <c r="J444" i="11"/>
  <c r="N444" i="11"/>
  <c r="O443" i="11"/>
  <c r="L443" i="11"/>
  <c r="K443" i="11"/>
  <c r="J443" i="11"/>
  <c r="N443" i="11"/>
  <c r="O442" i="11"/>
  <c r="L442" i="11"/>
  <c r="K442" i="11"/>
  <c r="J442" i="11"/>
  <c r="N442" i="11"/>
  <c r="O441" i="11"/>
  <c r="L441" i="11"/>
  <c r="K441" i="11"/>
  <c r="J441" i="11"/>
  <c r="N441" i="11"/>
  <c r="O440" i="11"/>
  <c r="L440" i="11"/>
  <c r="K440" i="11"/>
  <c r="J440" i="11"/>
  <c r="N440" i="11"/>
  <c r="O439" i="11"/>
  <c r="L439" i="11"/>
  <c r="K439" i="11"/>
  <c r="J439" i="11"/>
  <c r="N439" i="11"/>
  <c r="O438" i="11"/>
  <c r="L438" i="11"/>
  <c r="K438" i="11"/>
  <c r="J438" i="11"/>
  <c r="N438" i="11"/>
  <c r="O437" i="11"/>
  <c r="L437" i="11"/>
  <c r="K437" i="11"/>
  <c r="J437" i="11"/>
  <c r="N437" i="11"/>
  <c r="O436" i="11"/>
  <c r="L436" i="11"/>
  <c r="K436" i="11"/>
  <c r="J436" i="11"/>
  <c r="N436" i="11"/>
  <c r="O435" i="11"/>
  <c r="L435" i="11"/>
  <c r="K435" i="11"/>
  <c r="J435" i="11"/>
  <c r="N435" i="11"/>
  <c r="O434" i="11"/>
  <c r="L434" i="11"/>
  <c r="K434" i="11"/>
  <c r="J434" i="11"/>
  <c r="N434" i="11"/>
  <c r="O433" i="11"/>
  <c r="L433" i="11"/>
  <c r="K433" i="11"/>
  <c r="J433" i="11"/>
  <c r="N433" i="11"/>
  <c r="O432" i="11"/>
  <c r="L432" i="11"/>
  <c r="K432" i="11"/>
  <c r="J432" i="11"/>
  <c r="N432" i="11"/>
  <c r="O431" i="11"/>
  <c r="L431" i="11"/>
  <c r="K431" i="11"/>
  <c r="J431" i="11"/>
  <c r="N431" i="11"/>
  <c r="O430" i="11"/>
  <c r="L430" i="11"/>
  <c r="K430" i="11"/>
  <c r="J430" i="11"/>
  <c r="N430" i="11"/>
  <c r="O429" i="11"/>
  <c r="L429" i="11"/>
  <c r="K429" i="11"/>
  <c r="J429" i="11"/>
  <c r="N429" i="11"/>
  <c r="O428" i="11"/>
  <c r="L428" i="11"/>
  <c r="K428" i="11"/>
  <c r="J428" i="11"/>
  <c r="N428" i="11"/>
  <c r="O427" i="11"/>
  <c r="L427" i="11"/>
  <c r="K427" i="11"/>
  <c r="J427" i="11"/>
  <c r="N427" i="11"/>
  <c r="O426" i="11"/>
  <c r="L426" i="11"/>
  <c r="K426" i="11"/>
  <c r="J426" i="11"/>
  <c r="N426" i="11"/>
  <c r="O425" i="11"/>
  <c r="L425" i="11"/>
  <c r="K425" i="11"/>
  <c r="J425" i="11"/>
  <c r="N425" i="11"/>
  <c r="O424" i="11"/>
  <c r="L424" i="11"/>
  <c r="K424" i="11"/>
  <c r="J424" i="11"/>
  <c r="N424" i="11"/>
  <c r="O423" i="11"/>
  <c r="L423" i="11"/>
  <c r="K423" i="11"/>
  <c r="J423" i="11"/>
  <c r="N423" i="11"/>
  <c r="O422" i="11"/>
  <c r="L422" i="11"/>
  <c r="K422" i="11"/>
  <c r="J422" i="11"/>
  <c r="N422" i="11"/>
  <c r="O421" i="11"/>
  <c r="L421" i="11"/>
  <c r="K421" i="11"/>
  <c r="J421" i="11"/>
  <c r="O420" i="11"/>
  <c r="L420" i="11"/>
  <c r="K420" i="11"/>
  <c r="J420" i="11"/>
  <c r="O419" i="11"/>
  <c r="L419" i="11"/>
  <c r="K419" i="11"/>
  <c r="J419" i="11"/>
  <c r="O418" i="11"/>
  <c r="L418" i="11"/>
  <c r="K418" i="11"/>
  <c r="J418" i="11"/>
  <c r="O417" i="11"/>
  <c r="L417" i="11"/>
  <c r="K417" i="11"/>
  <c r="J417" i="11"/>
  <c r="O416" i="11"/>
  <c r="L416" i="11"/>
  <c r="K416" i="11"/>
  <c r="J416" i="11"/>
  <c r="O415" i="11"/>
  <c r="L415" i="11"/>
  <c r="K415" i="11"/>
  <c r="J415" i="11"/>
  <c r="O414" i="11"/>
  <c r="L414" i="11"/>
  <c r="K414" i="11"/>
  <c r="J414" i="11"/>
  <c r="O413" i="11"/>
  <c r="L413" i="11"/>
  <c r="K413" i="11"/>
  <c r="J413" i="11"/>
  <c r="O412" i="11"/>
  <c r="L412" i="11"/>
  <c r="K412" i="11"/>
  <c r="J412" i="11"/>
  <c r="O411" i="11"/>
  <c r="L411" i="11"/>
  <c r="K411" i="11"/>
  <c r="J411" i="11"/>
  <c r="O410" i="11"/>
  <c r="L410" i="11"/>
  <c r="K410" i="11"/>
  <c r="J410" i="11"/>
  <c r="O409" i="11"/>
  <c r="L409" i="11"/>
  <c r="K409" i="11"/>
  <c r="J409" i="11"/>
  <c r="O408" i="11"/>
  <c r="L408" i="11"/>
  <c r="K408" i="11"/>
  <c r="J408" i="11"/>
  <c r="O407" i="11"/>
  <c r="L407" i="11"/>
  <c r="K407" i="11"/>
  <c r="J407" i="11"/>
  <c r="O406" i="11"/>
  <c r="L406" i="11"/>
  <c r="K406" i="11"/>
  <c r="J406" i="11"/>
  <c r="O405" i="11"/>
  <c r="L405" i="11"/>
  <c r="K405" i="11"/>
  <c r="J405" i="11"/>
  <c r="O404" i="11"/>
  <c r="L404" i="11"/>
  <c r="K404" i="11"/>
  <c r="J404" i="11"/>
  <c r="O403" i="11"/>
  <c r="L403" i="11"/>
  <c r="K403" i="11"/>
  <c r="J403" i="11"/>
  <c r="O402" i="11"/>
  <c r="L402" i="11"/>
  <c r="K402" i="11"/>
  <c r="J402" i="11"/>
  <c r="O401" i="11"/>
  <c r="L401" i="11"/>
  <c r="K401" i="11"/>
  <c r="J401" i="11"/>
  <c r="O400" i="11"/>
  <c r="L400" i="11"/>
  <c r="K400" i="11"/>
  <c r="J400" i="11"/>
  <c r="O399" i="11"/>
  <c r="L399" i="11"/>
  <c r="K399" i="11"/>
  <c r="J399" i="11"/>
  <c r="O398" i="11"/>
  <c r="L398" i="11"/>
  <c r="K398" i="11"/>
  <c r="J398" i="11"/>
  <c r="O397" i="11"/>
  <c r="L397" i="11"/>
  <c r="K397" i="11"/>
  <c r="J397" i="11"/>
  <c r="O396" i="11"/>
  <c r="L396" i="11"/>
  <c r="K396" i="11"/>
  <c r="J396" i="11"/>
  <c r="O395" i="11"/>
  <c r="L395" i="11"/>
  <c r="K395" i="11"/>
  <c r="J395" i="11"/>
  <c r="O394" i="11"/>
  <c r="L394" i="11"/>
  <c r="K394" i="11"/>
  <c r="J394" i="11"/>
  <c r="O393" i="11"/>
  <c r="L393" i="11"/>
  <c r="K393" i="11"/>
  <c r="J393" i="11"/>
  <c r="O392" i="11"/>
  <c r="L392" i="11"/>
  <c r="K392" i="11"/>
  <c r="J392" i="11"/>
  <c r="O391" i="11"/>
  <c r="L391" i="11"/>
  <c r="K391" i="11"/>
  <c r="J391" i="11"/>
  <c r="O390" i="11"/>
  <c r="L390" i="11"/>
  <c r="K390" i="11"/>
  <c r="J390" i="11"/>
  <c r="O389" i="11"/>
  <c r="L389" i="11"/>
  <c r="K389" i="11"/>
  <c r="J389" i="11"/>
  <c r="O388" i="11"/>
  <c r="L388" i="11"/>
  <c r="K388" i="11"/>
  <c r="J388" i="11"/>
  <c r="O387" i="11"/>
  <c r="L387" i="11"/>
  <c r="K387" i="11"/>
  <c r="J387" i="11"/>
  <c r="O386" i="11"/>
  <c r="L386" i="11"/>
  <c r="K386" i="11"/>
  <c r="J386" i="11"/>
  <c r="O385" i="11"/>
  <c r="L385" i="11"/>
  <c r="K385" i="11"/>
  <c r="J385" i="11"/>
  <c r="O384" i="11"/>
  <c r="L384" i="11"/>
  <c r="K384" i="11"/>
  <c r="J384" i="11"/>
  <c r="O383" i="11"/>
  <c r="L383" i="11"/>
  <c r="K383" i="11"/>
  <c r="J383" i="11"/>
  <c r="O382" i="11"/>
  <c r="L382" i="11"/>
  <c r="K382" i="11"/>
  <c r="J382" i="11"/>
  <c r="O381" i="11"/>
  <c r="L381" i="11"/>
  <c r="K381" i="11"/>
  <c r="J381" i="11"/>
  <c r="O380" i="11"/>
  <c r="L380" i="11"/>
  <c r="K380" i="11"/>
  <c r="J380" i="11"/>
  <c r="O379" i="11"/>
  <c r="L379" i="11"/>
  <c r="K379" i="11"/>
  <c r="J379" i="11"/>
  <c r="O378" i="11"/>
  <c r="L378" i="11"/>
  <c r="K378" i="11"/>
  <c r="J378" i="11"/>
  <c r="O377" i="11"/>
  <c r="L377" i="11"/>
  <c r="K377" i="11"/>
  <c r="J377" i="11"/>
  <c r="O376" i="11"/>
  <c r="L376" i="11"/>
  <c r="K376" i="11"/>
  <c r="J376" i="11"/>
  <c r="O375" i="11"/>
  <c r="L375" i="11"/>
  <c r="K375" i="11"/>
  <c r="J375" i="11"/>
  <c r="O374" i="11"/>
  <c r="L374" i="11"/>
  <c r="K374" i="11"/>
  <c r="J374" i="11"/>
  <c r="O373" i="11"/>
  <c r="L373" i="11"/>
  <c r="K373" i="11"/>
  <c r="J373" i="11"/>
  <c r="O372" i="11"/>
  <c r="L372" i="11"/>
  <c r="K372" i="11"/>
  <c r="J372" i="11"/>
  <c r="O371" i="11"/>
  <c r="L371" i="11"/>
  <c r="K371" i="11"/>
  <c r="J371" i="11"/>
  <c r="O370" i="11"/>
  <c r="L370" i="11"/>
  <c r="K370" i="11"/>
  <c r="J370" i="11"/>
  <c r="O369" i="11"/>
  <c r="L369" i="11"/>
  <c r="K369" i="11"/>
  <c r="J369" i="11"/>
  <c r="O368" i="11"/>
  <c r="L368" i="11"/>
  <c r="K368" i="11"/>
  <c r="J368" i="11"/>
  <c r="O367" i="11"/>
  <c r="L367" i="11"/>
  <c r="K367" i="11"/>
  <c r="J367" i="11"/>
  <c r="O366" i="11"/>
  <c r="L366" i="11"/>
  <c r="K366" i="11"/>
  <c r="J366" i="11"/>
  <c r="O365" i="11"/>
  <c r="L365" i="11"/>
  <c r="K365" i="11"/>
  <c r="J365" i="11"/>
  <c r="O364" i="11"/>
  <c r="L364" i="11"/>
  <c r="K364" i="11"/>
  <c r="J364" i="11"/>
  <c r="O363" i="11"/>
  <c r="L363" i="11"/>
  <c r="K363" i="11"/>
  <c r="J363" i="11"/>
  <c r="O362" i="11"/>
  <c r="L362" i="11"/>
  <c r="K362" i="11"/>
  <c r="J362" i="11"/>
  <c r="O361" i="11"/>
  <c r="L361" i="11"/>
  <c r="K361" i="11"/>
  <c r="J361" i="11"/>
  <c r="O360" i="11"/>
  <c r="L360" i="11"/>
  <c r="K360" i="11"/>
  <c r="J360" i="11"/>
  <c r="O359" i="11"/>
  <c r="L359" i="11"/>
  <c r="K359" i="11"/>
  <c r="J359" i="11"/>
  <c r="O358" i="11"/>
  <c r="L358" i="11"/>
  <c r="K358" i="11"/>
  <c r="J358" i="11"/>
  <c r="O357" i="11"/>
  <c r="L357" i="11"/>
  <c r="K357" i="11"/>
  <c r="J357" i="11"/>
  <c r="O356" i="11"/>
  <c r="L356" i="11"/>
  <c r="K356" i="11"/>
  <c r="J356" i="11"/>
  <c r="O355" i="11"/>
  <c r="L355" i="11"/>
  <c r="K355" i="11"/>
  <c r="J355" i="11"/>
  <c r="O354" i="11"/>
  <c r="L354" i="11"/>
  <c r="K354" i="11"/>
  <c r="J354" i="11"/>
  <c r="O353" i="11"/>
  <c r="L353" i="11"/>
  <c r="K353" i="11"/>
  <c r="J353" i="11"/>
  <c r="O352" i="11"/>
  <c r="L352" i="11"/>
  <c r="K352" i="11"/>
  <c r="J352" i="11"/>
  <c r="O351" i="11"/>
  <c r="L351" i="11"/>
  <c r="K351" i="11"/>
  <c r="J351" i="11"/>
  <c r="O350" i="11"/>
  <c r="L350" i="11"/>
  <c r="K350" i="11"/>
  <c r="J350" i="11"/>
  <c r="O349" i="11"/>
  <c r="L349" i="11"/>
  <c r="K349" i="11"/>
  <c r="J349" i="11"/>
  <c r="O348" i="11"/>
  <c r="L348" i="11"/>
  <c r="K348" i="11"/>
  <c r="J348" i="11"/>
  <c r="O347" i="11"/>
  <c r="L347" i="11"/>
  <c r="K347" i="11"/>
  <c r="J347" i="11"/>
  <c r="O346" i="11"/>
  <c r="L346" i="11"/>
  <c r="K346" i="11"/>
  <c r="J346" i="11"/>
  <c r="O345" i="11"/>
  <c r="L345" i="11"/>
  <c r="K345" i="11"/>
  <c r="J345" i="11"/>
  <c r="O344" i="11"/>
  <c r="L344" i="11"/>
  <c r="K344" i="11"/>
  <c r="J344" i="11"/>
  <c r="O343" i="11"/>
  <c r="L343" i="11"/>
  <c r="K343" i="11"/>
  <c r="J343" i="11"/>
  <c r="O342" i="11"/>
  <c r="L342" i="11"/>
  <c r="K342" i="11"/>
  <c r="J342" i="11"/>
  <c r="O341" i="11"/>
  <c r="L341" i="11"/>
  <c r="K341" i="11"/>
  <c r="J341" i="11"/>
  <c r="O340" i="11"/>
  <c r="L340" i="11"/>
  <c r="K340" i="11"/>
  <c r="J340" i="11"/>
  <c r="O339" i="11"/>
  <c r="L339" i="11"/>
  <c r="K339" i="11"/>
  <c r="J339" i="11"/>
  <c r="O338" i="11"/>
  <c r="L338" i="11"/>
  <c r="K338" i="11"/>
  <c r="J338" i="11"/>
  <c r="O337" i="11"/>
  <c r="L337" i="11"/>
  <c r="K337" i="11"/>
  <c r="J337" i="11"/>
  <c r="O336" i="11"/>
  <c r="L336" i="11"/>
  <c r="K336" i="11"/>
  <c r="J336" i="11"/>
  <c r="O335" i="11"/>
  <c r="L335" i="11"/>
  <c r="K335" i="11"/>
  <c r="J335" i="11"/>
  <c r="O334" i="11"/>
  <c r="L334" i="11"/>
  <c r="K334" i="11"/>
  <c r="J334" i="11"/>
  <c r="O333" i="11"/>
  <c r="L333" i="11"/>
  <c r="K333" i="11"/>
  <c r="J333" i="11"/>
  <c r="O332" i="11"/>
  <c r="L332" i="11"/>
  <c r="K332" i="11"/>
  <c r="J332" i="11"/>
  <c r="O331" i="11"/>
  <c r="L331" i="11"/>
  <c r="K331" i="11"/>
  <c r="J331" i="11"/>
  <c r="O330" i="11"/>
  <c r="L330" i="11"/>
  <c r="K330" i="11"/>
  <c r="J330" i="11"/>
  <c r="O329" i="11"/>
  <c r="L329" i="11"/>
  <c r="K329" i="11"/>
  <c r="J329" i="11"/>
  <c r="O328" i="11"/>
  <c r="L328" i="11"/>
  <c r="K328" i="11"/>
  <c r="J328" i="11"/>
  <c r="O327" i="11"/>
  <c r="L327" i="11"/>
  <c r="K327" i="11"/>
  <c r="J327" i="11"/>
  <c r="O326" i="11"/>
  <c r="L326" i="11"/>
  <c r="K326" i="11"/>
  <c r="J326" i="11"/>
  <c r="O325" i="11"/>
  <c r="L325" i="11"/>
  <c r="K325" i="11"/>
  <c r="J325" i="11"/>
  <c r="O324" i="11"/>
  <c r="L324" i="11"/>
  <c r="K324" i="11"/>
  <c r="J324" i="11"/>
  <c r="O323" i="11"/>
  <c r="L323" i="11"/>
  <c r="K323" i="11"/>
  <c r="J323" i="11"/>
  <c r="O322" i="11"/>
  <c r="L322" i="11"/>
  <c r="K322" i="11"/>
  <c r="J322" i="11"/>
  <c r="O321" i="11"/>
  <c r="L321" i="11"/>
  <c r="K321" i="11"/>
  <c r="J321" i="11"/>
  <c r="O320" i="11"/>
  <c r="L320" i="11"/>
  <c r="K320" i="11"/>
  <c r="J320" i="11"/>
  <c r="O319" i="11"/>
  <c r="L319" i="11"/>
  <c r="K319" i="11"/>
  <c r="J319" i="11"/>
  <c r="O318" i="11"/>
  <c r="L318" i="11"/>
  <c r="K318" i="11"/>
  <c r="J318" i="11"/>
  <c r="O317" i="11"/>
  <c r="L317" i="11"/>
  <c r="K317" i="11"/>
  <c r="J317" i="11"/>
  <c r="O316" i="11"/>
  <c r="L316" i="11"/>
  <c r="K316" i="11"/>
  <c r="J316" i="11"/>
  <c r="O315" i="11"/>
  <c r="L315" i="11"/>
  <c r="K315" i="11"/>
  <c r="J315" i="11"/>
  <c r="O314" i="11"/>
  <c r="L314" i="11"/>
  <c r="K314" i="11"/>
  <c r="J314" i="11"/>
  <c r="O313" i="11"/>
  <c r="L313" i="11"/>
  <c r="K313" i="11"/>
  <c r="J313" i="11"/>
  <c r="O312" i="11"/>
  <c r="L312" i="11"/>
  <c r="K312" i="11"/>
  <c r="J312" i="11"/>
  <c r="O311" i="11"/>
  <c r="L311" i="11"/>
  <c r="K311" i="11"/>
  <c r="J311" i="11"/>
  <c r="O310" i="11"/>
  <c r="L310" i="11"/>
  <c r="K310" i="11"/>
  <c r="J310" i="11"/>
  <c r="O309" i="11"/>
  <c r="L309" i="11"/>
  <c r="K309" i="11"/>
  <c r="J309" i="11"/>
  <c r="O308" i="11"/>
  <c r="L308" i="11"/>
  <c r="K308" i="11"/>
  <c r="J308" i="11"/>
  <c r="O307" i="11"/>
  <c r="L307" i="11"/>
  <c r="K307" i="11"/>
  <c r="J307" i="11"/>
  <c r="O306" i="11"/>
  <c r="L306" i="11"/>
  <c r="K306" i="11"/>
  <c r="J306" i="11"/>
  <c r="O305" i="11"/>
  <c r="L305" i="11"/>
  <c r="K305" i="11"/>
  <c r="J305" i="11"/>
  <c r="O304" i="11"/>
  <c r="L304" i="11"/>
  <c r="K304" i="11"/>
  <c r="J304" i="11"/>
  <c r="O303" i="11"/>
  <c r="L303" i="11"/>
  <c r="K303" i="11"/>
  <c r="J303" i="11"/>
  <c r="O302" i="11"/>
  <c r="L302" i="11"/>
  <c r="K302" i="11"/>
  <c r="J302" i="11"/>
  <c r="O301" i="11"/>
  <c r="L301" i="11"/>
  <c r="K301" i="11"/>
  <c r="J301" i="11"/>
  <c r="O300" i="11"/>
  <c r="L300" i="11"/>
  <c r="K300" i="11"/>
  <c r="J300" i="11"/>
  <c r="O299" i="11"/>
  <c r="L299" i="11"/>
  <c r="K299" i="11"/>
  <c r="J299" i="11"/>
  <c r="O298" i="11"/>
  <c r="L298" i="11"/>
  <c r="K298" i="11"/>
  <c r="J298" i="11"/>
  <c r="O297" i="11"/>
  <c r="L297" i="11"/>
  <c r="K297" i="11"/>
  <c r="J297" i="11"/>
  <c r="O296" i="11"/>
  <c r="L296" i="11"/>
  <c r="K296" i="11"/>
  <c r="J296" i="11"/>
  <c r="O295" i="11"/>
  <c r="L295" i="11"/>
  <c r="K295" i="11"/>
  <c r="J295" i="11"/>
  <c r="O294" i="11"/>
  <c r="L294" i="11"/>
  <c r="K294" i="11"/>
  <c r="J294" i="11"/>
  <c r="O293" i="11"/>
  <c r="L293" i="11"/>
  <c r="K293" i="11"/>
  <c r="J293" i="11"/>
  <c r="O292" i="11"/>
  <c r="L292" i="11"/>
  <c r="K292" i="11"/>
  <c r="J292" i="11"/>
  <c r="O291" i="11"/>
  <c r="L291" i="11"/>
  <c r="K291" i="11"/>
  <c r="J291" i="11"/>
  <c r="O290" i="11"/>
  <c r="L290" i="11"/>
  <c r="K290" i="11"/>
  <c r="J290" i="11"/>
  <c r="O289" i="11"/>
  <c r="L289" i="11"/>
  <c r="K289" i="11"/>
  <c r="J289" i="11"/>
  <c r="O288" i="11"/>
  <c r="L288" i="11"/>
  <c r="K288" i="11"/>
  <c r="J288" i="11"/>
  <c r="O287" i="11"/>
  <c r="L287" i="11"/>
  <c r="K287" i="11"/>
  <c r="J287" i="11"/>
  <c r="O286" i="11"/>
  <c r="L286" i="11"/>
  <c r="K286" i="11"/>
  <c r="J286" i="11"/>
  <c r="O285" i="11"/>
  <c r="L285" i="11"/>
  <c r="K285" i="11"/>
  <c r="J285" i="11"/>
  <c r="O284" i="11"/>
  <c r="L284" i="11"/>
  <c r="K284" i="11"/>
  <c r="J284" i="11"/>
  <c r="O283" i="11"/>
  <c r="L283" i="11"/>
  <c r="K283" i="11"/>
  <c r="J283" i="11"/>
  <c r="O282" i="11"/>
  <c r="L282" i="11"/>
  <c r="K282" i="11"/>
  <c r="J282" i="11"/>
  <c r="O281" i="11"/>
  <c r="L281" i="11"/>
  <c r="K281" i="11"/>
  <c r="J281" i="11"/>
  <c r="O280" i="11"/>
  <c r="L280" i="11"/>
  <c r="K280" i="11"/>
  <c r="J280" i="11"/>
  <c r="O279" i="11"/>
  <c r="L279" i="11"/>
  <c r="K279" i="11"/>
  <c r="J279" i="11"/>
  <c r="O278" i="11"/>
  <c r="L278" i="11"/>
  <c r="K278" i="11"/>
  <c r="J278" i="11"/>
  <c r="O277" i="11"/>
  <c r="L277" i="11"/>
  <c r="K277" i="11"/>
  <c r="J277" i="11"/>
  <c r="O276" i="11"/>
  <c r="L276" i="11"/>
  <c r="K276" i="11"/>
  <c r="J276" i="11"/>
  <c r="O275" i="11"/>
  <c r="L275" i="11"/>
  <c r="K275" i="11"/>
  <c r="J275" i="11"/>
  <c r="O274" i="11"/>
  <c r="L274" i="11"/>
  <c r="K274" i="11"/>
  <c r="J274" i="11"/>
  <c r="O273" i="11"/>
  <c r="L273" i="11"/>
  <c r="K273" i="11"/>
  <c r="J273" i="11"/>
  <c r="O272" i="11"/>
  <c r="L272" i="11"/>
  <c r="K272" i="11"/>
  <c r="J272" i="11"/>
  <c r="O271" i="11"/>
  <c r="L271" i="11"/>
  <c r="K271" i="11"/>
  <c r="J271" i="11"/>
  <c r="O270" i="11"/>
  <c r="L270" i="11"/>
  <c r="K270" i="11"/>
  <c r="J270" i="11"/>
  <c r="O269" i="11"/>
  <c r="L269" i="11"/>
  <c r="K269" i="11"/>
  <c r="J269" i="11"/>
  <c r="O268" i="11"/>
  <c r="L268" i="11"/>
  <c r="K268" i="11"/>
  <c r="J268" i="11"/>
  <c r="O267" i="11"/>
  <c r="L267" i="11"/>
  <c r="K267" i="11"/>
  <c r="J267" i="11"/>
  <c r="O266" i="11"/>
  <c r="L266" i="11"/>
  <c r="K266" i="11"/>
  <c r="J266" i="11"/>
  <c r="O265" i="11"/>
  <c r="L265" i="11"/>
  <c r="K265" i="11"/>
  <c r="J265" i="11"/>
  <c r="O264" i="11"/>
  <c r="L264" i="11"/>
  <c r="K264" i="11"/>
  <c r="J264" i="11"/>
  <c r="O263" i="11"/>
  <c r="L263" i="11"/>
  <c r="K263" i="11"/>
  <c r="J263" i="11"/>
  <c r="O262" i="11"/>
  <c r="L262" i="11"/>
  <c r="K262" i="11"/>
  <c r="J262" i="11"/>
  <c r="O261" i="11"/>
  <c r="L261" i="11"/>
  <c r="K261" i="11"/>
  <c r="J261" i="11"/>
  <c r="O260" i="11"/>
  <c r="L260" i="11"/>
  <c r="K260" i="11"/>
  <c r="J260" i="11"/>
  <c r="O259" i="11"/>
  <c r="L259" i="11"/>
  <c r="K259" i="11"/>
  <c r="J259" i="11"/>
  <c r="O258" i="11"/>
  <c r="L258" i="11"/>
  <c r="K258" i="11"/>
  <c r="J258" i="11"/>
  <c r="O257" i="11"/>
  <c r="L257" i="11"/>
  <c r="K257" i="11"/>
  <c r="J257" i="11"/>
  <c r="O256" i="11"/>
  <c r="L256" i="11"/>
  <c r="K256" i="11"/>
  <c r="J256" i="11"/>
  <c r="O255" i="11"/>
  <c r="L255" i="11"/>
  <c r="K255" i="11"/>
  <c r="J255" i="11"/>
  <c r="O254" i="11"/>
  <c r="L254" i="11"/>
  <c r="K254" i="11"/>
  <c r="J254" i="11"/>
  <c r="O253" i="11"/>
  <c r="L253" i="11"/>
  <c r="K253" i="11"/>
  <c r="J253" i="11"/>
  <c r="O252" i="11"/>
  <c r="L252" i="11"/>
  <c r="K252" i="11"/>
  <c r="J252" i="11"/>
  <c r="O251" i="11"/>
  <c r="L251" i="11"/>
  <c r="K251" i="11"/>
  <c r="J251" i="11"/>
  <c r="O250" i="11"/>
  <c r="L250" i="11"/>
  <c r="K250" i="11"/>
  <c r="J250" i="11"/>
  <c r="M250" i="11"/>
  <c r="O249" i="11"/>
  <c r="L249" i="11"/>
  <c r="K249" i="11"/>
  <c r="J249" i="11"/>
  <c r="M249" i="11"/>
  <c r="O248" i="11"/>
  <c r="L248" i="11"/>
  <c r="K248" i="11"/>
  <c r="J248" i="11"/>
  <c r="M248" i="11"/>
  <c r="O247" i="11"/>
  <c r="L247" i="11"/>
  <c r="K247" i="11"/>
  <c r="J247" i="11"/>
  <c r="M247" i="11"/>
  <c r="O246" i="11"/>
  <c r="L246" i="11"/>
  <c r="K246" i="11"/>
  <c r="J246" i="11"/>
  <c r="M246" i="11"/>
  <c r="O245" i="11"/>
  <c r="L245" i="11"/>
  <c r="K245" i="11"/>
  <c r="J245" i="11"/>
  <c r="M245" i="11"/>
  <c r="O244" i="11"/>
  <c r="L244" i="11"/>
  <c r="K244" i="11"/>
  <c r="J244" i="11"/>
  <c r="M244" i="11"/>
  <c r="O243" i="11"/>
  <c r="L243" i="11"/>
  <c r="K243" i="11"/>
  <c r="J243" i="11"/>
  <c r="M243" i="11"/>
  <c r="O242" i="11"/>
  <c r="L242" i="11"/>
  <c r="K242" i="11"/>
  <c r="J242" i="11"/>
  <c r="M242" i="11"/>
  <c r="O241" i="11"/>
  <c r="L241" i="11"/>
  <c r="K241" i="11"/>
  <c r="J241" i="11"/>
  <c r="M241" i="11"/>
  <c r="O240" i="11"/>
  <c r="L240" i="11"/>
  <c r="K240" i="11"/>
  <c r="J240" i="11"/>
  <c r="M240" i="11"/>
  <c r="O239" i="11"/>
  <c r="L239" i="11"/>
  <c r="K239" i="11"/>
  <c r="J239" i="11"/>
  <c r="M239" i="11"/>
  <c r="O238" i="11"/>
  <c r="L238" i="11"/>
  <c r="K238" i="11"/>
  <c r="J238" i="11"/>
  <c r="M238" i="11"/>
  <c r="O237" i="11"/>
  <c r="L237" i="11"/>
  <c r="K237" i="11"/>
  <c r="J237" i="11"/>
  <c r="M237" i="11"/>
  <c r="O236" i="11"/>
  <c r="L236" i="11"/>
  <c r="K236" i="11"/>
  <c r="J236" i="11"/>
  <c r="M236" i="11"/>
  <c r="O235" i="11"/>
  <c r="L235" i="11"/>
  <c r="K235" i="11"/>
  <c r="J235" i="11"/>
  <c r="M235" i="11"/>
  <c r="O234" i="11"/>
  <c r="L234" i="11"/>
  <c r="K234" i="11"/>
  <c r="J234" i="11"/>
  <c r="M234" i="11"/>
  <c r="O233" i="11"/>
  <c r="L233" i="11"/>
  <c r="K233" i="11"/>
  <c r="J233" i="11"/>
  <c r="M233" i="11"/>
  <c r="O232" i="11"/>
  <c r="L232" i="11"/>
  <c r="K232" i="11"/>
  <c r="J232" i="11"/>
  <c r="M232" i="11"/>
  <c r="O231" i="11"/>
  <c r="L231" i="11"/>
  <c r="K231" i="11"/>
  <c r="J231" i="11"/>
  <c r="M231" i="11"/>
  <c r="O230" i="11"/>
  <c r="L230" i="11"/>
  <c r="K230" i="11"/>
  <c r="J230" i="11"/>
  <c r="M230" i="11"/>
  <c r="O229" i="11"/>
  <c r="L229" i="11"/>
  <c r="K229" i="11"/>
  <c r="J229" i="11"/>
  <c r="M229" i="11"/>
  <c r="O228" i="11"/>
  <c r="L228" i="11"/>
  <c r="K228" i="11"/>
  <c r="J228" i="11"/>
  <c r="M228" i="11"/>
  <c r="O227" i="11"/>
  <c r="L227" i="11"/>
  <c r="K227" i="11"/>
  <c r="J227" i="11"/>
  <c r="M227" i="11"/>
  <c r="O226" i="11"/>
  <c r="L226" i="11"/>
  <c r="K226" i="11"/>
  <c r="J226" i="11"/>
  <c r="M226" i="11"/>
  <c r="O225" i="11"/>
  <c r="L225" i="11"/>
  <c r="K225" i="11"/>
  <c r="J225" i="11"/>
  <c r="M225" i="11"/>
  <c r="O224" i="11"/>
  <c r="L224" i="11"/>
  <c r="K224" i="11"/>
  <c r="J224" i="11"/>
  <c r="M224" i="11"/>
  <c r="O223" i="11"/>
  <c r="L223" i="11"/>
  <c r="K223" i="11"/>
  <c r="J223" i="11"/>
  <c r="M223" i="11"/>
  <c r="O222" i="11"/>
  <c r="L222" i="11"/>
  <c r="K222" i="11"/>
  <c r="J222" i="11"/>
  <c r="M222" i="11"/>
  <c r="O221" i="11"/>
  <c r="L221" i="11"/>
  <c r="K221" i="11"/>
  <c r="J221" i="11"/>
  <c r="M221" i="11"/>
  <c r="O220" i="11"/>
  <c r="L220" i="11"/>
  <c r="K220" i="11"/>
  <c r="J220" i="11"/>
  <c r="M220" i="11"/>
  <c r="O219" i="11"/>
  <c r="L219" i="11"/>
  <c r="K219" i="11"/>
  <c r="J219" i="11"/>
  <c r="M219" i="11"/>
  <c r="O218" i="11"/>
  <c r="L218" i="11"/>
  <c r="K218" i="11"/>
  <c r="J218" i="11"/>
  <c r="M218" i="11"/>
  <c r="O217" i="11"/>
  <c r="L217" i="11"/>
  <c r="K217" i="11"/>
  <c r="J217" i="11"/>
  <c r="M217" i="11"/>
  <c r="O216" i="11"/>
  <c r="L216" i="11"/>
  <c r="K216" i="11"/>
  <c r="J216" i="11"/>
  <c r="M216" i="11"/>
  <c r="O215" i="11"/>
  <c r="L215" i="11"/>
  <c r="K215" i="11"/>
  <c r="J215" i="11"/>
  <c r="M215" i="11"/>
  <c r="O214" i="11"/>
  <c r="L214" i="11"/>
  <c r="K214" i="11"/>
  <c r="J214" i="11"/>
  <c r="M214" i="11"/>
  <c r="O213" i="11"/>
  <c r="L213" i="11"/>
  <c r="K213" i="11"/>
  <c r="J213" i="11"/>
  <c r="M213" i="11"/>
  <c r="O212" i="11"/>
  <c r="L212" i="11"/>
  <c r="K212" i="11"/>
  <c r="J212" i="11"/>
  <c r="M212" i="11"/>
  <c r="O211" i="11"/>
  <c r="L211" i="11"/>
  <c r="K211" i="11"/>
  <c r="J211" i="11"/>
  <c r="M211" i="11"/>
  <c r="O210" i="11"/>
  <c r="L210" i="11"/>
  <c r="K210" i="11"/>
  <c r="J210" i="11"/>
  <c r="M210" i="11"/>
  <c r="O209" i="11"/>
  <c r="L209" i="11"/>
  <c r="K209" i="11"/>
  <c r="J209" i="11"/>
  <c r="M209" i="11"/>
  <c r="O208" i="11"/>
  <c r="L208" i="11"/>
  <c r="K208" i="11"/>
  <c r="J208" i="11"/>
  <c r="M208" i="11"/>
  <c r="O207" i="11"/>
  <c r="L207" i="11"/>
  <c r="K207" i="11"/>
  <c r="J207" i="11"/>
  <c r="M207" i="11"/>
  <c r="O206" i="11"/>
  <c r="L206" i="11"/>
  <c r="K206" i="11"/>
  <c r="J206" i="11"/>
  <c r="M206" i="11"/>
  <c r="O205" i="11"/>
  <c r="L205" i="11"/>
  <c r="K205" i="11"/>
  <c r="J205" i="11"/>
  <c r="M205" i="11"/>
  <c r="O204" i="11"/>
  <c r="L204" i="11"/>
  <c r="K204" i="11"/>
  <c r="J204" i="11"/>
  <c r="M204" i="11"/>
  <c r="O203" i="11"/>
  <c r="L203" i="11"/>
  <c r="K203" i="11"/>
  <c r="J203" i="11"/>
  <c r="M203" i="11"/>
  <c r="O202" i="11"/>
  <c r="L202" i="11"/>
  <c r="K202" i="11"/>
  <c r="J202" i="11"/>
  <c r="M202" i="11"/>
  <c r="O201" i="11"/>
  <c r="L201" i="11"/>
  <c r="K201" i="11"/>
  <c r="J201" i="11"/>
  <c r="M201" i="11"/>
  <c r="O200" i="11"/>
  <c r="L200" i="11"/>
  <c r="K200" i="11"/>
  <c r="J200" i="11"/>
  <c r="M200" i="11"/>
  <c r="O199" i="11"/>
  <c r="L199" i="11"/>
  <c r="K199" i="11"/>
  <c r="J199" i="11"/>
  <c r="M199" i="11"/>
  <c r="O198" i="11"/>
  <c r="L198" i="11"/>
  <c r="K198" i="11"/>
  <c r="J198" i="11"/>
  <c r="M198" i="11"/>
  <c r="O197" i="11"/>
  <c r="L197" i="11"/>
  <c r="K197" i="11"/>
  <c r="J197" i="11"/>
  <c r="M197" i="11"/>
  <c r="O196" i="11"/>
  <c r="L196" i="11"/>
  <c r="K196" i="11"/>
  <c r="J196" i="11"/>
  <c r="M196" i="11"/>
  <c r="O195" i="11"/>
  <c r="L195" i="11"/>
  <c r="K195" i="11"/>
  <c r="J195" i="11"/>
  <c r="M195" i="11"/>
  <c r="O194" i="11"/>
  <c r="L194" i="11"/>
  <c r="K194" i="11"/>
  <c r="J194" i="11"/>
  <c r="M194" i="11"/>
  <c r="O193" i="11"/>
  <c r="L193" i="11"/>
  <c r="K193" i="11"/>
  <c r="J193" i="11"/>
  <c r="M193" i="11"/>
  <c r="O192" i="11"/>
  <c r="L192" i="11"/>
  <c r="K192" i="11"/>
  <c r="J192" i="11"/>
  <c r="M192" i="11"/>
  <c r="O191" i="11"/>
  <c r="L191" i="11"/>
  <c r="K191" i="11"/>
  <c r="J191" i="11"/>
  <c r="M191" i="11"/>
  <c r="O190" i="11"/>
  <c r="L190" i="11"/>
  <c r="K190" i="11"/>
  <c r="J190" i="11"/>
  <c r="M190" i="11"/>
  <c r="O189" i="11"/>
  <c r="L189" i="11"/>
  <c r="K189" i="11"/>
  <c r="J189" i="11"/>
  <c r="M189" i="11"/>
  <c r="O188" i="11"/>
  <c r="L188" i="11"/>
  <c r="K188" i="11"/>
  <c r="J188" i="11"/>
  <c r="M188" i="11"/>
  <c r="O187" i="11"/>
  <c r="L187" i="11"/>
  <c r="K187" i="11"/>
  <c r="J187" i="11"/>
  <c r="M187" i="11"/>
  <c r="O186" i="11"/>
  <c r="L186" i="11"/>
  <c r="K186" i="11"/>
  <c r="J186" i="11"/>
  <c r="M186" i="11"/>
  <c r="O185" i="11"/>
  <c r="L185" i="11"/>
  <c r="K185" i="11"/>
  <c r="J185" i="11"/>
  <c r="M185" i="11"/>
  <c r="O184" i="11"/>
  <c r="L184" i="11"/>
  <c r="K184" i="11"/>
  <c r="J184" i="11"/>
  <c r="M184" i="11"/>
  <c r="O183" i="11"/>
  <c r="L183" i="11"/>
  <c r="K183" i="11"/>
  <c r="J183" i="11"/>
  <c r="M183" i="11"/>
  <c r="O182" i="11"/>
  <c r="L182" i="11"/>
  <c r="K182" i="11"/>
  <c r="J182" i="11"/>
  <c r="M182" i="11"/>
  <c r="O181" i="11"/>
  <c r="L181" i="11"/>
  <c r="K181" i="11"/>
  <c r="J181" i="11"/>
  <c r="M181" i="11"/>
  <c r="O180" i="11"/>
  <c r="L180" i="11"/>
  <c r="K180" i="11"/>
  <c r="J180" i="11"/>
  <c r="M180" i="11"/>
  <c r="O179" i="11"/>
  <c r="L179" i="11"/>
  <c r="K179" i="11"/>
  <c r="J179" i="11"/>
  <c r="M179" i="11"/>
  <c r="O178" i="11"/>
  <c r="L178" i="11"/>
  <c r="K178" i="11"/>
  <c r="J178" i="11"/>
  <c r="M178" i="11"/>
  <c r="O177" i="11"/>
  <c r="L177" i="11"/>
  <c r="K177" i="11"/>
  <c r="J177" i="11"/>
  <c r="M177" i="11"/>
  <c r="O176" i="11"/>
  <c r="L176" i="11"/>
  <c r="K176" i="11"/>
  <c r="J176" i="11"/>
  <c r="M176" i="11"/>
  <c r="O175" i="11"/>
  <c r="L175" i="11"/>
  <c r="K175" i="11"/>
  <c r="J175" i="11"/>
  <c r="M175" i="11"/>
  <c r="O174" i="11"/>
  <c r="L174" i="11"/>
  <c r="K174" i="11"/>
  <c r="J174" i="11"/>
  <c r="M174" i="11"/>
  <c r="O173" i="11"/>
  <c r="L173" i="11"/>
  <c r="K173" i="11"/>
  <c r="J173" i="11"/>
  <c r="M173" i="11"/>
  <c r="O172" i="11"/>
  <c r="L172" i="11"/>
  <c r="K172" i="11"/>
  <c r="J172" i="11"/>
  <c r="M172" i="11"/>
  <c r="O171" i="11"/>
  <c r="L171" i="11"/>
  <c r="K171" i="11"/>
  <c r="J171" i="11"/>
  <c r="M171" i="11"/>
  <c r="O170" i="11"/>
  <c r="L170" i="11"/>
  <c r="K170" i="11"/>
  <c r="J170" i="11"/>
  <c r="M170" i="11"/>
  <c r="O169" i="11"/>
  <c r="L169" i="11"/>
  <c r="K169" i="11"/>
  <c r="J169" i="11"/>
  <c r="M169" i="11"/>
  <c r="O168" i="11"/>
  <c r="L168" i="11"/>
  <c r="K168" i="11"/>
  <c r="J168" i="11"/>
  <c r="M168" i="11"/>
  <c r="O167" i="11"/>
  <c r="L167" i="11"/>
  <c r="K167" i="11"/>
  <c r="J167" i="11"/>
  <c r="M167" i="11"/>
  <c r="O166" i="11"/>
  <c r="L166" i="11"/>
  <c r="K166" i="11"/>
  <c r="J166" i="11"/>
  <c r="M166" i="11"/>
  <c r="O165" i="11"/>
  <c r="L165" i="11"/>
  <c r="K165" i="11"/>
  <c r="J165" i="11"/>
  <c r="M165" i="11"/>
  <c r="O164" i="11"/>
  <c r="L164" i="11"/>
  <c r="K164" i="11"/>
  <c r="J164" i="11"/>
  <c r="M164" i="11"/>
  <c r="O163" i="11"/>
  <c r="L163" i="11"/>
  <c r="K163" i="11"/>
  <c r="J163" i="11"/>
  <c r="M163" i="11"/>
  <c r="O162" i="11"/>
  <c r="L162" i="11"/>
  <c r="K162" i="11"/>
  <c r="J162" i="11"/>
  <c r="M162" i="11"/>
  <c r="O161" i="11"/>
  <c r="L161" i="11"/>
  <c r="K161" i="11"/>
  <c r="J161" i="11"/>
  <c r="M161" i="11"/>
  <c r="O160" i="11"/>
  <c r="L160" i="11"/>
  <c r="K160" i="11"/>
  <c r="J160" i="11"/>
  <c r="M160" i="11"/>
  <c r="O159" i="11"/>
  <c r="L159" i="11"/>
  <c r="K159" i="11"/>
  <c r="J159" i="11"/>
  <c r="M159" i="11"/>
  <c r="O158" i="11"/>
  <c r="L158" i="11"/>
  <c r="K158" i="11"/>
  <c r="J158" i="11"/>
  <c r="M158" i="11"/>
  <c r="O157" i="11"/>
  <c r="L157" i="11"/>
  <c r="K157" i="11"/>
  <c r="J157" i="11"/>
  <c r="M157" i="11"/>
  <c r="O156" i="11"/>
  <c r="L156" i="11"/>
  <c r="K156" i="11"/>
  <c r="J156" i="11"/>
  <c r="M156" i="11"/>
  <c r="O155" i="11"/>
  <c r="L155" i="11"/>
  <c r="K155" i="11"/>
  <c r="J155" i="11"/>
  <c r="M155" i="11"/>
  <c r="O154" i="11"/>
  <c r="L154" i="11"/>
  <c r="K154" i="11"/>
  <c r="J154" i="11"/>
  <c r="M154" i="11"/>
  <c r="O153" i="11"/>
  <c r="L153" i="11"/>
  <c r="K153" i="11"/>
  <c r="J153" i="11"/>
  <c r="M153" i="11"/>
  <c r="O152" i="11"/>
  <c r="L152" i="11"/>
  <c r="K152" i="11"/>
  <c r="J152" i="11"/>
  <c r="M152" i="11"/>
  <c r="O151" i="11"/>
  <c r="L151" i="11"/>
  <c r="K151" i="11"/>
  <c r="J151" i="11"/>
  <c r="M151" i="11"/>
  <c r="O150" i="11"/>
  <c r="L150" i="11"/>
  <c r="K150" i="11"/>
  <c r="J150" i="11"/>
  <c r="M150" i="11"/>
  <c r="O149" i="11"/>
  <c r="L149" i="11"/>
  <c r="K149" i="11"/>
  <c r="J149" i="11"/>
  <c r="M149" i="11"/>
  <c r="O148" i="11"/>
  <c r="L148" i="11"/>
  <c r="K148" i="11"/>
  <c r="J148" i="11"/>
  <c r="M148" i="11"/>
  <c r="O147" i="11"/>
  <c r="L147" i="11"/>
  <c r="K147" i="11"/>
  <c r="J147" i="11"/>
  <c r="M147" i="11"/>
  <c r="O146" i="11"/>
  <c r="L146" i="11"/>
  <c r="K146" i="11"/>
  <c r="J146" i="11"/>
  <c r="M146" i="11"/>
  <c r="O145" i="11"/>
  <c r="L145" i="11"/>
  <c r="K145" i="11"/>
  <c r="J145" i="11"/>
  <c r="M145" i="11"/>
  <c r="O144" i="11"/>
  <c r="L144" i="11"/>
  <c r="K144" i="11"/>
  <c r="J144" i="11"/>
  <c r="M144" i="11"/>
  <c r="O143" i="11"/>
  <c r="L143" i="11"/>
  <c r="K143" i="11"/>
  <c r="J143" i="11"/>
  <c r="M143" i="11"/>
  <c r="O142" i="11"/>
  <c r="L142" i="11"/>
  <c r="K142" i="11"/>
  <c r="J142" i="11"/>
  <c r="M142" i="11"/>
  <c r="O141" i="11"/>
  <c r="L141" i="11"/>
  <c r="K141" i="11"/>
  <c r="J141" i="11"/>
  <c r="N141" i="11"/>
  <c r="O140" i="11"/>
  <c r="L140" i="11"/>
  <c r="K140" i="11"/>
  <c r="J140" i="11"/>
  <c r="N140" i="11"/>
  <c r="O139" i="11"/>
  <c r="L139" i="11"/>
  <c r="K139" i="11"/>
  <c r="J139" i="11"/>
  <c r="N139" i="11"/>
  <c r="O138" i="11"/>
  <c r="L138" i="11"/>
  <c r="K138" i="11"/>
  <c r="J138" i="11"/>
  <c r="N138" i="11"/>
  <c r="O137" i="11"/>
  <c r="L137" i="11"/>
  <c r="K137" i="11"/>
  <c r="J137" i="11"/>
  <c r="N137" i="11"/>
  <c r="O136" i="11"/>
  <c r="L136" i="11"/>
  <c r="K136" i="11"/>
  <c r="J136" i="11"/>
  <c r="N136" i="11"/>
  <c r="O135" i="11"/>
  <c r="L135" i="11"/>
  <c r="K135" i="11"/>
  <c r="J135" i="11"/>
  <c r="N135" i="11"/>
  <c r="O134" i="11"/>
  <c r="L134" i="11"/>
  <c r="K134" i="11"/>
  <c r="J134" i="11"/>
  <c r="N134" i="11"/>
  <c r="O133" i="11"/>
  <c r="L133" i="11"/>
  <c r="K133" i="11"/>
  <c r="J133" i="11"/>
  <c r="N133" i="11"/>
  <c r="O132" i="11"/>
  <c r="L132" i="11"/>
  <c r="K132" i="11"/>
  <c r="J132" i="11"/>
  <c r="N132" i="11"/>
  <c r="O131" i="11"/>
  <c r="L131" i="11"/>
  <c r="K131" i="11"/>
  <c r="J131" i="11"/>
  <c r="N131" i="11"/>
  <c r="O130" i="11"/>
  <c r="L130" i="11"/>
  <c r="K130" i="11"/>
  <c r="J130" i="11"/>
  <c r="N130" i="11"/>
  <c r="O129" i="11"/>
  <c r="L129" i="11"/>
  <c r="K129" i="11"/>
  <c r="J129" i="11"/>
  <c r="N129" i="11"/>
  <c r="O128" i="11"/>
  <c r="L128" i="11"/>
  <c r="K128" i="11"/>
  <c r="J128" i="11"/>
  <c r="N128" i="11"/>
  <c r="O127" i="11"/>
  <c r="L127" i="11"/>
  <c r="K127" i="11"/>
  <c r="J127" i="11"/>
  <c r="N127" i="11"/>
  <c r="O126" i="11"/>
  <c r="L126" i="11"/>
  <c r="K126" i="11"/>
  <c r="J126" i="11"/>
  <c r="N126" i="11"/>
  <c r="O125" i="11"/>
  <c r="L125" i="11"/>
  <c r="K125" i="11"/>
  <c r="J125" i="11"/>
  <c r="N125" i="11"/>
  <c r="O124" i="11"/>
  <c r="L124" i="11"/>
  <c r="K124" i="11"/>
  <c r="J124" i="11"/>
  <c r="N124" i="11"/>
  <c r="O123" i="11"/>
  <c r="L123" i="11"/>
  <c r="K123" i="11"/>
  <c r="J123" i="11"/>
  <c r="N123" i="11"/>
  <c r="O122" i="11"/>
  <c r="L122" i="11"/>
  <c r="K122" i="11"/>
  <c r="J122" i="11"/>
  <c r="N122" i="11"/>
  <c r="O121" i="11"/>
  <c r="L121" i="11"/>
  <c r="K121" i="11"/>
  <c r="J121" i="11"/>
  <c r="N121" i="11"/>
  <c r="O120" i="11"/>
  <c r="L120" i="11"/>
  <c r="K120" i="11"/>
  <c r="J120" i="11"/>
  <c r="N120" i="11"/>
  <c r="O119" i="11"/>
  <c r="L119" i="11"/>
  <c r="K119" i="11"/>
  <c r="J119" i="11"/>
  <c r="N119" i="11"/>
  <c r="O118" i="11"/>
  <c r="L118" i="11"/>
  <c r="K118" i="11"/>
  <c r="J118" i="11"/>
  <c r="N118" i="11"/>
  <c r="O117" i="11"/>
  <c r="L117" i="11"/>
  <c r="K117" i="11"/>
  <c r="J117" i="11"/>
  <c r="N117" i="11"/>
  <c r="O116" i="11"/>
  <c r="L116" i="11"/>
  <c r="K116" i="11"/>
  <c r="J116" i="11"/>
  <c r="N116" i="11"/>
  <c r="O115" i="11"/>
  <c r="L115" i="11"/>
  <c r="K115" i="11"/>
  <c r="J115" i="11"/>
  <c r="N115" i="11"/>
  <c r="O114" i="11"/>
  <c r="L114" i="11"/>
  <c r="K114" i="11"/>
  <c r="J114" i="11"/>
  <c r="N114" i="11"/>
  <c r="O113" i="11"/>
  <c r="L113" i="11"/>
  <c r="K113" i="11"/>
  <c r="J113" i="11"/>
  <c r="N113" i="11"/>
  <c r="O112" i="11"/>
  <c r="L112" i="11"/>
  <c r="K112" i="11"/>
  <c r="J112" i="11"/>
  <c r="N112" i="11"/>
  <c r="O111" i="11"/>
  <c r="L111" i="11"/>
  <c r="K111" i="11"/>
  <c r="J111" i="11"/>
  <c r="N111" i="11"/>
  <c r="O110" i="11"/>
  <c r="L110" i="11"/>
  <c r="K110" i="11"/>
  <c r="J110" i="11"/>
  <c r="N110" i="11"/>
  <c r="O109" i="11"/>
  <c r="L109" i="11"/>
  <c r="K109" i="11"/>
  <c r="J109" i="11"/>
  <c r="N109" i="11"/>
  <c r="O108" i="11"/>
  <c r="L108" i="11"/>
  <c r="K108" i="11"/>
  <c r="J108" i="11"/>
  <c r="N108" i="11"/>
  <c r="O107" i="11"/>
  <c r="L107" i="11"/>
  <c r="K107" i="11"/>
  <c r="J107" i="11"/>
  <c r="N107" i="11"/>
  <c r="O106" i="11"/>
  <c r="L106" i="11"/>
  <c r="K106" i="11"/>
  <c r="J106" i="11"/>
  <c r="N106" i="11"/>
  <c r="O105" i="11"/>
  <c r="L105" i="11"/>
  <c r="K105" i="11"/>
  <c r="J105" i="11"/>
  <c r="N105" i="11"/>
  <c r="O104" i="11"/>
  <c r="L104" i="11"/>
  <c r="K104" i="11"/>
  <c r="J104" i="11"/>
  <c r="N104" i="11"/>
  <c r="O103" i="11"/>
  <c r="L103" i="11"/>
  <c r="K103" i="11"/>
  <c r="J103" i="11"/>
  <c r="N103" i="11"/>
  <c r="O102" i="11"/>
  <c r="L102" i="11"/>
  <c r="K102" i="11"/>
  <c r="J102" i="11"/>
  <c r="N102" i="11"/>
  <c r="O101" i="11"/>
  <c r="L101" i="11"/>
  <c r="K101" i="11"/>
  <c r="J101" i="11"/>
  <c r="O100" i="11"/>
  <c r="L100" i="11"/>
  <c r="K100" i="11"/>
  <c r="J100" i="11"/>
  <c r="N100" i="11"/>
  <c r="O99" i="11"/>
  <c r="L99" i="11"/>
  <c r="K99" i="11"/>
  <c r="J99" i="11"/>
  <c r="O98" i="11"/>
  <c r="L98" i="11"/>
  <c r="K98" i="11"/>
  <c r="J98" i="11"/>
  <c r="N98" i="11"/>
  <c r="O97" i="11"/>
  <c r="L97" i="11"/>
  <c r="K97" i="11"/>
  <c r="J97" i="11"/>
  <c r="O96" i="11"/>
  <c r="L96" i="11"/>
  <c r="K96" i="11"/>
  <c r="J96" i="11"/>
  <c r="N96" i="11"/>
  <c r="O95" i="11"/>
  <c r="L95" i="11"/>
  <c r="K95" i="11"/>
  <c r="J95" i="11"/>
  <c r="O94" i="11"/>
  <c r="L94" i="11"/>
  <c r="K94" i="11"/>
  <c r="J94" i="11"/>
  <c r="N94" i="11"/>
  <c r="O93" i="11"/>
  <c r="L93" i="11"/>
  <c r="K93" i="11"/>
  <c r="J93" i="11"/>
  <c r="O92" i="11"/>
  <c r="L92" i="11"/>
  <c r="K92" i="11"/>
  <c r="J92" i="11"/>
  <c r="N92" i="11"/>
  <c r="O91" i="11"/>
  <c r="L91" i="11"/>
  <c r="K91" i="11"/>
  <c r="J91" i="11"/>
  <c r="O90" i="11"/>
  <c r="L90" i="11"/>
  <c r="K90" i="11"/>
  <c r="J90" i="11"/>
  <c r="N90" i="11"/>
  <c r="O89" i="11"/>
  <c r="L89" i="11"/>
  <c r="K89" i="11"/>
  <c r="J89" i="11"/>
  <c r="O88" i="11"/>
  <c r="L88" i="11"/>
  <c r="K88" i="11"/>
  <c r="J88" i="11"/>
  <c r="N88" i="11"/>
  <c r="O87" i="11"/>
  <c r="L87" i="11"/>
  <c r="K87" i="11"/>
  <c r="J87" i="11"/>
  <c r="O86" i="11"/>
  <c r="L86" i="11"/>
  <c r="K86" i="11"/>
  <c r="J86" i="11"/>
  <c r="N86" i="11"/>
  <c r="O85" i="11"/>
  <c r="L85" i="11"/>
  <c r="K85" i="11"/>
  <c r="J85" i="11"/>
  <c r="O84" i="11"/>
  <c r="L84" i="11"/>
  <c r="K84" i="11"/>
  <c r="J84" i="11"/>
  <c r="N84" i="11"/>
  <c r="O83" i="11"/>
  <c r="L83" i="11"/>
  <c r="K83" i="11"/>
  <c r="J83" i="11"/>
  <c r="O82" i="11"/>
  <c r="L82" i="11"/>
  <c r="K82" i="11"/>
  <c r="J82" i="11"/>
  <c r="N82" i="11"/>
  <c r="O81" i="11"/>
  <c r="L81" i="11"/>
  <c r="K81" i="11"/>
  <c r="J81" i="11"/>
  <c r="O80" i="11"/>
  <c r="L80" i="11"/>
  <c r="K80" i="11"/>
  <c r="J80" i="11"/>
  <c r="N80" i="11"/>
  <c r="O79" i="11"/>
  <c r="L79" i="11"/>
  <c r="K79" i="11"/>
  <c r="J79" i="11"/>
  <c r="O78" i="11"/>
  <c r="L78" i="11"/>
  <c r="K78" i="11"/>
  <c r="J78" i="11"/>
  <c r="N78" i="11"/>
  <c r="O77" i="11"/>
  <c r="L77" i="11"/>
  <c r="K77" i="11"/>
  <c r="J77" i="11"/>
  <c r="O76" i="11"/>
  <c r="L76" i="11"/>
  <c r="K76" i="11"/>
  <c r="J76" i="11"/>
  <c r="N76" i="11"/>
  <c r="O75" i="11"/>
  <c r="L75" i="11"/>
  <c r="K75" i="11"/>
  <c r="J75" i="11"/>
  <c r="O74" i="11"/>
  <c r="L74" i="11"/>
  <c r="K74" i="11"/>
  <c r="J74" i="11"/>
  <c r="N74" i="11"/>
  <c r="O73" i="11"/>
  <c r="L73" i="11"/>
  <c r="K73" i="11"/>
  <c r="J73" i="11"/>
  <c r="O72" i="11"/>
  <c r="L72" i="11"/>
  <c r="K72" i="11"/>
  <c r="J72" i="11"/>
  <c r="N72" i="11"/>
  <c r="O71" i="11"/>
  <c r="L71" i="11"/>
  <c r="K71" i="11"/>
  <c r="J71" i="11"/>
  <c r="O70" i="11"/>
  <c r="L70" i="11"/>
  <c r="K70" i="11"/>
  <c r="J70" i="11"/>
  <c r="N70" i="11"/>
  <c r="O69" i="11"/>
  <c r="L69" i="11"/>
  <c r="K69" i="11"/>
  <c r="J69" i="11"/>
  <c r="O68" i="11"/>
  <c r="L68" i="11"/>
  <c r="K68" i="11"/>
  <c r="J68" i="11"/>
  <c r="N68" i="11"/>
  <c r="O67" i="11"/>
  <c r="L67" i="11"/>
  <c r="K67" i="11"/>
  <c r="J67" i="11"/>
  <c r="O66" i="11"/>
  <c r="L66" i="11"/>
  <c r="K66" i="11"/>
  <c r="J66" i="11"/>
  <c r="N66" i="11"/>
  <c r="O65" i="11"/>
  <c r="L65" i="11"/>
  <c r="K65" i="11"/>
  <c r="J65" i="11"/>
  <c r="O64" i="11"/>
  <c r="L64" i="11"/>
  <c r="K64" i="11"/>
  <c r="J64" i="11"/>
  <c r="N64" i="11"/>
  <c r="O63" i="11"/>
  <c r="L63" i="11"/>
  <c r="K63" i="11"/>
  <c r="J63" i="11"/>
  <c r="O62" i="11"/>
  <c r="L62" i="11"/>
  <c r="K62" i="11"/>
  <c r="J62" i="11"/>
  <c r="N62" i="11"/>
  <c r="O61" i="11"/>
  <c r="L61" i="11"/>
  <c r="K61" i="11"/>
  <c r="J61" i="11"/>
  <c r="O60" i="11"/>
  <c r="L60" i="11"/>
  <c r="K60" i="11"/>
  <c r="J60" i="11"/>
  <c r="N60" i="11"/>
  <c r="O59" i="11"/>
  <c r="L59" i="11"/>
  <c r="K59" i="11"/>
  <c r="J59" i="11"/>
  <c r="O58" i="11"/>
  <c r="L58" i="11"/>
  <c r="K58" i="11"/>
  <c r="J58" i="11"/>
  <c r="N58" i="11"/>
  <c r="O57" i="11"/>
  <c r="L57" i="11"/>
  <c r="K57" i="11"/>
  <c r="J57" i="11"/>
  <c r="O56" i="11"/>
  <c r="L56" i="11"/>
  <c r="K56" i="11"/>
  <c r="J56" i="11"/>
  <c r="N56" i="11"/>
  <c r="O55" i="11"/>
  <c r="L55" i="11"/>
  <c r="K55" i="11"/>
  <c r="J55" i="11"/>
  <c r="O54" i="11"/>
  <c r="L54" i="11"/>
  <c r="K54" i="11"/>
  <c r="J54" i="11"/>
  <c r="N54" i="11"/>
  <c r="O53" i="11"/>
  <c r="L53" i="11"/>
  <c r="K53" i="11"/>
  <c r="J53" i="11"/>
  <c r="O52" i="11"/>
  <c r="L52" i="11"/>
  <c r="K52" i="11"/>
  <c r="J52" i="11"/>
  <c r="N52" i="11"/>
  <c r="O51" i="11"/>
  <c r="L51" i="11"/>
  <c r="K51" i="11"/>
  <c r="J51" i="11"/>
  <c r="O50" i="11"/>
  <c r="L50" i="11"/>
  <c r="K50" i="11"/>
  <c r="J50" i="11"/>
  <c r="N50" i="11"/>
  <c r="O49" i="11"/>
  <c r="L49" i="11"/>
  <c r="K49" i="11"/>
  <c r="J49" i="11"/>
  <c r="O48" i="11"/>
  <c r="L48" i="11"/>
  <c r="K48" i="11"/>
  <c r="J48" i="11"/>
  <c r="N48" i="11"/>
  <c r="O47" i="11"/>
  <c r="L47" i="11"/>
  <c r="K47" i="11"/>
  <c r="J47" i="11"/>
  <c r="O46" i="11"/>
  <c r="L46" i="11"/>
  <c r="K46" i="11"/>
  <c r="J46" i="11"/>
  <c r="N46" i="11"/>
  <c r="O45" i="11"/>
  <c r="L45" i="11"/>
  <c r="K45" i="11"/>
  <c r="J45" i="11"/>
  <c r="O44" i="11"/>
  <c r="L44" i="11"/>
  <c r="K44" i="11"/>
  <c r="J44" i="11"/>
  <c r="N44" i="11"/>
  <c r="O43" i="11"/>
  <c r="L43" i="11"/>
  <c r="K43" i="11"/>
  <c r="J43" i="11"/>
  <c r="O42" i="11"/>
  <c r="L42" i="11"/>
  <c r="K42" i="11"/>
  <c r="J42" i="11"/>
  <c r="N42" i="11"/>
  <c r="O41" i="11"/>
  <c r="L41" i="11"/>
  <c r="K41" i="11"/>
  <c r="J41" i="11"/>
  <c r="O40" i="11"/>
  <c r="L40" i="11"/>
  <c r="K40" i="11"/>
  <c r="J40" i="11"/>
  <c r="N40" i="11"/>
  <c r="O39" i="11"/>
  <c r="L39" i="11"/>
  <c r="K39" i="11"/>
  <c r="J39" i="11"/>
  <c r="O38" i="11"/>
  <c r="L38" i="11"/>
  <c r="K38" i="11"/>
  <c r="J38" i="11"/>
  <c r="N38" i="11"/>
  <c r="O37" i="11"/>
  <c r="L37" i="11"/>
  <c r="K37" i="11"/>
  <c r="J37" i="11"/>
  <c r="O36" i="11"/>
  <c r="L36" i="11"/>
  <c r="K36" i="11"/>
  <c r="J36" i="11"/>
  <c r="N36" i="11"/>
  <c r="O35" i="11"/>
  <c r="L35" i="11"/>
  <c r="K35" i="11"/>
  <c r="J35" i="11"/>
  <c r="O34" i="11"/>
  <c r="L34" i="11"/>
  <c r="K34" i="11"/>
  <c r="J34" i="11"/>
  <c r="N34" i="11"/>
  <c r="O33" i="11"/>
  <c r="L33" i="11"/>
  <c r="K33" i="11"/>
  <c r="J33" i="11"/>
  <c r="O32" i="11"/>
  <c r="L32" i="11"/>
  <c r="K32" i="11"/>
  <c r="J32" i="11"/>
  <c r="N32" i="11"/>
  <c r="O31" i="11"/>
  <c r="L31" i="11"/>
  <c r="K31" i="11"/>
  <c r="J31" i="11"/>
  <c r="O30" i="11"/>
  <c r="L30" i="11"/>
  <c r="K30" i="11"/>
  <c r="J30" i="11"/>
  <c r="N30" i="11"/>
  <c r="O29" i="11"/>
  <c r="L29" i="11"/>
  <c r="K29" i="11"/>
  <c r="J29" i="11"/>
  <c r="O28" i="11"/>
  <c r="L28" i="11"/>
  <c r="K28" i="11"/>
  <c r="J28" i="11"/>
  <c r="N28" i="11"/>
  <c r="O27" i="11"/>
  <c r="L27" i="11"/>
  <c r="K27" i="11"/>
  <c r="J27" i="11"/>
  <c r="O26" i="11"/>
  <c r="L26" i="11"/>
  <c r="K26" i="11"/>
  <c r="J26" i="11"/>
  <c r="N26" i="11"/>
  <c r="O25" i="11"/>
  <c r="L25" i="11"/>
  <c r="K25" i="11"/>
  <c r="J25" i="11"/>
  <c r="O24" i="11"/>
  <c r="L24" i="11"/>
  <c r="K24" i="11"/>
  <c r="J24" i="11"/>
  <c r="N24" i="11"/>
  <c r="O23" i="11"/>
  <c r="L23" i="11"/>
  <c r="K23" i="11"/>
  <c r="J23" i="11"/>
  <c r="K22" i="11"/>
  <c r="J22" i="11"/>
  <c r="L22" i="11"/>
  <c r="K21" i="11"/>
  <c r="J21" i="11"/>
  <c r="K20" i="11"/>
  <c r="J20" i="11"/>
  <c r="L20" i="11"/>
  <c r="K19" i="11"/>
  <c r="J19" i="11"/>
  <c r="K18" i="11"/>
  <c r="J18" i="11"/>
  <c r="M18" i="11"/>
  <c r="K17" i="11"/>
  <c r="J17" i="11"/>
  <c r="K16" i="11"/>
  <c r="J16" i="11"/>
  <c r="L16" i="11"/>
  <c r="K15" i="11"/>
  <c r="J15" i="11"/>
  <c r="K14" i="11"/>
  <c r="J14" i="11"/>
  <c r="N14" i="11"/>
  <c r="K13" i="11"/>
  <c r="J13" i="11"/>
  <c r="K12" i="11"/>
  <c r="J12" i="11"/>
  <c r="N246" i="11"/>
  <c r="N763" i="11"/>
  <c r="M626" i="11"/>
  <c r="M850" i="11"/>
  <c r="N182" i="11"/>
  <c r="M594" i="11"/>
  <c r="N690" i="11"/>
  <c r="M818" i="11"/>
  <c r="N890" i="11"/>
  <c r="N150" i="11"/>
  <c r="N214" i="11"/>
  <c r="M578" i="11"/>
  <c r="M610" i="11"/>
  <c r="N656" i="11"/>
  <c r="N722" i="11"/>
  <c r="N795" i="11"/>
  <c r="M834" i="11"/>
  <c r="M866" i="11"/>
  <c r="N922" i="11"/>
  <c r="N166" i="11"/>
  <c r="N198" i="11"/>
  <c r="N230" i="11"/>
  <c r="M570" i="11"/>
  <c r="M586" i="11"/>
  <c r="M602" i="11"/>
  <c r="M618" i="11"/>
  <c r="M634" i="11"/>
  <c r="N672" i="11"/>
  <c r="N706" i="11"/>
  <c r="N738" i="11"/>
  <c r="N779" i="11"/>
  <c r="M810" i="11"/>
  <c r="M826" i="11"/>
  <c r="M842" i="11"/>
  <c r="M858" i="11"/>
  <c r="N874" i="11"/>
  <c r="N906" i="11"/>
  <c r="N942" i="11"/>
  <c r="N142" i="11"/>
  <c r="N158" i="11"/>
  <c r="N174" i="11"/>
  <c r="N190" i="11"/>
  <c r="N206" i="11"/>
  <c r="N222" i="11"/>
  <c r="N238" i="11"/>
  <c r="N563" i="11"/>
  <c r="M574" i="11"/>
  <c r="M582" i="11"/>
  <c r="M590" i="11"/>
  <c r="M598" i="11"/>
  <c r="M606" i="11"/>
  <c r="M614" i="11"/>
  <c r="M622" i="11"/>
  <c r="M630" i="11"/>
  <c r="N640" i="11"/>
  <c r="M771" i="11"/>
  <c r="N771" i="11"/>
  <c r="M803" i="11"/>
  <c r="N803" i="11"/>
  <c r="N822" i="11"/>
  <c r="M822" i="11"/>
  <c r="N838" i="11"/>
  <c r="M838" i="11"/>
  <c r="N854" i="11"/>
  <c r="M854" i="11"/>
  <c r="N870" i="11"/>
  <c r="M870" i="11"/>
  <c r="M898" i="11"/>
  <c r="N898" i="11"/>
  <c r="M930" i="11"/>
  <c r="N930" i="11"/>
  <c r="M100" i="11"/>
  <c r="M96" i="11"/>
  <c r="M92" i="11"/>
  <c r="M88" i="11"/>
  <c r="M84" i="11"/>
  <c r="M80" i="11"/>
  <c r="M76" i="11"/>
  <c r="M72" i="11"/>
  <c r="M68" i="11"/>
  <c r="M64" i="11"/>
  <c r="M60" i="11"/>
  <c r="M56" i="11"/>
  <c r="M52" i="11"/>
  <c r="M48" i="11"/>
  <c r="M44" i="11"/>
  <c r="M40" i="11"/>
  <c r="M36" i="11"/>
  <c r="M32" i="11"/>
  <c r="M28" i="11"/>
  <c r="M24" i="11"/>
  <c r="M20" i="11"/>
  <c r="M16" i="11"/>
  <c r="N12" i="11"/>
  <c r="N13" i="11"/>
  <c r="M13" i="11"/>
  <c r="N15" i="11"/>
  <c r="M15" i="11"/>
  <c r="L17" i="11"/>
  <c r="O17" i="11"/>
  <c r="M17" i="11"/>
  <c r="L19" i="11"/>
  <c r="M19" i="11"/>
  <c r="L21" i="11"/>
  <c r="M21" i="11"/>
  <c r="N23" i="11"/>
  <c r="M23" i="11"/>
  <c r="N25" i="11"/>
  <c r="M25" i="11"/>
  <c r="N27" i="11"/>
  <c r="M27" i="11"/>
  <c r="N29" i="11"/>
  <c r="M29" i="11"/>
  <c r="N31" i="11"/>
  <c r="M31" i="11"/>
  <c r="N33" i="11"/>
  <c r="M33" i="11"/>
  <c r="N35" i="11"/>
  <c r="M35" i="11"/>
  <c r="N37" i="11"/>
  <c r="M37" i="11"/>
  <c r="N39" i="11"/>
  <c r="M39" i="11"/>
  <c r="N41" i="11"/>
  <c r="M41" i="11"/>
  <c r="N43" i="11"/>
  <c r="M43" i="11"/>
  <c r="N45" i="11"/>
  <c r="M45" i="11"/>
  <c r="N47" i="11"/>
  <c r="M47" i="11"/>
  <c r="N49" i="11"/>
  <c r="M49" i="11"/>
  <c r="N51" i="11"/>
  <c r="M51" i="11"/>
  <c r="N53" i="11"/>
  <c r="M53" i="11"/>
  <c r="N55" i="11"/>
  <c r="M55" i="11"/>
  <c r="N57" i="11"/>
  <c r="M57" i="11"/>
  <c r="N59" i="11"/>
  <c r="M59" i="11"/>
  <c r="N61" i="11"/>
  <c r="M61" i="11"/>
  <c r="N63" i="11"/>
  <c r="M63" i="11"/>
  <c r="N65" i="11"/>
  <c r="M65" i="11"/>
  <c r="N67" i="11"/>
  <c r="M67" i="11"/>
  <c r="N69" i="11"/>
  <c r="M69" i="11"/>
  <c r="N71" i="11"/>
  <c r="M71" i="11"/>
  <c r="N73" i="11"/>
  <c r="M73" i="11"/>
  <c r="N75" i="11"/>
  <c r="M75" i="11"/>
  <c r="N77" i="11"/>
  <c r="M77" i="11"/>
  <c r="N79" i="11"/>
  <c r="M79" i="11"/>
  <c r="N81" i="11"/>
  <c r="M81" i="11"/>
  <c r="N83" i="11"/>
  <c r="M83" i="11"/>
  <c r="N85" i="11"/>
  <c r="M85" i="11"/>
  <c r="N87" i="11"/>
  <c r="M87" i="11"/>
  <c r="N89" i="11"/>
  <c r="M89" i="11"/>
  <c r="N91" i="11"/>
  <c r="M91" i="11"/>
  <c r="N93" i="11"/>
  <c r="M93" i="11"/>
  <c r="N95" i="11"/>
  <c r="M95" i="11"/>
  <c r="N97" i="11"/>
  <c r="M97" i="11"/>
  <c r="N99" i="11"/>
  <c r="M99" i="11"/>
  <c r="N101" i="11"/>
  <c r="M101" i="11"/>
  <c r="N648" i="11"/>
  <c r="N664" i="11"/>
  <c r="N680" i="11"/>
  <c r="N698" i="11"/>
  <c r="N714" i="11"/>
  <c r="N730" i="11"/>
  <c r="N747" i="11"/>
  <c r="M755" i="11"/>
  <c r="N755" i="11"/>
  <c r="M787" i="11"/>
  <c r="N787" i="11"/>
  <c r="N814" i="11"/>
  <c r="M814" i="11"/>
  <c r="N830" i="11"/>
  <c r="M830" i="11"/>
  <c r="N846" i="11"/>
  <c r="M846" i="11"/>
  <c r="N862" i="11"/>
  <c r="M862" i="11"/>
  <c r="M882" i="11"/>
  <c r="N882" i="11"/>
  <c r="M914" i="11"/>
  <c r="N914" i="11"/>
  <c r="M950" i="11"/>
  <c r="N950" i="11"/>
  <c r="M102" i="11"/>
  <c r="M98" i="11"/>
  <c r="M94" i="11"/>
  <c r="M90" i="11"/>
  <c r="M86" i="11"/>
  <c r="M82" i="11"/>
  <c r="M78" i="11"/>
  <c r="M74" i="11"/>
  <c r="M70" i="11"/>
  <c r="M66" i="11"/>
  <c r="M62" i="11"/>
  <c r="M58" i="11"/>
  <c r="M54" i="11"/>
  <c r="M50" i="11"/>
  <c r="M46" i="11"/>
  <c r="M42" i="11"/>
  <c r="M38" i="11"/>
  <c r="M34" i="11"/>
  <c r="M30" i="11"/>
  <c r="M26" i="11"/>
  <c r="M22" i="11"/>
  <c r="M14" i="11"/>
  <c r="N146" i="11"/>
  <c r="N154" i="11"/>
  <c r="N162" i="11"/>
  <c r="N170" i="11"/>
  <c r="N178" i="11"/>
  <c r="N186" i="11"/>
  <c r="N194" i="11"/>
  <c r="N202" i="11"/>
  <c r="N210" i="11"/>
  <c r="N218" i="11"/>
  <c r="N226" i="11"/>
  <c r="N234" i="11"/>
  <c r="N242" i="11"/>
  <c r="N250" i="11"/>
  <c r="M568" i="11"/>
  <c r="M572" i="11"/>
  <c r="M576" i="11"/>
  <c r="M580" i="11"/>
  <c r="M584" i="11"/>
  <c r="M588" i="11"/>
  <c r="M592" i="11"/>
  <c r="M596" i="11"/>
  <c r="M600" i="11"/>
  <c r="M604" i="11"/>
  <c r="M608" i="11"/>
  <c r="M612" i="11"/>
  <c r="M616" i="11"/>
  <c r="M620" i="11"/>
  <c r="M624" i="11"/>
  <c r="M628" i="11"/>
  <c r="M632" i="11"/>
  <c r="N636" i="11"/>
  <c r="N644" i="11"/>
  <c r="N652" i="11"/>
  <c r="N660" i="11"/>
  <c r="N668" i="11"/>
  <c r="N676" i="11"/>
  <c r="N686" i="11"/>
  <c r="N694" i="11"/>
  <c r="N702" i="11"/>
  <c r="N710" i="11"/>
  <c r="N718" i="11"/>
  <c r="N726" i="11"/>
  <c r="N734" i="11"/>
  <c r="N742" i="11"/>
  <c r="N751" i="11"/>
  <c r="N759" i="11"/>
  <c r="N767" i="11"/>
  <c r="N775" i="11"/>
  <c r="N783" i="11"/>
  <c r="N791" i="11"/>
  <c r="N799" i="11"/>
  <c r="M808" i="11"/>
  <c r="M812" i="11"/>
  <c r="M816" i="11"/>
  <c r="M820" i="11"/>
  <c r="M824" i="11"/>
  <c r="M828" i="11"/>
  <c r="M832" i="11"/>
  <c r="M836" i="11"/>
  <c r="M840" i="11"/>
  <c r="M844" i="11"/>
  <c r="M848" i="11"/>
  <c r="M852" i="11"/>
  <c r="M856" i="11"/>
  <c r="M860" i="11"/>
  <c r="M864" i="11"/>
  <c r="M868" i="11"/>
  <c r="M872" i="11"/>
  <c r="N878" i="11"/>
  <c r="N886" i="11"/>
  <c r="N894" i="11"/>
  <c r="N902" i="11"/>
  <c r="N910" i="11"/>
  <c r="N918" i="11"/>
  <c r="N926" i="11"/>
  <c r="N938" i="11"/>
  <c r="N946" i="11"/>
  <c r="N954" i="11"/>
  <c r="N21" i="11"/>
  <c r="N17" i="11"/>
  <c r="N20" i="11"/>
  <c r="N22" i="11"/>
  <c r="M141" i="11"/>
  <c r="N144" i="11"/>
  <c r="N148" i="11"/>
  <c r="N152" i="11"/>
  <c r="N156" i="11"/>
  <c r="N160" i="11"/>
  <c r="N164" i="11"/>
  <c r="N168" i="11"/>
  <c r="N172" i="11"/>
  <c r="N176" i="11"/>
  <c r="N180" i="11"/>
  <c r="N184" i="11"/>
  <c r="N188" i="11"/>
  <c r="N192" i="11"/>
  <c r="N196" i="11"/>
  <c r="N200" i="11"/>
  <c r="N204" i="11"/>
  <c r="N208" i="11"/>
  <c r="N212" i="11"/>
  <c r="N216" i="11"/>
  <c r="N220" i="11"/>
  <c r="N224" i="11"/>
  <c r="N228" i="11"/>
  <c r="N232" i="11"/>
  <c r="N236" i="11"/>
  <c r="N240" i="11"/>
  <c r="N244" i="11"/>
  <c r="N248" i="11"/>
  <c r="N561" i="11"/>
  <c r="N565" i="11"/>
  <c r="M569" i="11"/>
  <c r="M571" i="11"/>
  <c r="M573" i="11"/>
  <c r="M575" i="11"/>
  <c r="M577" i="11"/>
  <c r="M579" i="11"/>
  <c r="M581" i="11"/>
  <c r="M583" i="11"/>
  <c r="M585" i="11"/>
  <c r="M587" i="11"/>
  <c r="M589" i="11"/>
  <c r="M591" i="11"/>
  <c r="M593" i="11"/>
  <c r="M595" i="11"/>
  <c r="M597" i="11"/>
  <c r="M599" i="11"/>
  <c r="M601" i="11"/>
  <c r="M603" i="11"/>
  <c r="M605" i="11"/>
  <c r="M607" i="11"/>
  <c r="M609" i="11"/>
  <c r="M611" i="11"/>
  <c r="M613" i="11"/>
  <c r="M615" i="11"/>
  <c r="M617" i="11"/>
  <c r="M619" i="11"/>
  <c r="M621" i="11"/>
  <c r="M623" i="11"/>
  <c r="M625" i="11"/>
  <c r="M627" i="11"/>
  <c r="M629" i="11"/>
  <c r="M631" i="11"/>
  <c r="M633" i="11"/>
  <c r="M635" i="11"/>
  <c r="N638" i="11"/>
  <c r="N642" i="11"/>
  <c r="N646" i="11"/>
  <c r="N650" i="11"/>
  <c r="N654" i="11"/>
  <c r="N658" i="11"/>
  <c r="N662" i="11"/>
  <c r="N666" i="11"/>
  <c r="N670" i="11"/>
  <c r="N674" i="11"/>
  <c r="N678" i="11"/>
  <c r="N682" i="11"/>
  <c r="M684" i="11"/>
  <c r="N684" i="11"/>
  <c r="N19" i="11"/>
  <c r="N934" i="11"/>
  <c r="N688" i="11"/>
  <c r="N692" i="11"/>
  <c r="N696" i="11"/>
  <c r="N700" i="11"/>
  <c r="N704" i="11"/>
  <c r="N708" i="11"/>
  <c r="N712" i="11"/>
  <c r="N716" i="11"/>
  <c r="N720" i="11"/>
  <c r="N724" i="11"/>
  <c r="N728" i="11"/>
  <c r="N732" i="11"/>
  <c r="N736" i="11"/>
  <c r="N740" i="11"/>
  <c r="N744" i="11"/>
  <c r="N749" i="11"/>
  <c r="N753" i="11"/>
  <c r="N757" i="11"/>
  <c r="N761" i="11"/>
  <c r="N765" i="11"/>
  <c r="N769" i="11"/>
  <c r="N773" i="11"/>
  <c r="N777" i="11"/>
  <c r="N781" i="11"/>
  <c r="N785" i="11"/>
  <c r="N789" i="11"/>
  <c r="N793" i="11"/>
  <c r="N797" i="11"/>
  <c r="N801" i="11"/>
  <c r="N805" i="11"/>
  <c r="M809" i="11"/>
  <c r="M811" i="11"/>
  <c r="M813" i="11"/>
  <c r="M815" i="11"/>
  <c r="M817" i="11"/>
  <c r="M819" i="11"/>
  <c r="M821" i="11"/>
  <c r="M823" i="11"/>
  <c r="M825" i="11"/>
  <c r="M827" i="11"/>
  <c r="M829" i="11"/>
  <c r="M831" i="11"/>
  <c r="M833" i="11"/>
  <c r="M835" i="11"/>
  <c r="M837" i="11"/>
  <c r="M839" i="11"/>
  <c r="M841" i="11"/>
  <c r="M843" i="11"/>
  <c r="M845" i="11"/>
  <c r="M847" i="11"/>
  <c r="M849" i="11"/>
  <c r="M851" i="11"/>
  <c r="M853" i="11"/>
  <c r="M855" i="11"/>
  <c r="M857" i="11"/>
  <c r="M859" i="11"/>
  <c r="M861" i="11"/>
  <c r="M863" i="11"/>
  <c r="M865" i="11"/>
  <c r="M867" i="11"/>
  <c r="M869" i="11"/>
  <c r="M871" i="11"/>
  <c r="M873" i="11"/>
  <c r="N876" i="11"/>
  <c r="N880" i="11"/>
  <c r="N884" i="11"/>
  <c r="N888" i="11"/>
  <c r="N892" i="11"/>
  <c r="N896" i="11"/>
  <c r="N900" i="11"/>
  <c r="N904" i="11"/>
  <c r="N908" i="11"/>
  <c r="N912" i="11"/>
  <c r="N916" i="11"/>
  <c r="N920" i="11"/>
  <c r="N924" i="11"/>
  <c r="N928" i="11"/>
  <c r="N932" i="11"/>
  <c r="N936" i="11"/>
  <c r="N940" i="11"/>
  <c r="N944" i="11"/>
  <c r="N948" i="11"/>
  <c r="N952" i="11"/>
  <c r="N956" i="11"/>
  <c r="M748" i="11"/>
  <c r="N748" i="11"/>
  <c r="M752" i="11"/>
  <c r="N752" i="11"/>
  <c r="M756" i="11"/>
  <c r="N756" i="11"/>
  <c r="M760" i="11"/>
  <c r="N760" i="11"/>
  <c r="M764" i="11"/>
  <c r="N764" i="11"/>
  <c r="M768" i="11"/>
  <c r="N768" i="11"/>
  <c r="M772" i="11"/>
  <c r="N772" i="11"/>
  <c r="M776" i="11"/>
  <c r="N776" i="11"/>
  <c r="M780" i="11"/>
  <c r="N780" i="11"/>
  <c r="M784" i="11"/>
  <c r="N784" i="11"/>
  <c r="M788" i="11"/>
  <c r="N788" i="11"/>
  <c r="M792" i="11"/>
  <c r="N792" i="11"/>
  <c r="M796" i="11"/>
  <c r="N796" i="11"/>
  <c r="M800" i="11"/>
  <c r="N800" i="11"/>
  <c r="M804" i="11"/>
  <c r="N804" i="11"/>
  <c r="M875" i="11"/>
  <c r="N875" i="11"/>
  <c r="M879" i="11"/>
  <c r="N879" i="11"/>
  <c r="M883" i="11"/>
  <c r="N883" i="11"/>
  <c r="M887" i="11"/>
  <c r="N887" i="11"/>
  <c r="M891" i="11"/>
  <c r="N891" i="11"/>
  <c r="M895" i="11"/>
  <c r="N895" i="11"/>
  <c r="M899" i="11"/>
  <c r="N899" i="11"/>
  <c r="M903" i="11"/>
  <c r="N903" i="11"/>
  <c r="M907" i="11"/>
  <c r="N907" i="11"/>
  <c r="M911" i="11"/>
  <c r="N911" i="11"/>
  <c r="M915" i="11"/>
  <c r="N915" i="11"/>
  <c r="M919" i="11"/>
  <c r="N919" i="11"/>
  <c r="M923" i="11"/>
  <c r="N923" i="11"/>
  <c r="M927" i="11"/>
  <c r="N927" i="11"/>
  <c r="M931" i="11"/>
  <c r="N931" i="11"/>
  <c r="M935" i="11"/>
  <c r="N935" i="11"/>
  <c r="M939" i="11"/>
  <c r="N939" i="11"/>
  <c r="M943" i="11"/>
  <c r="N943" i="11"/>
  <c r="M947" i="11"/>
  <c r="N947" i="11"/>
  <c r="M951" i="11"/>
  <c r="N951" i="11"/>
  <c r="M955" i="11"/>
  <c r="N955" i="11"/>
  <c r="L18" i="11"/>
  <c r="N18" i="11"/>
  <c r="N143" i="11"/>
  <c r="N145" i="11"/>
  <c r="N147" i="11"/>
  <c r="N149" i="11"/>
  <c r="N151" i="11"/>
  <c r="N153" i="11"/>
  <c r="N155" i="11"/>
  <c r="N157" i="11"/>
  <c r="N159" i="11"/>
  <c r="N161" i="11"/>
  <c r="N163" i="11"/>
  <c r="N165" i="11"/>
  <c r="N167" i="11"/>
  <c r="N169" i="11"/>
  <c r="N171" i="11"/>
  <c r="N173" i="11"/>
  <c r="N175" i="11"/>
  <c r="N177" i="11"/>
  <c r="N179" i="11"/>
  <c r="N181" i="11"/>
  <c r="N183" i="11"/>
  <c r="N185" i="11"/>
  <c r="N187" i="11"/>
  <c r="N189" i="11"/>
  <c r="N191" i="11"/>
  <c r="N193" i="11"/>
  <c r="N195" i="11"/>
  <c r="N197" i="11"/>
  <c r="N199" i="11"/>
  <c r="N201" i="11"/>
  <c r="N203" i="11"/>
  <c r="N205" i="11"/>
  <c r="N207" i="11"/>
  <c r="N209" i="11"/>
  <c r="N211" i="11"/>
  <c r="N213" i="11"/>
  <c r="N215" i="11"/>
  <c r="N217" i="11"/>
  <c r="N219" i="11"/>
  <c r="N221" i="11"/>
  <c r="N223" i="11"/>
  <c r="N225" i="11"/>
  <c r="N227" i="11"/>
  <c r="N229" i="11"/>
  <c r="N231" i="11"/>
  <c r="N233" i="11"/>
  <c r="N235" i="11"/>
  <c r="N237" i="11"/>
  <c r="N239" i="11"/>
  <c r="N241" i="11"/>
  <c r="N243" i="11"/>
  <c r="N245" i="11"/>
  <c r="N247" i="11"/>
  <c r="N249" i="11"/>
  <c r="N560" i="11"/>
  <c r="N562" i="11"/>
  <c r="N564" i="11"/>
  <c r="N566" i="11"/>
  <c r="N567" i="11"/>
  <c r="M567" i="11"/>
  <c r="N637" i="11"/>
  <c r="N639" i="11"/>
  <c r="N641" i="11"/>
  <c r="N643" i="11"/>
  <c r="N645" i="11"/>
  <c r="N647" i="11"/>
  <c r="N649" i="11"/>
  <c r="N651" i="11"/>
  <c r="N653" i="11"/>
  <c r="N655" i="11"/>
  <c r="N657" i="11"/>
  <c r="N659" i="11"/>
  <c r="N661" i="11"/>
  <c r="N663" i="11"/>
  <c r="N665" i="11"/>
  <c r="N667" i="11"/>
  <c r="N669" i="11"/>
  <c r="N671" i="11"/>
  <c r="N673" i="11"/>
  <c r="N675" i="11"/>
  <c r="N677" i="11"/>
  <c r="N679" i="11"/>
  <c r="N681" i="11"/>
  <c r="N683" i="11"/>
  <c r="N685" i="11"/>
  <c r="N687" i="11"/>
  <c r="N689" i="11"/>
  <c r="N691" i="11"/>
  <c r="N693" i="11"/>
  <c r="N695" i="11"/>
  <c r="N697" i="11"/>
  <c r="N699" i="11"/>
  <c r="N701" i="11"/>
  <c r="N703" i="11"/>
  <c r="N705" i="11"/>
  <c r="N707" i="11"/>
  <c r="N709" i="11"/>
  <c r="N711" i="11"/>
  <c r="N713" i="11"/>
  <c r="N715" i="11"/>
  <c r="N717" i="11"/>
  <c r="N719" i="11"/>
  <c r="N721" i="11"/>
  <c r="N723" i="11"/>
  <c r="N725" i="11"/>
  <c r="N727" i="11"/>
  <c r="N729" i="11"/>
  <c r="N731" i="11"/>
  <c r="N733" i="11"/>
  <c r="N735" i="11"/>
  <c r="N737" i="11"/>
  <c r="N739" i="11"/>
  <c r="N741" i="11"/>
  <c r="N743" i="11"/>
  <c r="N745" i="11"/>
  <c r="M746" i="11"/>
  <c r="N746" i="11"/>
  <c r="M750" i="11"/>
  <c r="N750" i="11"/>
  <c r="M754" i="11"/>
  <c r="N754" i="11"/>
  <c r="M758" i="11"/>
  <c r="N758" i="11"/>
  <c r="M762" i="11"/>
  <c r="N762" i="11"/>
  <c r="M766" i="11"/>
  <c r="N766" i="11"/>
  <c r="M770" i="11"/>
  <c r="N770" i="11"/>
  <c r="M774" i="11"/>
  <c r="N774" i="11"/>
  <c r="M778" i="11"/>
  <c r="N778" i="11"/>
  <c r="M782" i="11"/>
  <c r="N782" i="11"/>
  <c r="M786" i="11"/>
  <c r="N786" i="11"/>
  <c r="M790" i="11"/>
  <c r="N790" i="11"/>
  <c r="M794" i="11"/>
  <c r="N794" i="11"/>
  <c r="M798" i="11"/>
  <c r="N798" i="11"/>
  <c r="M802" i="11"/>
  <c r="N802" i="11"/>
  <c r="M806" i="11"/>
  <c r="N806" i="11"/>
  <c r="N807" i="11"/>
  <c r="M807" i="11"/>
  <c r="M877" i="11"/>
  <c r="N877" i="11"/>
  <c r="M881" i="11"/>
  <c r="N881" i="11"/>
  <c r="M885" i="11"/>
  <c r="N885" i="11"/>
  <c r="M889" i="11"/>
  <c r="N889" i="11"/>
  <c r="M893" i="11"/>
  <c r="N893" i="11"/>
  <c r="M897" i="11"/>
  <c r="N897" i="11"/>
  <c r="M901" i="11"/>
  <c r="N901" i="11"/>
  <c r="M905" i="11"/>
  <c r="N905" i="11"/>
  <c r="M909" i="11"/>
  <c r="N909" i="11"/>
  <c r="M913" i="11"/>
  <c r="N913" i="11"/>
  <c r="M917" i="11"/>
  <c r="N917" i="11"/>
  <c r="M921" i="11"/>
  <c r="N921" i="11"/>
  <c r="M925" i="11"/>
  <c r="N925" i="11"/>
  <c r="M929" i="11"/>
  <c r="N929" i="11"/>
  <c r="M933" i="11"/>
  <c r="N933" i="11"/>
  <c r="M937" i="11"/>
  <c r="N937" i="11"/>
  <c r="M941" i="11"/>
  <c r="N941" i="11"/>
  <c r="M945" i="11"/>
  <c r="N945" i="11"/>
  <c r="M949" i="11"/>
  <c r="N949" i="11"/>
  <c r="M953" i="11"/>
  <c r="N953" i="11"/>
  <c r="M957" i="11"/>
  <c r="N957" i="11"/>
  <c r="O20" i="11"/>
  <c r="O21" i="11"/>
  <c r="O18" i="11"/>
  <c r="O19" i="11"/>
  <c r="O22" i="11"/>
  <c r="N16" i="11"/>
  <c r="O16" i="11"/>
  <c r="N252" i="11"/>
  <c r="M252" i="11"/>
  <c r="N254" i="11"/>
  <c r="M254" i="11"/>
  <c r="N256" i="11"/>
  <c r="M256" i="11"/>
  <c r="N258" i="11"/>
  <c r="M258" i="11"/>
  <c r="N260" i="11"/>
  <c r="M260" i="11"/>
  <c r="N262" i="11"/>
  <c r="M262" i="11"/>
  <c r="N264" i="11"/>
  <c r="M264" i="11"/>
  <c r="N266" i="11"/>
  <c r="M266" i="11"/>
  <c r="N268" i="11"/>
  <c r="M268" i="11"/>
  <c r="N270" i="11"/>
  <c r="M270" i="11"/>
  <c r="N272" i="11"/>
  <c r="M272" i="11"/>
  <c r="N274" i="11"/>
  <c r="M274" i="11"/>
  <c r="N276" i="11"/>
  <c r="M276" i="11"/>
  <c r="N278" i="11"/>
  <c r="M278" i="11"/>
  <c r="N280" i="11"/>
  <c r="M280" i="11"/>
  <c r="N282" i="11"/>
  <c r="M282" i="11"/>
  <c r="N284" i="11"/>
  <c r="M284" i="11"/>
  <c r="N286" i="11"/>
  <c r="M286" i="11"/>
  <c r="N288" i="11"/>
  <c r="M288" i="11"/>
  <c r="N290" i="11"/>
  <c r="M290" i="11"/>
  <c r="N292" i="11"/>
  <c r="M292" i="11"/>
  <c r="N294" i="11"/>
  <c r="M294" i="11"/>
  <c r="N296" i="11"/>
  <c r="M296" i="11"/>
  <c r="N298" i="11"/>
  <c r="M298" i="11"/>
  <c r="N300" i="11"/>
  <c r="M300" i="11"/>
  <c r="N302" i="11"/>
  <c r="M302" i="11"/>
  <c r="N304" i="11"/>
  <c r="M304" i="11"/>
  <c r="N306" i="11"/>
  <c r="M306" i="11"/>
  <c r="N308" i="11"/>
  <c r="M308" i="11"/>
  <c r="N310" i="11"/>
  <c r="M310" i="11"/>
  <c r="N312" i="11"/>
  <c r="M312" i="11"/>
  <c r="N314" i="11"/>
  <c r="M314" i="11"/>
  <c r="N316" i="11"/>
  <c r="M316" i="11"/>
  <c r="N318" i="11"/>
  <c r="M318" i="11"/>
  <c r="N320" i="11"/>
  <c r="M320" i="11"/>
  <c r="N322" i="11"/>
  <c r="M322" i="11"/>
  <c r="N324" i="11"/>
  <c r="M324" i="11"/>
  <c r="N326" i="11"/>
  <c r="M326" i="11"/>
  <c r="N328" i="11"/>
  <c r="M328" i="11"/>
  <c r="N330" i="11"/>
  <c r="M330" i="11"/>
  <c r="N332" i="11"/>
  <c r="M332" i="11"/>
  <c r="N334" i="11"/>
  <c r="M334" i="11"/>
  <c r="N336" i="11"/>
  <c r="M336" i="11"/>
  <c r="N338" i="11"/>
  <c r="M338" i="11"/>
  <c r="N340" i="11"/>
  <c r="M340" i="11"/>
  <c r="N342" i="11"/>
  <c r="M342" i="11"/>
  <c r="N344" i="11"/>
  <c r="M344" i="11"/>
  <c r="N346" i="11"/>
  <c r="M346" i="11"/>
  <c r="N348" i="11"/>
  <c r="M348" i="11"/>
  <c r="L12" i="11"/>
  <c r="L13" i="11"/>
  <c r="L14" i="11"/>
  <c r="L15" i="11"/>
  <c r="M1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N251" i="11"/>
  <c r="M251" i="11"/>
  <c r="N253" i="11"/>
  <c r="M253" i="11"/>
  <c r="N255" i="11"/>
  <c r="M255" i="11"/>
  <c r="N257" i="11"/>
  <c r="M257" i="11"/>
  <c r="N259" i="11"/>
  <c r="M259" i="11"/>
  <c r="N261" i="11"/>
  <c r="M261" i="11"/>
  <c r="N263" i="11"/>
  <c r="M263" i="11"/>
  <c r="N265" i="11"/>
  <c r="M265" i="11"/>
  <c r="N267" i="11"/>
  <c r="M267" i="11"/>
  <c r="N269" i="11"/>
  <c r="M269" i="11"/>
  <c r="N271" i="11"/>
  <c r="M271" i="11"/>
  <c r="N273" i="11"/>
  <c r="M273" i="11"/>
  <c r="N275" i="11"/>
  <c r="M275" i="11"/>
  <c r="N277" i="11"/>
  <c r="M277" i="11"/>
  <c r="N279" i="11"/>
  <c r="M279" i="11"/>
  <c r="N281" i="11"/>
  <c r="M281" i="11"/>
  <c r="N283" i="11"/>
  <c r="M283" i="11"/>
  <c r="N285" i="11"/>
  <c r="M285" i="11"/>
  <c r="N287" i="11"/>
  <c r="M287" i="11"/>
  <c r="N289" i="11"/>
  <c r="M289" i="11"/>
  <c r="N291" i="11"/>
  <c r="M291" i="11"/>
  <c r="N293" i="11"/>
  <c r="M293" i="11"/>
  <c r="N295" i="11"/>
  <c r="M295" i="11"/>
  <c r="N297" i="11"/>
  <c r="M297" i="11"/>
  <c r="N299" i="11"/>
  <c r="M299" i="11"/>
  <c r="N301" i="11"/>
  <c r="M301" i="11"/>
  <c r="N303" i="11"/>
  <c r="M303" i="11"/>
  <c r="N305" i="11"/>
  <c r="M305" i="11"/>
  <c r="N307" i="11"/>
  <c r="M307" i="11"/>
  <c r="N309" i="11"/>
  <c r="M309" i="11"/>
  <c r="N311" i="11"/>
  <c r="M311" i="11"/>
  <c r="N313" i="11"/>
  <c r="M313" i="11"/>
  <c r="N315" i="11"/>
  <c r="M315" i="11"/>
  <c r="N317" i="11"/>
  <c r="M317" i="11"/>
  <c r="N319" i="11"/>
  <c r="M319" i="11"/>
  <c r="N321" i="11"/>
  <c r="M321" i="11"/>
  <c r="N323" i="11"/>
  <c r="M323" i="11"/>
  <c r="N325" i="11"/>
  <c r="M325" i="11"/>
  <c r="N327" i="11"/>
  <c r="M327" i="11"/>
  <c r="N329" i="11"/>
  <c r="M329" i="11"/>
  <c r="N331" i="11"/>
  <c r="M331" i="11"/>
  <c r="N333" i="11"/>
  <c r="M333" i="11"/>
  <c r="N335" i="11"/>
  <c r="M335" i="11"/>
  <c r="N337" i="11"/>
  <c r="M337" i="11"/>
  <c r="N339" i="11"/>
  <c r="M339" i="11"/>
  <c r="N341" i="11"/>
  <c r="M341" i="11"/>
  <c r="N343" i="11"/>
  <c r="M343" i="11"/>
  <c r="N345" i="11"/>
  <c r="M345" i="11"/>
  <c r="N347" i="11"/>
  <c r="M347" i="11"/>
  <c r="N349" i="11"/>
  <c r="M349" i="11"/>
  <c r="N350" i="11"/>
  <c r="M350" i="11"/>
  <c r="N352" i="11"/>
  <c r="M352" i="11"/>
  <c r="N354" i="11"/>
  <c r="M354" i="11"/>
  <c r="N356" i="11"/>
  <c r="M356" i="11"/>
  <c r="N358" i="11"/>
  <c r="M358" i="11"/>
  <c r="N360" i="11"/>
  <c r="M360" i="11"/>
  <c r="N362" i="11"/>
  <c r="M362" i="11"/>
  <c r="N364" i="11"/>
  <c r="M364" i="11"/>
  <c r="N366" i="11"/>
  <c r="M366" i="11"/>
  <c r="N368" i="11"/>
  <c r="M368" i="11"/>
  <c r="N370" i="11"/>
  <c r="M370" i="11"/>
  <c r="N372" i="11"/>
  <c r="M372" i="11"/>
  <c r="N374" i="11"/>
  <c r="M374" i="11"/>
  <c r="N376" i="11"/>
  <c r="M376" i="11"/>
  <c r="N378" i="11"/>
  <c r="M378" i="11"/>
  <c r="N380" i="11"/>
  <c r="M380" i="11"/>
  <c r="N382" i="11"/>
  <c r="M382" i="11"/>
  <c r="N384" i="11"/>
  <c r="M384" i="11"/>
  <c r="N386" i="11"/>
  <c r="M386" i="11"/>
  <c r="N388" i="11"/>
  <c r="M388" i="11"/>
  <c r="N390" i="11"/>
  <c r="M390" i="11"/>
  <c r="N392" i="11"/>
  <c r="M392" i="11"/>
  <c r="N394" i="11"/>
  <c r="M394" i="11"/>
  <c r="N396" i="11"/>
  <c r="M396" i="11"/>
  <c r="N398" i="11"/>
  <c r="M398" i="11"/>
  <c r="N400" i="11"/>
  <c r="M400" i="11"/>
  <c r="N402" i="11"/>
  <c r="M402" i="11"/>
  <c r="N404" i="11"/>
  <c r="M404" i="11"/>
  <c r="N406" i="11"/>
  <c r="M406" i="11"/>
  <c r="N408" i="11"/>
  <c r="M408" i="11"/>
  <c r="N410" i="11"/>
  <c r="M410" i="11"/>
  <c r="N412" i="11"/>
  <c r="M412" i="11"/>
  <c r="N414" i="11"/>
  <c r="M414" i="11"/>
  <c r="N416" i="11"/>
  <c r="M416" i="11"/>
  <c r="N418" i="11"/>
  <c r="M418" i="11"/>
  <c r="N420" i="11"/>
  <c r="M420" i="11"/>
  <c r="N351" i="11"/>
  <c r="M351" i="11"/>
  <c r="N353" i="11"/>
  <c r="M353" i="11"/>
  <c r="N355" i="11"/>
  <c r="M355" i="11"/>
  <c r="N357" i="11"/>
  <c r="M357" i="11"/>
  <c r="N359" i="11"/>
  <c r="M359" i="11"/>
  <c r="N361" i="11"/>
  <c r="M361" i="11"/>
  <c r="N363" i="11"/>
  <c r="M363" i="11"/>
  <c r="N365" i="11"/>
  <c r="M365" i="11"/>
  <c r="N367" i="11"/>
  <c r="M367" i="11"/>
  <c r="N369" i="11"/>
  <c r="M369" i="11"/>
  <c r="N371" i="11"/>
  <c r="M371" i="11"/>
  <c r="N373" i="11"/>
  <c r="M373" i="11"/>
  <c r="N375" i="11"/>
  <c r="M375" i="11"/>
  <c r="N377" i="11"/>
  <c r="M377" i="11"/>
  <c r="N379" i="11"/>
  <c r="M379" i="11"/>
  <c r="N381" i="11"/>
  <c r="M381" i="11"/>
  <c r="N383" i="11"/>
  <c r="M383" i="11"/>
  <c r="N385" i="11"/>
  <c r="M385" i="11"/>
  <c r="N387" i="11"/>
  <c r="M387" i="11"/>
  <c r="N389" i="11"/>
  <c r="M389" i="11"/>
  <c r="N391" i="11"/>
  <c r="M391" i="11"/>
  <c r="N393" i="11"/>
  <c r="M393" i="11"/>
  <c r="N395" i="11"/>
  <c r="M395" i="11"/>
  <c r="N397" i="11"/>
  <c r="M397" i="11"/>
  <c r="N399" i="11"/>
  <c r="M399" i="11"/>
  <c r="N401" i="11"/>
  <c r="M401" i="11"/>
  <c r="N403" i="11"/>
  <c r="M403" i="11"/>
  <c r="N405" i="11"/>
  <c r="M405" i="11"/>
  <c r="N407" i="11"/>
  <c r="M407" i="11"/>
  <c r="N409" i="11"/>
  <c r="M409" i="11"/>
  <c r="N411" i="11"/>
  <c r="M411" i="11"/>
  <c r="N413" i="11"/>
  <c r="M413" i="11"/>
  <c r="N415" i="11"/>
  <c r="M415" i="11"/>
  <c r="N417" i="11"/>
  <c r="M417" i="11"/>
  <c r="N419" i="11"/>
  <c r="M419" i="11"/>
  <c r="N421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N959" i="11"/>
  <c r="M959" i="11"/>
  <c r="N963" i="11"/>
  <c r="M963" i="11"/>
  <c r="N967" i="11"/>
  <c r="M967" i="11"/>
  <c r="N971" i="11"/>
  <c r="M971" i="11"/>
  <c r="N975" i="11"/>
  <c r="M975" i="11"/>
  <c r="N979" i="11"/>
  <c r="M979" i="11"/>
  <c r="N983" i="11"/>
  <c r="M983" i="11"/>
  <c r="N961" i="11"/>
  <c r="M961" i="11"/>
  <c r="N965" i="11"/>
  <c r="M965" i="11"/>
  <c r="N969" i="11"/>
  <c r="M969" i="11"/>
  <c r="N973" i="11"/>
  <c r="M973" i="11"/>
  <c r="N977" i="11"/>
  <c r="M977" i="11"/>
  <c r="N981" i="11"/>
  <c r="M981" i="11"/>
  <c r="N985" i="11"/>
  <c r="M985" i="11"/>
  <c r="N960" i="11"/>
  <c r="M960" i="11"/>
  <c r="N962" i="11"/>
  <c r="M962" i="11"/>
  <c r="N964" i="11"/>
  <c r="M964" i="11"/>
  <c r="N966" i="11"/>
  <c r="M966" i="11"/>
  <c r="N968" i="11"/>
  <c r="M968" i="11"/>
  <c r="N970" i="11"/>
  <c r="M970" i="11"/>
  <c r="N972" i="11"/>
  <c r="M972" i="11"/>
  <c r="N974" i="11"/>
  <c r="M974" i="11"/>
  <c r="N976" i="11"/>
  <c r="M976" i="11"/>
  <c r="N978" i="11"/>
  <c r="M978" i="11"/>
  <c r="N980" i="11"/>
  <c r="M980" i="11"/>
  <c r="N982" i="11"/>
  <c r="M982" i="11"/>
  <c r="N984" i="11"/>
  <c r="M984" i="11"/>
  <c r="N986" i="11"/>
  <c r="M986" i="11"/>
  <c r="O14" i="11"/>
  <c r="O12" i="11"/>
  <c r="O15" i="11"/>
  <c r="O13" i="11"/>
  <c r="K55" i="9"/>
  <c r="K56" i="9"/>
  <c r="K44" i="9"/>
  <c r="K42" i="9"/>
  <c r="M56" i="9"/>
  <c r="M42" i="9"/>
  <c r="O44" i="9"/>
  <c r="M44" i="9"/>
  <c r="M55" i="9"/>
  <c r="O42" i="9"/>
  <c r="O27" i="9"/>
  <c r="M14" i="9"/>
  <c r="M20" i="9"/>
  <c r="M36" i="9"/>
  <c r="M38" i="9"/>
  <c r="M39" i="9"/>
  <c r="M40" i="9"/>
  <c r="M41" i="9"/>
  <c r="M43" i="9"/>
  <c r="M49" i="9"/>
  <c r="M50" i="9"/>
  <c r="M52" i="9"/>
  <c r="M53" i="9"/>
  <c r="M54" i="9"/>
  <c r="M57" i="9"/>
  <c r="M58" i="9"/>
  <c r="M59" i="9"/>
  <c r="M60" i="9"/>
  <c r="M61" i="9"/>
  <c r="M62" i="9"/>
  <c r="M65" i="9"/>
  <c r="M66" i="9"/>
  <c r="M68" i="9"/>
  <c r="M69" i="9"/>
  <c r="M70" i="9"/>
  <c r="M71" i="9"/>
  <c r="M72" i="9"/>
  <c r="M73" i="9"/>
  <c r="M74" i="9"/>
  <c r="M75" i="9"/>
  <c r="M78" i="9"/>
  <c r="M83" i="9"/>
  <c r="M87" i="9"/>
  <c r="O98" i="9"/>
  <c r="M105" i="9"/>
  <c r="O107" i="9"/>
  <c r="O108" i="9"/>
  <c r="M109" i="9"/>
  <c r="M112" i="9"/>
  <c r="M114" i="9"/>
  <c r="O116" i="9"/>
  <c r="M118" i="9"/>
  <c r="O120" i="9"/>
  <c r="M122" i="9"/>
  <c r="M124" i="9"/>
  <c r="M126" i="9"/>
  <c r="M127" i="9"/>
  <c r="M131" i="9"/>
  <c r="M133" i="9"/>
  <c r="M134" i="9"/>
  <c r="M135" i="9"/>
  <c r="M137" i="9"/>
  <c r="M140" i="9"/>
  <c r="M142" i="9"/>
  <c r="M144" i="9"/>
  <c r="M146" i="9"/>
  <c r="M148" i="9"/>
  <c r="M149" i="9"/>
  <c r="O151" i="9"/>
  <c r="M155" i="9"/>
  <c r="O159" i="9"/>
  <c r="M163" i="9"/>
  <c r="O167" i="9"/>
  <c r="O179" i="9"/>
  <c r="M182" i="9"/>
  <c r="M183" i="9"/>
  <c r="O184" i="9"/>
  <c r="M187" i="9"/>
  <c r="M190" i="9"/>
  <c r="O192" i="9"/>
  <c r="O203" i="9"/>
  <c r="M208" i="9"/>
  <c r="O212" i="9"/>
  <c r="O215" i="9"/>
  <c r="O221" i="9"/>
  <c r="O223" i="9"/>
  <c r="M224" i="9"/>
  <c r="O227" i="9"/>
  <c r="M235" i="9"/>
  <c r="O236" i="9"/>
  <c r="M238" i="9"/>
  <c r="O240" i="9"/>
  <c r="O247" i="9"/>
  <c r="O251" i="9"/>
  <c r="O252" i="9"/>
  <c r="O253" i="9"/>
  <c r="O255" i="9"/>
  <c r="O256" i="9"/>
  <c r="O261" i="9"/>
  <c r="O263" i="9"/>
  <c r="M267" i="9"/>
  <c r="O268" i="9"/>
  <c r="M269" i="9"/>
  <c r="O272" i="9"/>
  <c r="O277" i="9"/>
  <c r="O283" i="9"/>
  <c r="O284" i="9"/>
  <c r="O285" i="9"/>
  <c r="O288" i="9"/>
  <c r="O292" i="9"/>
  <c r="O293" i="9"/>
  <c r="O295" i="9"/>
  <c r="O299" i="9"/>
  <c r="O300" i="9"/>
  <c r="M302" i="9"/>
  <c r="O305" i="9"/>
  <c r="M307" i="9"/>
  <c r="O308" i="9"/>
  <c r="M309" i="9"/>
  <c r="M310" i="9"/>
  <c r="M311" i="9"/>
  <c r="M317" i="9"/>
  <c r="M318" i="9"/>
  <c r="O319" i="9"/>
  <c r="M325" i="9"/>
  <c r="M326" i="9"/>
  <c r="M327" i="9"/>
  <c r="O328" i="9"/>
  <c r="M329" i="9"/>
  <c r="O332" i="9"/>
  <c r="M333" i="9"/>
  <c r="O334" i="9"/>
  <c r="M337" i="9"/>
  <c r="O339" i="9"/>
  <c r="O342" i="9"/>
  <c r="M345" i="9"/>
  <c r="M346" i="9"/>
  <c r="M347" i="9"/>
  <c r="O350" i="9"/>
  <c r="M351" i="9"/>
  <c r="M358" i="9"/>
  <c r="M361" i="9"/>
  <c r="M362" i="9"/>
  <c r="M366" i="9"/>
  <c r="O367" i="9"/>
  <c r="M369" i="9"/>
  <c r="M370" i="9"/>
  <c r="M373" i="9"/>
  <c r="M375" i="9"/>
  <c r="M377" i="9"/>
  <c r="M378" i="9"/>
  <c r="M379" i="9"/>
  <c r="O381" i="9"/>
  <c r="M382" i="9"/>
  <c r="M385" i="9"/>
  <c r="M386" i="9"/>
  <c r="O389" i="9"/>
  <c r="M400" i="9"/>
  <c r="M401" i="9"/>
  <c r="M402" i="9"/>
  <c r="M403" i="9"/>
  <c r="O404" i="9"/>
  <c r="M405" i="9"/>
  <c r="M407" i="9"/>
  <c r="M410" i="9"/>
  <c r="M411" i="9"/>
  <c r="M415" i="9"/>
  <c r="M416" i="9"/>
  <c r="M417" i="9"/>
  <c r="M421" i="9"/>
  <c r="O425" i="9"/>
  <c r="O426" i="9"/>
  <c r="O428" i="9"/>
  <c r="M429" i="9"/>
  <c r="M431" i="9"/>
  <c r="M433" i="9"/>
  <c r="M439" i="9"/>
  <c r="M441" i="9"/>
  <c r="M445" i="9"/>
  <c r="M447" i="9"/>
  <c r="O453" i="9"/>
  <c r="M459" i="9"/>
  <c r="M460" i="9"/>
  <c r="M463" i="9"/>
  <c r="O469" i="9"/>
  <c r="O471" i="9"/>
  <c r="O475" i="9"/>
  <c r="M476" i="9"/>
  <c r="O482" i="9"/>
  <c r="O486" i="9"/>
  <c r="M487" i="9"/>
  <c r="O489" i="9"/>
  <c r="O491" i="9"/>
  <c r="O493" i="9"/>
  <c r="M496" i="9"/>
  <c r="O497" i="9"/>
  <c r="O499" i="9"/>
  <c r="O501" i="9"/>
  <c r="O502" i="9"/>
  <c r="O503" i="9"/>
  <c r="O505" i="9"/>
  <c r="O506" i="9"/>
  <c r="O508" i="9"/>
  <c r="O509" i="9"/>
  <c r="O511" i="9"/>
  <c r="M513" i="9"/>
  <c r="M521" i="9"/>
  <c r="O524" i="9"/>
  <c r="O525" i="9"/>
  <c r="M533" i="9"/>
  <c r="O534" i="9"/>
  <c r="M537" i="9"/>
  <c r="O541" i="9"/>
  <c r="O545" i="9"/>
  <c r="O546" i="9"/>
  <c r="O550" i="9"/>
  <c r="O554" i="9"/>
  <c r="O557" i="9"/>
  <c r="O560" i="9"/>
  <c r="O565" i="9"/>
  <c r="M572" i="9"/>
  <c r="M576" i="9"/>
  <c r="O577" i="9"/>
  <c r="O578" i="9"/>
  <c r="M580" i="9"/>
  <c r="M588" i="9"/>
  <c r="O590" i="9"/>
  <c r="M593" i="9"/>
  <c r="O594" i="9"/>
  <c r="M597" i="9"/>
  <c r="M598" i="9"/>
  <c r="M599" i="9"/>
  <c r="M601" i="9"/>
  <c r="O604" i="9"/>
  <c r="M605" i="9"/>
  <c r="O606" i="9"/>
  <c r="M607" i="9"/>
  <c r="M609" i="9"/>
  <c r="O611" i="9"/>
  <c r="M613" i="9"/>
  <c r="O617" i="9"/>
  <c r="M618" i="9"/>
  <c r="O621" i="9"/>
  <c r="M622" i="9"/>
  <c r="M627" i="9"/>
  <c r="M630" i="9"/>
  <c r="M634" i="9"/>
  <c r="M637" i="9"/>
  <c r="M638" i="9"/>
  <c r="M640" i="9"/>
  <c r="M641" i="9"/>
  <c r="M642" i="9"/>
  <c r="M643" i="9"/>
  <c r="M644" i="9"/>
  <c r="M646" i="9"/>
  <c r="M647" i="9"/>
  <c r="M651" i="9"/>
  <c r="M653" i="9"/>
  <c r="M654" i="9"/>
  <c r="O661" i="9"/>
  <c r="M663" i="9"/>
  <c r="O664" i="9"/>
  <c r="M666" i="9"/>
  <c r="M677" i="9"/>
  <c r="O682" i="9"/>
  <c r="M683" i="9"/>
  <c r="O688" i="9"/>
  <c r="O690" i="9"/>
  <c r="M691" i="9"/>
  <c r="M697" i="9"/>
  <c r="O699" i="9"/>
  <c r="O700" i="9"/>
  <c r="M711" i="9"/>
  <c r="M717" i="9"/>
  <c r="O719" i="9"/>
  <c r="M722" i="9"/>
  <c r="M726" i="9"/>
  <c r="O731" i="9"/>
  <c r="M733" i="9"/>
  <c r="O735" i="9"/>
  <c r="M738" i="9"/>
  <c r="O740" i="9"/>
  <c r="M743" i="9"/>
  <c r="M745" i="9"/>
  <c r="M750" i="9"/>
  <c r="O751" i="9"/>
  <c r="M753" i="9"/>
  <c r="O756" i="9"/>
  <c r="O757" i="9"/>
  <c r="M759" i="9"/>
  <c r="M760" i="9"/>
  <c r="M761" i="9"/>
  <c r="O763" i="9"/>
  <c r="M766" i="9"/>
  <c r="M767" i="9"/>
  <c r="M770" i="9"/>
  <c r="M771" i="9"/>
  <c r="O772" i="9"/>
  <c r="M775" i="9"/>
  <c r="O777" i="9"/>
  <c r="M779" i="9"/>
  <c r="O781" i="9"/>
  <c r="M782" i="9"/>
  <c r="M783" i="9"/>
  <c r="O784" i="9"/>
  <c r="M785" i="9"/>
  <c r="O788" i="9"/>
  <c r="M790" i="9"/>
  <c r="O792" i="9"/>
  <c r="M793" i="9"/>
  <c r="M794" i="9"/>
  <c r="M795" i="9"/>
  <c r="M797" i="9"/>
  <c r="M799" i="9"/>
  <c r="O800" i="9"/>
  <c r="M801" i="9"/>
  <c r="O805" i="9"/>
  <c r="M807" i="9"/>
  <c r="M809" i="9"/>
  <c r="M811" i="9"/>
  <c r="M812" i="9"/>
  <c r="M817" i="9"/>
  <c r="M818" i="9"/>
  <c r="O820" i="9"/>
  <c r="M824" i="9"/>
  <c r="M827" i="9"/>
  <c r="M831" i="9"/>
  <c r="M833" i="9"/>
  <c r="M835" i="9"/>
  <c r="O836" i="9"/>
  <c r="O838" i="9"/>
  <c r="M839" i="9"/>
  <c r="M840" i="9"/>
  <c r="O842" i="9"/>
  <c r="M843" i="9"/>
  <c r="M845" i="9"/>
  <c r="M847" i="9"/>
  <c r="M851" i="9"/>
  <c r="M853" i="9"/>
  <c r="M855" i="9"/>
  <c r="M858" i="9"/>
  <c r="M859" i="9"/>
  <c r="O861" i="9"/>
  <c r="O862" i="9"/>
  <c r="M863" i="9"/>
  <c r="M864" i="9"/>
  <c r="O866" i="9"/>
  <c r="O867" i="9"/>
  <c r="M869" i="9"/>
  <c r="M870" i="9"/>
  <c r="M871" i="9"/>
  <c r="M873" i="9"/>
  <c r="M875" i="9"/>
  <c r="M877" i="9"/>
  <c r="O878" i="9"/>
  <c r="M879" i="9"/>
  <c r="O881" i="9"/>
  <c r="M882" i="9"/>
  <c r="M883" i="9"/>
  <c r="M885" i="9"/>
  <c r="M886" i="9"/>
  <c r="O889" i="9"/>
  <c r="M891" i="9"/>
  <c r="M893" i="9"/>
  <c r="O894" i="9"/>
  <c r="M897" i="9"/>
  <c r="O899" i="9"/>
  <c r="O902" i="9"/>
  <c r="O903" i="9"/>
  <c r="M904" i="9"/>
  <c r="O905" i="9"/>
  <c r="M906" i="9"/>
  <c r="O907" i="9"/>
  <c r="M908" i="9"/>
  <c r="M909" i="9"/>
  <c r="M910" i="9"/>
  <c r="O912" i="9"/>
  <c r="M913" i="9"/>
  <c r="M914" i="9"/>
  <c r="O918" i="9"/>
  <c r="O919" i="9"/>
  <c r="M922" i="9"/>
  <c r="M925" i="9"/>
  <c r="M926" i="9"/>
  <c r="M930" i="9"/>
  <c r="M933" i="9"/>
  <c r="O934" i="9"/>
  <c r="O937" i="9"/>
  <c r="O938" i="9"/>
  <c r="M939" i="9"/>
  <c r="O941" i="9"/>
  <c r="M942" i="9"/>
  <c r="M943" i="9"/>
  <c r="M945" i="9"/>
  <c r="M948" i="9"/>
  <c r="M949" i="9"/>
  <c r="O951" i="9"/>
  <c r="M953" i="9"/>
  <c r="O954" i="9"/>
  <c r="M955" i="9"/>
  <c r="M957" i="9"/>
  <c r="M959" i="9"/>
  <c r="O964" i="9"/>
  <c r="M965" i="9"/>
  <c r="M966" i="9"/>
  <c r="O967" i="9"/>
  <c r="M971" i="9"/>
  <c r="O976" i="9"/>
  <c r="M977" i="9"/>
  <c r="M979" i="9"/>
  <c r="M981" i="9"/>
  <c r="M982" i="9"/>
  <c r="O986" i="9"/>
  <c r="M987" i="9"/>
  <c r="M991" i="9"/>
  <c r="O992" i="9"/>
  <c r="M993" i="9"/>
  <c r="O995" i="9"/>
  <c r="M997" i="9"/>
  <c r="O998" i="9"/>
  <c r="M1000" i="9"/>
  <c r="O1001" i="9"/>
  <c r="M1003" i="9"/>
  <c r="M1005" i="9"/>
  <c r="M1007" i="9"/>
  <c r="O1008" i="9"/>
  <c r="M1009" i="9"/>
  <c r="J1011" i="9"/>
  <c r="J1012" i="9"/>
  <c r="J1013" i="9"/>
  <c r="J1014" i="9"/>
  <c r="K14" i="9"/>
  <c r="K15" i="9"/>
  <c r="K16" i="9"/>
  <c r="K17" i="9"/>
  <c r="K18" i="9"/>
  <c r="K19" i="9"/>
  <c r="K20" i="9"/>
  <c r="K21" i="9"/>
  <c r="K22" i="9"/>
  <c r="K23" i="9"/>
  <c r="K24" i="9"/>
  <c r="K25" i="9"/>
  <c r="M26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3" i="9"/>
  <c r="K45" i="9"/>
  <c r="K46" i="9"/>
  <c r="K47" i="9"/>
  <c r="K48" i="9"/>
  <c r="K49" i="9"/>
  <c r="K50" i="9"/>
  <c r="K51" i="9"/>
  <c r="K52" i="9"/>
  <c r="K53" i="9"/>
  <c r="K54" i="9"/>
  <c r="K57" i="9"/>
  <c r="K58" i="9"/>
  <c r="K59" i="9"/>
  <c r="K60" i="9"/>
  <c r="K61" i="9"/>
  <c r="K62" i="9"/>
  <c r="K63" i="9"/>
  <c r="K64" i="9"/>
  <c r="K65" i="9"/>
  <c r="K66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33" i="9"/>
  <c r="K134" i="9"/>
  <c r="K135" i="9"/>
  <c r="K136" i="9"/>
  <c r="K137" i="9"/>
  <c r="M138" i="9"/>
  <c r="K138" i="9"/>
  <c r="K139" i="9"/>
  <c r="K140" i="9"/>
  <c r="M141" i="9"/>
  <c r="K141" i="9"/>
  <c r="K142" i="9"/>
  <c r="K143" i="9"/>
  <c r="L143" i="9"/>
  <c r="P143" i="9"/>
  <c r="K144" i="9"/>
  <c r="L144" i="9"/>
  <c r="P144" i="9"/>
  <c r="M145" i="9"/>
  <c r="K145" i="9"/>
  <c r="O145" i="9"/>
  <c r="P145" i="9"/>
  <c r="K146" i="9"/>
  <c r="L146" i="9"/>
  <c r="P146" i="9"/>
  <c r="K147" i="9"/>
  <c r="L147" i="9"/>
  <c r="P147" i="9"/>
  <c r="K148" i="9"/>
  <c r="L148" i="9"/>
  <c r="P148" i="9"/>
  <c r="K149" i="9"/>
  <c r="L149" i="9"/>
  <c r="K150" i="9"/>
  <c r="L150" i="9"/>
  <c r="K151" i="9"/>
  <c r="L151" i="9"/>
  <c r="P151" i="9"/>
  <c r="K152" i="9"/>
  <c r="L152" i="9"/>
  <c r="O152" i="9"/>
  <c r="P152" i="9"/>
  <c r="K153" i="9"/>
  <c r="L153" i="9"/>
  <c r="O153" i="9"/>
  <c r="P153" i="9"/>
  <c r="K154" i="9"/>
  <c r="L154" i="9"/>
  <c r="P154" i="9"/>
  <c r="K155" i="9"/>
  <c r="L155" i="9"/>
  <c r="O155" i="9"/>
  <c r="P155" i="9"/>
  <c r="K156" i="9"/>
  <c r="L156" i="9"/>
  <c r="P156" i="9"/>
  <c r="K157" i="9"/>
  <c r="L157" i="9"/>
  <c r="P157" i="9"/>
  <c r="K158" i="9"/>
  <c r="L158" i="9"/>
  <c r="O158" i="9"/>
  <c r="P158" i="9"/>
  <c r="K159" i="9"/>
  <c r="L159" i="9"/>
  <c r="P159" i="9"/>
  <c r="K160" i="9"/>
  <c r="P160" i="9"/>
  <c r="K161" i="9"/>
  <c r="P161" i="9"/>
  <c r="K162" i="9"/>
  <c r="L162" i="9"/>
  <c r="O162" i="9"/>
  <c r="P162" i="9"/>
  <c r="K163" i="9"/>
  <c r="L163" i="9"/>
  <c r="O163" i="9"/>
  <c r="P163" i="9"/>
  <c r="K164" i="9"/>
  <c r="O164" i="9"/>
  <c r="P164" i="9"/>
  <c r="K165" i="9"/>
  <c r="O165" i="9"/>
  <c r="P165" i="9"/>
  <c r="K166" i="9"/>
  <c r="O166" i="9"/>
  <c r="P166" i="9"/>
  <c r="K167" i="9"/>
  <c r="P167" i="9"/>
  <c r="K168" i="9"/>
  <c r="O168" i="9"/>
  <c r="P168" i="9"/>
  <c r="K169" i="9"/>
  <c r="O169" i="9"/>
  <c r="P169" i="9"/>
  <c r="K178" i="9"/>
  <c r="L178" i="9"/>
  <c r="P178" i="9"/>
  <c r="K179" i="9"/>
  <c r="L179" i="9"/>
  <c r="P179" i="9"/>
  <c r="K180" i="9"/>
  <c r="L180" i="9"/>
  <c r="P180" i="9"/>
  <c r="K181" i="9"/>
  <c r="L181" i="9"/>
  <c r="K182" i="9"/>
  <c r="L182" i="9"/>
  <c r="P182" i="9"/>
  <c r="K183" i="9"/>
  <c r="L183" i="9"/>
  <c r="O183" i="9"/>
  <c r="P183" i="9"/>
  <c r="K184" i="9"/>
  <c r="L184" i="9"/>
  <c r="P184" i="9"/>
  <c r="K185" i="9"/>
  <c r="L185" i="9"/>
  <c r="O185" i="9"/>
  <c r="P185" i="9"/>
  <c r="K186" i="9"/>
  <c r="L186" i="9"/>
  <c r="P186" i="9"/>
  <c r="K187" i="9"/>
  <c r="L187" i="9"/>
  <c r="P187" i="9"/>
  <c r="K188" i="9"/>
  <c r="L188" i="9"/>
  <c r="P188" i="9"/>
  <c r="K189" i="9"/>
  <c r="L189" i="9"/>
  <c r="O189" i="9"/>
  <c r="P189" i="9"/>
  <c r="K190" i="9"/>
  <c r="L190" i="9"/>
  <c r="O190" i="9"/>
  <c r="P190" i="9"/>
  <c r="K191" i="9"/>
  <c r="L191" i="9"/>
  <c r="P191" i="9"/>
  <c r="K192" i="9"/>
  <c r="L192" i="9"/>
  <c r="P192" i="9"/>
  <c r="K193" i="9"/>
  <c r="L193" i="9"/>
  <c r="P193" i="9"/>
  <c r="K194" i="9"/>
  <c r="L194" i="9"/>
  <c r="P194" i="9"/>
  <c r="K195" i="9"/>
  <c r="L195" i="9"/>
  <c r="P195" i="9"/>
  <c r="K196" i="9"/>
  <c r="L196" i="9"/>
  <c r="P196" i="9"/>
  <c r="K197" i="9"/>
  <c r="L197" i="9"/>
  <c r="P197" i="9"/>
  <c r="M198" i="9"/>
  <c r="K198" i="9"/>
  <c r="L198" i="9"/>
  <c r="P198" i="9"/>
  <c r="K199" i="9"/>
  <c r="L199" i="9"/>
  <c r="P199" i="9"/>
  <c r="K200" i="9"/>
  <c r="L200" i="9"/>
  <c r="P200" i="9"/>
  <c r="K201" i="9"/>
  <c r="L201" i="9"/>
  <c r="P201" i="9"/>
  <c r="K202" i="9"/>
  <c r="L202" i="9"/>
  <c r="P202" i="9"/>
  <c r="K203" i="9"/>
  <c r="L203" i="9"/>
  <c r="P203" i="9"/>
  <c r="K204" i="9"/>
  <c r="L204" i="9"/>
  <c r="P204" i="9"/>
  <c r="K205" i="9"/>
  <c r="L205" i="9"/>
  <c r="P205" i="9"/>
  <c r="K206" i="9"/>
  <c r="L206" i="9"/>
  <c r="P206" i="9"/>
  <c r="K207" i="9"/>
  <c r="L207" i="9"/>
  <c r="P207" i="9"/>
  <c r="K208" i="9"/>
  <c r="L208" i="9"/>
  <c r="P208" i="9"/>
  <c r="K209" i="9"/>
  <c r="L209" i="9"/>
  <c r="P209" i="9"/>
  <c r="K210" i="9"/>
  <c r="L210" i="9"/>
  <c r="P210" i="9"/>
  <c r="K211" i="9"/>
  <c r="L211" i="9"/>
  <c r="P211" i="9"/>
  <c r="K212" i="9"/>
  <c r="L212" i="9"/>
  <c r="P212" i="9"/>
  <c r="K213" i="9"/>
  <c r="L213" i="9"/>
  <c r="P213" i="9"/>
  <c r="K214" i="9"/>
  <c r="L214" i="9"/>
  <c r="P214" i="9"/>
  <c r="K215" i="9"/>
  <c r="L215" i="9"/>
  <c r="P215" i="9"/>
  <c r="K216" i="9"/>
  <c r="L216" i="9"/>
  <c r="P216" i="9"/>
  <c r="K217" i="9"/>
  <c r="L217" i="9"/>
  <c r="P217" i="9"/>
  <c r="K218" i="9"/>
  <c r="L218" i="9"/>
  <c r="P218" i="9"/>
  <c r="K219" i="9"/>
  <c r="L219" i="9"/>
  <c r="P219" i="9"/>
  <c r="K220" i="9"/>
  <c r="L220" i="9"/>
  <c r="P220" i="9"/>
  <c r="K221" i="9"/>
  <c r="L221" i="9"/>
  <c r="P221" i="9"/>
  <c r="K222" i="9"/>
  <c r="L222" i="9"/>
  <c r="P222" i="9"/>
  <c r="K223" i="9"/>
  <c r="L223" i="9"/>
  <c r="P223" i="9"/>
  <c r="K224" i="9"/>
  <c r="L224" i="9"/>
  <c r="P224" i="9"/>
  <c r="K225" i="9"/>
  <c r="L225" i="9"/>
  <c r="P225" i="9"/>
  <c r="K226" i="9"/>
  <c r="L226" i="9"/>
  <c r="P226" i="9"/>
  <c r="K227" i="9"/>
  <c r="L227" i="9"/>
  <c r="P227" i="9"/>
  <c r="K228" i="9"/>
  <c r="L228" i="9"/>
  <c r="P228" i="9"/>
  <c r="K229" i="9"/>
  <c r="L229" i="9"/>
  <c r="P229" i="9"/>
  <c r="K230" i="9"/>
  <c r="L230" i="9"/>
  <c r="P230" i="9"/>
  <c r="K231" i="9"/>
  <c r="L231" i="9"/>
  <c r="P231" i="9"/>
  <c r="K232" i="9"/>
  <c r="L232" i="9"/>
  <c r="P232" i="9"/>
  <c r="K233" i="9"/>
  <c r="L233" i="9"/>
  <c r="P233" i="9"/>
  <c r="K234" i="9"/>
  <c r="L234" i="9"/>
  <c r="P234" i="9"/>
  <c r="K235" i="9"/>
  <c r="L235" i="9"/>
  <c r="P235" i="9"/>
  <c r="K236" i="9"/>
  <c r="L236" i="9"/>
  <c r="P236" i="9"/>
  <c r="K237" i="9"/>
  <c r="L237" i="9"/>
  <c r="P237" i="9"/>
  <c r="O238" i="9"/>
  <c r="K238" i="9"/>
  <c r="L238" i="9"/>
  <c r="P238" i="9"/>
  <c r="K239" i="9"/>
  <c r="L239" i="9"/>
  <c r="P239" i="9"/>
  <c r="K240" i="9"/>
  <c r="L240" i="9"/>
  <c r="P240" i="9"/>
  <c r="K241" i="9"/>
  <c r="L241" i="9"/>
  <c r="P241" i="9"/>
  <c r="K242" i="9"/>
  <c r="L242" i="9"/>
  <c r="P242" i="9"/>
  <c r="K243" i="9"/>
  <c r="L243" i="9"/>
  <c r="P243" i="9"/>
  <c r="K244" i="9"/>
  <c r="L244" i="9"/>
  <c r="P244" i="9"/>
  <c r="K245" i="9"/>
  <c r="L245" i="9"/>
  <c r="P245" i="9"/>
  <c r="K246" i="9"/>
  <c r="L246" i="9"/>
  <c r="P246" i="9"/>
  <c r="K247" i="9"/>
  <c r="L247" i="9"/>
  <c r="P247" i="9"/>
  <c r="K248" i="9"/>
  <c r="L248" i="9"/>
  <c r="P248" i="9"/>
  <c r="K249" i="9"/>
  <c r="L249" i="9"/>
  <c r="P249" i="9"/>
  <c r="K250" i="9"/>
  <c r="L250" i="9"/>
  <c r="P250" i="9"/>
  <c r="K251" i="9"/>
  <c r="L251" i="9"/>
  <c r="P251" i="9"/>
  <c r="K252" i="9"/>
  <c r="L252" i="9"/>
  <c r="P252" i="9"/>
  <c r="K253" i="9"/>
  <c r="L253" i="9"/>
  <c r="P253" i="9"/>
  <c r="K254" i="9"/>
  <c r="L254" i="9"/>
  <c r="P254" i="9"/>
  <c r="K255" i="9"/>
  <c r="L255" i="9"/>
  <c r="P255" i="9"/>
  <c r="K256" i="9"/>
  <c r="L256" i="9"/>
  <c r="P256" i="9"/>
  <c r="K257" i="9"/>
  <c r="L257" i="9"/>
  <c r="P257" i="9"/>
  <c r="K258" i="9"/>
  <c r="L258" i="9"/>
  <c r="P258" i="9"/>
  <c r="K259" i="9"/>
  <c r="L259" i="9"/>
  <c r="P259" i="9"/>
  <c r="K260" i="9"/>
  <c r="L260" i="9"/>
  <c r="P260" i="9"/>
  <c r="K261" i="9"/>
  <c r="L261" i="9"/>
  <c r="P261" i="9"/>
  <c r="K262" i="9"/>
  <c r="L262" i="9"/>
  <c r="P262" i="9"/>
  <c r="K263" i="9"/>
  <c r="L263" i="9"/>
  <c r="P263" i="9"/>
  <c r="K264" i="9"/>
  <c r="L264" i="9"/>
  <c r="P264" i="9"/>
  <c r="K265" i="9"/>
  <c r="L265" i="9"/>
  <c r="P265" i="9"/>
  <c r="K266" i="9"/>
  <c r="L266" i="9"/>
  <c r="P266" i="9"/>
  <c r="K267" i="9"/>
  <c r="L267" i="9"/>
  <c r="P267" i="9"/>
  <c r="K268" i="9"/>
  <c r="L268" i="9"/>
  <c r="P268" i="9"/>
  <c r="K269" i="9"/>
  <c r="L269" i="9"/>
  <c r="P269" i="9"/>
  <c r="K270" i="9"/>
  <c r="L270" i="9"/>
  <c r="P270" i="9"/>
  <c r="K271" i="9"/>
  <c r="L271" i="9"/>
  <c r="P271" i="9"/>
  <c r="K272" i="9"/>
  <c r="L272" i="9"/>
  <c r="P272" i="9"/>
  <c r="K273" i="9"/>
  <c r="L273" i="9"/>
  <c r="P273" i="9"/>
  <c r="K274" i="9"/>
  <c r="L274" i="9"/>
  <c r="P274" i="9"/>
  <c r="K275" i="9"/>
  <c r="L275" i="9"/>
  <c r="P275" i="9"/>
  <c r="K276" i="9"/>
  <c r="L276" i="9"/>
  <c r="P276" i="9"/>
  <c r="K277" i="9"/>
  <c r="L277" i="9"/>
  <c r="P277" i="9"/>
  <c r="K278" i="9"/>
  <c r="L278" i="9"/>
  <c r="P278" i="9"/>
  <c r="K279" i="9"/>
  <c r="L279" i="9"/>
  <c r="P279" i="9"/>
  <c r="K280" i="9"/>
  <c r="L280" i="9"/>
  <c r="P280" i="9"/>
  <c r="K281" i="9"/>
  <c r="L281" i="9"/>
  <c r="P281" i="9"/>
  <c r="K282" i="9"/>
  <c r="L282" i="9"/>
  <c r="P282" i="9"/>
  <c r="K283" i="9"/>
  <c r="L283" i="9"/>
  <c r="P283" i="9"/>
  <c r="K284" i="9"/>
  <c r="L284" i="9"/>
  <c r="P284" i="9"/>
  <c r="K285" i="9"/>
  <c r="L285" i="9"/>
  <c r="P285" i="9"/>
  <c r="K286" i="9"/>
  <c r="L286" i="9"/>
  <c r="P286" i="9"/>
  <c r="K287" i="9"/>
  <c r="L287" i="9"/>
  <c r="P287" i="9"/>
  <c r="K288" i="9"/>
  <c r="L288" i="9"/>
  <c r="P288" i="9"/>
  <c r="K289" i="9"/>
  <c r="L289" i="9"/>
  <c r="P289" i="9"/>
  <c r="K290" i="9"/>
  <c r="L290" i="9"/>
  <c r="P290" i="9"/>
  <c r="K291" i="9"/>
  <c r="L291" i="9"/>
  <c r="P291" i="9"/>
  <c r="K292" i="9"/>
  <c r="L292" i="9"/>
  <c r="P292" i="9"/>
  <c r="K293" i="9"/>
  <c r="L293" i="9"/>
  <c r="P293" i="9"/>
  <c r="K294" i="9"/>
  <c r="L294" i="9"/>
  <c r="P294" i="9"/>
  <c r="K295" i="9"/>
  <c r="L295" i="9"/>
  <c r="P295" i="9"/>
  <c r="K296" i="9"/>
  <c r="L296" i="9"/>
  <c r="P296" i="9"/>
  <c r="K297" i="9"/>
  <c r="L297" i="9"/>
  <c r="P297" i="9"/>
  <c r="K298" i="9"/>
  <c r="L298" i="9"/>
  <c r="P298" i="9"/>
  <c r="K299" i="9"/>
  <c r="L299" i="9"/>
  <c r="P299" i="9"/>
  <c r="K300" i="9"/>
  <c r="L300" i="9"/>
  <c r="P300" i="9"/>
  <c r="M301" i="9"/>
  <c r="K301" i="9"/>
  <c r="L301" i="9"/>
  <c r="P301" i="9"/>
  <c r="K302" i="9"/>
  <c r="L302" i="9"/>
  <c r="P302" i="9"/>
  <c r="K303" i="9"/>
  <c r="L303" i="9"/>
  <c r="P303" i="9"/>
  <c r="K304" i="9"/>
  <c r="L304" i="9"/>
  <c r="P304" i="9"/>
  <c r="K305" i="9"/>
  <c r="L305" i="9"/>
  <c r="P305" i="9"/>
  <c r="K306" i="9"/>
  <c r="L306" i="9"/>
  <c r="P306" i="9"/>
  <c r="K307" i="9"/>
  <c r="L307" i="9"/>
  <c r="P307" i="9"/>
  <c r="K308" i="9"/>
  <c r="L308" i="9"/>
  <c r="P308" i="9"/>
  <c r="K309" i="9"/>
  <c r="L309" i="9"/>
  <c r="P309" i="9"/>
  <c r="K310" i="9"/>
  <c r="L310" i="9"/>
  <c r="P310" i="9"/>
  <c r="K311" i="9"/>
  <c r="L311" i="9"/>
  <c r="P311" i="9"/>
  <c r="K312" i="9"/>
  <c r="L312" i="9"/>
  <c r="P312" i="9"/>
  <c r="K313" i="9"/>
  <c r="L313" i="9"/>
  <c r="P313" i="9"/>
  <c r="K314" i="9"/>
  <c r="L314" i="9"/>
  <c r="P314" i="9"/>
  <c r="K315" i="9"/>
  <c r="L315" i="9"/>
  <c r="P315" i="9"/>
  <c r="K316" i="9"/>
  <c r="L316" i="9"/>
  <c r="P316" i="9"/>
  <c r="K317" i="9"/>
  <c r="L317" i="9"/>
  <c r="P317" i="9"/>
  <c r="K318" i="9"/>
  <c r="L318" i="9"/>
  <c r="P318" i="9"/>
  <c r="K319" i="9"/>
  <c r="L319" i="9"/>
  <c r="P319" i="9"/>
  <c r="K320" i="9"/>
  <c r="L320" i="9"/>
  <c r="P320" i="9"/>
  <c r="K321" i="9"/>
  <c r="L321" i="9"/>
  <c r="P321" i="9"/>
  <c r="K322" i="9"/>
  <c r="L322" i="9"/>
  <c r="P322" i="9"/>
  <c r="K323" i="9"/>
  <c r="L323" i="9"/>
  <c r="P323" i="9"/>
  <c r="K324" i="9"/>
  <c r="L324" i="9"/>
  <c r="P324" i="9"/>
  <c r="K325" i="9"/>
  <c r="L325" i="9"/>
  <c r="P325" i="9"/>
  <c r="K326" i="9"/>
  <c r="L326" i="9"/>
  <c r="P326" i="9"/>
  <c r="K327" i="9"/>
  <c r="L327" i="9"/>
  <c r="P327" i="9"/>
  <c r="K328" i="9"/>
  <c r="L328" i="9"/>
  <c r="P328" i="9"/>
  <c r="K329" i="9"/>
  <c r="L329" i="9"/>
  <c r="P329" i="9"/>
  <c r="K330" i="9"/>
  <c r="L330" i="9"/>
  <c r="P330" i="9"/>
  <c r="K331" i="9"/>
  <c r="L331" i="9"/>
  <c r="P331" i="9"/>
  <c r="K332" i="9"/>
  <c r="L332" i="9"/>
  <c r="P332" i="9"/>
  <c r="K333" i="9"/>
  <c r="L333" i="9"/>
  <c r="P333" i="9"/>
  <c r="K334" i="9"/>
  <c r="L334" i="9"/>
  <c r="M334" i="9"/>
  <c r="P334" i="9"/>
  <c r="K335" i="9"/>
  <c r="L335" i="9"/>
  <c r="P335" i="9"/>
  <c r="K336" i="9"/>
  <c r="L336" i="9"/>
  <c r="P336" i="9"/>
  <c r="K337" i="9"/>
  <c r="L337" i="9"/>
  <c r="P337" i="9"/>
  <c r="M338" i="9"/>
  <c r="K338" i="9"/>
  <c r="L338" i="9"/>
  <c r="P338" i="9"/>
  <c r="K339" i="9"/>
  <c r="L339" i="9"/>
  <c r="P339" i="9"/>
  <c r="K340" i="9"/>
  <c r="L340" i="9"/>
  <c r="P340" i="9"/>
  <c r="K341" i="9"/>
  <c r="L341" i="9"/>
  <c r="P341" i="9"/>
  <c r="M342" i="9"/>
  <c r="K342" i="9"/>
  <c r="L342" i="9"/>
  <c r="P342" i="9"/>
  <c r="K343" i="9"/>
  <c r="L343" i="9"/>
  <c r="P343" i="9"/>
  <c r="K344" i="9"/>
  <c r="L344" i="9"/>
  <c r="P344" i="9"/>
  <c r="K345" i="9"/>
  <c r="L345" i="9"/>
  <c r="P345" i="9"/>
  <c r="K346" i="9"/>
  <c r="L346" i="9"/>
  <c r="O346" i="9"/>
  <c r="P346" i="9"/>
  <c r="K347" i="9"/>
  <c r="L347" i="9"/>
  <c r="P347" i="9"/>
  <c r="K348" i="9"/>
  <c r="L348" i="9"/>
  <c r="P348" i="9"/>
  <c r="K349" i="9"/>
  <c r="L349" i="9"/>
  <c r="P349" i="9"/>
  <c r="M350" i="9"/>
  <c r="K350" i="9"/>
  <c r="L350" i="9"/>
  <c r="P350" i="9"/>
  <c r="K351" i="9"/>
  <c r="L351" i="9"/>
  <c r="P351" i="9"/>
  <c r="K352" i="9"/>
  <c r="L352" i="9"/>
  <c r="P352" i="9"/>
  <c r="K353" i="9"/>
  <c r="L353" i="9"/>
  <c r="P353" i="9"/>
  <c r="M354" i="9"/>
  <c r="K354" i="9"/>
  <c r="L354" i="9"/>
  <c r="P354" i="9"/>
  <c r="K355" i="9"/>
  <c r="L355" i="9"/>
  <c r="P355" i="9"/>
  <c r="K356" i="9"/>
  <c r="L356" i="9"/>
  <c r="P356" i="9"/>
  <c r="K357" i="9"/>
  <c r="L357" i="9"/>
  <c r="P357" i="9"/>
  <c r="K358" i="9"/>
  <c r="L358" i="9"/>
  <c r="O358" i="9"/>
  <c r="P358" i="9"/>
  <c r="K359" i="9"/>
  <c r="L359" i="9"/>
  <c r="P359" i="9"/>
  <c r="K360" i="9"/>
  <c r="L360" i="9"/>
  <c r="P360" i="9"/>
  <c r="K361" i="9"/>
  <c r="L361" i="9"/>
  <c r="P361" i="9"/>
  <c r="K362" i="9"/>
  <c r="L362" i="9"/>
  <c r="O362" i="9"/>
  <c r="P362" i="9"/>
  <c r="K363" i="9"/>
  <c r="L363" i="9"/>
  <c r="P363" i="9"/>
  <c r="K364" i="9"/>
  <c r="L364" i="9"/>
  <c r="P364" i="9"/>
  <c r="K365" i="9"/>
  <c r="L365" i="9"/>
  <c r="P365" i="9"/>
  <c r="K366" i="9"/>
  <c r="L366" i="9"/>
  <c r="O366" i="9"/>
  <c r="P366" i="9"/>
  <c r="K367" i="9"/>
  <c r="L367" i="9"/>
  <c r="P367" i="9"/>
  <c r="K368" i="9"/>
  <c r="L368" i="9"/>
  <c r="P368" i="9"/>
  <c r="K369" i="9"/>
  <c r="L369" i="9"/>
  <c r="P369" i="9"/>
  <c r="K370" i="9"/>
  <c r="L370" i="9"/>
  <c r="O370" i="9"/>
  <c r="P370" i="9"/>
  <c r="K371" i="9"/>
  <c r="L371" i="9"/>
  <c r="P371" i="9"/>
  <c r="K372" i="9"/>
  <c r="L372" i="9"/>
  <c r="P372" i="9"/>
  <c r="K373" i="9"/>
  <c r="L373" i="9"/>
  <c r="P373" i="9"/>
  <c r="K374" i="9"/>
  <c r="L374" i="9"/>
  <c r="P374" i="9"/>
  <c r="K375" i="9"/>
  <c r="L375" i="9"/>
  <c r="P375" i="9"/>
  <c r="K376" i="9"/>
  <c r="L376" i="9"/>
  <c r="P376" i="9"/>
  <c r="K377" i="9"/>
  <c r="L377" i="9"/>
  <c r="P377" i="9"/>
  <c r="K378" i="9"/>
  <c r="L378" i="9"/>
  <c r="O378" i="9"/>
  <c r="P378" i="9"/>
  <c r="K379" i="9"/>
  <c r="L379" i="9"/>
  <c r="P379" i="9"/>
  <c r="K380" i="9"/>
  <c r="L380" i="9"/>
  <c r="P380" i="9"/>
  <c r="K381" i="9"/>
  <c r="L381" i="9"/>
  <c r="P381" i="9"/>
  <c r="K382" i="9"/>
  <c r="L382" i="9"/>
  <c r="O382" i="9"/>
  <c r="P382" i="9"/>
  <c r="K383" i="9"/>
  <c r="L383" i="9"/>
  <c r="P383" i="9"/>
  <c r="K384" i="9"/>
  <c r="L384" i="9"/>
  <c r="P384" i="9"/>
  <c r="K385" i="9"/>
  <c r="L385" i="9"/>
  <c r="P385" i="9"/>
  <c r="K386" i="9"/>
  <c r="L386" i="9"/>
  <c r="P386" i="9"/>
  <c r="K387" i="9"/>
  <c r="L387" i="9"/>
  <c r="P387" i="9"/>
  <c r="K388" i="9"/>
  <c r="L388" i="9"/>
  <c r="P388" i="9"/>
  <c r="K389" i="9"/>
  <c r="L389" i="9"/>
  <c r="P389" i="9"/>
  <c r="K390" i="9"/>
  <c r="L390" i="9"/>
  <c r="P390" i="9"/>
  <c r="K391" i="9"/>
  <c r="L391" i="9"/>
  <c r="P391" i="9"/>
  <c r="K392" i="9"/>
  <c r="L392" i="9"/>
  <c r="P392" i="9"/>
  <c r="K393" i="9"/>
  <c r="L393" i="9"/>
  <c r="P393" i="9"/>
  <c r="K394" i="9"/>
  <c r="L394" i="9"/>
  <c r="P394" i="9"/>
  <c r="K395" i="9"/>
  <c r="L395" i="9"/>
  <c r="P395" i="9"/>
  <c r="K396" i="9"/>
  <c r="L396" i="9"/>
  <c r="P396" i="9"/>
  <c r="K397" i="9"/>
  <c r="L397" i="9"/>
  <c r="P397" i="9"/>
  <c r="K398" i="9"/>
  <c r="L398" i="9"/>
  <c r="P398" i="9"/>
  <c r="K399" i="9"/>
  <c r="L399" i="9"/>
  <c r="P399" i="9"/>
  <c r="K400" i="9"/>
  <c r="L400" i="9"/>
  <c r="P400" i="9"/>
  <c r="K401" i="9"/>
  <c r="L401" i="9"/>
  <c r="P401" i="9"/>
  <c r="K402" i="9"/>
  <c r="L402" i="9"/>
  <c r="O402" i="9"/>
  <c r="P402" i="9"/>
  <c r="K403" i="9"/>
  <c r="L403" i="9"/>
  <c r="P403" i="9"/>
  <c r="K404" i="9"/>
  <c r="L404" i="9"/>
  <c r="P404" i="9"/>
  <c r="K405" i="9"/>
  <c r="L405" i="9"/>
  <c r="P405" i="9"/>
  <c r="K406" i="9"/>
  <c r="L406" i="9"/>
  <c r="P406" i="9"/>
  <c r="K407" i="9"/>
  <c r="L407" i="9"/>
  <c r="P407" i="9"/>
  <c r="K408" i="9"/>
  <c r="L408" i="9"/>
  <c r="P408" i="9"/>
  <c r="K409" i="9"/>
  <c r="L409" i="9"/>
  <c r="P409" i="9"/>
  <c r="K410" i="9"/>
  <c r="L410" i="9"/>
  <c r="P410" i="9"/>
  <c r="K411" i="9"/>
  <c r="L411" i="9"/>
  <c r="P411" i="9"/>
  <c r="K412" i="9"/>
  <c r="L412" i="9"/>
  <c r="P412" i="9"/>
  <c r="K413" i="9"/>
  <c r="L413" i="9"/>
  <c r="P413" i="9"/>
  <c r="K414" i="9"/>
  <c r="L414" i="9"/>
  <c r="P414" i="9"/>
  <c r="K415" i="9"/>
  <c r="L415" i="9"/>
  <c r="P415" i="9"/>
  <c r="K416" i="9"/>
  <c r="L416" i="9"/>
  <c r="P416" i="9"/>
  <c r="K417" i="9"/>
  <c r="L417" i="9"/>
  <c r="P417" i="9"/>
  <c r="K418" i="9"/>
  <c r="L418" i="9"/>
  <c r="P418" i="9"/>
  <c r="K419" i="9"/>
  <c r="L419" i="9"/>
  <c r="P419" i="9"/>
  <c r="K420" i="9"/>
  <c r="L420" i="9"/>
  <c r="P420" i="9"/>
  <c r="K421" i="9"/>
  <c r="L421" i="9"/>
  <c r="P421" i="9"/>
  <c r="K422" i="9"/>
  <c r="L422" i="9"/>
  <c r="P422" i="9"/>
  <c r="K423" i="9"/>
  <c r="L423" i="9"/>
  <c r="P423" i="9"/>
  <c r="K424" i="9"/>
  <c r="L424" i="9"/>
  <c r="P424" i="9"/>
  <c r="K425" i="9"/>
  <c r="L425" i="9"/>
  <c r="P425" i="9"/>
  <c r="K426" i="9"/>
  <c r="L426" i="9"/>
  <c r="M426" i="9"/>
  <c r="P426" i="9"/>
  <c r="K427" i="9"/>
  <c r="L427" i="9"/>
  <c r="P427" i="9"/>
  <c r="K428" i="9"/>
  <c r="L428" i="9"/>
  <c r="P428" i="9"/>
  <c r="K429" i="9"/>
  <c r="L429" i="9"/>
  <c r="P429" i="9"/>
  <c r="K430" i="9"/>
  <c r="L430" i="9"/>
  <c r="P430" i="9"/>
  <c r="K431" i="9"/>
  <c r="L431" i="9"/>
  <c r="P431" i="9"/>
  <c r="K432" i="9"/>
  <c r="L432" i="9"/>
  <c r="P432" i="9"/>
  <c r="K433" i="9"/>
  <c r="L433" i="9"/>
  <c r="P433" i="9"/>
  <c r="K434" i="9"/>
  <c r="L434" i="9"/>
  <c r="P434" i="9"/>
  <c r="K435" i="9"/>
  <c r="L435" i="9"/>
  <c r="P435" i="9"/>
  <c r="K436" i="9"/>
  <c r="L436" i="9"/>
  <c r="P436" i="9"/>
  <c r="K437" i="9"/>
  <c r="L437" i="9"/>
  <c r="P437" i="9"/>
  <c r="K438" i="9"/>
  <c r="L438" i="9"/>
  <c r="P438" i="9"/>
  <c r="K439" i="9"/>
  <c r="L439" i="9"/>
  <c r="P439" i="9"/>
  <c r="K440" i="9"/>
  <c r="L440" i="9"/>
  <c r="P440" i="9"/>
  <c r="K441" i="9"/>
  <c r="L441" i="9"/>
  <c r="P441" i="9"/>
  <c r="K442" i="9"/>
  <c r="L442" i="9"/>
  <c r="P442" i="9"/>
  <c r="K443" i="9"/>
  <c r="L443" i="9"/>
  <c r="P443" i="9"/>
  <c r="K444" i="9"/>
  <c r="L444" i="9"/>
  <c r="P444" i="9"/>
  <c r="K445" i="9"/>
  <c r="L445" i="9"/>
  <c r="P445" i="9"/>
  <c r="K446" i="9"/>
  <c r="L446" i="9"/>
  <c r="P446" i="9"/>
  <c r="K447" i="9"/>
  <c r="L447" i="9"/>
  <c r="P447" i="9"/>
  <c r="K448" i="9"/>
  <c r="L448" i="9"/>
  <c r="P448" i="9"/>
  <c r="K449" i="9"/>
  <c r="L449" i="9"/>
  <c r="P449" i="9"/>
  <c r="K450" i="9"/>
  <c r="L450" i="9"/>
  <c r="P450" i="9"/>
  <c r="K451" i="9"/>
  <c r="L451" i="9"/>
  <c r="P451" i="9"/>
  <c r="K452" i="9"/>
  <c r="L452" i="9"/>
  <c r="P452" i="9"/>
  <c r="K453" i="9"/>
  <c r="L453" i="9"/>
  <c r="P453" i="9"/>
  <c r="K454" i="9"/>
  <c r="L454" i="9"/>
  <c r="P454" i="9"/>
  <c r="K455" i="9"/>
  <c r="L455" i="9"/>
  <c r="P455" i="9"/>
  <c r="K456" i="9"/>
  <c r="L456" i="9"/>
  <c r="P456" i="9"/>
  <c r="K457" i="9"/>
  <c r="L457" i="9"/>
  <c r="P457" i="9"/>
  <c r="K458" i="9"/>
  <c r="L458" i="9"/>
  <c r="P458" i="9"/>
  <c r="K459" i="9"/>
  <c r="L459" i="9"/>
  <c r="P459" i="9"/>
  <c r="K460" i="9"/>
  <c r="L460" i="9"/>
  <c r="P460" i="9"/>
  <c r="K461" i="9"/>
  <c r="L461" i="9"/>
  <c r="P461" i="9"/>
  <c r="K462" i="9"/>
  <c r="L462" i="9"/>
  <c r="P462" i="9"/>
  <c r="K463" i="9"/>
  <c r="L463" i="9"/>
  <c r="P463" i="9"/>
  <c r="K464" i="9"/>
  <c r="L464" i="9"/>
  <c r="P464" i="9"/>
  <c r="K465" i="9"/>
  <c r="L465" i="9"/>
  <c r="P465" i="9"/>
  <c r="K466" i="9"/>
  <c r="L466" i="9"/>
  <c r="P466" i="9"/>
  <c r="K467" i="9"/>
  <c r="L467" i="9"/>
  <c r="P467" i="9"/>
  <c r="K468" i="9"/>
  <c r="L468" i="9"/>
  <c r="P468" i="9"/>
  <c r="K469" i="9"/>
  <c r="L469" i="9"/>
  <c r="P469" i="9"/>
  <c r="K470" i="9"/>
  <c r="L470" i="9"/>
  <c r="P470" i="9"/>
  <c r="K471" i="9"/>
  <c r="L471" i="9"/>
  <c r="P471" i="9"/>
  <c r="K472" i="9"/>
  <c r="L472" i="9"/>
  <c r="P472" i="9"/>
  <c r="K473" i="9"/>
  <c r="L473" i="9"/>
  <c r="P473" i="9"/>
  <c r="K474" i="9"/>
  <c r="L474" i="9"/>
  <c r="P474" i="9"/>
  <c r="K475" i="9"/>
  <c r="L475" i="9"/>
  <c r="P475" i="9"/>
  <c r="K476" i="9"/>
  <c r="L476" i="9"/>
  <c r="P476" i="9"/>
  <c r="K477" i="9"/>
  <c r="L477" i="9"/>
  <c r="P477" i="9"/>
  <c r="O478" i="9"/>
  <c r="K478" i="9"/>
  <c r="L478" i="9"/>
  <c r="P478" i="9"/>
  <c r="K479" i="9"/>
  <c r="L479" i="9"/>
  <c r="P479" i="9"/>
  <c r="K480" i="9"/>
  <c r="L480" i="9"/>
  <c r="P480" i="9"/>
  <c r="K481" i="9"/>
  <c r="L481" i="9"/>
  <c r="P481" i="9"/>
  <c r="K482" i="9"/>
  <c r="L482" i="9"/>
  <c r="P482" i="9"/>
  <c r="K483" i="9"/>
  <c r="L483" i="9"/>
  <c r="P483" i="9"/>
  <c r="K484" i="9"/>
  <c r="L484" i="9"/>
  <c r="P484" i="9"/>
  <c r="K485" i="9"/>
  <c r="L485" i="9"/>
  <c r="P485" i="9"/>
  <c r="K486" i="9"/>
  <c r="L486" i="9"/>
  <c r="P486" i="9"/>
  <c r="K487" i="9"/>
  <c r="L487" i="9"/>
  <c r="P487" i="9"/>
  <c r="K488" i="9"/>
  <c r="L488" i="9"/>
  <c r="P488" i="9"/>
  <c r="K489" i="9"/>
  <c r="L489" i="9"/>
  <c r="P489" i="9"/>
  <c r="K490" i="9"/>
  <c r="L490" i="9"/>
  <c r="P490" i="9"/>
  <c r="K491" i="9"/>
  <c r="L491" i="9"/>
  <c r="P491" i="9"/>
  <c r="K492" i="9"/>
  <c r="L492" i="9"/>
  <c r="P492" i="9"/>
  <c r="K493" i="9"/>
  <c r="L493" i="9"/>
  <c r="P493" i="9"/>
  <c r="K494" i="9"/>
  <c r="L494" i="9"/>
  <c r="P494" i="9"/>
  <c r="K495" i="9"/>
  <c r="L495" i="9"/>
  <c r="P495" i="9"/>
  <c r="K496" i="9"/>
  <c r="L496" i="9"/>
  <c r="P496" i="9"/>
  <c r="K497" i="9"/>
  <c r="L497" i="9"/>
  <c r="P497" i="9"/>
  <c r="K498" i="9"/>
  <c r="L498" i="9"/>
  <c r="P498" i="9"/>
  <c r="K499" i="9"/>
  <c r="L499" i="9"/>
  <c r="P499" i="9"/>
  <c r="K500" i="9"/>
  <c r="L500" i="9"/>
  <c r="P500" i="9"/>
  <c r="K501" i="9"/>
  <c r="L501" i="9"/>
  <c r="P501" i="9"/>
  <c r="K502" i="9"/>
  <c r="L502" i="9"/>
  <c r="P502" i="9"/>
  <c r="K503" i="9"/>
  <c r="L503" i="9"/>
  <c r="P503" i="9"/>
  <c r="K504" i="9"/>
  <c r="L504" i="9"/>
  <c r="P504" i="9"/>
  <c r="K505" i="9"/>
  <c r="L505" i="9"/>
  <c r="P505" i="9"/>
  <c r="K506" i="9"/>
  <c r="L506" i="9"/>
  <c r="P506" i="9"/>
  <c r="K507" i="9"/>
  <c r="L507" i="9"/>
  <c r="P507" i="9"/>
  <c r="K508" i="9"/>
  <c r="L508" i="9"/>
  <c r="P508" i="9"/>
  <c r="K509" i="9"/>
  <c r="L509" i="9"/>
  <c r="P509" i="9"/>
  <c r="K510" i="9"/>
  <c r="L510" i="9"/>
  <c r="P510" i="9"/>
  <c r="K511" i="9"/>
  <c r="L511" i="9"/>
  <c r="P511" i="9"/>
  <c r="K512" i="9"/>
  <c r="L512" i="9"/>
  <c r="P512" i="9"/>
  <c r="K513" i="9"/>
  <c r="L513" i="9"/>
  <c r="P513" i="9"/>
  <c r="K514" i="9"/>
  <c r="L514" i="9"/>
  <c r="P514" i="9"/>
  <c r="K515" i="9"/>
  <c r="L515" i="9"/>
  <c r="P515" i="9"/>
  <c r="K516" i="9"/>
  <c r="L516" i="9"/>
  <c r="P516" i="9"/>
  <c r="K517" i="9"/>
  <c r="L517" i="9"/>
  <c r="P517" i="9"/>
  <c r="K518" i="9"/>
  <c r="L518" i="9"/>
  <c r="P518" i="9"/>
  <c r="K519" i="9"/>
  <c r="L519" i="9"/>
  <c r="P519" i="9"/>
  <c r="K520" i="9"/>
  <c r="L520" i="9"/>
  <c r="P520" i="9"/>
  <c r="K521" i="9"/>
  <c r="L521" i="9"/>
  <c r="P521" i="9"/>
  <c r="K522" i="9"/>
  <c r="L522" i="9"/>
  <c r="P522" i="9"/>
  <c r="K523" i="9"/>
  <c r="L523" i="9"/>
  <c r="P523" i="9"/>
  <c r="K524" i="9"/>
  <c r="L524" i="9"/>
  <c r="P524" i="9"/>
  <c r="K525" i="9"/>
  <c r="L525" i="9"/>
  <c r="P525" i="9"/>
  <c r="K526" i="9"/>
  <c r="L526" i="9"/>
  <c r="P526" i="9"/>
  <c r="K527" i="9"/>
  <c r="L527" i="9"/>
  <c r="P527" i="9"/>
  <c r="K528" i="9"/>
  <c r="L528" i="9"/>
  <c r="P528" i="9"/>
  <c r="K529" i="9"/>
  <c r="L529" i="9"/>
  <c r="P529" i="9"/>
  <c r="K530" i="9"/>
  <c r="L530" i="9"/>
  <c r="P530" i="9"/>
  <c r="K531" i="9"/>
  <c r="L531" i="9"/>
  <c r="P531" i="9"/>
  <c r="K532" i="9"/>
  <c r="L532" i="9"/>
  <c r="P532" i="9"/>
  <c r="K533" i="9"/>
  <c r="L533" i="9"/>
  <c r="P533" i="9"/>
  <c r="K534" i="9"/>
  <c r="L534" i="9"/>
  <c r="P534" i="9"/>
  <c r="K535" i="9"/>
  <c r="L535" i="9"/>
  <c r="P535" i="9"/>
  <c r="K536" i="9"/>
  <c r="L536" i="9"/>
  <c r="P536" i="9"/>
  <c r="K537" i="9"/>
  <c r="L537" i="9"/>
  <c r="P537" i="9"/>
  <c r="O538" i="9"/>
  <c r="K538" i="9"/>
  <c r="L538" i="9"/>
  <c r="P538" i="9"/>
  <c r="K539" i="9"/>
  <c r="L539" i="9"/>
  <c r="P539" i="9"/>
  <c r="K540" i="9"/>
  <c r="L540" i="9"/>
  <c r="P540" i="9"/>
  <c r="K541" i="9"/>
  <c r="L541" i="9"/>
  <c r="P541" i="9"/>
  <c r="K542" i="9"/>
  <c r="L542" i="9"/>
  <c r="P542" i="9"/>
  <c r="K543" i="9"/>
  <c r="L543" i="9"/>
  <c r="P543" i="9"/>
  <c r="K544" i="9"/>
  <c r="L544" i="9"/>
  <c r="P544" i="9"/>
  <c r="K545" i="9"/>
  <c r="L545" i="9"/>
  <c r="P545" i="9"/>
  <c r="K546" i="9"/>
  <c r="L546" i="9"/>
  <c r="P546" i="9"/>
  <c r="K547" i="9"/>
  <c r="L547" i="9"/>
  <c r="P547" i="9"/>
  <c r="K548" i="9"/>
  <c r="L548" i="9"/>
  <c r="P548" i="9"/>
  <c r="K549" i="9"/>
  <c r="L549" i="9"/>
  <c r="P549" i="9"/>
  <c r="K550" i="9"/>
  <c r="L550" i="9"/>
  <c r="P550" i="9"/>
  <c r="K551" i="9"/>
  <c r="L551" i="9"/>
  <c r="P551" i="9"/>
  <c r="K552" i="9"/>
  <c r="L552" i="9"/>
  <c r="P552" i="9"/>
  <c r="K553" i="9"/>
  <c r="L553" i="9"/>
  <c r="P553" i="9"/>
  <c r="K554" i="9"/>
  <c r="L554" i="9"/>
  <c r="P554" i="9"/>
  <c r="K555" i="9"/>
  <c r="L555" i="9"/>
  <c r="P555" i="9"/>
  <c r="K556" i="9"/>
  <c r="L556" i="9"/>
  <c r="P556" i="9"/>
  <c r="K557" i="9"/>
  <c r="L557" i="9"/>
  <c r="P557" i="9"/>
  <c r="K558" i="9"/>
  <c r="L558" i="9"/>
  <c r="P558" i="9"/>
  <c r="K559" i="9"/>
  <c r="L559" i="9"/>
  <c r="P559" i="9"/>
  <c r="K560" i="9"/>
  <c r="L560" i="9"/>
  <c r="P560" i="9"/>
  <c r="K561" i="9"/>
  <c r="L561" i="9"/>
  <c r="P561" i="9"/>
  <c r="K562" i="9"/>
  <c r="L562" i="9"/>
  <c r="P562" i="9"/>
  <c r="K563" i="9"/>
  <c r="L563" i="9"/>
  <c r="P563" i="9"/>
  <c r="K564" i="9"/>
  <c r="L564" i="9"/>
  <c r="P564" i="9"/>
  <c r="K565" i="9"/>
  <c r="L565" i="9"/>
  <c r="P565" i="9"/>
  <c r="K566" i="9"/>
  <c r="L566" i="9"/>
  <c r="P566" i="9"/>
  <c r="K567" i="9"/>
  <c r="L567" i="9"/>
  <c r="P567" i="9"/>
  <c r="K568" i="9"/>
  <c r="L568" i="9"/>
  <c r="P568" i="9"/>
  <c r="K569" i="9"/>
  <c r="L569" i="9"/>
  <c r="P569" i="9"/>
  <c r="K570" i="9"/>
  <c r="L570" i="9"/>
  <c r="P570" i="9"/>
  <c r="K571" i="9"/>
  <c r="L571" i="9"/>
  <c r="P571" i="9"/>
  <c r="K572" i="9"/>
  <c r="L572" i="9"/>
  <c r="P572" i="9"/>
  <c r="K573" i="9"/>
  <c r="L573" i="9"/>
  <c r="P573" i="9"/>
  <c r="K574" i="9"/>
  <c r="L574" i="9"/>
  <c r="P574" i="9"/>
  <c r="K575" i="9"/>
  <c r="L575" i="9"/>
  <c r="P575" i="9"/>
  <c r="K576" i="9"/>
  <c r="L576" i="9"/>
  <c r="P576" i="9"/>
  <c r="K577" i="9"/>
  <c r="L577" i="9"/>
  <c r="P577" i="9"/>
  <c r="K578" i="9"/>
  <c r="L578" i="9"/>
  <c r="P578" i="9"/>
  <c r="K579" i="9"/>
  <c r="L579" i="9"/>
  <c r="P579" i="9"/>
  <c r="K580" i="9"/>
  <c r="L580" i="9"/>
  <c r="P580" i="9"/>
  <c r="K581" i="9"/>
  <c r="L581" i="9"/>
  <c r="P581" i="9"/>
  <c r="K582" i="9"/>
  <c r="L582" i="9"/>
  <c r="P582" i="9"/>
  <c r="K583" i="9"/>
  <c r="L583" i="9"/>
  <c r="P583" i="9"/>
  <c r="K584" i="9"/>
  <c r="L584" i="9"/>
  <c r="P584" i="9"/>
  <c r="K585" i="9"/>
  <c r="L585" i="9"/>
  <c r="P585" i="9"/>
  <c r="K586" i="9"/>
  <c r="L586" i="9"/>
  <c r="P586" i="9"/>
  <c r="K587" i="9"/>
  <c r="L587" i="9"/>
  <c r="P587" i="9"/>
  <c r="K588" i="9"/>
  <c r="L588" i="9"/>
  <c r="P588" i="9"/>
  <c r="K589" i="9"/>
  <c r="L589" i="9"/>
  <c r="P589" i="9"/>
  <c r="K590" i="9"/>
  <c r="L590" i="9"/>
  <c r="P590" i="9"/>
  <c r="K591" i="9"/>
  <c r="L591" i="9"/>
  <c r="P591" i="9"/>
  <c r="K592" i="9"/>
  <c r="L592" i="9"/>
  <c r="P592" i="9"/>
  <c r="K593" i="9"/>
  <c r="L593" i="9"/>
  <c r="P593" i="9"/>
  <c r="K594" i="9"/>
  <c r="L594" i="9"/>
  <c r="P594" i="9"/>
  <c r="K595" i="9"/>
  <c r="L595" i="9"/>
  <c r="P595" i="9"/>
  <c r="K596" i="9"/>
  <c r="L596" i="9"/>
  <c r="P596" i="9"/>
  <c r="K597" i="9"/>
  <c r="L597" i="9"/>
  <c r="P597" i="9"/>
  <c r="K598" i="9"/>
  <c r="L598" i="9"/>
  <c r="O598" i="9"/>
  <c r="P598" i="9"/>
  <c r="K599" i="9"/>
  <c r="L599" i="9"/>
  <c r="P599" i="9"/>
  <c r="K600" i="9"/>
  <c r="L600" i="9"/>
  <c r="P600" i="9"/>
  <c r="K601" i="9"/>
  <c r="L601" i="9"/>
  <c r="P601" i="9"/>
  <c r="K602" i="9"/>
  <c r="L602" i="9"/>
  <c r="P602" i="9"/>
  <c r="K603" i="9"/>
  <c r="L603" i="9"/>
  <c r="P603" i="9"/>
  <c r="K604" i="9"/>
  <c r="L604" i="9"/>
  <c r="P604" i="9"/>
  <c r="K605" i="9"/>
  <c r="L605" i="9"/>
  <c r="P605" i="9"/>
  <c r="M606" i="9"/>
  <c r="K606" i="9"/>
  <c r="L606" i="9"/>
  <c r="P606" i="9"/>
  <c r="K607" i="9"/>
  <c r="L607" i="9"/>
  <c r="O607" i="9"/>
  <c r="P607" i="9"/>
  <c r="K608" i="9"/>
  <c r="L608" i="9"/>
  <c r="P608" i="9"/>
  <c r="K609" i="9"/>
  <c r="L609" i="9"/>
  <c r="P609" i="9"/>
  <c r="M610" i="9"/>
  <c r="K610" i="9"/>
  <c r="L610" i="9"/>
  <c r="P610" i="9"/>
  <c r="K611" i="9"/>
  <c r="L611" i="9"/>
  <c r="P611" i="9"/>
  <c r="K612" i="9"/>
  <c r="L612" i="9"/>
  <c r="P612" i="9"/>
  <c r="K613" i="9"/>
  <c r="L613" i="9"/>
  <c r="P613" i="9"/>
  <c r="K614" i="9"/>
  <c r="L614" i="9"/>
  <c r="P614" i="9"/>
  <c r="K615" i="9"/>
  <c r="L615" i="9"/>
  <c r="P615" i="9"/>
  <c r="K616" i="9"/>
  <c r="L616" i="9"/>
  <c r="P616" i="9"/>
  <c r="K617" i="9"/>
  <c r="L617" i="9"/>
  <c r="P617" i="9"/>
  <c r="K618" i="9"/>
  <c r="L618" i="9"/>
  <c r="O618" i="9"/>
  <c r="P618" i="9"/>
  <c r="K619" i="9"/>
  <c r="L619" i="9"/>
  <c r="P619" i="9"/>
  <c r="K620" i="9"/>
  <c r="L620" i="9"/>
  <c r="P620" i="9"/>
  <c r="K621" i="9"/>
  <c r="L621" i="9"/>
  <c r="P621" i="9"/>
  <c r="K622" i="9"/>
  <c r="L622" i="9"/>
  <c r="P622" i="9"/>
  <c r="K623" i="9"/>
  <c r="L623" i="9"/>
  <c r="P623" i="9"/>
  <c r="K624" i="9"/>
  <c r="L624" i="9"/>
  <c r="P624" i="9"/>
  <c r="K625" i="9"/>
  <c r="L625" i="9"/>
  <c r="P625" i="9"/>
  <c r="M626" i="9"/>
  <c r="K626" i="9"/>
  <c r="L626" i="9"/>
  <c r="P626" i="9"/>
  <c r="K627" i="9"/>
  <c r="L627" i="9"/>
  <c r="P627" i="9"/>
  <c r="K628" i="9"/>
  <c r="L628" i="9"/>
  <c r="P628" i="9"/>
  <c r="K629" i="9"/>
  <c r="L629" i="9"/>
  <c r="P629" i="9"/>
  <c r="K630" i="9"/>
  <c r="L630" i="9"/>
  <c r="P630" i="9"/>
  <c r="K631" i="9"/>
  <c r="L631" i="9"/>
  <c r="P631" i="9"/>
  <c r="K632" i="9"/>
  <c r="L632" i="9"/>
  <c r="P632" i="9"/>
  <c r="K633" i="9"/>
  <c r="L633" i="9"/>
  <c r="P633" i="9"/>
  <c r="K634" i="9"/>
  <c r="L634" i="9"/>
  <c r="P634" i="9"/>
  <c r="K635" i="9"/>
  <c r="L635" i="9"/>
  <c r="P635" i="9"/>
  <c r="K636" i="9"/>
  <c r="L636" i="9"/>
  <c r="P636" i="9"/>
  <c r="K637" i="9"/>
  <c r="L637" i="9"/>
  <c r="P637" i="9"/>
  <c r="K638" i="9"/>
  <c r="L638" i="9"/>
  <c r="P638" i="9"/>
  <c r="K639" i="9"/>
  <c r="L639" i="9"/>
  <c r="P639" i="9"/>
  <c r="K640" i="9"/>
  <c r="L640" i="9"/>
  <c r="P640" i="9"/>
  <c r="K641" i="9"/>
  <c r="L641" i="9"/>
  <c r="P641" i="9"/>
  <c r="K642" i="9"/>
  <c r="L642" i="9"/>
  <c r="P642" i="9"/>
  <c r="K643" i="9"/>
  <c r="L643" i="9"/>
  <c r="P643" i="9"/>
  <c r="K644" i="9"/>
  <c r="L644" i="9"/>
  <c r="P644" i="9"/>
  <c r="K645" i="9"/>
  <c r="L645" i="9"/>
  <c r="P645" i="9"/>
  <c r="K646" i="9"/>
  <c r="L646" i="9"/>
  <c r="P646" i="9"/>
  <c r="K647" i="9"/>
  <c r="L647" i="9"/>
  <c r="P647" i="9"/>
  <c r="K648" i="9"/>
  <c r="L648" i="9"/>
  <c r="P648" i="9"/>
  <c r="K649" i="9"/>
  <c r="L649" i="9"/>
  <c r="P649" i="9"/>
  <c r="M650" i="9"/>
  <c r="K650" i="9"/>
  <c r="L650" i="9"/>
  <c r="P650" i="9"/>
  <c r="K651" i="9"/>
  <c r="L651" i="9"/>
  <c r="P651" i="9"/>
  <c r="K652" i="9"/>
  <c r="L652" i="9"/>
  <c r="P652" i="9"/>
  <c r="K653" i="9"/>
  <c r="L653" i="9"/>
  <c r="P653" i="9"/>
  <c r="K654" i="9"/>
  <c r="L654" i="9"/>
  <c r="P654" i="9"/>
  <c r="K655" i="9"/>
  <c r="L655" i="9"/>
  <c r="P655" i="9"/>
  <c r="K656" i="9"/>
  <c r="L656" i="9"/>
  <c r="P656" i="9"/>
  <c r="K657" i="9"/>
  <c r="L657" i="9"/>
  <c r="P657" i="9"/>
  <c r="M658" i="9"/>
  <c r="K658" i="9"/>
  <c r="L658" i="9"/>
  <c r="P658" i="9"/>
  <c r="K659" i="9"/>
  <c r="L659" i="9"/>
  <c r="P659" i="9"/>
  <c r="K660" i="9"/>
  <c r="L660" i="9"/>
  <c r="P660" i="9"/>
  <c r="K661" i="9"/>
  <c r="L661" i="9"/>
  <c r="P661" i="9"/>
  <c r="K662" i="9"/>
  <c r="L662" i="9"/>
  <c r="P662" i="9"/>
  <c r="K663" i="9"/>
  <c r="L663" i="9"/>
  <c r="P663" i="9"/>
  <c r="K664" i="9"/>
  <c r="L664" i="9"/>
  <c r="P664" i="9"/>
  <c r="K665" i="9"/>
  <c r="L665" i="9"/>
  <c r="P665" i="9"/>
  <c r="K666" i="9"/>
  <c r="L666" i="9"/>
  <c r="O666" i="9"/>
  <c r="P666" i="9"/>
  <c r="K667" i="9"/>
  <c r="L667" i="9"/>
  <c r="P667" i="9"/>
  <c r="K668" i="9"/>
  <c r="L668" i="9"/>
  <c r="P668" i="9"/>
  <c r="K669" i="9"/>
  <c r="L669" i="9"/>
  <c r="P669" i="9"/>
  <c r="K670" i="9"/>
  <c r="L670" i="9"/>
  <c r="P670" i="9"/>
  <c r="K671" i="9"/>
  <c r="L671" i="9"/>
  <c r="P671" i="9"/>
  <c r="K672" i="9"/>
  <c r="L672" i="9"/>
  <c r="P672" i="9"/>
  <c r="K673" i="9"/>
  <c r="L673" i="9"/>
  <c r="P673" i="9"/>
  <c r="M674" i="9"/>
  <c r="K674" i="9"/>
  <c r="L674" i="9"/>
  <c r="P674" i="9"/>
  <c r="K675" i="9"/>
  <c r="L675" i="9"/>
  <c r="P675" i="9"/>
  <c r="K676" i="9"/>
  <c r="L676" i="9"/>
  <c r="P676" i="9"/>
  <c r="K677" i="9"/>
  <c r="L677" i="9"/>
  <c r="P677" i="9"/>
  <c r="K678" i="9"/>
  <c r="L678" i="9"/>
  <c r="P678" i="9"/>
  <c r="K679" i="9"/>
  <c r="L679" i="9"/>
  <c r="P679" i="9"/>
  <c r="K680" i="9"/>
  <c r="L680" i="9"/>
  <c r="P680" i="9"/>
  <c r="K681" i="9"/>
  <c r="L681" i="9"/>
  <c r="P681" i="9"/>
  <c r="M682" i="9"/>
  <c r="K682" i="9"/>
  <c r="L682" i="9"/>
  <c r="P682" i="9"/>
  <c r="K683" i="9"/>
  <c r="L683" i="9"/>
  <c r="P683" i="9"/>
  <c r="K684" i="9"/>
  <c r="L684" i="9"/>
  <c r="P684" i="9"/>
  <c r="K685" i="9"/>
  <c r="L685" i="9"/>
  <c r="P685" i="9"/>
  <c r="K686" i="9"/>
  <c r="L686" i="9"/>
  <c r="P686" i="9"/>
  <c r="K687" i="9"/>
  <c r="L687" i="9"/>
  <c r="P687" i="9"/>
  <c r="K688" i="9"/>
  <c r="L688" i="9"/>
  <c r="P688" i="9"/>
  <c r="K689" i="9"/>
  <c r="L689" i="9"/>
  <c r="P689" i="9"/>
  <c r="M690" i="9"/>
  <c r="K690" i="9"/>
  <c r="L690" i="9"/>
  <c r="P690" i="9"/>
  <c r="K691" i="9"/>
  <c r="L691" i="9"/>
  <c r="P691" i="9"/>
  <c r="K692" i="9"/>
  <c r="L692" i="9"/>
  <c r="P692" i="9"/>
  <c r="K693" i="9"/>
  <c r="L693" i="9"/>
  <c r="P693" i="9"/>
  <c r="K694" i="9"/>
  <c r="L694" i="9"/>
  <c r="P694" i="9"/>
  <c r="K695" i="9"/>
  <c r="L695" i="9"/>
  <c r="P695" i="9"/>
  <c r="K696" i="9"/>
  <c r="L696" i="9"/>
  <c r="P696" i="9"/>
  <c r="K697" i="9"/>
  <c r="L697" i="9"/>
  <c r="P697" i="9"/>
  <c r="K698" i="9"/>
  <c r="L698" i="9"/>
  <c r="P698" i="9"/>
  <c r="K699" i="9"/>
  <c r="L699" i="9"/>
  <c r="P699" i="9"/>
  <c r="K700" i="9"/>
  <c r="L700" i="9"/>
  <c r="P700" i="9"/>
  <c r="K701" i="9"/>
  <c r="L701" i="9"/>
  <c r="P701" i="9"/>
  <c r="K702" i="9"/>
  <c r="L702" i="9"/>
  <c r="P702" i="9"/>
  <c r="K703" i="9"/>
  <c r="L703" i="9"/>
  <c r="P703" i="9"/>
  <c r="K704" i="9"/>
  <c r="L704" i="9"/>
  <c r="P704" i="9"/>
  <c r="K705" i="9"/>
  <c r="L705" i="9"/>
  <c r="P705" i="9"/>
  <c r="K706" i="9"/>
  <c r="L706" i="9"/>
  <c r="P706" i="9"/>
  <c r="K707" i="9"/>
  <c r="L707" i="9"/>
  <c r="P707" i="9"/>
  <c r="K708" i="9"/>
  <c r="L708" i="9"/>
  <c r="P708" i="9"/>
  <c r="K709" i="9"/>
  <c r="L709" i="9"/>
  <c r="P709" i="9"/>
  <c r="K710" i="9"/>
  <c r="L710" i="9"/>
  <c r="P710" i="9"/>
  <c r="K711" i="9"/>
  <c r="L711" i="9"/>
  <c r="P711" i="9"/>
  <c r="K712" i="9"/>
  <c r="L712" i="9"/>
  <c r="P712" i="9"/>
  <c r="K713" i="9"/>
  <c r="L713" i="9"/>
  <c r="P713" i="9"/>
  <c r="K714" i="9"/>
  <c r="L714" i="9"/>
  <c r="P714" i="9"/>
  <c r="K715" i="9"/>
  <c r="L715" i="9"/>
  <c r="P715" i="9"/>
  <c r="K716" i="9"/>
  <c r="L716" i="9"/>
  <c r="P716" i="9"/>
  <c r="K717" i="9"/>
  <c r="L717" i="9"/>
  <c r="P717" i="9"/>
  <c r="K718" i="9"/>
  <c r="L718" i="9"/>
  <c r="P718" i="9"/>
  <c r="K719" i="9"/>
  <c r="L719" i="9"/>
  <c r="P719" i="9"/>
  <c r="K720" i="9"/>
  <c r="L720" i="9"/>
  <c r="P720" i="9"/>
  <c r="K721" i="9"/>
  <c r="L721" i="9"/>
  <c r="P721" i="9"/>
  <c r="K722" i="9"/>
  <c r="L722" i="9"/>
  <c r="P722" i="9"/>
  <c r="K723" i="9"/>
  <c r="L723" i="9"/>
  <c r="P723" i="9"/>
  <c r="K724" i="9"/>
  <c r="L724" i="9"/>
  <c r="P724" i="9"/>
  <c r="K725" i="9"/>
  <c r="L725" i="9"/>
  <c r="P725" i="9"/>
  <c r="K726" i="9"/>
  <c r="L726" i="9"/>
  <c r="O726" i="9"/>
  <c r="P726" i="9"/>
  <c r="K727" i="9"/>
  <c r="L727" i="9"/>
  <c r="P727" i="9"/>
  <c r="K728" i="9"/>
  <c r="L728" i="9"/>
  <c r="P728" i="9"/>
  <c r="K729" i="9"/>
  <c r="L729" i="9"/>
  <c r="P729" i="9"/>
  <c r="K730" i="9"/>
  <c r="L730" i="9"/>
  <c r="P730" i="9"/>
  <c r="K731" i="9"/>
  <c r="L731" i="9"/>
  <c r="P731" i="9"/>
  <c r="K732" i="9"/>
  <c r="L732" i="9"/>
  <c r="P732" i="9"/>
  <c r="K733" i="9"/>
  <c r="L733" i="9"/>
  <c r="P733" i="9"/>
  <c r="M734" i="9"/>
  <c r="K734" i="9"/>
  <c r="L734" i="9"/>
  <c r="P734" i="9"/>
  <c r="K735" i="9"/>
  <c r="L735" i="9"/>
  <c r="P735" i="9"/>
  <c r="K736" i="9"/>
  <c r="L736" i="9"/>
  <c r="P736" i="9"/>
  <c r="K737" i="9"/>
  <c r="L737" i="9"/>
  <c r="P737" i="9"/>
  <c r="K738" i="9"/>
  <c r="L738" i="9"/>
  <c r="P738" i="9"/>
  <c r="K739" i="9"/>
  <c r="L739" i="9"/>
  <c r="P739" i="9"/>
  <c r="K740" i="9"/>
  <c r="L740" i="9"/>
  <c r="P740" i="9"/>
  <c r="K741" i="9"/>
  <c r="L741" i="9"/>
  <c r="P741" i="9"/>
  <c r="K742" i="9"/>
  <c r="L742" i="9"/>
  <c r="P742" i="9"/>
  <c r="K743" i="9"/>
  <c r="L743" i="9"/>
  <c r="P743" i="9"/>
  <c r="K744" i="9"/>
  <c r="L744" i="9"/>
  <c r="P744" i="9"/>
  <c r="K745" i="9"/>
  <c r="L745" i="9"/>
  <c r="P745" i="9"/>
  <c r="M746" i="9"/>
  <c r="K746" i="9"/>
  <c r="L746" i="9"/>
  <c r="P746" i="9"/>
  <c r="K747" i="9"/>
  <c r="L747" i="9"/>
  <c r="P747" i="9"/>
  <c r="K748" i="9"/>
  <c r="L748" i="9"/>
  <c r="P748" i="9"/>
  <c r="K749" i="9"/>
  <c r="L749" i="9"/>
  <c r="P749" i="9"/>
  <c r="K750" i="9"/>
  <c r="L750" i="9"/>
  <c r="P750" i="9"/>
  <c r="K751" i="9"/>
  <c r="L751" i="9"/>
  <c r="P751" i="9"/>
  <c r="K752" i="9"/>
  <c r="L752" i="9"/>
  <c r="P752" i="9"/>
  <c r="K753" i="9"/>
  <c r="L753" i="9"/>
  <c r="P753" i="9"/>
  <c r="K754" i="9"/>
  <c r="L754" i="9"/>
  <c r="P754" i="9"/>
  <c r="K755" i="9"/>
  <c r="L755" i="9"/>
  <c r="P755" i="9"/>
  <c r="K756" i="9"/>
  <c r="L756" i="9"/>
  <c r="P756" i="9"/>
  <c r="K757" i="9"/>
  <c r="L757" i="9"/>
  <c r="P757" i="9"/>
  <c r="K758" i="9"/>
  <c r="L758" i="9"/>
  <c r="P758" i="9"/>
  <c r="K759" i="9"/>
  <c r="L759" i="9"/>
  <c r="P759" i="9"/>
  <c r="K760" i="9"/>
  <c r="L760" i="9"/>
  <c r="P760" i="9"/>
  <c r="K761" i="9"/>
  <c r="L761" i="9"/>
  <c r="P761" i="9"/>
  <c r="K762" i="9"/>
  <c r="L762" i="9"/>
  <c r="P762" i="9"/>
  <c r="K763" i="9"/>
  <c r="L763" i="9"/>
  <c r="P763" i="9"/>
  <c r="K764" i="9"/>
  <c r="L764" i="9"/>
  <c r="P764" i="9"/>
  <c r="K765" i="9"/>
  <c r="L765" i="9"/>
  <c r="P765" i="9"/>
  <c r="K766" i="9"/>
  <c r="L766" i="9"/>
  <c r="P766" i="9"/>
  <c r="K767" i="9"/>
  <c r="L767" i="9"/>
  <c r="P767" i="9"/>
  <c r="K768" i="9"/>
  <c r="L768" i="9"/>
  <c r="P768" i="9"/>
  <c r="K769" i="9"/>
  <c r="L769" i="9"/>
  <c r="P769" i="9"/>
  <c r="K770" i="9"/>
  <c r="L770" i="9"/>
  <c r="P770" i="9"/>
  <c r="K771" i="9"/>
  <c r="L771" i="9"/>
  <c r="P771" i="9"/>
  <c r="K772" i="9"/>
  <c r="L772" i="9"/>
  <c r="P772" i="9"/>
  <c r="K773" i="9"/>
  <c r="L773" i="9"/>
  <c r="P773" i="9"/>
  <c r="K774" i="9"/>
  <c r="L774" i="9"/>
  <c r="P774" i="9"/>
  <c r="K775" i="9"/>
  <c r="L775" i="9"/>
  <c r="P775" i="9"/>
  <c r="K776" i="9"/>
  <c r="L776" i="9"/>
  <c r="P776" i="9"/>
  <c r="K777" i="9"/>
  <c r="L777" i="9"/>
  <c r="P777" i="9"/>
  <c r="K778" i="9"/>
  <c r="L778" i="9"/>
  <c r="P778" i="9"/>
  <c r="K779" i="9"/>
  <c r="L779" i="9"/>
  <c r="P779" i="9"/>
  <c r="K780" i="9"/>
  <c r="L780" i="9"/>
  <c r="P780" i="9"/>
  <c r="K781" i="9"/>
  <c r="L781" i="9"/>
  <c r="P781" i="9"/>
  <c r="K782" i="9"/>
  <c r="L782" i="9"/>
  <c r="O782" i="9"/>
  <c r="P782" i="9"/>
  <c r="K783" i="9"/>
  <c r="L783" i="9"/>
  <c r="P783" i="9"/>
  <c r="K784" i="9"/>
  <c r="L784" i="9"/>
  <c r="P784" i="9"/>
  <c r="K785" i="9"/>
  <c r="L785" i="9"/>
  <c r="P785" i="9"/>
  <c r="M786" i="9"/>
  <c r="K786" i="9"/>
  <c r="L786" i="9"/>
  <c r="P786" i="9"/>
  <c r="K787" i="9"/>
  <c r="L787" i="9"/>
  <c r="P787" i="9"/>
  <c r="K788" i="9"/>
  <c r="L788" i="9"/>
  <c r="P788" i="9"/>
  <c r="K789" i="9"/>
  <c r="L789" i="9"/>
  <c r="P789" i="9"/>
  <c r="K790" i="9"/>
  <c r="L790" i="9"/>
  <c r="P790" i="9"/>
  <c r="K791" i="9"/>
  <c r="L791" i="9"/>
  <c r="P791" i="9"/>
  <c r="K792" i="9"/>
  <c r="L792" i="9"/>
  <c r="P792" i="9"/>
  <c r="K793" i="9"/>
  <c r="L793" i="9"/>
  <c r="P793" i="9"/>
  <c r="K794" i="9"/>
  <c r="L794" i="9"/>
  <c r="P794" i="9"/>
  <c r="K795" i="9"/>
  <c r="L795" i="9"/>
  <c r="P795" i="9"/>
  <c r="K796" i="9"/>
  <c r="L796" i="9"/>
  <c r="P796" i="9"/>
  <c r="K797" i="9"/>
  <c r="L797" i="9"/>
  <c r="P797" i="9"/>
  <c r="K798" i="9"/>
  <c r="L798" i="9"/>
  <c r="P798" i="9"/>
  <c r="K799" i="9"/>
  <c r="L799" i="9"/>
  <c r="P799" i="9"/>
  <c r="K800" i="9"/>
  <c r="L800" i="9"/>
  <c r="P800" i="9"/>
  <c r="K801" i="9"/>
  <c r="L801" i="9"/>
  <c r="P801" i="9"/>
  <c r="K802" i="9"/>
  <c r="L802" i="9"/>
  <c r="P802" i="9"/>
  <c r="K803" i="9"/>
  <c r="L803" i="9"/>
  <c r="P803" i="9"/>
  <c r="K804" i="9"/>
  <c r="L804" i="9"/>
  <c r="P804" i="9"/>
  <c r="K805" i="9"/>
  <c r="L805" i="9"/>
  <c r="P805" i="9"/>
  <c r="K806" i="9"/>
  <c r="L806" i="9"/>
  <c r="P806" i="9"/>
  <c r="K807" i="9"/>
  <c r="L807" i="9"/>
  <c r="P807" i="9"/>
  <c r="K808" i="9"/>
  <c r="L808" i="9"/>
  <c r="P808" i="9"/>
  <c r="K809" i="9"/>
  <c r="L809" i="9"/>
  <c r="P809" i="9"/>
  <c r="K810" i="9"/>
  <c r="L810" i="9"/>
  <c r="P810" i="9"/>
  <c r="K811" i="9"/>
  <c r="L811" i="9"/>
  <c r="P811" i="9"/>
  <c r="K812" i="9"/>
  <c r="L812" i="9"/>
  <c r="P812" i="9"/>
  <c r="K813" i="9"/>
  <c r="L813" i="9"/>
  <c r="P813" i="9"/>
  <c r="K814" i="9"/>
  <c r="L814" i="9"/>
  <c r="P814" i="9"/>
  <c r="K815" i="9"/>
  <c r="L815" i="9"/>
  <c r="P815" i="9"/>
  <c r="K816" i="9"/>
  <c r="L816" i="9"/>
  <c r="P816" i="9"/>
  <c r="K817" i="9"/>
  <c r="L817" i="9"/>
  <c r="P817" i="9"/>
  <c r="K818" i="9"/>
  <c r="L818" i="9"/>
  <c r="O818" i="9"/>
  <c r="P818" i="9"/>
  <c r="K819" i="9"/>
  <c r="L819" i="9"/>
  <c r="P819" i="9"/>
  <c r="K820" i="9"/>
  <c r="L820" i="9"/>
  <c r="P820" i="9"/>
  <c r="K821" i="9"/>
  <c r="L821" i="9"/>
  <c r="P821" i="9"/>
  <c r="K822" i="9"/>
  <c r="L822" i="9"/>
  <c r="P822" i="9"/>
  <c r="K823" i="9"/>
  <c r="L823" i="9"/>
  <c r="P823" i="9"/>
  <c r="K824" i="9"/>
  <c r="L824" i="9"/>
  <c r="P824" i="9"/>
  <c r="K825" i="9"/>
  <c r="L825" i="9"/>
  <c r="P825" i="9"/>
  <c r="K826" i="9"/>
  <c r="L826" i="9"/>
  <c r="P826" i="9"/>
  <c r="K827" i="9"/>
  <c r="L827" i="9"/>
  <c r="P827" i="9"/>
  <c r="K828" i="9"/>
  <c r="L828" i="9"/>
  <c r="P828" i="9"/>
  <c r="K829" i="9"/>
  <c r="L829" i="9"/>
  <c r="P829" i="9"/>
  <c r="K830" i="9"/>
  <c r="L830" i="9"/>
  <c r="P830" i="9"/>
  <c r="K831" i="9"/>
  <c r="L831" i="9"/>
  <c r="P831" i="9"/>
  <c r="K832" i="9"/>
  <c r="L832" i="9"/>
  <c r="P832" i="9"/>
  <c r="K833" i="9"/>
  <c r="L833" i="9"/>
  <c r="P833" i="9"/>
  <c r="K834" i="9"/>
  <c r="L834" i="9"/>
  <c r="P834" i="9"/>
  <c r="K835" i="9"/>
  <c r="L835" i="9"/>
  <c r="P835" i="9"/>
  <c r="K836" i="9"/>
  <c r="L836" i="9"/>
  <c r="P836" i="9"/>
  <c r="K837" i="9"/>
  <c r="L837" i="9"/>
  <c r="P837" i="9"/>
  <c r="K838" i="9"/>
  <c r="L838" i="9"/>
  <c r="P838" i="9"/>
  <c r="K839" i="9"/>
  <c r="L839" i="9"/>
  <c r="P839" i="9"/>
  <c r="K840" i="9"/>
  <c r="L840" i="9"/>
  <c r="P840" i="9"/>
  <c r="K841" i="9"/>
  <c r="L841" i="9"/>
  <c r="P841" i="9"/>
  <c r="M842" i="9"/>
  <c r="K842" i="9"/>
  <c r="L842" i="9"/>
  <c r="P842" i="9"/>
  <c r="K843" i="9"/>
  <c r="L843" i="9"/>
  <c r="P843" i="9"/>
  <c r="K844" i="9"/>
  <c r="L844" i="9"/>
  <c r="P844" i="9"/>
  <c r="K845" i="9"/>
  <c r="L845" i="9"/>
  <c r="P845" i="9"/>
  <c r="K846" i="9"/>
  <c r="L846" i="9"/>
  <c r="P846" i="9"/>
  <c r="K847" i="9"/>
  <c r="L847" i="9"/>
  <c r="P847" i="9"/>
  <c r="K848" i="9"/>
  <c r="L848" i="9"/>
  <c r="P848" i="9"/>
  <c r="K849" i="9"/>
  <c r="L849" i="9"/>
  <c r="P849" i="9"/>
  <c r="K850" i="9"/>
  <c r="L850" i="9"/>
  <c r="P850" i="9"/>
  <c r="K851" i="9"/>
  <c r="L851" i="9"/>
  <c r="P851" i="9"/>
  <c r="K852" i="9"/>
  <c r="L852" i="9"/>
  <c r="P852" i="9"/>
  <c r="K853" i="9"/>
  <c r="L853" i="9"/>
  <c r="P853" i="9"/>
  <c r="K854" i="9"/>
  <c r="L854" i="9"/>
  <c r="P854" i="9"/>
  <c r="K855" i="9"/>
  <c r="L855" i="9"/>
  <c r="P855" i="9"/>
  <c r="K856" i="9"/>
  <c r="L856" i="9"/>
  <c r="P856" i="9"/>
  <c r="K857" i="9"/>
  <c r="L857" i="9"/>
  <c r="P857" i="9"/>
  <c r="K858" i="9"/>
  <c r="L858" i="9"/>
  <c r="P858" i="9"/>
  <c r="K859" i="9"/>
  <c r="L859" i="9"/>
  <c r="P859" i="9"/>
  <c r="K860" i="9"/>
  <c r="L860" i="9"/>
  <c r="P860" i="9"/>
  <c r="K861" i="9"/>
  <c r="L861" i="9"/>
  <c r="P861" i="9"/>
  <c r="K862" i="9"/>
  <c r="L862" i="9"/>
  <c r="M862" i="9"/>
  <c r="P862" i="9"/>
  <c r="K863" i="9"/>
  <c r="L863" i="9"/>
  <c r="P863" i="9"/>
  <c r="K864" i="9"/>
  <c r="L864" i="9"/>
  <c r="P864" i="9"/>
  <c r="K865" i="9"/>
  <c r="L865" i="9"/>
  <c r="P865" i="9"/>
  <c r="K866" i="9"/>
  <c r="L866" i="9"/>
  <c r="P866" i="9"/>
  <c r="K867" i="9"/>
  <c r="L867" i="9"/>
  <c r="P867" i="9"/>
  <c r="K868" i="9"/>
  <c r="L868" i="9"/>
  <c r="P868" i="9"/>
  <c r="K869" i="9"/>
  <c r="L869" i="9"/>
  <c r="P869" i="9"/>
  <c r="K870" i="9"/>
  <c r="L870" i="9"/>
  <c r="P870" i="9"/>
  <c r="K871" i="9"/>
  <c r="L871" i="9"/>
  <c r="P871" i="9"/>
  <c r="K872" i="9"/>
  <c r="L872" i="9"/>
  <c r="P872" i="9"/>
  <c r="K873" i="9"/>
  <c r="L873" i="9"/>
  <c r="P873" i="9"/>
  <c r="M874" i="9"/>
  <c r="K874" i="9"/>
  <c r="L874" i="9"/>
  <c r="P874" i="9"/>
  <c r="K875" i="9"/>
  <c r="L875" i="9"/>
  <c r="P875" i="9"/>
  <c r="K876" i="9"/>
  <c r="L876" i="9"/>
  <c r="P876" i="9"/>
  <c r="K877" i="9"/>
  <c r="L877" i="9"/>
  <c r="P877" i="9"/>
  <c r="M878" i="9"/>
  <c r="K878" i="9"/>
  <c r="L878" i="9"/>
  <c r="P878" i="9"/>
  <c r="K879" i="9"/>
  <c r="L879" i="9"/>
  <c r="P879" i="9"/>
  <c r="K880" i="9"/>
  <c r="L880" i="9"/>
  <c r="P880" i="9"/>
  <c r="K881" i="9"/>
  <c r="L881" i="9"/>
  <c r="P881" i="9"/>
  <c r="K882" i="9"/>
  <c r="L882" i="9"/>
  <c r="P882" i="9"/>
  <c r="K883" i="9"/>
  <c r="L883" i="9"/>
  <c r="P883" i="9"/>
  <c r="K884" i="9"/>
  <c r="L884" i="9"/>
  <c r="P884" i="9"/>
  <c r="K885" i="9"/>
  <c r="L885" i="9"/>
  <c r="P885" i="9"/>
  <c r="K886" i="9"/>
  <c r="L886" i="9"/>
  <c r="O886" i="9"/>
  <c r="P886" i="9"/>
  <c r="K887" i="9"/>
  <c r="L887" i="9"/>
  <c r="P887" i="9"/>
  <c r="K888" i="9"/>
  <c r="L888" i="9"/>
  <c r="P888" i="9"/>
  <c r="K889" i="9"/>
  <c r="L889" i="9"/>
  <c r="P889" i="9"/>
  <c r="M890" i="9"/>
  <c r="K890" i="9"/>
  <c r="L890" i="9"/>
  <c r="P890" i="9"/>
  <c r="K891" i="9"/>
  <c r="L891" i="9"/>
  <c r="P891" i="9"/>
  <c r="K892" i="9"/>
  <c r="L892" i="9"/>
  <c r="P892" i="9"/>
  <c r="K893" i="9"/>
  <c r="L893" i="9"/>
  <c r="P893" i="9"/>
  <c r="K894" i="9"/>
  <c r="L894" i="9"/>
  <c r="M894" i="9"/>
  <c r="P894" i="9"/>
  <c r="K895" i="9"/>
  <c r="L895" i="9"/>
  <c r="P895" i="9"/>
  <c r="K896" i="9"/>
  <c r="L896" i="9"/>
  <c r="P896" i="9"/>
  <c r="K897" i="9"/>
  <c r="L897" i="9"/>
  <c r="P897" i="9"/>
  <c r="M898" i="9"/>
  <c r="K898" i="9"/>
  <c r="L898" i="9"/>
  <c r="P898" i="9"/>
  <c r="K899" i="9"/>
  <c r="L899" i="9"/>
  <c r="P899" i="9"/>
  <c r="K900" i="9"/>
  <c r="L900" i="9"/>
  <c r="P900" i="9"/>
  <c r="K901" i="9"/>
  <c r="L901" i="9"/>
  <c r="P901" i="9"/>
  <c r="K902" i="9"/>
  <c r="L902" i="9"/>
  <c r="P902" i="9"/>
  <c r="K903" i="9"/>
  <c r="L903" i="9"/>
  <c r="P903" i="9"/>
  <c r="K904" i="9"/>
  <c r="L904" i="9"/>
  <c r="P904" i="9"/>
  <c r="K905" i="9"/>
  <c r="L905" i="9"/>
  <c r="P905" i="9"/>
  <c r="K906" i="9"/>
  <c r="L906" i="9"/>
  <c r="O906" i="9"/>
  <c r="P906" i="9"/>
  <c r="K907" i="9"/>
  <c r="L907" i="9"/>
  <c r="P907" i="9"/>
  <c r="K908" i="9"/>
  <c r="L908" i="9"/>
  <c r="P908" i="9"/>
  <c r="K909" i="9"/>
  <c r="L909" i="9"/>
  <c r="P909" i="9"/>
  <c r="K910" i="9"/>
  <c r="L910" i="9"/>
  <c r="O910" i="9"/>
  <c r="P910" i="9"/>
  <c r="K911" i="9"/>
  <c r="L911" i="9"/>
  <c r="P911" i="9"/>
  <c r="K912" i="9"/>
  <c r="L912" i="9"/>
  <c r="P912" i="9"/>
  <c r="K913" i="9"/>
  <c r="L913" i="9"/>
  <c r="P913" i="9"/>
  <c r="K914" i="9"/>
  <c r="L914" i="9"/>
  <c r="P914" i="9"/>
  <c r="K915" i="9"/>
  <c r="L915" i="9"/>
  <c r="P915" i="9"/>
  <c r="K916" i="9"/>
  <c r="L916" i="9"/>
  <c r="P916" i="9"/>
  <c r="K917" i="9"/>
  <c r="L917" i="9"/>
  <c r="P917" i="9"/>
  <c r="K918" i="9"/>
  <c r="L918" i="9"/>
  <c r="P918" i="9"/>
  <c r="K919" i="9"/>
  <c r="L919" i="9"/>
  <c r="P919" i="9"/>
  <c r="K920" i="9"/>
  <c r="L920" i="9"/>
  <c r="P920" i="9"/>
  <c r="K921" i="9"/>
  <c r="L921" i="9"/>
  <c r="P921" i="9"/>
  <c r="K922" i="9"/>
  <c r="L922" i="9"/>
  <c r="O922" i="9"/>
  <c r="P922" i="9"/>
  <c r="K923" i="9"/>
  <c r="L923" i="9"/>
  <c r="P923" i="9"/>
  <c r="K924" i="9"/>
  <c r="L924" i="9"/>
  <c r="P924" i="9"/>
  <c r="K925" i="9"/>
  <c r="L925" i="9"/>
  <c r="P925" i="9"/>
  <c r="K926" i="9"/>
  <c r="L926" i="9"/>
  <c r="O926" i="9"/>
  <c r="P926" i="9"/>
  <c r="K927" i="9"/>
  <c r="L927" i="9"/>
  <c r="P927" i="9"/>
  <c r="K928" i="9"/>
  <c r="L928" i="9"/>
  <c r="P928" i="9"/>
  <c r="K929" i="9"/>
  <c r="L929" i="9"/>
  <c r="P929" i="9"/>
  <c r="K930" i="9"/>
  <c r="L930" i="9"/>
  <c r="O930" i="9"/>
  <c r="P930" i="9"/>
  <c r="K931" i="9"/>
  <c r="L931" i="9"/>
  <c r="P931" i="9"/>
  <c r="K932" i="9"/>
  <c r="L932" i="9"/>
  <c r="P932" i="9"/>
  <c r="K933" i="9"/>
  <c r="L933" i="9"/>
  <c r="P933" i="9"/>
  <c r="M934" i="9"/>
  <c r="K934" i="9"/>
  <c r="L934" i="9"/>
  <c r="P934" i="9"/>
  <c r="K935" i="9"/>
  <c r="L935" i="9"/>
  <c r="P935" i="9"/>
  <c r="K936" i="9"/>
  <c r="L936" i="9"/>
  <c r="P936" i="9"/>
  <c r="K937" i="9"/>
  <c r="L937" i="9"/>
  <c r="P937" i="9"/>
  <c r="K938" i="9"/>
  <c r="L938" i="9"/>
  <c r="M938" i="9"/>
  <c r="P938" i="9"/>
  <c r="K939" i="9"/>
  <c r="L939" i="9"/>
  <c r="P939" i="9"/>
  <c r="K940" i="9"/>
  <c r="L940" i="9"/>
  <c r="P940" i="9"/>
  <c r="K941" i="9"/>
  <c r="L941" i="9"/>
  <c r="P941" i="9"/>
  <c r="K942" i="9"/>
  <c r="L942" i="9"/>
  <c r="P942" i="9"/>
  <c r="K943" i="9"/>
  <c r="L943" i="9"/>
  <c r="P943" i="9"/>
  <c r="K944" i="9"/>
  <c r="L944" i="9"/>
  <c r="P944" i="9"/>
  <c r="K945" i="9"/>
  <c r="L945" i="9"/>
  <c r="P945" i="9"/>
  <c r="K946" i="9"/>
  <c r="L946" i="9"/>
  <c r="P946" i="9"/>
  <c r="K947" i="9"/>
  <c r="L947" i="9"/>
  <c r="P947" i="9"/>
  <c r="K948" i="9"/>
  <c r="L948" i="9"/>
  <c r="P948" i="9"/>
  <c r="K949" i="9"/>
  <c r="L949" i="9"/>
  <c r="P949" i="9"/>
  <c r="K950" i="9"/>
  <c r="L950" i="9"/>
  <c r="P950" i="9"/>
  <c r="K951" i="9"/>
  <c r="L951" i="9"/>
  <c r="P951" i="9"/>
  <c r="K952" i="9"/>
  <c r="L952" i="9"/>
  <c r="P952" i="9"/>
  <c r="K953" i="9"/>
  <c r="L953" i="9"/>
  <c r="P953" i="9"/>
  <c r="M954" i="9"/>
  <c r="K954" i="9"/>
  <c r="L954" i="9"/>
  <c r="P954" i="9"/>
  <c r="K955" i="9"/>
  <c r="L955" i="9"/>
  <c r="P955" i="9"/>
  <c r="K956" i="9"/>
  <c r="L956" i="9"/>
  <c r="P956" i="9"/>
  <c r="K957" i="9"/>
  <c r="L957" i="9"/>
  <c r="P957" i="9"/>
  <c r="K958" i="9"/>
  <c r="L958" i="9"/>
  <c r="P958" i="9"/>
  <c r="K959" i="9"/>
  <c r="L959" i="9"/>
  <c r="P959" i="9"/>
  <c r="K960" i="9"/>
  <c r="L960" i="9"/>
  <c r="P960" i="9"/>
  <c r="K961" i="9"/>
  <c r="L961" i="9"/>
  <c r="P961" i="9"/>
  <c r="K962" i="9"/>
  <c r="L962" i="9"/>
  <c r="P962" i="9"/>
  <c r="K963" i="9"/>
  <c r="L963" i="9"/>
  <c r="P963" i="9"/>
  <c r="K964" i="9"/>
  <c r="L964" i="9"/>
  <c r="P964" i="9"/>
  <c r="K965" i="9"/>
  <c r="L965" i="9"/>
  <c r="P965" i="9"/>
  <c r="K966" i="9"/>
  <c r="L966" i="9"/>
  <c r="P966" i="9"/>
  <c r="K967" i="9"/>
  <c r="L967" i="9"/>
  <c r="P967" i="9"/>
  <c r="K968" i="9"/>
  <c r="L968" i="9"/>
  <c r="P968" i="9"/>
  <c r="K969" i="9"/>
  <c r="L969" i="9"/>
  <c r="P969" i="9"/>
  <c r="M970" i="9"/>
  <c r="K970" i="9"/>
  <c r="L970" i="9"/>
  <c r="P970" i="9"/>
  <c r="K971" i="9"/>
  <c r="L971" i="9"/>
  <c r="P971" i="9"/>
  <c r="K972" i="9"/>
  <c r="L972" i="9"/>
  <c r="P972" i="9"/>
  <c r="K973" i="9"/>
  <c r="L973" i="9"/>
  <c r="P973" i="9"/>
  <c r="K974" i="9"/>
  <c r="L974" i="9"/>
  <c r="P974" i="9"/>
  <c r="K975" i="9"/>
  <c r="L975" i="9"/>
  <c r="P975" i="9"/>
  <c r="K976" i="9"/>
  <c r="L976" i="9"/>
  <c r="P976" i="9"/>
  <c r="K977" i="9"/>
  <c r="L977" i="9"/>
  <c r="P977" i="9"/>
  <c r="K978" i="9"/>
  <c r="L978" i="9"/>
  <c r="P978" i="9"/>
  <c r="K979" i="9"/>
  <c r="L979" i="9"/>
  <c r="P979" i="9"/>
  <c r="K980" i="9"/>
  <c r="L980" i="9"/>
  <c r="P980" i="9"/>
  <c r="K981" i="9"/>
  <c r="L981" i="9"/>
  <c r="P981" i="9"/>
  <c r="K982" i="9"/>
  <c r="L982" i="9"/>
  <c r="O982" i="9"/>
  <c r="P982" i="9"/>
  <c r="K983" i="9"/>
  <c r="L983" i="9"/>
  <c r="P983" i="9"/>
  <c r="K984" i="9"/>
  <c r="L984" i="9"/>
  <c r="P984" i="9"/>
  <c r="K985" i="9"/>
  <c r="L985" i="9"/>
  <c r="P985" i="9"/>
  <c r="M986" i="9"/>
  <c r="K986" i="9"/>
  <c r="L986" i="9"/>
  <c r="P986" i="9"/>
  <c r="K987" i="9"/>
  <c r="L987" i="9"/>
  <c r="P987" i="9"/>
  <c r="K988" i="9"/>
  <c r="L988" i="9"/>
  <c r="P988" i="9"/>
  <c r="K989" i="9"/>
  <c r="L989" i="9"/>
  <c r="P989" i="9"/>
  <c r="K990" i="9"/>
  <c r="L990" i="9"/>
  <c r="P990" i="9"/>
  <c r="K991" i="9"/>
  <c r="L991" i="9"/>
  <c r="P991" i="9"/>
  <c r="K992" i="9"/>
  <c r="L992" i="9"/>
  <c r="P992" i="9"/>
  <c r="K993" i="9"/>
  <c r="L993" i="9"/>
  <c r="P993" i="9"/>
  <c r="K994" i="9"/>
  <c r="L994" i="9"/>
  <c r="P994" i="9"/>
  <c r="K995" i="9"/>
  <c r="L995" i="9"/>
  <c r="P995" i="9"/>
  <c r="K996" i="9"/>
  <c r="L996" i="9"/>
  <c r="P996" i="9"/>
  <c r="K997" i="9"/>
  <c r="L997" i="9"/>
  <c r="P997" i="9"/>
  <c r="M998" i="9"/>
  <c r="K998" i="9"/>
  <c r="L998" i="9"/>
  <c r="P998" i="9"/>
  <c r="K999" i="9"/>
  <c r="L999" i="9"/>
  <c r="P999" i="9"/>
  <c r="K1000" i="9"/>
  <c r="L1000" i="9"/>
  <c r="P1000" i="9"/>
  <c r="K1001" i="9"/>
  <c r="L1001" i="9"/>
  <c r="P1001" i="9"/>
  <c r="K1002" i="9"/>
  <c r="L1002" i="9"/>
  <c r="P1002" i="9"/>
  <c r="K1003" i="9"/>
  <c r="L1003" i="9"/>
  <c r="P1003" i="9"/>
  <c r="K1004" i="9"/>
  <c r="L1004" i="9"/>
  <c r="P1004" i="9"/>
  <c r="K1005" i="9"/>
  <c r="L1005" i="9"/>
  <c r="P1005" i="9"/>
  <c r="K1006" i="9"/>
  <c r="L1006" i="9"/>
  <c r="P1006" i="9"/>
  <c r="K1007" i="9"/>
  <c r="L1007" i="9"/>
  <c r="P1007" i="9"/>
  <c r="K1008" i="9"/>
  <c r="L1008" i="9"/>
  <c r="P1008" i="9"/>
  <c r="K1009" i="9"/>
  <c r="L1009" i="9"/>
  <c r="P1009" i="9"/>
  <c r="K1010" i="9"/>
  <c r="L1010" i="9"/>
  <c r="P1010" i="9"/>
  <c r="K1011" i="9"/>
  <c r="L1011" i="9"/>
  <c r="P1011" i="9"/>
  <c r="K1012" i="9"/>
  <c r="L1012" i="9"/>
  <c r="P1012" i="9"/>
  <c r="K1013" i="9"/>
  <c r="L1013" i="9"/>
  <c r="P1013" i="9"/>
  <c r="K1014" i="9"/>
  <c r="L1014" i="9"/>
  <c r="P1014" i="9"/>
  <c r="O898" i="9"/>
  <c r="M866" i="9"/>
  <c r="M838" i="9"/>
  <c r="M830" i="9"/>
  <c r="O830" i="9"/>
  <c r="M778" i="9"/>
  <c r="O778" i="9"/>
  <c r="M730" i="9"/>
  <c r="O730" i="9"/>
  <c r="M706" i="9"/>
  <c r="O706" i="9"/>
  <c r="O610" i="9"/>
  <c r="M854" i="9"/>
  <c r="O854" i="9"/>
  <c r="M846" i="9"/>
  <c r="O846" i="9"/>
  <c r="M814" i="9"/>
  <c r="O814" i="9"/>
  <c r="M810" i="9"/>
  <c r="O810" i="9"/>
  <c r="M763" i="9"/>
  <c r="M754" i="9"/>
  <c r="O754" i="9"/>
  <c r="M742" i="9"/>
  <c r="O742" i="9"/>
  <c r="M710" i="9"/>
  <c r="O710" i="9"/>
  <c r="O691" i="9"/>
  <c r="O605" i="9"/>
  <c r="M474" i="9"/>
  <c r="O474" i="9"/>
  <c r="M503" i="9"/>
  <c r="M478" i="9"/>
  <c r="O447" i="9"/>
  <c r="O375" i="9"/>
  <c r="O361" i="9"/>
  <c r="M330" i="9"/>
  <c r="O330" i="9"/>
  <c r="O329" i="9"/>
  <c r="O301" i="9"/>
  <c r="M332" i="9"/>
  <c r="O317" i="9"/>
  <c r="M314" i="9"/>
  <c r="O314" i="9"/>
  <c r="M263" i="9"/>
  <c r="M255" i="9"/>
  <c r="O214" i="9"/>
  <c r="M214" i="9"/>
  <c r="O206" i="9"/>
  <c r="M206" i="9"/>
  <c r="O187" i="9"/>
  <c r="O235" i="9"/>
  <c r="O218" i="9"/>
  <c r="M218" i="9"/>
  <c r="M123" i="9"/>
  <c r="M119" i="9"/>
  <c r="O870" i="9"/>
  <c r="O599" i="9"/>
  <c r="O510" i="9"/>
  <c r="M510" i="9"/>
  <c r="O267" i="9"/>
  <c r="M236" i="9"/>
  <c r="M186" i="9"/>
  <c r="O186" i="9"/>
  <c r="M24" i="9"/>
  <c r="O970" i="9"/>
  <c r="O966" i="9"/>
  <c r="O953" i="9"/>
  <c r="M918" i="9"/>
  <c r="M902" i="9"/>
  <c r="O882" i="9"/>
  <c r="O843" i="9"/>
  <c r="O786" i="9"/>
  <c r="O750" i="9"/>
  <c r="O746" i="9"/>
  <c r="O738" i="9"/>
  <c r="O734" i="9"/>
  <c r="O722" i="9"/>
  <c r="O683" i="9"/>
  <c r="O674" i="9"/>
  <c r="O643" i="9"/>
  <c r="O638" i="9"/>
  <c r="O634" i="9"/>
  <c r="O609" i="9"/>
  <c r="M594" i="9"/>
  <c r="M590" i="9"/>
  <c r="M578" i="9"/>
  <c r="M565" i="9"/>
  <c r="O514" i="9"/>
  <c r="M514" i="9"/>
  <c r="M466" i="9"/>
  <c r="O466" i="9"/>
  <c r="O411" i="9"/>
  <c r="O369" i="9"/>
  <c r="O354" i="9"/>
  <c r="O338" i="9"/>
  <c r="O326" i="9"/>
  <c r="O318" i="9"/>
  <c r="O310" i="9"/>
  <c r="O302" i="9"/>
  <c r="O222" i="9"/>
  <c r="M222" i="9"/>
  <c r="O101" i="9"/>
  <c r="O651" i="9"/>
  <c r="O626" i="9"/>
  <c r="O622" i="9"/>
  <c r="O526" i="9"/>
  <c r="M526" i="9"/>
  <c r="M505" i="9"/>
  <c r="O401" i="9"/>
  <c r="M215" i="9"/>
  <c r="O522" i="9"/>
  <c r="M522" i="9"/>
  <c r="O530" i="9"/>
  <c r="M530" i="9"/>
  <c r="O518" i="9"/>
  <c r="M518" i="9"/>
  <c r="M471" i="9"/>
  <c r="M299" i="9"/>
  <c r="O234" i="9"/>
  <c r="M234" i="9"/>
  <c r="M203" i="9"/>
  <c r="M546" i="9"/>
  <c r="M525" i="9"/>
  <c r="M509" i="9"/>
  <c r="M293" i="9"/>
  <c r="M283" i="9"/>
  <c r="M221" i="9"/>
  <c r="O198" i="9"/>
  <c r="O182" i="9"/>
  <c r="M577" i="9"/>
  <c r="O570" i="9"/>
  <c r="M570" i="9"/>
  <c r="O542" i="9"/>
  <c r="M542" i="9"/>
  <c r="O537" i="9"/>
  <c r="O533" i="9"/>
  <c r="O521" i="9"/>
  <c r="O513" i="9"/>
  <c r="O498" i="9"/>
  <c r="M498" i="9"/>
  <c r="O494" i="9"/>
  <c r="M494" i="9"/>
  <c r="O490" i="9"/>
  <c r="M490" i="9"/>
  <c r="O487" i="9"/>
  <c r="O377" i="9"/>
  <c r="M251" i="9"/>
  <c r="O987" i="9"/>
  <c r="M978" i="9"/>
  <c r="O978" i="9"/>
  <c r="M974" i="9"/>
  <c r="O974" i="9"/>
  <c r="O942" i="9"/>
  <c r="O890" i="9"/>
  <c r="O869" i="9"/>
  <c r="O858" i="9"/>
  <c r="M962" i="9"/>
  <c r="O962" i="9"/>
  <c r="M990" i="9"/>
  <c r="O990" i="9"/>
  <c r="M802" i="9"/>
  <c r="O802" i="9"/>
  <c r="M798" i="9"/>
  <c r="O798" i="9"/>
  <c r="M777" i="9"/>
  <c r="M762" i="9"/>
  <c r="O762" i="9"/>
  <c r="M758" i="9"/>
  <c r="O758" i="9"/>
  <c r="M751" i="9"/>
  <c r="M719" i="9"/>
  <c r="M714" i="9"/>
  <c r="O714" i="9"/>
  <c r="M699" i="9"/>
  <c r="M661" i="9"/>
  <c r="M958" i="9"/>
  <c r="O958" i="9"/>
  <c r="M850" i="9"/>
  <c r="O850" i="9"/>
  <c r="M834" i="9"/>
  <c r="O834" i="9"/>
  <c r="M822" i="9"/>
  <c r="O822" i="9"/>
  <c r="O793" i="9"/>
  <c r="O767" i="9"/>
  <c r="O589" i="9"/>
  <c r="M589" i="9"/>
  <c r="O582" i="9"/>
  <c r="M582" i="9"/>
  <c r="O529" i="9"/>
  <c r="M529" i="9"/>
  <c r="M994" i="9"/>
  <c r="O994" i="9"/>
  <c r="O977" i="9"/>
  <c r="M1010" i="9"/>
  <c r="O1010" i="9"/>
  <c r="M1006" i="9"/>
  <c r="O1006" i="9"/>
  <c r="M946" i="9"/>
  <c r="O946" i="9"/>
  <c r="O885" i="9"/>
  <c r="O874" i="9"/>
  <c r="M731" i="9"/>
  <c r="M718" i="9"/>
  <c r="O718" i="9"/>
  <c r="M703" i="9"/>
  <c r="O703" i="9"/>
  <c r="M698" i="9"/>
  <c r="O698" i="9"/>
  <c r="M693" i="9"/>
  <c r="O693" i="9"/>
  <c r="M669" i="9"/>
  <c r="O669" i="9"/>
  <c r="M665" i="9"/>
  <c r="O665" i="9"/>
  <c r="M645" i="9"/>
  <c r="O645" i="9"/>
  <c r="M635" i="9"/>
  <c r="O635" i="9"/>
  <c r="M631" i="9"/>
  <c r="O631" i="9"/>
  <c r="M467" i="9"/>
  <c r="O467" i="9"/>
  <c r="O925" i="9"/>
  <c r="O914" i="9"/>
  <c r="M721" i="9"/>
  <c r="O721" i="9"/>
  <c r="M702" i="9"/>
  <c r="O702" i="9"/>
  <c r="M687" i="9"/>
  <c r="O687" i="9"/>
  <c r="M678" i="9"/>
  <c r="O678" i="9"/>
  <c r="M673" i="9"/>
  <c r="O673" i="9"/>
  <c r="M659" i="9"/>
  <c r="O659" i="9"/>
  <c r="M418" i="9"/>
  <c r="O418" i="9"/>
  <c r="M365" i="9"/>
  <c r="O365" i="9"/>
  <c r="O851" i="9"/>
  <c r="O812" i="9"/>
  <c r="O809" i="9"/>
  <c r="O794" i="9"/>
  <c r="O790" i="9"/>
  <c r="O785" i="9"/>
  <c r="O770" i="9"/>
  <c r="O766" i="9"/>
  <c r="O759" i="9"/>
  <c r="O745" i="9"/>
  <c r="O743" i="9"/>
  <c r="M725" i="9"/>
  <c r="O725" i="9"/>
  <c r="M715" i="9"/>
  <c r="O715" i="9"/>
  <c r="M705" i="9"/>
  <c r="O705" i="9"/>
  <c r="M700" i="9"/>
  <c r="M686" i="9"/>
  <c r="O686" i="9"/>
  <c r="M681" i="9"/>
  <c r="O681" i="9"/>
  <c r="M657" i="9"/>
  <c r="O657" i="9"/>
  <c r="M649" i="9"/>
  <c r="O649" i="9"/>
  <c r="M629" i="9"/>
  <c r="O629" i="9"/>
  <c r="M477" i="9"/>
  <c r="O477" i="9"/>
  <c r="M462" i="9"/>
  <c r="O462" i="9"/>
  <c r="M442" i="9"/>
  <c r="O442" i="9"/>
  <c r="M374" i="9"/>
  <c r="O374" i="9"/>
  <c r="O588" i="9"/>
  <c r="O581" i="9"/>
  <c r="M581" i="9"/>
  <c r="O569" i="9"/>
  <c r="M569" i="9"/>
  <c r="O287" i="9"/>
  <c r="M287" i="9"/>
  <c r="O586" i="9"/>
  <c r="M586" i="9"/>
  <c r="O574" i="9"/>
  <c r="M574" i="9"/>
  <c r="O562" i="9"/>
  <c r="M562" i="9"/>
  <c r="O549" i="9"/>
  <c r="M549" i="9"/>
  <c r="O535" i="9"/>
  <c r="M535" i="9"/>
  <c r="O531" i="9"/>
  <c r="M531" i="9"/>
  <c r="O523" i="9"/>
  <c r="M523" i="9"/>
  <c r="O515" i="9"/>
  <c r="M515" i="9"/>
  <c r="O507" i="9"/>
  <c r="M507" i="9"/>
  <c r="O485" i="9"/>
  <c r="M485" i="9"/>
  <c r="O481" i="9"/>
  <c r="M481" i="9"/>
  <c r="O291" i="9"/>
  <c r="M291" i="9"/>
  <c r="O269" i="9"/>
  <c r="O653" i="9"/>
  <c r="O647" i="9"/>
  <c r="O637" i="9"/>
  <c r="O630" i="9"/>
  <c r="O593" i="9"/>
  <c r="O566" i="9"/>
  <c r="M566" i="9"/>
  <c r="O476" i="9"/>
  <c r="O459" i="9"/>
  <c r="O445" i="9"/>
  <c r="O429" i="9"/>
  <c r="O415" i="9"/>
  <c r="O410" i="9"/>
  <c r="O386" i="9"/>
  <c r="O379" i="9"/>
  <c r="O279" i="9"/>
  <c r="M279" i="9"/>
  <c r="O229" i="9"/>
  <c r="M229" i="9"/>
  <c r="O208" i="9"/>
  <c r="O201" i="9"/>
  <c r="M201" i="9"/>
  <c r="M194" i="9"/>
  <c r="O194" i="9"/>
  <c r="O239" i="9"/>
  <c r="M239" i="9"/>
  <c r="O217" i="9"/>
  <c r="M217" i="9"/>
  <c r="O210" i="9"/>
  <c r="M210" i="9"/>
  <c r="M121" i="9"/>
  <c r="O121" i="9"/>
  <c r="O271" i="9"/>
  <c r="M271" i="9"/>
  <c r="O243" i="9"/>
  <c r="M243" i="9"/>
  <c r="O233" i="9"/>
  <c r="M233" i="9"/>
  <c r="O226" i="9"/>
  <c r="M226" i="9"/>
  <c r="M197" i="9"/>
  <c r="O197" i="9"/>
  <c r="M185" i="9"/>
  <c r="M181" i="9"/>
  <c r="M125" i="9"/>
  <c r="M557" i="9"/>
  <c r="M554" i="9"/>
  <c r="M550" i="9"/>
  <c r="M541" i="9"/>
  <c r="M538" i="9"/>
  <c r="M534" i="9"/>
  <c r="M506" i="9"/>
  <c r="M502" i="9"/>
  <c r="M499" i="9"/>
  <c r="M493" i="9"/>
  <c r="M491" i="9"/>
  <c r="M489" i="9"/>
  <c r="M486" i="9"/>
  <c r="M482" i="9"/>
  <c r="O275" i="9"/>
  <c r="M275" i="9"/>
  <c r="M261" i="9"/>
  <c r="O213" i="9"/>
  <c r="M213" i="9"/>
  <c r="M115" i="9"/>
  <c r="O115" i="9"/>
  <c r="M179" i="9"/>
  <c r="O658" i="9"/>
  <c r="O654" i="9"/>
  <c r="O650" i="9"/>
  <c r="O646" i="9"/>
  <c r="O642" i="9"/>
  <c r="M21" i="9"/>
  <c r="O21" i="9"/>
  <c r="O575" i="9"/>
  <c r="M575" i="9"/>
  <c r="O543" i="9"/>
  <c r="M543" i="9"/>
  <c r="O559" i="9"/>
  <c r="M559" i="9"/>
  <c r="O587" i="9"/>
  <c r="M587" i="9"/>
  <c r="O583" i="9"/>
  <c r="M583" i="9"/>
  <c r="O579" i="9"/>
  <c r="M579" i="9"/>
  <c r="O563" i="9"/>
  <c r="M563" i="9"/>
  <c r="O547" i="9"/>
  <c r="M547" i="9"/>
  <c r="O567" i="9"/>
  <c r="M567" i="9"/>
  <c r="O551" i="9"/>
  <c r="M551" i="9"/>
  <c r="O591" i="9"/>
  <c r="M591" i="9"/>
  <c r="O571" i="9"/>
  <c r="M571" i="9"/>
  <c r="O555" i="9"/>
  <c r="M555" i="9"/>
  <c r="O539" i="9"/>
  <c r="M539" i="9"/>
  <c r="O298" i="9"/>
  <c r="M298" i="9"/>
  <c r="O294" i="9"/>
  <c r="M294" i="9"/>
  <c r="O290" i="9"/>
  <c r="M290" i="9"/>
  <c r="O286" i="9"/>
  <c r="M286" i="9"/>
  <c r="O282" i="9"/>
  <c r="M282" i="9"/>
  <c r="O278" i="9"/>
  <c r="M278" i="9"/>
  <c r="O274" i="9"/>
  <c r="M274" i="9"/>
  <c r="O270" i="9"/>
  <c r="M270" i="9"/>
  <c r="O266" i="9"/>
  <c r="M266" i="9"/>
  <c r="O262" i="9"/>
  <c r="M262" i="9"/>
  <c r="O258" i="9"/>
  <c r="M258" i="9"/>
  <c r="O254" i="9"/>
  <c r="M254" i="9"/>
  <c r="O250" i="9"/>
  <c r="M250" i="9"/>
  <c r="O246" i="9"/>
  <c r="M246" i="9"/>
  <c r="O242" i="9"/>
  <c r="M242" i="9"/>
  <c r="M272" i="9"/>
  <c r="M240" i="9"/>
  <c r="M165" i="9"/>
  <c r="O178" i="9"/>
  <c r="M178" i="9"/>
  <c r="M169" i="9"/>
  <c r="M153" i="9"/>
  <c r="M157" i="9"/>
  <c r="O157" i="9"/>
  <c r="M161" i="9"/>
  <c r="O161" i="9"/>
  <c r="M166" i="9"/>
  <c r="M162" i="9"/>
  <c r="M158" i="9"/>
  <c r="M154" i="9"/>
  <c r="O154" i="9"/>
  <c r="M150" i="9"/>
  <c r="O150" i="9"/>
  <c r="P150" i="9"/>
  <c r="M168" i="9"/>
  <c r="M164" i="9"/>
  <c r="M160" i="9"/>
  <c r="O160" i="9"/>
  <c r="M156" i="9"/>
  <c r="O156" i="9"/>
  <c r="M152" i="9"/>
  <c r="O126" i="9"/>
  <c r="O149" i="9"/>
  <c r="P149" i="9"/>
  <c r="O148" i="9"/>
  <c r="O146" i="9"/>
  <c r="O144" i="9"/>
  <c r="O142" i="9"/>
  <c r="O137" i="9"/>
  <c r="O135" i="9"/>
  <c r="O134" i="9"/>
  <c r="M111" i="9"/>
  <c r="M107" i="9"/>
  <c r="M85" i="9"/>
  <c r="M86" i="9"/>
  <c r="O59" i="9"/>
  <c r="M17" i="9"/>
  <c r="M12" i="9"/>
  <c r="M13" i="9"/>
  <c r="B17" i="7"/>
  <c r="F17" i="7"/>
  <c r="O13" i="9"/>
  <c r="C4" i="7"/>
  <c r="B4" i="7"/>
  <c r="K13" i="9"/>
  <c r="K12" i="9"/>
  <c r="F20" i="1"/>
  <c r="G20" i="1"/>
  <c r="F14" i="1"/>
  <c r="G14" i="1"/>
  <c r="F15" i="1"/>
  <c r="G15" i="1"/>
  <c r="F16" i="1"/>
  <c r="G16" i="1"/>
  <c r="F17" i="1"/>
  <c r="G17" i="1"/>
  <c r="F18" i="1"/>
  <c r="G18" i="1"/>
  <c r="F19" i="1"/>
  <c r="G19" i="1"/>
  <c r="F21" i="1"/>
  <c r="G21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H75" i="8"/>
  <c r="J75" i="8"/>
  <c r="H74" i="8"/>
  <c r="H73" i="8"/>
  <c r="J73" i="8"/>
  <c r="H72" i="8"/>
  <c r="J72" i="8"/>
  <c r="H71" i="8"/>
  <c r="J71" i="8"/>
  <c r="H70" i="8"/>
  <c r="J70" i="8"/>
  <c r="H69" i="8"/>
  <c r="I68" i="8"/>
  <c r="L68" i="8"/>
  <c r="J68" i="8"/>
  <c r="H67" i="8"/>
  <c r="J67" i="8"/>
  <c r="A67" i="8"/>
  <c r="H66" i="8"/>
  <c r="I66" i="8"/>
  <c r="L66" i="8"/>
  <c r="H65" i="8"/>
  <c r="I65" i="8"/>
  <c r="L65" i="8"/>
  <c r="A65" i="8"/>
  <c r="H64" i="8"/>
  <c r="J64" i="8"/>
  <c r="H63" i="8"/>
  <c r="J63" i="8"/>
  <c r="H62" i="8"/>
  <c r="J62" i="8"/>
  <c r="H61" i="8"/>
  <c r="J61" i="8"/>
  <c r="A61" i="8"/>
  <c r="H60" i="8"/>
  <c r="H59" i="8"/>
  <c r="J59" i="8"/>
  <c r="H58" i="8"/>
  <c r="J58" i="8"/>
  <c r="H57" i="8"/>
  <c r="J57" i="8"/>
  <c r="H56" i="8"/>
  <c r="A56" i="8"/>
  <c r="H55" i="8"/>
  <c r="J55" i="8"/>
  <c r="H54" i="8"/>
  <c r="J54" i="8"/>
  <c r="H53" i="8"/>
  <c r="H52" i="8"/>
  <c r="J52" i="8"/>
  <c r="A52" i="8"/>
  <c r="A53" i="8"/>
  <c r="H51" i="8"/>
  <c r="J51" i="8"/>
  <c r="H50" i="8"/>
  <c r="J50" i="8"/>
  <c r="H49" i="8"/>
  <c r="J49" i="8"/>
  <c r="H48" i="8"/>
  <c r="J48" i="8"/>
  <c r="H47" i="8"/>
  <c r="J47" i="8"/>
  <c r="H46" i="8"/>
  <c r="J46" i="8"/>
  <c r="H45" i="8"/>
  <c r="J45" i="8"/>
  <c r="H44" i="8"/>
  <c r="I44" i="8"/>
  <c r="L44" i="8"/>
  <c r="H43" i="8"/>
  <c r="J43" i="8"/>
  <c r="H42" i="8"/>
  <c r="I42" i="8"/>
  <c r="L42" i="8"/>
  <c r="A42" i="8"/>
  <c r="H41" i="8"/>
  <c r="J41" i="8"/>
  <c r="H40" i="8"/>
  <c r="I40" i="8"/>
  <c r="L40" i="8"/>
  <c r="A40" i="8"/>
  <c r="H39" i="8"/>
  <c r="I39" i="8"/>
  <c r="L39" i="8"/>
  <c r="H38" i="8"/>
  <c r="J38" i="8"/>
  <c r="A38" i="8"/>
  <c r="H37" i="8"/>
  <c r="H36" i="8"/>
  <c r="J36" i="8"/>
  <c r="A36" i="8"/>
  <c r="H35" i="8"/>
  <c r="I35" i="8"/>
  <c r="L35" i="8"/>
  <c r="H34" i="8"/>
  <c r="J34" i="8"/>
  <c r="A34" i="8"/>
  <c r="H33" i="8"/>
  <c r="J33" i="8"/>
  <c r="H32" i="8"/>
  <c r="J32" i="8"/>
  <c r="A32" i="8"/>
  <c r="H31" i="8"/>
  <c r="I31" i="8"/>
  <c r="L31" i="8"/>
  <c r="H30" i="8"/>
  <c r="J30" i="8"/>
  <c r="H29" i="8"/>
  <c r="H28" i="8"/>
  <c r="J28" i="8"/>
  <c r="B2" i="8"/>
  <c r="H27" i="8"/>
  <c r="J27" i="8"/>
  <c r="A27" i="8"/>
  <c r="H26" i="8"/>
  <c r="J26" i="8"/>
  <c r="H25" i="8"/>
  <c r="J25" i="8"/>
  <c r="H24" i="8"/>
  <c r="H23" i="8"/>
  <c r="J23" i="8"/>
  <c r="A23" i="8"/>
  <c r="A24" i="8"/>
  <c r="H22" i="8"/>
  <c r="I22" i="8"/>
  <c r="L22" i="8"/>
  <c r="H21" i="8"/>
  <c r="J21" i="8"/>
  <c r="H20" i="8"/>
  <c r="J20" i="8"/>
  <c r="A20" i="8"/>
  <c r="H19" i="8"/>
  <c r="I19" i="8"/>
  <c r="L19" i="8"/>
  <c r="H18" i="8"/>
  <c r="J18" i="8"/>
  <c r="H17" i="8"/>
  <c r="J17" i="8"/>
  <c r="H16" i="8"/>
  <c r="J16" i="8"/>
  <c r="H15" i="8"/>
  <c r="I15" i="8"/>
  <c r="L15" i="8"/>
  <c r="H14" i="8"/>
  <c r="J14" i="8"/>
  <c r="H13" i="8"/>
  <c r="A13" i="8"/>
  <c r="A14" i="8"/>
  <c r="H12" i="8"/>
  <c r="J12" i="8"/>
  <c r="H11" i="8"/>
  <c r="H10" i="8"/>
  <c r="J10" i="8"/>
  <c r="H9" i="8"/>
  <c r="I9" i="8"/>
  <c r="L9" i="8"/>
  <c r="A9" i="8"/>
  <c r="A10" i="8"/>
  <c r="A11" i="8"/>
  <c r="H8" i="8"/>
  <c r="H7" i="8"/>
  <c r="J7" i="8"/>
  <c r="H6" i="8"/>
  <c r="J6" i="8"/>
  <c r="H5" i="8"/>
  <c r="J5" i="8"/>
  <c r="H6" i="6"/>
  <c r="K6" i="6"/>
  <c r="H7" i="6"/>
  <c r="H8" i="6"/>
  <c r="H9" i="6"/>
  <c r="H10" i="6"/>
  <c r="K10" i="6"/>
  <c r="H11" i="6"/>
  <c r="H12" i="6"/>
  <c r="H13" i="6"/>
  <c r="H14" i="6"/>
  <c r="K14" i="6"/>
  <c r="H15" i="6"/>
  <c r="H16" i="6"/>
  <c r="H17" i="6"/>
  <c r="H18" i="6"/>
  <c r="K18" i="6"/>
  <c r="H19" i="6"/>
  <c r="H20" i="6"/>
  <c r="H21" i="6"/>
  <c r="H22" i="6"/>
  <c r="K22" i="6"/>
  <c r="H23" i="6"/>
  <c r="H24" i="6"/>
  <c r="H25" i="6"/>
  <c r="H26" i="6"/>
  <c r="K26" i="6"/>
  <c r="H27" i="6"/>
  <c r="I27" i="6"/>
  <c r="M27" i="6"/>
  <c r="H28" i="6"/>
  <c r="H29" i="6"/>
  <c r="K29" i="6"/>
  <c r="H30" i="6"/>
  <c r="H31" i="6"/>
  <c r="H32" i="6"/>
  <c r="H33" i="6"/>
  <c r="K33" i="6"/>
  <c r="H34" i="6"/>
  <c r="K34" i="6"/>
  <c r="H35" i="6"/>
  <c r="K35" i="6"/>
  <c r="H36" i="6"/>
  <c r="H37" i="6"/>
  <c r="K37" i="6"/>
  <c r="H38" i="6"/>
  <c r="K38" i="6"/>
  <c r="H39" i="6"/>
  <c r="I39" i="6"/>
  <c r="M39" i="6"/>
  <c r="H40" i="6"/>
  <c r="H41" i="6"/>
  <c r="H42" i="6"/>
  <c r="K42" i="6"/>
  <c r="H43" i="6"/>
  <c r="K43" i="6"/>
  <c r="H44" i="6"/>
  <c r="H45" i="6"/>
  <c r="K45" i="6"/>
  <c r="H46" i="6"/>
  <c r="H47" i="6"/>
  <c r="I47" i="6"/>
  <c r="M47" i="6"/>
  <c r="H48" i="6"/>
  <c r="H49" i="6"/>
  <c r="K49" i="6"/>
  <c r="H50" i="6"/>
  <c r="H51" i="6"/>
  <c r="K51" i="6"/>
  <c r="H52" i="6"/>
  <c r="H53" i="6"/>
  <c r="K53" i="6"/>
  <c r="H54" i="6"/>
  <c r="K54" i="6"/>
  <c r="H55" i="6"/>
  <c r="K55" i="6"/>
  <c r="H56" i="6"/>
  <c r="H57" i="6"/>
  <c r="H58" i="6"/>
  <c r="K58" i="6"/>
  <c r="H59" i="6"/>
  <c r="I59" i="6"/>
  <c r="M59" i="6"/>
  <c r="H60" i="6"/>
  <c r="H61" i="6"/>
  <c r="K61" i="6"/>
  <c r="H62" i="6"/>
  <c r="H63" i="6"/>
  <c r="K63" i="6"/>
  <c r="H64" i="6"/>
  <c r="H65" i="6"/>
  <c r="K65" i="6"/>
  <c r="H66" i="6"/>
  <c r="K66" i="6"/>
  <c r="H67" i="6"/>
  <c r="I67" i="6"/>
  <c r="M67" i="6"/>
  <c r="H68" i="6"/>
  <c r="H69" i="6"/>
  <c r="K69" i="6"/>
  <c r="H70" i="6"/>
  <c r="H71" i="6"/>
  <c r="I71" i="6"/>
  <c r="M71" i="6"/>
  <c r="H72" i="6"/>
  <c r="H73" i="6"/>
  <c r="H74" i="6"/>
  <c r="K74" i="6"/>
  <c r="H75" i="6"/>
  <c r="K75" i="6"/>
  <c r="H76" i="6"/>
  <c r="H77" i="6"/>
  <c r="K77" i="6"/>
  <c r="H78" i="6"/>
  <c r="H79" i="6"/>
  <c r="K79" i="6"/>
  <c r="H80" i="6"/>
  <c r="K80" i="6"/>
  <c r="H81" i="6"/>
  <c r="K81" i="6"/>
  <c r="H82" i="6"/>
  <c r="K82" i="6"/>
  <c r="H83" i="6"/>
  <c r="K83" i="6"/>
  <c r="H84" i="6"/>
  <c r="H85" i="6"/>
  <c r="K85" i="6"/>
  <c r="H86" i="6"/>
  <c r="K86" i="6"/>
  <c r="H87" i="6"/>
  <c r="K87" i="6"/>
  <c r="H88" i="6"/>
  <c r="K88" i="6"/>
  <c r="H89" i="6"/>
  <c r="H90" i="6"/>
  <c r="K90" i="6"/>
  <c r="H91" i="6"/>
  <c r="K91" i="6"/>
  <c r="H92" i="6"/>
  <c r="H93" i="6"/>
  <c r="K93" i="6"/>
  <c r="H94" i="6"/>
  <c r="H95" i="6"/>
  <c r="K95" i="6"/>
  <c r="H96" i="6"/>
  <c r="H97" i="6"/>
  <c r="K97" i="6"/>
  <c r="H98" i="6"/>
  <c r="K98" i="6"/>
  <c r="H99" i="6"/>
  <c r="H100" i="6"/>
  <c r="H101" i="6"/>
  <c r="I101" i="6"/>
  <c r="M101" i="6"/>
  <c r="H102" i="6"/>
  <c r="K102" i="6"/>
  <c r="H103" i="6"/>
  <c r="H104" i="6"/>
  <c r="K104" i="6"/>
  <c r="H105" i="6"/>
  <c r="H106" i="6"/>
  <c r="K106" i="6"/>
  <c r="H107" i="6"/>
  <c r="I107" i="6"/>
  <c r="M107" i="6"/>
  <c r="H108" i="6"/>
  <c r="H109" i="6"/>
  <c r="H110" i="6"/>
  <c r="K110" i="6"/>
  <c r="H111" i="6"/>
  <c r="K111" i="6"/>
  <c r="H112" i="6"/>
  <c r="K112" i="6"/>
  <c r="H113" i="6"/>
  <c r="H114" i="6"/>
  <c r="K114" i="6"/>
  <c r="H115" i="6"/>
  <c r="K115" i="6"/>
  <c r="H116" i="6"/>
  <c r="H117" i="6"/>
  <c r="I117" i="6"/>
  <c r="M117" i="6"/>
  <c r="H118" i="6"/>
  <c r="K118" i="6"/>
  <c r="H119" i="6"/>
  <c r="I119" i="6"/>
  <c r="M119" i="6"/>
  <c r="H120" i="6"/>
  <c r="H121" i="6"/>
  <c r="H122" i="6"/>
  <c r="K122" i="6"/>
  <c r="H123" i="6"/>
  <c r="I123" i="6"/>
  <c r="M123" i="6"/>
  <c r="H124" i="6"/>
  <c r="H125" i="6"/>
  <c r="H126" i="6"/>
  <c r="K126" i="6"/>
  <c r="H127" i="6"/>
  <c r="I127" i="6"/>
  <c r="M127" i="6"/>
  <c r="H128" i="6"/>
  <c r="K128" i="6"/>
  <c r="H129" i="6"/>
  <c r="K129" i="6"/>
  <c r="H130" i="6"/>
  <c r="K130" i="6"/>
  <c r="H131" i="6"/>
  <c r="I131" i="6"/>
  <c r="M131" i="6"/>
  <c r="H132" i="6"/>
  <c r="H133" i="6"/>
  <c r="H134" i="6"/>
  <c r="H135" i="6"/>
  <c r="K135" i="6"/>
  <c r="H136" i="6"/>
  <c r="H137" i="6"/>
  <c r="H138" i="6"/>
  <c r="H139" i="6"/>
  <c r="I139" i="6"/>
  <c r="M139" i="6"/>
  <c r="H140" i="6"/>
  <c r="H141" i="6"/>
  <c r="H142" i="6"/>
  <c r="H143" i="6"/>
  <c r="I143" i="6"/>
  <c r="M143" i="6"/>
  <c r="H144" i="6"/>
  <c r="H145" i="6"/>
  <c r="H5" i="6"/>
  <c r="K5" i="6"/>
  <c r="B2" i="6"/>
  <c r="I18" i="6"/>
  <c r="M18" i="6"/>
  <c r="I42" i="6"/>
  <c r="M42" i="6"/>
  <c r="I58" i="6"/>
  <c r="M58" i="6"/>
  <c r="I74" i="6"/>
  <c r="M74" i="6"/>
  <c r="I90" i="6"/>
  <c r="M90" i="6"/>
  <c r="I102" i="6"/>
  <c r="M102" i="6"/>
  <c r="I106" i="6"/>
  <c r="M106" i="6"/>
  <c r="A143" i="6"/>
  <c r="A140" i="6"/>
  <c r="A141" i="6"/>
  <c r="A137" i="6"/>
  <c r="A138" i="6"/>
  <c r="A135" i="6"/>
  <c r="A133" i="6"/>
  <c r="A130" i="6"/>
  <c r="A131" i="6"/>
  <c r="A126" i="6"/>
  <c r="A117" i="6"/>
  <c r="A118" i="6"/>
  <c r="A114" i="6"/>
  <c r="A115" i="6"/>
  <c r="A108" i="6"/>
  <c r="A109" i="6"/>
  <c r="A105" i="6"/>
  <c r="A106" i="6"/>
  <c r="A103" i="6"/>
  <c r="A100" i="6"/>
  <c r="A101" i="6"/>
  <c r="A98" i="6"/>
  <c r="A95" i="6"/>
  <c r="A92" i="6"/>
  <c r="A93" i="6"/>
  <c r="A90" i="6"/>
  <c r="A87" i="6"/>
  <c r="A88" i="6"/>
  <c r="A85" i="6"/>
  <c r="A83" i="6"/>
  <c r="A80" i="6"/>
  <c r="A77" i="6"/>
  <c r="A78" i="6"/>
  <c r="A74" i="6"/>
  <c r="A75" i="6"/>
  <c r="A70" i="6"/>
  <c r="A71" i="6"/>
  <c r="A72" i="6"/>
  <c r="A68" i="6"/>
  <c r="A57" i="6"/>
  <c r="A58" i="6"/>
  <c r="A54" i="6"/>
  <c r="A55" i="6"/>
  <c r="A51" i="6"/>
  <c r="A52" i="6"/>
  <c r="A49" i="6"/>
  <c r="A43" i="6"/>
  <c r="A44" i="6"/>
  <c r="A45" i="6"/>
  <c r="C22" i="6"/>
  <c r="A10" i="6"/>
  <c r="C9" i="6"/>
  <c r="H5" i="5"/>
  <c r="B2" i="5"/>
  <c r="H6" i="5"/>
  <c r="H7" i="5"/>
  <c r="I7" i="5"/>
  <c r="L7" i="5"/>
  <c r="H8" i="5"/>
  <c r="H9" i="5"/>
  <c r="I9" i="5"/>
  <c r="L9" i="5"/>
  <c r="H10" i="5"/>
  <c r="H11" i="5"/>
  <c r="I11" i="5"/>
  <c r="L11" i="5"/>
  <c r="H12" i="5"/>
  <c r="H13" i="5"/>
  <c r="I13" i="5"/>
  <c r="L13" i="5"/>
  <c r="H14" i="5"/>
  <c r="H15" i="5"/>
  <c r="I15" i="5"/>
  <c r="L15" i="5"/>
  <c r="H16" i="5"/>
  <c r="H17" i="5"/>
  <c r="I17" i="5"/>
  <c r="L17" i="5"/>
  <c r="H18" i="5"/>
  <c r="H19" i="5"/>
  <c r="I19" i="5"/>
  <c r="L19" i="5"/>
  <c r="H20" i="5"/>
  <c r="H21" i="5"/>
  <c r="I21" i="5"/>
  <c r="L21" i="5"/>
  <c r="H22" i="5"/>
  <c r="H23" i="5"/>
  <c r="I23" i="5"/>
  <c r="L23" i="5"/>
  <c r="H24" i="5"/>
  <c r="H25" i="5"/>
  <c r="I25" i="5"/>
  <c r="L25" i="5"/>
  <c r="H26" i="5"/>
  <c r="H27" i="5"/>
  <c r="I27" i="5"/>
  <c r="L27" i="5"/>
  <c r="H28" i="5"/>
  <c r="H29" i="5"/>
  <c r="I29" i="5"/>
  <c r="L29" i="5"/>
  <c r="H30" i="5"/>
  <c r="H31" i="5"/>
  <c r="I31" i="5"/>
  <c r="L31" i="5"/>
  <c r="H32" i="5"/>
  <c r="H33" i="5"/>
  <c r="I33" i="5"/>
  <c r="L33" i="5"/>
  <c r="H34" i="5"/>
  <c r="H35" i="5"/>
  <c r="I35" i="5"/>
  <c r="L35" i="5"/>
  <c r="H36" i="5"/>
  <c r="H37" i="5"/>
  <c r="I37" i="5"/>
  <c r="L37" i="5"/>
  <c r="H38" i="5"/>
  <c r="H39" i="5"/>
  <c r="I39" i="5"/>
  <c r="L39" i="5"/>
  <c r="H40" i="5"/>
  <c r="H41" i="5"/>
  <c r="I41" i="5"/>
  <c r="L41" i="5"/>
  <c r="H42" i="5"/>
  <c r="H43" i="5"/>
  <c r="I43" i="5"/>
  <c r="L43" i="5"/>
  <c r="H44" i="5"/>
  <c r="H45" i="5"/>
  <c r="I45" i="5"/>
  <c r="L45" i="5"/>
  <c r="H46" i="5"/>
  <c r="H47" i="5"/>
  <c r="I47" i="5"/>
  <c r="L47" i="5"/>
  <c r="H48" i="5"/>
  <c r="H49" i="5"/>
  <c r="I49" i="5"/>
  <c r="L49" i="5"/>
  <c r="H50" i="5"/>
  <c r="H51" i="5"/>
  <c r="I51" i="5"/>
  <c r="L51" i="5"/>
  <c r="H52" i="5"/>
  <c r="H53" i="5"/>
  <c r="I53" i="5"/>
  <c r="L53" i="5"/>
  <c r="H54" i="5"/>
  <c r="H55" i="5"/>
  <c r="I55" i="5"/>
  <c r="L55" i="5"/>
  <c r="H56" i="5"/>
  <c r="H57" i="5"/>
  <c r="I57" i="5"/>
  <c r="L57" i="5"/>
  <c r="H58" i="5"/>
  <c r="H59" i="5"/>
  <c r="I59" i="5"/>
  <c r="L59" i="5"/>
  <c r="H60" i="5"/>
  <c r="H61" i="5"/>
  <c r="I61" i="5"/>
  <c r="L61" i="5"/>
  <c r="H62" i="5"/>
  <c r="H63" i="5"/>
  <c r="I63" i="5"/>
  <c r="L63" i="5"/>
  <c r="H64" i="5"/>
  <c r="H65" i="5"/>
  <c r="I65" i="5"/>
  <c r="L65" i="5"/>
  <c r="H66" i="5"/>
  <c r="H67" i="5"/>
  <c r="I67" i="5"/>
  <c r="L67" i="5"/>
  <c r="H68" i="5"/>
  <c r="H69" i="5"/>
  <c r="I69" i="5"/>
  <c r="L69" i="5"/>
  <c r="H70" i="5"/>
  <c r="H71" i="5"/>
  <c r="I71" i="5"/>
  <c r="L71" i="5"/>
  <c r="H72" i="5"/>
  <c r="H73" i="5"/>
  <c r="I73" i="5"/>
  <c r="L73" i="5"/>
  <c r="H74" i="5"/>
  <c r="H75" i="5"/>
  <c r="I75" i="5"/>
  <c r="L75" i="5"/>
  <c r="H76" i="5"/>
  <c r="H77" i="5"/>
  <c r="I77" i="5"/>
  <c r="L77" i="5"/>
  <c r="H78" i="5"/>
  <c r="H79" i="5"/>
  <c r="I79" i="5"/>
  <c r="L79" i="5"/>
  <c r="H80" i="5"/>
  <c r="H81" i="5"/>
  <c r="I81" i="5"/>
  <c r="L81" i="5"/>
  <c r="H82" i="5"/>
  <c r="H83" i="5"/>
  <c r="I83" i="5"/>
  <c r="L83" i="5"/>
  <c r="H84" i="5"/>
  <c r="H85" i="5"/>
  <c r="I85" i="5"/>
  <c r="L85" i="5"/>
  <c r="H86" i="5"/>
  <c r="H87" i="5"/>
  <c r="I87" i="5"/>
  <c r="L87" i="5"/>
  <c r="H88" i="5"/>
  <c r="H89" i="5"/>
  <c r="I89" i="5"/>
  <c r="L89" i="5"/>
  <c r="H90" i="5"/>
  <c r="H91" i="5"/>
  <c r="I91" i="5"/>
  <c r="L91" i="5"/>
  <c r="H92" i="5"/>
  <c r="H93" i="5"/>
  <c r="I93" i="5"/>
  <c r="L93" i="5"/>
  <c r="H94" i="5"/>
  <c r="H95" i="5"/>
  <c r="I95" i="5"/>
  <c r="L95" i="5"/>
  <c r="H96" i="5"/>
  <c r="H97" i="5"/>
  <c r="I97" i="5"/>
  <c r="L97" i="5"/>
  <c r="H98" i="5"/>
  <c r="H99" i="5"/>
  <c r="I99" i="5"/>
  <c r="L99" i="5"/>
  <c r="H100" i="5"/>
  <c r="H101" i="5"/>
  <c r="I101" i="5"/>
  <c r="L101" i="5"/>
  <c r="H102" i="5"/>
  <c r="H103" i="5"/>
  <c r="I103" i="5"/>
  <c r="L103" i="5"/>
  <c r="H104" i="5"/>
  <c r="H105" i="5"/>
  <c r="I105" i="5"/>
  <c r="L105" i="5"/>
  <c r="H106" i="5"/>
  <c r="H107" i="5"/>
  <c r="I107" i="5"/>
  <c r="L107" i="5"/>
  <c r="H108" i="5"/>
  <c r="H109" i="5"/>
  <c r="I109" i="5"/>
  <c r="L109" i="5"/>
  <c r="H110" i="5"/>
  <c r="H111" i="5"/>
  <c r="I111" i="5"/>
  <c r="L111" i="5"/>
  <c r="H112" i="5"/>
  <c r="H113" i="5"/>
  <c r="I113" i="5"/>
  <c r="L113" i="5"/>
  <c r="H114" i="5"/>
  <c r="H115" i="5"/>
  <c r="I115" i="5"/>
  <c r="L115" i="5"/>
  <c r="H116" i="5"/>
  <c r="H117" i="5"/>
  <c r="I117" i="5"/>
  <c r="L117" i="5"/>
  <c r="H118" i="5"/>
  <c r="H119" i="5"/>
  <c r="I119" i="5"/>
  <c r="L119" i="5"/>
  <c r="H120" i="5"/>
  <c r="H121" i="5"/>
  <c r="I121" i="5"/>
  <c r="L121" i="5"/>
  <c r="H122" i="5"/>
  <c r="H123" i="5"/>
  <c r="I123" i="5"/>
  <c r="L123" i="5"/>
  <c r="H124" i="5"/>
  <c r="H125" i="5"/>
  <c r="I125" i="5"/>
  <c r="L125" i="5"/>
  <c r="H126" i="5"/>
  <c r="H127" i="5"/>
  <c r="I127" i="5"/>
  <c r="L127" i="5"/>
  <c r="H128" i="5"/>
  <c r="H129" i="5"/>
  <c r="I129" i="5"/>
  <c r="L129" i="5"/>
  <c r="H130" i="5"/>
  <c r="H131" i="5"/>
  <c r="I131" i="5"/>
  <c r="L131" i="5"/>
  <c r="H132" i="5"/>
  <c r="H133" i="5"/>
  <c r="I133" i="5"/>
  <c r="L133" i="5"/>
  <c r="H134" i="5"/>
  <c r="H135" i="5"/>
  <c r="I135" i="5"/>
  <c r="L135" i="5"/>
  <c r="H136" i="5"/>
  <c r="H137" i="5"/>
  <c r="I137" i="5"/>
  <c r="L137" i="5"/>
  <c r="H138" i="5"/>
  <c r="H139" i="5"/>
  <c r="I139" i="5"/>
  <c r="L139" i="5"/>
  <c r="H140" i="5"/>
  <c r="H141" i="5"/>
  <c r="I141" i="5"/>
  <c r="L141" i="5"/>
  <c r="H142" i="5"/>
  <c r="H143" i="5"/>
  <c r="I143" i="5"/>
  <c r="L143" i="5"/>
  <c r="H144" i="5"/>
  <c r="H145" i="5"/>
  <c r="I145" i="5"/>
  <c r="L145" i="5"/>
  <c r="H146" i="5"/>
  <c r="H147" i="5"/>
  <c r="I147" i="5"/>
  <c r="L147" i="5"/>
  <c r="H148" i="5"/>
  <c r="H149" i="5"/>
  <c r="I149" i="5"/>
  <c r="L149" i="5"/>
  <c r="H150" i="5"/>
  <c r="H151" i="5"/>
  <c r="I151" i="5"/>
  <c r="L151" i="5"/>
  <c r="H152" i="5"/>
  <c r="H153" i="5"/>
  <c r="I153" i="5"/>
  <c r="L153" i="5"/>
  <c r="H154" i="5"/>
  <c r="H155" i="5"/>
  <c r="I155" i="5"/>
  <c r="L155" i="5"/>
  <c r="H156" i="5"/>
  <c r="H157" i="5"/>
  <c r="I157" i="5"/>
  <c r="L157" i="5"/>
  <c r="H158" i="5"/>
  <c r="H159" i="5"/>
  <c r="I159" i="5"/>
  <c r="L159" i="5"/>
  <c r="H160" i="5"/>
  <c r="H161" i="5"/>
  <c r="I161" i="5"/>
  <c r="L161" i="5"/>
  <c r="H162" i="5"/>
  <c r="H163" i="5"/>
  <c r="I163" i="5"/>
  <c r="L163" i="5"/>
  <c r="H164" i="5"/>
  <c r="H165" i="5"/>
  <c r="I165" i="5"/>
  <c r="L165" i="5"/>
  <c r="H166" i="5"/>
  <c r="H167" i="5"/>
  <c r="I167" i="5"/>
  <c r="L167" i="5"/>
  <c r="H168" i="5"/>
  <c r="H169" i="5"/>
  <c r="I169" i="5"/>
  <c r="L169" i="5"/>
  <c r="H170" i="5"/>
  <c r="H171" i="5"/>
  <c r="I171" i="5"/>
  <c r="L171" i="5"/>
  <c r="H172" i="5"/>
  <c r="H173" i="5"/>
  <c r="I173" i="5"/>
  <c r="L173" i="5"/>
  <c r="H174" i="5"/>
  <c r="H175" i="5"/>
  <c r="I175" i="5"/>
  <c r="L175" i="5"/>
  <c r="H176" i="5"/>
  <c r="H177" i="5"/>
  <c r="I177" i="5"/>
  <c r="L177" i="5"/>
  <c r="H178" i="5"/>
  <c r="H179" i="5"/>
  <c r="I179" i="5"/>
  <c r="L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I191" i="5"/>
  <c r="L191" i="5"/>
  <c r="H192" i="5"/>
  <c r="H193" i="5"/>
  <c r="H194" i="5"/>
  <c r="H195" i="5"/>
  <c r="H196" i="5"/>
  <c r="H197" i="5"/>
  <c r="I197" i="5"/>
  <c r="L197" i="5"/>
  <c r="H198" i="5"/>
  <c r="H199" i="5"/>
  <c r="I199" i="5"/>
  <c r="L199" i="5"/>
  <c r="H200" i="5"/>
  <c r="H201" i="5"/>
  <c r="I201" i="5"/>
  <c r="L201" i="5"/>
  <c r="H202" i="5"/>
  <c r="H203" i="5"/>
  <c r="I203" i="5"/>
  <c r="L203" i="5"/>
  <c r="H204" i="5"/>
  <c r="H205" i="5"/>
  <c r="I205" i="5"/>
  <c r="L205" i="5"/>
  <c r="H206" i="5"/>
  <c r="H207" i="5"/>
  <c r="I207" i="5"/>
  <c r="L207" i="5"/>
  <c r="H208" i="5"/>
  <c r="H209" i="5"/>
  <c r="I209" i="5"/>
  <c r="L209" i="5"/>
  <c r="H210" i="5"/>
  <c r="H211" i="5"/>
  <c r="I211" i="5"/>
  <c r="L211" i="5"/>
  <c r="H212" i="5"/>
  <c r="I212" i="5"/>
  <c r="L212" i="5"/>
  <c r="H213" i="5"/>
  <c r="H214" i="5"/>
  <c r="I214" i="5"/>
  <c r="L214" i="5"/>
  <c r="H215" i="5"/>
  <c r="H216" i="5"/>
  <c r="I216" i="5"/>
  <c r="L216" i="5"/>
  <c r="A208" i="5"/>
  <c r="A206" i="5"/>
  <c r="A202" i="5"/>
  <c r="A197" i="5"/>
  <c r="A193" i="5"/>
  <c r="A194" i="5"/>
  <c r="A183" i="5"/>
  <c r="A181" i="5"/>
  <c r="A179" i="5"/>
  <c r="A177" i="5"/>
  <c r="A175" i="5"/>
  <c r="A173" i="5"/>
  <c r="A168" i="5"/>
  <c r="A164" i="5"/>
  <c r="A165" i="5"/>
  <c r="A161" i="5"/>
  <c r="A154" i="5"/>
  <c r="A155" i="5"/>
  <c r="A150" i="5"/>
  <c r="A151" i="5"/>
  <c r="A152" i="5"/>
  <c r="A143" i="5"/>
  <c r="A140" i="5"/>
  <c r="A141" i="5"/>
  <c r="A137" i="5"/>
  <c r="A138" i="5"/>
  <c r="A135" i="5"/>
  <c r="A133" i="5"/>
  <c r="A130" i="5"/>
  <c r="A131" i="5"/>
  <c r="A126" i="5"/>
  <c r="A117" i="5"/>
  <c r="A118" i="5"/>
  <c r="A114" i="5"/>
  <c r="A115" i="5"/>
  <c r="A108" i="5"/>
  <c r="A109" i="5"/>
  <c r="A105" i="5"/>
  <c r="A106" i="5"/>
  <c r="A103" i="5"/>
  <c r="A100" i="5"/>
  <c r="A101" i="5"/>
  <c r="A98" i="5"/>
  <c r="A95" i="5"/>
  <c r="A92" i="5"/>
  <c r="A93" i="5"/>
  <c r="A90" i="5"/>
  <c r="A87" i="5"/>
  <c r="A88" i="5"/>
  <c r="A85" i="5"/>
  <c r="A83" i="5"/>
  <c r="A80" i="5"/>
  <c r="A77" i="5"/>
  <c r="A78" i="5"/>
  <c r="A74" i="5"/>
  <c r="A75" i="5"/>
  <c r="A70" i="5"/>
  <c r="A71" i="5"/>
  <c r="A72" i="5"/>
  <c r="A68" i="5"/>
  <c r="A57" i="5"/>
  <c r="A58" i="5"/>
  <c r="A54" i="5"/>
  <c r="A55" i="5"/>
  <c r="A51" i="5"/>
  <c r="A52" i="5"/>
  <c r="A49" i="5"/>
  <c r="A43" i="5"/>
  <c r="A44" i="5"/>
  <c r="A45" i="5"/>
  <c r="C22" i="5"/>
  <c r="A10" i="5"/>
  <c r="C9" i="5"/>
  <c r="F6" i="1"/>
  <c r="G6" i="1"/>
  <c r="H6" i="1"/>
  <c r="H7" i="1"/>
  <c r="I54" i="8"/>
  <c r="L54" i="8"/>
  <c r="J9" i="8"/>
  <c r="J31" i="8"/>
  <c r="J74" i="8"/>
  <c r="J11" i="8"/>
  <c r="J60" i="8"/>
  <c r="I61" i="8"/>
  <c r="L61" i="8"/>
  <c r="K145" i="6"/>
  <c r="K143" i="6"/>
  <c r="K141" i="6"/>
  <c r="I141" i="6"/>
  <c r="M141" i="6"/>
  <c r="K139" i="6"/>
  <c r="K131" i="6"/>
  <c r="K127" i="6"/>
  <c r="K125" i="6"/>
  <c r="K117" i="6"/>
  <c r="I115" i="6"/>
  <c r="M115" i="6"/>
  <c r="K113" i="6"/>
  <c r="K109" i="6"/>
  <c r="I109" i="6"/>
  <c r="M109" i="6"/>
  <c r="K107" i="6"/>
  <c r="K67" i="6"/>
  <c r="K31" i="6"/>
  <c r="M30" i="9"/>
  <c r="M80" i="9"/>
  <c r="M37" i="9"/>
  <c r="M34" i="9"/>
  <c r="O29" i="9"/>
  <c r="M29" i="9"/>
  <c r="M51" i="9"/>
  <c r="O122" i="9"/>
  <c r="M117" i="9"/>
  <c r="O110" i="9"/>
  <c r="M110" i="9"/>
  <c r="O109" i="9"/>
  <c r="O114" i="9"/>
  <c r="M106" i="9"/>
  <c r="M81" i="9"/>
  <c r="K123" i="6"/>
  <c r="I34" i="8"/>
  <c r="L34" i="8"/>
  <c r="I99" i="6"/>
  <c r="M99" i="6"/>
  <c r="I45" i="6"/>
  <c r="M45" i="6"/>
  <c r="K101" i="6"/>
  <c r="I5" i="6"/>
  <c r="M5" i="6"/>
  <c r="I52" i="8"/>
  <c r="L52" i="8"/>
  <c r="I23" i="8"/>
  <c r="L23" i="8"/>
  <c r="J35" i="8"/>
  <c r="J19" i="8"/>
  <c r="I57" i="8"/>
  <c r="L57" i="8"/>
  <c r="M1012" i="9"/>
  <c r="O1012" i="9"/>
  <c r="M984" i="9"/>
  <c r="O984" i="9"/>
  <c r="M952" i="9"/>
  <c r="O952" i="9"/>
  <c r="M924" i="9"/>
  <c r="O924" i="9"/>
  <c r="M896" i="9"/>
  <c r="O896" i="9"/>
  <c r="M880" i="9"/>
  <c r="O880" i="9"/>
  <c r="M852" i="9"/>
  <c r="O852" i="9"/>
  <c r="M816" i="9"/>
  <c r="O816" i="9"/>
  <c r="M752" i="9"/>
  <c r="O752" i="9"/>
  <c r="M732" i="9"/>
  <c r="O732" i="9"/>
  <c r="M716" i="9"/>
  <c r="O716" i="9"/>
  <c r="M696" i="9"/>
  <c r="O696" i="9"/>
  <c r="M676" i="9"/>
  <c r="O676" i="9"/>
  <c r="M668" i="9"/>
  <c r="O668" i="9"/>
  <c r="M656" i="9"/>
  <c r="O656" i="9"/>
  <c r="M648" i="9"/>
  <c r="O648" i="9"/>
  <c r="O636" i="9"/>
  <c r="M636" i="9"/>
  <c r="M552" i="9"/>
  <c r="O552" i="9"/>
  <c r="O520" i="9"/>
  <c r="M520" i="9"/>
  <c r="O488" i="9"/>
  <c r="M488" i="9"/>
  <c r="M480" i="9"/>
  <c r="O480" i="9"/>
  <c r="M472" i="9"/>
  <c r="O472" i="9"/>
  <c r="M372" i="9"/>
  <c r="O372" i="9"/>
  <c r="M324" i="9"/>
  <c r="O324" i="9"/>
  <c r="O280" i="9"/>
  <c r="M280" i="9"/>
  <c r="O276" i="9"/>
  <c r="M276" i="9"/>
  <c r="M264" i="9"/>
  <c r="O264" i="9"/>
  <c r="O248" i="9"/>
  <c r="M248" i="9"/>
  <c r="O204" i="9"/>
  <c r="M204" i="9"/>
  <c r="O200" i="9"/>
  <c r="M200" i="9"/>
  <c r="M188" i="9"/>
  <c r="O188" i="9"/>
  <c r="M180" i="9"/>
  <c r="O180" i="9"/>
  <c r="M147" i="9"/>
  <c r="O147" i="9"/>
  <c r="M143" i="9"/>
  <c r="O143" i="9"/>
  <c r="M139" i="9"/>
  <c r="O139" i="9"/>
  <c r="M136" i="9"/>
  <c r="O136" i="9"/>
  <c r="M132" i="9"/>
  <c r="M76" i="9"/>
  <c r="M46" i="9"/>
  <c r="O46" i="9"/>
  <c r="M84" i="9"/>
  <c r="M159" i="9"/>
  <c r="M252" i="9"/>
  <c r="M284" i="9"/>
  <c r="O644" i="9"/>
  <c r="M508" i="9"/>
  <c r="O224" i="9"/>
  <c r="O496" i="9"/>
  <c r="O576" i="9"/>
  <c r="M836" i="9"/>
  <c r="M784" i="9"/>
  <c r="M212" i="9"/>
  <c r="M560" i="9"/>
  <c r="M820" i="9"/>
  <c r="O416" i="9"/>
  <c r="M328" i="9"/>
  <c r="M928" i="9"/>
  <c r="O928" i="9"/>
  <c r="O900" i="9"/>
  <c r="M900" i="9"/>
  <c r="M804" i="9"/>
  <c r="O804" i="9"/>
  <c r="M776" i="9"/>
  <c r="O776" i="9"/>
  <c r="O724" i="9"/>
  <c r="M724" i="9"/>
  <c r="M712" i="9"/>
  <c r="O712" i="9"/>
  <c r="M616" i="9"/>
  <c r="O616" i="9"/>
  <c r="O592" i="9"/>
  <c r="M592" i="9"/>
  <c r="M556" i="9"/>
  <c r="O556" i="9"/>
  <c r="O516" i="9"/>
  <c r="M516" i="9"/>
  <c r="O504" i="9"/>
  <c r="M504" i="9"/>
  <c r="O500" i="9"/>
  <c r="M500" i="9"/>
  <c r="M440" i="9"/>
  <c r="O440" i="9"/>
  <c r="O432" i="9"/>
  <c r="M432" i="9"/>
  <c r="O260" i="9"/>
  <c r="M260" i="9"/>
  <c r="O244" i="9"/>
  <c r="M244" i="9"/>
  <c r="O232" i="9"/>
  <c r="M232" i="9"/>
  <c r="O228" i="9"/>
  <c r="M228" i="9"/>
  <c r="M196" i="9"/>
  <c r="O196" i="9"/>
  <c r="M64" i="9"/>
  <c r="M108" i="9"/>
  <c r="M740" i="9"/>
  <c r="O760" i="9"/>
  <c r="M184" i="9"/>
  <c r="M688" i="9"/>
  <c r="M944" i="9"/>
  <c r="O944" i="9"/>
  <c r="M920" i="9"/>
  <c r="O920" i="9"/>
  <c r="M856" i="9"/>
  <c r="O856" i="9"/>
  <c r="M832" i="9"/>
  <c r="O832" i="9"/>
  <c r="M808" i="9"/>
  <c r="O808" i="9"/>
  <c r="M748" i="9"/>
  <c r="O748" i="9"/>
  <c r="O720" i="9"/>
  <c r="M720" i="9"/>
  <c r="M652" i="9"/>
  <c r="O652" i="9"/>
  <c r="M628" i="9"/>
  <c r="O628" i="9"/>
  <c r="O624" i="9"/>
  <c r="M624" i="9"/>
  <c r="O584" i="9"/>
  <c r="M584" i="9"/>
  <c r="O548" i="9"/>
  <c r="M548" i="9"/>
  <c r="O528" i="9"/>
  <c r="M528" i="9"/>
  <c r="O512" i="9"/>
  <c r="M512" i="9"/>
  <c r="O484" i="9"/>
  <c r="M484" i="9"/>
  <c r="O436" i="9"/>
  <c r="M436" i="9"/>
  <c r="O296" i="9"/>
  <c r="M296" i="9"/>
  <c r="M256" i="9"/>
  <c r="M288" i="9"/>
  <c r="M524" i="9"/>
  <c r="O580" i="9"/>
  <c r="M151" i="9"/>
  <c r="M167" i="9"/>
  <c r="M120" i="9"/>
  <c r="M268" i="9"/>
  <c r="M116" i="9"/>
  <c r="O60" i="9"/>
  <c r="M192" i="9"/>
  <c r="O572" i="9"/>
  <c r="M404" i="9"/>
  <c r="O864" i="9"/>
  <c r="M772" i="9"/>
  <c r="O640" i="9"/>
  <c r="O50" i="9"/>
  <c r="O54" i="9"/>
  <c r="O36" i="9"/>
  <c r="O53" i="9"/>
  <c r="M77" i="9"/>
  <c r="M63" i="9"/>
  <c r="M47" i="9"/>
  <c r="M45" i="9"/>
  <c r="K27" i="6"/>
  <c r="I81" i="6"/>
  <c r="M81" i="6"/>
  <c r="J22" i="8"/>
  <c r="I36" i="8"/>
  <c r="L36" i="8"/>
  <c r="J39" i="8"/>
  <c r="J40" i="8"/>
  <c r="I59" i="8"/>
  <c r="L59" i="8"/>
  <c r="I75" i="8"/>
  <c r="L75" i="8"/>
  <c r="H8" i="1"/>
  <c r="H9" i="1"/>
  <c r="O993" i="9"/>
  <c r="O1005" i="9"/>
  <c r="M967" i="9"/>
  <c r="M951" i="9"/>
  <c r="O845" i="9"/>
  <c r="O833" i="9"/>
  <c r="O795" i="9"/>
  <c r="O48" i="9"/>
  <c r="M48" i="9"/>
  <c r="M1013" i="9"/>
  <c r="O1013" i="9"/>
  <c r="M975" i="9"/>
  <c r="O975" i="9"/>
  <c r="M961" i="9"/>
  <c r="O961" i="9"/>
  <c r="M927" i="9"/>
  <c r="O927" i="9"/>
  <c r="O917" i="9"/>
  <c r="M917" i="9"/>
  <c r="M901" i="9"/>
  <c r="O901" i="9"/>
  <c r="O841" i="9"/>
  <c r="M841" i="9"/>
  <c r="O821" i="9"/>
  <c r="M821" i="9"/>
  <c r="M819" i="9"/>
  <c r="O819" i="9"/>
  <c r="M815" i="9"/>
  <c r="O815" i="9"/>
  <c r="O813" i="9"/>
  <c r="M813" i="9"/>
  <c r="O791" i="9"/>
  <c r="M791" i="9"/>
  <c r="M787" i="9"/>
  <c r="O787" i="9"/>
  <c r="O769" i="9"/>
  <c r="M769" i="9"/>
  <c r="M749" i="9"/>
  <c r="O749" i="9"/>
  <c r="O741" i="9"/>
  <c r="M741" i="9"/>
  <c r="O739" i="9"/>
  <c r="M739" i="9"/>
  <c r="O727" i="9"/>
  <c r="M727" i="9"/>
  <c r="M723" i="9"/>
  <c r="O723" i="9"/>
  <c r="O709" i="9"/>
  <c r="M709" i="9"/>
  <c r="M707" i="9"/>
  <c r="O707" i="9"/>
  <c r="O701" i="9"/>
  <c r="M701" i="9"/>
  <c r="O689" i="9"/>
  <c r="M689" i="9"/>
  <c r="M667" i="9"/>
  <c r="O667" i="9"/>
  <c r="M633" i="9"/>
  <c r="O633" i="9"/>
  <c r="M623" i="9"/>
  <c r="O623" i="9"/>
  <c r="O619" i="9"/>
  <c r="M619" i="9"/>
  <c r="O585" i="9"/>
  <c r="M585" i="9"/>
  <c r="O553" i="9"/>
  <c r="M553" i="9"/>
  <c r="O517" i="9"/>
  <c r="M517" i="9"/>
  <c r="M495" i="9"/>
  <c r="O495" i="9"/>
  <c r="O483" i="9"/>
  <c r="M483" i="9"/>
  <c r="O473" i="9"/>
  <c r="M473" i="9"/>
  <c r="O465" i="9"/>
  <c r="M465" i="9"/>
  <c r="O461" i="9"/>
  <c r="M461" i="9"/>
  <c r="M435" i="9"/>
  <c r="O435" i="9"/>
  <c r="M419" i="9"/>
  <c r="O419" i="9"/>
  <c r="M413" i="9"/>
  <c r="O413" i="9"/>
  <c r="M409" i="9"/>
  <c r="O409" i="9"/>
  <c r="O397" i="9"/>
  <c r="M397" i="9"/>
  <c r="M395" i="9"/>
  <c r="O395" i="9"/>
  <c r="M343" i="9"/>
  <c r="O343" i="9"/>
  <c r="M321" i="9"/>
  <c r="O321" i="9"/>
  <c r="M313" i="9"/>
  <c r="O313" i="9"/>
  <c r="O297" i="9"/>
  <c r="M297" i="9"/>
  <c r="O289" i="9"/>
  <c r="M289" i="9"/>
  <c r="O259" i="9"/>
  <c r="M259" i="9"/>
  <c r="O241" i="9"/>
  <c r="M241" i="9"/>
  <c r="O231" i="9"/>
  <c r="M231" i="9"/>
  <c r="O219" i="9"/>
  <c r="M219" i="9"/>
  <c r="M195" i="9"/>
  <c r="O195" i="9"/>
  <c r="M193" i="9"/>
  <c r="O193" i="9"/>
  <c r="M79" i="9"/>
  <c r="J5" i="6"/>
  <c r="J6" i="6"/>
  <c r="I35" i="6"/>
  <c r="M35" i="6"/>
  <c r="I43" i="6"/>
  <c r="M43" i="6"/>
  <c r="K47" i="6"/>
  <c r="K59" i="6"/>
  <c r="I91" i="6"/>
  <c r="M91" i="6"/>
  <c r="I45" i="8"/>
  <c r="L45" i="8"/>
  <c r="I43" i="8"/>
  <c r="L43" i="8"/>
  <c r="I51" i="8"/>
  <c r="L51" i="8"/>
  <c r="J15" i="8"/>
  <c r="I10" i="8"/>
  <c r="L10" i="8"/>
  <c r="I12" i="8"/>
  <c r="L12" i="8"/>
  <c r="I64" i="8"/>
  <c r="L64" i="8"/>
  <c r="I71" i="8"/>
  <c r="L71" i="8"/>
  <c r="I25" i="8"/>
  <c r="L25" i="8"/>
  <c r="I196" i="5"/>
  <c r="L196" i="5"/>
  <c r="I194" i="5"/>
  <c r="L194" i="5"/>
  <c r="I192" i="5"/>
  <c r="L192" i="5"/>
  <c r="I190" i="5"/>
  <c r="L190" i="5"/>
  <c r="I188" i="5"/>
  <c r="L188" i="5"/>
  <c r="I186" i="5"/>
  <c r="L186" i="5"/>
  <c r="I184" i="5"/>
  <c r="L184" i="5"/>
  <c r="I182" i="5"/>
  <c r="L182" i="5"/>
  <c r="I180" i="5"/>
  <c r="L180" i="5"/>
  <c r="I128" i="6"/>
  <c r="M128" i="6"/>
  <c r="I11" i="8"/>
  <c r="L11" i="8"/>
  <c r="I60" i="8"/>
  <c r="L60" i="8"/>
  <c r="I74" i="8"/>
  <c r="L74" i="8"/>
  <c r="O761" i="9"/>
  <c r="O801" i="9"/>
  <c r="O835" i="9"/>
  <c r="O955" i="9"/>
  <c r="O817" i="9"/>
  <c r="O753" i="9"/>
  <c r="O775" i="9"/>
  <c r="O949" i="9"/>
  <c r="O1007" i="9"/>
  <c r="O871" i="9"/>
  <c r="O441" i="9"/>
  <c r="O1011" i="9"/>
  <c r="M1011" i="9"/>
  <c r="M999" i="9"/>
  <c r="O999" i="9"/>
  <c r="O989" i="9"/>
  <c r="M989" i="9"/>
  <c r="O985" i="9"/>
  <c r="M985" i="9"/>
  <c r="O983" i="9"/>
  <c r="M983" i="9"/>
  <c r="M973" i="9"/>
  <c r="O973" i="9"/>
  <c r="O969" i="9"/>
  <c r="M969" i="9"/>
  <c r="O963" i="9"/>
  <c r="M963" i="9"/>
  <c r="M947" i="9"/>
  <c r="O947" i="9"/>
  <c r="O935" i="9"/>
  <c r="M935" i="9"/>
  <c r="M931" i="9"/>
  <c r="O931" i="9"/>
  <c r="M929" i="9"/>
  <c r="O929" i="9"/>
  <c r="O923" i="9"/>
  <c r="M923" i="9"/>
  <c r="O921" i="9"/>
  <c r="M921" i="9"/>
  <c r="O915" i="9"/>
  <c r="M915" i="9"/>
  <c r="M911" i="9"/>
  <c r="O911" i="9"/>
  <c r="M895" i="9"/>
  <c r="O895" i="9"/>
  <c r="M887" i="9"/>
  <c r="O887" i="9"/>
  <c r="M865" i="9"/>
  <c r="O865" i="9"/>
  <c r="O857" i="9"/>
  <c r="M857" i="9"/>
  <c r="M849" i="9"/>
  <c r="O849" i="9"/>
  <c r="M837" i="9"/>
  <c r="O837" i="9"/>
  <c r="M829" i="9"/>
  <c r="O829" i="9"/>
  <c r="O825" i="9"/>
  <c r="M825" i="9"/>
  <c r="O823" i="9"/>
  <c r="M823" i="9"/>
  <c r="M803" i="9"/>
  <c r="O803" i="9"/>
  <c r="O789" i="9"/>
  <c r="M789" i="9"/>
  <c r="O773" i="9"/>
  <c r="M773" i="9"/>
  <c r="O765" i="9"/>
  <c r="M765" i="9"/>
  <c r="O755" i="9"/>
  <c r="M755" i="9"/>
  <c r="O747" i="9"/>
  <c r="M747" i="9"/>
  <c r="M737" i="9"/>
  <c r="O737" i="9"/>
  <c r="M729" i="9"/>
  <c r="O729" i="9"/>
  <c r="M713" i="9"/>
  <c r="O713" i="9"/>
  <c r="O695" i="9"/>
  <c r="M695" i="9"/>
  <c r="O685" i="9"/>
  <c r="M685" i="9"/>
  <c r="M675" i="9"/>
  <c r="O675" i="9"/>
  <c r="M671" i="9"/>
  <c r="O671" i="9"/>
  <c r="M655" i="9"/>
  <c r="O655" i="9"/>
  <c r="M639" i="9"/>
  <c r="O639" i="9"/>
  <c r="M625" i="9"/>
  <c r="O625" i="9"/>
  <c r="O603" i="9"/>
  <c r="M603" i="9"/>
  <c r="O573" i="9"/>
  <c r="M573" i="9"/>
  <c r="O561" i="9"/>
  <c r="M561" i="9"/>
  <c r="O519" i="9"/>
  <c r="M519" i="9"/>
  <c r="M457" i="9"/>
  <c r="O457" i="9"/>
  <c r="M449" i="9"/>
  <c r="O449" i="9"/>
  <c r="O437" i="9"/>
  <c r="M437" i="9"/>
  <c r="M393" i="9"/>
  <c r="O393" i="9"/>
  <c r="M359" i="9"/>
  <c r="O359" i="9"/>
  <c r="M357" i="9"/>
  <c r="O357" i="9"/>
  <c r="O353" i="9"/>
  <c r="M353" i="9"/>
  <c r="M349" i="9"/>
  <c r="O349" i="9"/>
  <c r="M341" i="9"/>
  <c r="O341" i="9"/>
  <c r="O335" i="9"/>
  <c r="M335" i="9"/>
  <c r="M323" i="9"/>
  <c r="O323" i="9"/>
  <c r="M315" i="9"/>
  <c r="O315" i="9"/>
  <c r="O303" i="9"/>
  <c r="M303" i="9"/>
  <c r="M32" i="9"/>
  <c r="O783" i="9"/>
  <c r="O799" i="9"/>
  <c r="O807" i="9"/>
  <c r="O831" i="9"/>
  <c r="O847" i="9"/>
  <c r="O859" i="9"/>
  <c r="O939" i="9"/>
  <c r="O959" i="9"/>
  <c r="O997" i="9"/>
  <c r="O981" i="9"/>
  <c r="O1003" i="9"/>
  <c r="O971" i="9"/>
  <c r="O1009" i="9"/>
  <c r="O875" i="9"/>
  <c r="O965" i="9"/>
  <c r="O991" i="9"/>
  <c r="O421" i="9"/>
  <c r="O677" i="9"/>
  <c r="O407" i="9"/>
  <c r="O463" i="9"/>
  <c r="M511" i="9"/>
  <c r="M617" i="9"/>
  <c r="O627" i="9"/>
  <c r="O697" i="9"/>
  <c r="O717" i="9"/>
  <c r="O779" i="9"/>
  <c r="O797" i="9"/>
  <c r="O827" i="9"/>
  <c r="O877" i="9"/>
  <c r="M889" i="9"/>
  <c r="M903" i="9"/>
  <c r="M919" i="9"/>
  <c r="O979" i="9"/>
  <c r="O333" i="9"/>
  <c r="O351" i="9"/>
  <c r="O403" i="9"/>
  <c r="O439" i="9"/>
  <c r="M501" i="9"/>
  <c r="M545" i="9"/>
  <c r="O597" i="9"/>
  <c r="O613" i="9"/>
  <c r="O663" i="9"/>
  <c r="M781" i="9"/>
  <c r="M621" i="9"/>
  <c r="O641" i="9"/>
  <c r="M861" i="9"/>
  <c r="O893" i="9"/>
  <c r="O909" i="9"/>
  <c r="M1001" i="9"/>
  <c r="M995" i="9"/>
  <c r="O945" i="9"/>
  <c r="M941" i="9"/>
  <c r="M937" i="9"/>
  <c r="O913" i="9"/>
  <c r="M907" i="9"/>
  <c r="M905" i="9"/>
  <c r="M899" i="9"/>
  <c r="O897" i="9"/>
  <c r="M881" i="9"/>
  <c r="O873" i="9"/>
  <c r="O863" i="9"/>
  <c r="O853" i="9"/>
  <c r="M805" i="9"/>
  <c r="M757" i="9"/>
  <c r="M735" i="9"/>
  <c r="O733" i="9"/>
  <c r="O711" i="9"/>
  <c r="M453" i="9"/>
  <c r="O433" i="9"/>
  <c r="M389" i="9"/>
  <c r="M381" i="9"/>
  <c r="O373" i="9"/>
  <c r="M367" i="9"/>
  <c r="O309" i="9"/>
  <c r="M247" i="9"/>
  <c r="M227" i="9"/>
  <c r="M1014" i="9"/>
  <c r="O1014" i="9"/>
  <c r="M1002" i="9"/>
  <c r="O1002" i="9"/>
  <c r="O988" i="9"/>
  <c r="M988" i="9"/>
  <c r="M972" i="9"/>
  <c r="O972" i="9"/>
  <c r="M950" i="9"/>
  <c r="O950" i="9"/>
  <c r="M916" i="9"/>
  <c r="O916" i="9"/>
  <c r="M860" i="9"/>
  <c r="O860" i="9"/>
  <c r="M826" i="9"/>
  <c r="O826" i="9"/>
  <c r="M806" i="9"/>
  <c r="O806" i="9"/>
  <c r="M774" i="9"/>
  <c r="O774" i="9"/>
  <c r="M768" i="9"/>
  <c r="O768" i="9"/>
  <c r="O694" i="9"/>
  <c r="M694" i="9"/>
  <c r="M670" i="9"/>
  <c r="O670" i="9"/>
  <c r="M662" i="9"/>
  <c r="O662" i="9"/>
  <c r="O632" i="9"/>
  <c r="M632" i="9"/>
  <c r="O614" i="9"/>
  <c r="M614" i="9"/>
  <c r="O602" i="9"/>
  <c r="M602" i="9"/>
  <c r="M558" i="9"/>
  <c r="O558" i="9"/>
  <c r="O470" i="9"/>
  <c r="M470" i="9"/>
  <c r="O458" i="9"/>
  <c r="M458" i="9"/>
  <c r="O454" i="9"/>
  <c r="M454" i="9"/>
  <c r="M450" i="9"/>
  <c r="O450" i="9"/>
  <c r="M446" i="9"/>
  <c r="O446" i="9"/>
  <c r="M438" i="9"/>
  <c r="O438" i="9"/>
  <c r="M434" i="9"/>
  <c r="O434" i="9"/>
  <c r="O430" i="9"/>
  <c r="M430" i="9"/>
  <c r="M422" i="9"/>
  <c r="O422" i="9"/>
  <c r="O414" i="9"/>
  <c r="M414" i="9"/>
  <c r="M406" i="9"/>
  <c r="O406" i="9"/>
  <c r="O398" i="9"/>
  <c r="M398" i="9"/>
  <c r="O394" i="9"/>
  <c r="M394" i="9"/>
  <c r="M390" i="9"/>
  <c r="O390" i="9"/>
  <c r="M384" i="9"/>
  <c r="O384" i="9"/>
  <c r="M364" i="9"/>
  <c r="O364" i="9"/>
  <c r="M322" i="9"/>
  <c r="O322" i="9"/>
  <c r="M306" i="9"/>
  <c r="O306" i="9"/>
  <c r="O202" i="9"/>
  <c r="M202" i="9"/>
  <c r="O427" i="9"/>
  <c r="M427" i="9"/>
  <c r="M423" i="9"/>
  <c r="O423" i="9"/>
  <c r="O387" i="9"/>
  <c r="M387" i="9"/>
  <c r="O383" i="9"/>
  <c r="M383" i="9"/>
  <c r="O363" i="9"/>
  <c r="M363" i="9"/>
  <c r="M331" i="9"/>
  <c r="O331" i="9"/>
  <c r="M191" i="9"/>
  <c r="O191" i="9"/>
  <c r="M22" i="9"/>
  <c r="O891" i="9"/>
  <c r="O943" i="9"/>
  <c r="O771" i="9"/>
  <c r="O839" i="9"/>
  <c r="O855" i="9"/>
  <c r="O933" i="9"/>
  <c r="O957" i="9"/>
  <c r="O883" i="9"/>
  <c r="O879" i="9"/>
  <c r="M867" i="9"/>
  <c r="O811" i="9"/>
  <c r="M611" i="9"/>
  <c r="O601" i="9"/>
  <c r="M497" i="9"/>
  <c r="M475" i="9"/>
  <c r="M469" i="9"/>
  <c r="O431" i="9"/>
  <c r="M425" i="9"/>
  <c r="O417" i="9"/>
  <c r="O405" i="9"/>
  <c r="O385" i="9"/>
  <c r="O347" i="9"/>
  <c r="O345" i="9"/>
  <c r="M339" i="9"/>
  <c r="O337" i="9"/>
  <c r="O327" i="9"/>
  <c r="O325" i="9"/>
  <c r="M319" i="9"/>
  <c r="O311" i="9"/>
  <c r="O307" i="9"/>
  <c r="M305" i="9"/>
  <c r="M295" i="9"/>
  <c r="M285" i="9"/>
  <c r="M223" i="9"/>
  <c r="M16" i="9"/>
  <c r="I49" i="6"/>
  <c r="M49" i="6"/>
  <c r="I79" i="6"/>
  <c r="M79" i="6"/>
  <c r="I85" i="6"/>
  <c r="M85" i="6"/>
  <c r="I95" i="6"/>
  <c r="M95" i="6"/>
  <c r="J66" i="8"/>
  <c r="I6" i="8"/>
  <c r="L6" i="8"/>
  <c r="I41" i="8"/>
  <c r="L41" i="8"/>
  <c r="I38" i="8"/>
  <c r="L38" i="8"/>
  <c r="I14" i="8"/>
  <c r="L14" i="8"/>
  <c r="I21" i="8"/>
  <c r="L21" i="8"/>
  <c r="I38" i="6"/>
  <c r="M38" i="6"/>
  <c r="K138" i="6"/>
  <c r="I138" i="6"/>
  <c r="M138" i="6"/>
  <c r="K120" i="6"/>
  <c r="I120" i="6"/>
  <c r="M120" i="6"/>
  <c r="J37" i="8"/>
  <c r="I37" i="8"/>
  <c r="L37" i="8"/>
  <c r="I83" i="6"/>
  <c r="M83" i="6"/>
  <c r="I87" i="6"/>
  <c r="M87" i="6"/>
  <c r="I93" i="6"/>
  <c r="M93" i="6"/>
  <c r="I97" i="6"/>
  <c r="M97" i="6"/>
  <c r="I67" i="8"/>
  <c r="L67" i="8"/>
  <c r="I55" i="8"/>
  <c r="L55" i="8"/>
  <c r="I48" i="8"/>
  <c r="L48" i="8"/>
  <c r="I215" i="5"/>
  <c r="L215" i="5"/>
  <c r="I213" i="5"/>
  <c r="L213" i="5"/>
  <c r="I210" i="5"/>
  <c r="L210" i="5"/>
  <c r="I208" i="5"/>
  <c r="L208" i="5"/>
  <c r="I206" i="5"/>
  <c r="L206" i="5"/>
  <c r="I204" i="5"/>
  <c r="L204" i="5"/>
  <c r="I202" i="5"/>
  <c r="L202" i="5"/>
  <c r="I200" i="5"/>
  <c r="L200" i="5"/>
  <c r="I198" i="5"/>
  <c r="L198" i="5"/>
  <c r="I195" i="5"/>
  <c r="L195" i="5"/>
  <c r="I193" i="5"/>
  <c r="L193" i="5"/>
  <c r="I189" i="5"/>
  <c r="L189" i="5"/>
  <c r="I187" i="5"/>
  <c r="L187" i="5"/>
  <c r="I185" i="5"/>
  <c r="L185" i="5"/>
  <c r="I183" i="5"/>
  <c r="L183" i="5"/>
  <c r="I181" i="5"/>
  <c r="L181" i="5"/>
  <c r="I178" i="5"/>
  <c r="L178" i="5"/>
  <c r="I176" i="5"/>
  <c r="L176" i="5"/>
  <c r="I174" i="5"/>
  <c r="L174" i="5"/>
  <c r="I172" i="5"/>
  <c r="L172" i="5"/>
  <c r="I170" i="5"/>
  <c r="L170" i="5"/>
  <c r="I168" i="5"/>
  <c r="L168" i="5"/>
  <c r="I166" i="5"/>
  <c r="L166" i="5"/>
  <c r="I164" i="5"/>
  <c r="L164" i="5"/>
  <c r="I162" i="5"/>
  <c r="L162" i="5"/>
  <c r="I160" i="5"/>
  <c r="L160" i="5"/>
  <c r="I158" i="5"/>
  <c r="L158" i="5"/>
  <c r="I156" i="5"/>
  <c r="L156" i="5"/>
  <c r="I154" i="5"/>
  <c r="L154" i="5"/>
  <c r="I152" i="5"/>
  <c r="L152" i="5"/>
  <c r="I150" i="5"/>
  <c r="L150" i="5"/>
  <c r="I148" i="5"/>
  <c r="L148" i="5"/>
  <c r="I146" i="5"/>
  <c r="L146" i="5"/>
  <c r="I144" i="5"/>
  <c r="L144" i="5"/>
  <c r="I142" i="5"/>
  <c r="L142" i="5"/>
  <c r="I10" i="6"/>
  <c r="M10" i="6"/>
  <c r="I86" i="6"/>
  <c r="M86" i="6"/>
  <c r="K70" i="6"/>
  <c r="I70" i="6"/>
  <c r="M70" i="6"/>
  <c r="K50" i="6"/>
  <c r="I50" i="6"/>
  <c r="M50" i="6"/>
  <c r="I31" i="6"/>
  <c r="M31" i="6"/>
  <c r="I29" i="6"/>
  <c r="M29" i="6"/>
  <c r="I140" i="5"/>
  <c r="L140" i="5"/>
  <c r="I138" i="5"/>
  <c r="L138" i="5"/>
  <c r="I136" i="5"/>
  <c r="L136" i="5"/>
  <c r="I134" i="5"/>
  <c r="L134" i="5"/>
  <c r="I132" i="5"/>
  <c r="L132" i="5"/>
  <c r="I130" i="5"/>
  <c r="L130" i="5"/>
  <c r="I128" i="5"/>
  <c r="L128" i="5"/>
  <c r="I126" i="5"/>
  <c r="L126" i="5"/>
  <c r="I124" i="5"/>
  <c r="L124" i="5"/>
  <c r="I122" i="5"/>
  <c r="L122" i="5"/>
  <c r="I120" i="5"/>
  <c r="L120" i="5"/>
  <c r="I118" i="5"/>
  <c r="L118" i="5"/>
  <c r="I116" i="5"/>
  <c r="L116" i="5"/>
  <c r="I114" i="5"/>
  <c r="L114" i="5"/>
  <c r="I112" i="5"/>
  <c r="L112" i="5"/>
  <c r="I110" i="5"/>
  <c r="L110" i="5"/>
  <c r="I108" i="5"/>
  <c r="L108" i="5"/>
  <c r="I106" i="5"/>
  <c r="L106" i="5"/>
  <c r="I104" i="5"/>
  <c r="L104" i="5"/>
  <c r="I102" i="5"/>
  <c r="L102" i="5"/>
  <c r="I100" i="5"/>
  <c r="L100" i="5"/>
  <c r="I98" i="5"/>
  <c r="L98" i="5"/>
  <c r="I96" i="5"/>
  <c r="L96" i="5"/>
  <c r="I94" i="5"/>
  <c r="L94" i="5"/>
  <c r="I92" i="5"/>
  <c r="L92" i="5"/>
  <c r="I90" i="5"/>
  <c r="L90" i="5"/>
  <c r="I88" i="5"/>
  <c r="L88" i="5"/>
  <c r="I86" i="5"/>
  <c r="L86" i="5"/>
  <c r="I84" i="5"/>
  <c r="L84" i="5"/>
  <c r="I82" i="5"/>
  <c r="L82" i="5"/>
  <c r="I80" i="5"/>
  <c r="L80" i="5"/>
  <c r="I78" i="5"/>
  <c r="L78" i="5"/>
  <c r="I76" i="5"/>
  <c r="L76" i="5"/>
  <c r="I74" i="5"/>
  <c r="L74" i="5"/>
  <c r="I72" i="5"/>
  <c r="L72" i="5"/>
  <c r="I70" i="5"/>
  <c r="L70" i="5"/>
  <c r="I68" i="5"/>
  <c r="L68" i="5"/>
  <c r="I66" i="5"/>
  <c r="L66" i="5"/>
  <c r="I64" i="5"/>
  <c r="L64" i="5"/>
  <c r="I62" i="5"/>
  <c r="L62" i="5"/>
  <c r="I60" i="5"/>
  <c r="L60" i="5"/>
  <c r="I58" i="5"/>
  <c r="L58" i="5"/>
  <c r="I56" i="5"/>
  <c r="L56" i="5"/>
  <c r="I54" i="5"/>
  <c r="L54" i="5"/>
  <c r="I52" i="5"/>
  <c r="L52" i="5"/>
  <c r="I50" i="5"/>
  <c r="L50" i="5"/>
  <c r="I48" i="5"/>
  <c r="L48" i="5"/>
  <c r="I46" i="5"/>
  <c r="L46" i="5"/>
  <c r="I44" i="5"/>
  <c r="L44" i="5"/>
  <c r="I42" i="5"/>
  <c r="L42" i="5"/>
  <c r="I40" i="5"/>
  <c r="L40" i="5"/>
  <c r="I38" i="5"/>
  <c r="L38" i="5"/>
  <c r="I36" i="5"/>
  <c r="L36" i="5"/>
  <c r="I34" i="5"/>
  <c r="L34" i="5"/>
  <c r="I32" i="5"/>
  <c r="L32" i="5"/>
  <c r="I30" i="5"/>
  <c r="L30" i="5"/>
  <c r="I28" i="5"/>
  <c r="L28" i="5"/>
  <c r="I26" i="5"/>
  <c r="L26" i="5"/>
  <c r="I24" i="5"/>
  <c r="L24" i="5"/>
  <c r="I22" i="5"/>
  <c r="L22" i="5"/>
  <c r="I20" i="5"/>
  <c r="L20" i="5"/>
  <c r="I18" i="5"/>
  <c r="L18" i="5"/>
  <c r="I16" i="5"/>
  <c r="L16" i="5"/>
  <c r="I14" i="5"/>
  <c r="L14" i="5"/>
  <c r="I12" i="5"/>
  <c r="L12" i="5"/>
  <c r="I10" i="5"/>
  <c r="L10" i="5"/>
  <c r="I8" i="5"/>
  <c r="L8" i="5"/>
  <c r="I6" i="5"/>
  <c r="L6" i="5"/>
  <c r="I5" i="5"/>
  <c r="L5" i="5"/>
  <c r="I133" i="6"/>
  <c r="M133" i="6"/>
  <c r="I125" i="6"/>
  <c r="M125" i="6"/>
  <c r="I69" i="6"/>
  <c r="M69" i="6"/>
  <c r="M708" i="9"/>
  <c r="O708" i="9"/>
  <c r="M672" i="9"/>
  <c r="O672" i="9"/>
  <c r="O600" i="9"/>
  <c r="M600" i="9"/>
  <c r="M452" i="9"/>
  <c r="O452" i="9"/>
  <c r="M420" i="9"/>
  <c r="O420" i="9"/>
  <c r="M392" i="9"/>
  <c r="O392" i="9"/>
  <c r="O336" i="9"/>
  <c r="M336" i="9"/>
  <c r="M220" i="9"/>
  <c r="O220" i="9"/>
  <c r="O216" i="9"/>
  <c r="M216" i="9"/>
  <c r="H10" i="1"/>
  <c r="H11" i="1"/>
  <c r="H12" i="1"/>
  <c r="H13" i="1"/>
  <c r="H14" i="1"/>
  <c r="H15" i="1"/>
  <c r="H16" i="1"/>
  <c r="H17" i="1"/>
  <c r="H18" i="1"/>
  <c r="H19" i="1"/>
  <c r="H20" i="1"/>
  <c r="H21" i="1"/>
  <c r="J44" i="8"/>
  <c r="I33" i="6"/>
  <c r="M33" i="6"/>
  <c r="K39" i="6"/>
  <c r="K71" i="6"/>
  <c r="K99" i="6"/>
  <c r="K133" i="6"/>
  <c r="I58" i="8"/>
  <c r="L58" i="8"/>
  <c r="I33" i="8"/>
  <c r="L33" i="8"/>
  <c r="I30" i="8"/>
  <c r="L30" i="8"/>
  <c r="I46" i="8"/>
  <c r="L46" i="8"/>
  <c r="I73" i="8"/>
  <c r="L73" i="8"/>
  <c r="J65" i="8"/>
  <c r="I50" i="8"/>
  <c r="L50" i="8"/>
  <c r="I7" i="8"/>
  <c r="L7" i="8"/>
  <c r="I114" i="6"/>
  <c r="M114" i="6"/>
  <c r="I88" i="6"/>
  <c r="M88" i="6"/>
  <c r="I80" i="6"/>
  <c r="M80" i="6"/>
  <c r="I54" i="6"/>
  <c r="M54" i="6"/>
  <c r="I26" i="6"/>
  <c r="M26" i="6"/>
  <c r="I14" i="6"/>
  <c r="M14" i="6"/>
  <c r="I6" i="6"/>
  <c r="I18" i="8"/>
  <c r="L18" i="8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20" i="5"/>
  <c r="J221" i="5"/>
  <c r="I103" i="6"/>
  <c r="M103" i="6"/>
  <c r="I37" i="6"/>
  <c r="M37" i="6"/>
  <c r="I51" i="6"/>
  <c r="M51" i="6"/>
  <c r="I53" i="6"/>
  <c r="M53" i="6"/>
  <c r="I55" i="6"/>
  <c r="M55" i="6"/>
  <c r="I61" i="6"/>
  <c r="M61" i="6"/>
  <c r="I63" i="6"/>
  <c r="M63" i="6"/>
  <c r="I65" i="6"/>
  <c r="M65" i="6"/>
  <c r="I75" i="6"/>
  <c r="M75" i="6"/>
  <c r="I77" i="6"/>
  <c r="M77" i="6"/>
  <c r="K103" i="6"/>
  <c r="I111" i="6"/>
  <c r="M111" i="6"/>
  <c r="K119" i="6"/>
  <c r="I135" i="6"/>
  <c r="M135" i="6"/>
  <c r="I130" i="6"/>
  <c r="M130" i="6"/>
  <c r="I122" i="6"/>
  <c r="M122" i="6"/>
  <c r="I118" i="6"/>
  <c r="M118" i="6"/>
  <c r="I112" i="6"/>
  <c r="M112" i="6"/>
  <c r="I104" i="6"/>
  <c r="M104" i="6"/>
  <c r="I98" i="6"/>
  <c r="M98" i="6"/>
  <c r="I82" i="6"/>
  <c r="M82" i="6"/>
  <c r="I66" i="6"/>
  <c r="M66" i="6"/>
  <c r="I34" i="6"/>
  <c r="M34" i="6"/>
  <c r="I22" i="6"/>
  <c r="M22" i="6"/>
  <c r="I145" i="6"/>
  <c r="M145" i="6"/>
  <c r="I129" i="6"/>
  <c r="M129" i="6"/>
  <c r="I113" i="6"/>
  <c r="M113" i="6"/>
  <c r="M976" i="9"/>
  <c r="M964" i="9"/>
  <c r="M1008" i="9"/>
  <c r="M912" i="9"/>
  <c r="O908" i="9"/>
  <c r="O840" i="9"/>
  <c r="M800" i="9"/>
  <c r="M664" i="9"/>
  <c r="M82" i="9"/>
  <c r="M1004" i="9"/>
  <c r="O1004" i="9"/>
  <c r="M996" i="9"/>
  <c r="O996" i="9"/>
  <c r="M980" i="9"/>
  <c r="O980" i="9"/>
  <c r="M968" i="9"/>
  <c r="O968" i="9"/>
  <c r="M960" i="9"/>
  <c r="O960" i="9"/>
  <c r="O956" i="9"/>
  <c r="M956" i="9"/>
  <c r="M940" i="9"/>
  <c r="O940" i="9"/>
  <c r="M936" i="9"/>
  <c r="O936" i="9"/>
  <c r="M932" i="9"/>
  <c r="O932" i="9"/>
  <c r="M892" i="9"/>
  <c r="O892" i="9"/>
  <c r="O888" i="9"/>
  <c r="M888" i="9"/>
  <c r="O884" i="9"/>
  <c r="M884" i="9"/>
  <c r="M876" i="9"/>
  <c r="O876" i="9"/>
  <c r="O872" i="9"/>
  <c r="M872" i="9"/>
  <c r="O868" i="9"/>
  <c r="M868" i="9"/>
  <c r="M848" i="9"/>
  <c r="O848" i="9"/>
  <c r="M844" i="9"/>
  <c r="O844" i="9"/>
  <c r="M828" i="9"/>
  <c r="O828" i="9"/>
  <c r="M796" i="9"/>
  <c r="O796" i="9"/>
  <c r="M780" i="9"/>
  <c r="O780" i="9"/>
  <c r="M764" i="9"/>
  <c r="O764" i="9"/>
  <c r="M744" i="9"/>
  <c r="O744" i="9"/>
  <c r="M736" i="9"/>
  <c r="O736" i="9"/>
  <c r="M728" i="9"/>
  <c r="O728" i="9"/>
  <c r="O704" i="9"/>
  <c r="M704" i="9"/>
  <c r="M692" i="9"/>
  <c r="O692" i="9"/>
  <c r="M684" i="9"/>
  <c r="O684" i="9"/>
  <c r="M680" i="9"/>
  <c r="O680" i="9"/>
  <c r="M660" i="9"/>
  <c r="O660" i="9"/>
  <c r="M620" i="9"/>
  <c r="O620" i="9"/>
  <c r="M612" i="9"/>
  <c r="O612" i="9"/>
  <c r="M608" i="9"/>
  <c r="O608" i="9"/>
  <c r="M596" i="9"/>
  <c r="O596" i="9"/>
  <c r="M568" i="9"/>
  <c r="O568" i="9"/>
  <c r="O564" i="9"/>
  <c r="M564" i="9"/>
  <c r="O544" i="9"/>
  <c r="M544" i="9"/>
  <c r="M540" i="9"/>
  <c r="O540" i="9"/>
  <c r="O536" i="9"/>
  <c r="M536" i="9"/>
  <c r="M532" i="9"/>
  <c r="O532" i="9"/>
  <c r="O492" i="9"/>
  <c r="M492" i="9"/>
  <c r="O468" i="9"/>
  <c r="M468" i="9"/>
  <c r="M464" i="9"/>
  <c r="O464" i="9"/>
  <c r="M456" i="9"/>
  <c r="O456" i="9"/>
  <c r="O448" i="9"/>
  <c r="M448" i="9"/>
  <c r="M444" i="9"/>
  <c r="O444" i="9"/>
  <c r="O424" i="9"/>
  <c r="M424" i="9"/>
  <c r="M412" i="9"/>
  <c r="O412" i="9"/>
  <c r="O408" i="9"/>
  <c r="M408" i="9"/>
  <c r="O396" i="9"/>
  <c r="M396" i="9"/>
  <c r="O388" i="9"/>
  <c r="M388" i="9"/>
  <c r="O380" i="9"/>
  <c r="M380" i="9"/>
  <c r="O376" i="9"/>
  <c r="M376" i="9"/>
  <c r="O368" i="9"/>
  <c r="M368" i="9"/>
  <c r="O360" i="9"/>
  <c r="M360" i="9"/>
  <c r="M356" i="9"/>
  <c r="O356" i="9"/>
  <c r="M352" i="9"/>
  <c r="O352" i="9"/>
  <c r="O348" i="9"/>
  <c r="M348" i="9"/>
  <c r="M344" i="9"/>
  <c r="O344" i="9"/>
  <c r="O340" i="9"/>
  <c r="M340" i="9"/>
  <c r="M320" i="9"/>
  <c r="O320" i="9"/>
  <c r="O316" i="9"/>
  <c r="M316" i="9"/>
  <c r="O249" i="9"/>
  <c r="M249" i="9"/>
  <c r="O245" i="9"/>
  <c r="M245" i="9"/>
  <c r="O237" i="9"/>
  <c r="M237" i="9"/>
  <c r="M225" i="9"/>
  <c r="O225" i="9"/>
  <c r="O209" i="9"/>
  <c r="M209" i="9"/>
  <c r="O205" i="9"/>
  <c r="M205" i="9"/>
  <c r="M189" i="9"/>
  <c r="O948" i="9"/>
  <c r="M992" i="9"/>
  <c r="O1000" i="9"/>
  <c r="M792" i="9"/>
  <c r="M756" i="9"/>
  <c r="O904" i="9"/>
  <c r="O824" i="9"/>
  <c r="M788" i="9"/>
  <c r="M604" i="9"/>
  <c r="O460" i="9"/>
  <c r="M428" i="9"/>
  <c r="O400" i="9"/>
  <c r="M273" i="9"/>
  <c r="O273" i="9"/>
  <c r="O257" i="9"/>
  <c r="M257" i="9"/>
  <c r="O62" i="9"/>
  <c r="M312" i="9"/>
  <c r="O312" i="9"/>
  <c r="M304" i="9"/>
  <c r="O304" i="9"/>
  <c r="M281" i="9"/>
  <c r="O281" i="9"/>
  <c r="O265" i="9"/>
  <c r="M265" i="9"/>
  <c r="M25" i="9"/>
  <c r="M292" i="9"/>
  <c r="M300" i="9"/>
  <c r="M253" i="9"/>
  <c r="M277" i="9"/>
  <c r="M308" i="9"/>
  <c r="O679" i="9"/>
  <c r="M679" i="9"/>
  <c r="O615" i="9"/>
  <c r="M615" i="9"/>
  <c r="M595" i="9"/>
  <c r="O595" i="9"/>
  <c r="M527" i="9"/>
  <c r="O527" i="9"/>
  <c r="M479" i="9"/>
  <c r="O479" i="9"/>
  <c r="O455" i="9"/>
  <c r="M455" i="9"/>
  <c r="O451" i="9"/>
  <c r="M451" i="9"/>
  <c r="M443" i="9"/>
  <c r="O443" i="9"/>
  <c r="O399" i="9"/>
  <c r="M399" i="9"/>
  <c r="O391" i="9"/>
  <c r="M391" i="9"/>
  <c r="M371" i="9"/>
  <c r="O371" i="9"/>
  <c r="M355" i="9"/>
  <c r="O355" i="9"/>
  <c r="M113" i="9"/>
  <c r="O113" i="9"/>
  <c r="O211" i="9"/>
  <c r="M211" i="9"/>
  <c r="O207" i="9"/>
  <c r="M207" i="9"/>
  <c r="O199" i="9"/>
  <c r="M199" i="9"/>
  <c r="M230" i="9"/>
  <c r="O230" i="9"/>
  <c r="K78" i="6"/>
  <c r="I78" i="6"/>
  <c r="M78" i="6"/>
  <c r="J42" i="8"/>
  <c r="I72" i="8"/>
  <c r="L72" i="8"/>
  <c r="I49" i="8"/>
  <c r="L49" i="8"/>
  <c r="I5" i="8"/>
  <c r="L5" i="8"/>
  <c r="I16" i="8"/>
  <c r="L16" i="8"/>
  <c r="I62" i="8"/>
  <c r="L62" i="8"/>
  <c r="I126" i="6"/>
  <c r="M126" i="6"/>
  <c r="I110" i="6"/>
  <c r="M110" i="6"/>
  <c r="K142" i="6"/>
  <c r="I142" i="6"/>
  <c r="M142" i="6"/>
  <c r="K124" i="6"/>
  <c r="I124" i="6"/>
  <c r="M124" i="6"/>
  <c r="K108" i="6"/>
  <c r="I108" i="6"/>
  <c r="M108" i="6"/>
  <c r="K94" i="6"/>
  <c r="I94" i="6"/>
  <c r="M94" i="6"/>
  <c r="K62" i="6"/>
  <c r="I62" i="6"/>
  <c r="M62" i="6"/>
  <c r="K46" i="6"/>
  <c r="I46" i="6"/>
  <c r="M46" i="6"/>
  <c r="K30" i="6"/>
  <c r="I30" i="6"/>
  <c r="M30" i="6"/>
  <c r="K134" i="6"/>
  <c r="I134" i="6"/>
  <c r="M134" i="6"/>
  <c r="K116" i="6"/>
  <c r="I116" i="6"/>
  <c r="M116" i="6"/>
  <c r="M35" i="9"/>
  <c r="M33" i="9"/>
  <c r="M19" i="9"/>
  <c r="M31" i="9"/>
  <c r="M28" i="9"/>
  <c r="C8" i="7"/>
  <c r="B8" i="7"/>
  <c r="M6" i="6"/>
  <c r="K140" i="6"/>
  <c r="I140" i="6"/>
  <c r="M140" i="6"/>
  <c r="I137" i="6"/>
  <c r="M137" i="6"/>
  <c r="K137" i="6"/>
  <c r="K132" i="6"/>
  <c r="I132" i="6"/>
  <c r="M132" i="6"/>
  <c r="I121" i="6"/>
  <c r="M121" i="6"/>
  <c r="K121" i="6"/>
  <c r="K105" i="6"/>
  <c r="I105" i="6"/>
  <c r="M105" i="6"/>
  <c r="K100" i="6"/>
  <c r="I100" i="6"/>
  <c r="M100" i="6"/>
  <c r="K92" i="6"/>
  <c r="I92" i="6"/>
  <c r="M92" i="6"/>
  <c r="K89" i="6"/>
  <c r="I89" i="6"/>
  <c r="M89" i="6"/>
  <c r="K84" i="6"/>
  <c r="I84" i="6"/>
  <c r="M84" i="6"/>
  <c r="K76" i="6"/>
  <c r="I76" i="6"/>
  <c r="M76" i="6"/>
  <c r="K73" i="6"/>
  <c r="I73" i="6"/>
  <c r="M73" i="6"/>
  <c r="K68" i="6"/>
  <c r="I68" i="6"/>
  <c r="M68" i="6"/>
  <c r="K60" i="6"/>
  <c r="I60" i="6"/>
  <c r="M60" i="6"/>
  <c r="K57" i="6"/>
  <c r="I57" i="6"/>
  <c r="M57" i="6"/>
  <c r="K52" i="6"/>
  <c r="I52" i="6"/>
  <c r="M52" i="6"/>
  <c r="K44" i="6"/>
  <c r="I44" i="6"/>
  <c r="M44" i="6"/>
  <c r="K41" i="6"/>
  <c r="I41" i="6"/>
  <c r="M41" i="6"/>
  <c r="K36" i="6"/>
  <c r="I36" i="6"/>
  <c r="M36" i="6"/>
  <c r="K28" i="6"/>
  <c r="I28" i="6"/>
  <c r="M28" i="6"/>
  <c r="K25" i="6"/>
  <c r="I25" i="6"/>
  <c r="M25" i="6"/>
  <c r="K23" i="6"/>
  <c r="I23" i="6"/>
  <c r="M23" i="6"/>
  <c r="K21" i="6"/>
  <c r="I21" i="6"/>
  <c r="M21" i="6"/>
  <c r="K19" i="6"/>
  <c r="I19" i="6"/>
  <c r="M19" i="6"/>
  <c r="K17" i="6"/>
  <c r="I17" i="6"/>
  <c r="M17" i="6"/>
  <c r="K15" i="6"/>
  <c r="I15" i="6"/>
  <c r="M15" i="6"/>
  <c r="K13" i="6"/>
  <c r="I13" i="6"/>
  <c r="M13" i="6"/>
  <c r="K11" i="6"/>
  <c r="I11" i="6"/>
  <c r="M11" i="6"/>
  <c r="K9" i="6"/>
  <c r="I9" i="6"/>
  <c r="M9" i="6"/>
  <c r="K7" i="6"/>
  <c r="I7" i="6"/>
  <c r="M7" i="6"/>
  <c r="I8" i="8"/>
  <c r="L8" i="8"/>
  <c r="J8" i="8"/>
  <c r="J13" i="8"/>
  <c r="I13" i="8"/>
  <c r="L13" i="8"/>
  <c r="I24" i="8"/>
  <c r="L24" i="8"/>
  <c r="J24" i="8"/>
  <c r="J223" i="5"/>
  <c r="I28" i="8"/>
  <c r="L28" i="8"/>
  <c r="I26" i="8"/>
  <c r="L26" i="8"/>
  <c r="I32" i="8"/>
  <c r="L32" i="8"/>
  <c r="I47" i="8"/>
  <c r="L47" i="8"/>
  <c r="I27" i="8"/>
  <c r="L27" i="8"/>
  <c r="I20" i="8"/>
  <c r="L20" i="8"/>
  <c r="I17" i="8"/>
  <c r="L17" i="8"/>
  <c r="I63" i="8"/>
  <c r="L63" i="8"/>
  <c r="I70" i="8"/>
  <c r="L70" i="8"/>
  <c r="I29" i="8"/>
  <c r="L29" i="8"/>
  <c r="J29" i="8"/>
  <c r="I53" i="8"/>
  <c r="L53" i="8"/>
  <c r="J53" i="8"/>
  <c r="I56" i="8"/>
  <c r="L56" i="8"/>
  <c r="J56" i="8"/>
  <c r="J69" i="8"/>
  <c r="I69" i="8"/>
  <c r="L69" i="8"/>
  <c r="K144" i="6"/>
  <c r="I144" i="6"/>
  <c r="M144" i="6"/>
  <c r="K136" i="6"/>
  <c r="I136" i="6"/>
  <c r="M136" i="6"/>
  <c r="K96" i="6"/>
  <c r="I96" i="6"/>
  <c r="M96" i="6"/>
  <c r="K72" i="6"/>
  <c r="I72" i="6"/>
  <c r="M72" i="6"/>
  <c r="K64" i="6"/>
  <c r="I64" i="6"/>
  <c r="M64" i="6"/>
  <c r="K56" i="6"/>
  <c r="I56" i="6"/>
  <c r="M56" i="6"/>
  <c r="K48" i="6"/>
  <c r="I48" i="6"/>
  <c r="M48" i="6"/>
  <c r="K40" i="6"/>
  <c r="I40" i="6"/>
  <c r="M40" i="6"/>
  <c r="K32" i="6"/>
  <c r="I32" i="6"/>
  <c r="M32" i="6"/>
  <c r="K24" i="6"/>
  <c r="I24" i="6"/>
  <c r="M24" i="6"/>
  <c r="K20" i="6"/>
  <c r="I20" i="6"/>
  <c r="M20" i="6"/>
  <c r="K16" i="6"/>
  <c r="I16" i="6"/>
  <c r="M16" i="6"/>
  <c r="K12" i="6"/>
  <c r="I12" i="6"/>
  <c r="M12" i="6"/>
  <c r="K8" i="6"/>
  <c r="I8" i="6"/>
  <c r="M8" i="6"/>
  <c r="M15" i="9"/>
  <c r="M23" i="9"/>
  <c r="M18" i="9"/>
  <c r="M27" i="9"/>
  <c r="L220" i="5"/>
  <c r="K221" i="6"/>
  <c r="J223" i="6"/>
  <c r="C5" i="7"/>
  <c r="C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220" i="6"/>
  <c r="J221" i="6"/>
  <c r="J222" i="6"/>
  <c r="M223" i="6"/>
  <c r="M220" i="6"/>
  <c r="M221" i="6"/>
  <c r="B5" i="7"/>
  <c r="B6" i="7"/>
  <c r="C7" i="7"/>
  <c r="B11" i="7"/>
  <c r="B10" i="7"/>
  <c r="B7" i="7"/>
  <c r="C9" i="7"/>
  <c r="B9" i="7"/>
  <c r="M222" i="6"/>
  <c r="C11" i="7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C10" i="7"/>
  <c r="O181" i="9"/>
  <c r="P181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009" i="9"/>
  <c r="N1010" i="9"/>
  <c r="N1011" i="9"/>
  <c r="N1012" i="9"/>
  <c r="N1013" i="9"/>
  <c r="N1014" i="9"/>
  <c r="B18" i="7"/>
  <c r="B24" i="7"/>
  <c r="O176" i="9"/>
  <c r="P176" i="9"/>
  <c r="F18" i="7"/>
  <c r="B19" i="7"/>
  <c r="B23" i="7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Q508" i="9"/>
  <c r="Q509" i="9"/>
  <c r="Q510" i="9"/>
  <c r="Q511" i="9"/>
  <c r="Q512" i="9"/>
  <c r="Q513" i="9"/>
  <c r="Q514" i="9"/>
  <c r="Q515" i="9"/>
  <c r="Q516" i="9"/>
  <c r="Q517" i="9"/>
  <c r="Q518" i="9"/>
  <c r="Q519" i="9"/>
  <c r="Q520" i="9"/>
  <c r="Q521" i="9"/>
  <c r="Q522" i="9"/>
  <c r="Q523" i="9"/>
  <c r="Q524" i="9"/>
  <c r="Q525" i="9"/>
  <c r="Q526" i="9"/>
  <c r="Q527" i="9"/>
  <c r="Q528" i="9"/>
  <c r="Q529" i="9"/>
  <c r="Q530" i="9"/>
  <c r="Q531" i="9"/>
  <c r="Q532" i="9"/>
  <c r="Q533" i="9"/>
  <c r="Q534" i="9"/>
  <c r="Q535" i="9"/>
  <c r="Q536" i="9"/>
  <c r="Q537" i="9"/>
  <c r="Q538" i="9"/>
  <c r="Q539" i="9"/>
  <c r="Q540" i="9"/>
  <c r="Q541" i="9"/>
  <c r="Q542" i="9"/>
  <c r="Q543" i="9"/>
  <c r="Q544" i="9"/>
  <c r="Q545" i="9"/>
  <c r="Q546" i="9"/>
  <c r="Q547" i="9"/>
  <c r="Q548" i="9"/>
  <c r="Q549" i="9"/>
  <c r="Q550" i="9"/>
  <c r="Q551" i="9"/>
  <c r="Q552" i="9"/>
  <c r="Q553" i="9"/>
  <c r="Q554" i="9"/>
  <c r="Q555" i="9"/>
  <c r="Q556" i="9"/>
  <c r="Q557" i="9"/>
  <c r="Q558" i="9"/>
  <c r="Q559" i="9"/>
  <c r="Q560" i="9"/>
  <c r="Q561" i="9"/>
  <c r="Q562" i="9"/>
  <c r="Q563" i="9"/>
  <c r="Q564" i="9"/>
  <c r="Q565" i="9"/>
  <c r="Q566" i="9"/>
  <c r="Q567" i="9"/>
  <c r="Q568" i="9"/>
  <c r="Q569" i="9"/>
  <c r="Q570" i="9"/>
  <c r="Q571" i="9"/>
  <c r="Q572" i="9"/>
  <c r="Q573" i="9"/>
  <c r="Q574" i="9"/>
  <c r="Q575" i="9"/>
  <c r="Q576" i="9"/>
  <c r="Q577" i="9"/>
  <c r="Q578" i="9"/>
  <c r="Q579" i="9"/>
  <c r="Q580" i="9"/>
  <c r="Q581" i="9"/>
  <c r="Q582" i="9"/>
  <c r="Q583" i="9"/>
  <c r="Q584" i="9"/>
  <c r="Q585" i="9"/>
  <c r="Q586" i="9"/>
  <c r="Q587" i="9"/>
  <c r="Q588" i="9"/>
  <c r="Q589" i="9"/>
  <c r="Q590" i="9"/>
  <c r="Q591" i="9"/>
  <c r="Q592" i="9"/>
  <c r="Q593" i="9"/>
  <c r="Q594" i="9"/>
  <c r="Q595" i="9"/>
  <c r="Q596" i="9"/>
  <c r="Q597" i="9"/>
  <c r="Q598" i="9"/>
  <c r="Q599" i="9"/>
  <c r="Q600" i="9"/>
  <c r="Q601" i="9"/>
  <c r="Q602" i="9"/>
  <c r="Q603" i="9"/>
  <c r="Q604" i="9"/>
  <c r="Q605" i="9"/>
  <c r="Q606" i="9"/>
  <c r="Q607" i="9"/>
  <c r="Q608" i="9"/>
  <c r="Q609" i="9"/>
  <c r="Q610" i="9"/>
  <c r="Q611" i="9"/>
  <c r="Q612" i="9"/>
  <c r="Q613" i="9"/>
  <c r="Q614" i="9"/>
  <c r="Q615" i="9"/>
  <c r="Q616" i="9"/>
  <c r="Q617" i="9"/>
  <c r="Q618" i="9"/>
  <c r="Q619" i="9"/>
  <c r="Q620" i="9"/>
  <c r="Q621" i="9"/>
  <c r="Q622" i="9"/>
  <c r="Q623" i="9"/>
  <c r="Q624" i="9"/>
  <c r="Q625" i="9"/>
  <c r="Q626" i="9"/>
  <c r="Q627" i="9"/>
  <c r="Q628" i="9"/>
  <c r="Q629" i="9"/>
  <c r="Q630" i="9"/>
  <c r="Q631" i="9"/>
  <c r="Q632" i="9"/>
  <c r="Q633" i="9"/>
  <c r="Q634" i="9"/>
  <c r="Q635" i="9"/>
  <c r="Q636" i="9"/>
  <c r="Q637" i="9"/>
  <c r="Q638" i="9"/>
  <c r="Q639" i="9"/>
  <c r="Q640" i="9"/>
  <c r="Q641" i="9"/>
  <c r="Q642" i="9"/>
  <c r="Q643" i="9"/>
  <c r="Q644" i="9"/>
  <c r="Q645" i="9"/>
  <c r="Q646" i="9"/>
  <c r="Q647" i="9"/>
  <c r="Q648" i="9"/>
  <c r="Q649" i="9"/>
  <c r="Q650" i="9"/>
  <c r="Q651" i="9"/>
  <c r="Q652" i="9"/>
  <c r="Q653" i="9"/>
  <c r="Q654" i="9"/>
  <c r="Q655" i="9"/>
  <c r="Q656" i="9"/>
  <c r="Q657" i="9"/>
  <c r="Q658" i="9"/>
  <c r="Q659" i="9"/>
  <c r="Q660" i="9"/>
  <c r="Q661" i="9"/>
  <c r="Q662" i="9"/>
  <c r="Q663" i="9"/>
  <c r="Q664" i="9"/>
  <c r="Q665" i="9"/>
  <c r="Q666" i="9"/>
  <c r="Q667" i="9"/>
  <c r="Q668" i="9"/>
  <c r="Q669" i="9"/>
  <c r="Q670" i="9"/>
  <c r="Q671" i="9"/>
  <c r="Q672" i="9"/>
  <c r="Q673" i="9"/>
  <c r="Q674" i="9"/>
  <c r="Q675" i="9"/>
  <c r="Q676" i="9"/>
  <c r="Q677" i="9"/>
  <c r="Q678" i="9"/>
  <c r="Q679" i="9"/>
  <c r="Q680" i="9"/>
  <c r="Q681" i="9"/>
  <c r="Q682" i="9"/>
  <c r="Q683" i="9"/>
  <c r="Q684" i="9"/>
  <c r="Q685" i="9"/>
  <c r="Q686" i="9"/>
  <c r="Q687" i="9"/>
  <c r="Q688" i="9"/>
  <c r="Q689" i="9"/>
  <c r="Q690" i="9"/>
  <c r="Q691" i="9"/>
  <c r="Q692" i="9"/>
  <c r="Q693" i="9"/>
  <c r="Q694" i="9"/>
  <c r="Q695" i="9"/>
  <c r="Q696" i="9"/>
  <c r="Q697" i="9"/>
  <c r="Q698" i="9"/>
  <c r="Q699" i="9"/>
  <c r="Q700" i="9"/>
  <c r="Q701" i="9"/>
  <c r="Q702" i="9"/>
  <c r="Q703" i="9"/>
  <c r="Q704" i="9"/>
  <c r="Q705" i="9"/>
  <c r="Q706" i="9"/>
  <c r="Q707" i="9"/>
  <c r="Q708" i="9"/>
  <c r="Q709" i="9"/>
  <c r="Q710" i="9"/>
  <c r="Q711" i="9"/>
  <c r="Q712" i="9"/>
  <c r="Q713" i="9"/>
  <c r="Q714" i="9"/>
  <c r="Q715" i="9"/>
  <c r="Q716" i="9"/>
  <c r="Q717" i="9"/>
  <c r="Q718" i="9"/>
  <c r="Q719" i="9"/>
  <c r="Q720" i="9"/>
  <c r="Q721" i="9"/>
  <c r="Q722" i="9"/>
  <c r="Q723" i="9"/>
  <c r="Q724" i="9"/>
  <c r="Q725" i="9"/>
  <c r="Q726" i="9"/>
  <c r="Q727" i="9"/>
  <c r="Q728" i="9"/>
  <c r="Q729" i="9"/>
  <c r="Q730" i="9"/>
  <c r="Q731" i="9"/>
  <c r="Q732" i="9"/>
  <c r="Q733" i="9"/>
  <c r="Q734" i="9"/>
  <c r="Q735" i="9"/>
  <c r="Q736" i="9"/>
  <c r="Q737" i="9"/>
  <c r="Q738" i="9"/>
  <c r="Q739" i="9"/>
  <c r="Q740" i="9"/>
  <c r="Q741" i="9"/>
  <c r="Q742" i="9"/>
  <c r="Q743" i="9"/>
  <c r="Q744" i="9"/>
  <c r="Q745" i="9"/>
  <c r="Q746" i="9"/>
  <c r="Q747" i="9"/>
  <c r="Q748" i="9"/>
  <c r="Q749" i="9"/>
  <c r="Q750" i="9"/>
  <c r="Q751" i="9"/>
  <c r="Q752" i="9"/>
  <c r="Q753" i="9"/>
  <c r="Q754" i="9"/>
  <c r="Q755" i="9"/>
  <c r="Q756" i="9"/>
  <c r="Q757" i="9"/>
  <c r="Q758" i="9"/>
  <c r="Q759" i="9"/>
  <c r="Q760" i="9"/>
  <c r="Q761" i="9"/>
  <c r="Q762" i="9"/>
  <c r="Q763" i="9"/>
  <c r="Q764" i="9"/>
  <c r="Q765" i="9"/>
  <c r="Q766" i="9"/>
  <c r="Q767" i="9"/>
  <c r="Q768" i="9"/>
  <c r="Q769" i="9"/>
  <c r="Q770" i="9"/>
  <c r="Q771" i="9"/>
  <c r="Q772" i="9"/>
  <c r="Q773" i="9"/>
  <c r="Q774" i="9"/>
  <c r="Q775" i="9"/>
  <c r="Q776" i="9"/>
  <c r="Q777" i="9"/>
  <c r="Q778" i="9"/>
  <c r="Q779" i="9"/>
  <c r="Q780" i="9"/>
  <c r="Q781" i="9"/>
  <c r="Q782" i="9"/>
  <c r="Q783" i="9"/>
  <c r="Q784" i="9"/>
  <c r="Q785" i="9"/>
  <c r="Q786" i="9"/>
  <c r="Q787" i="9"/>
  <c r="Q788" i="9"/>
  <c r="Q789" i="9"/>
  <c r="Q790" i="9"/>
  <c r="Q791" i="9"/>
  <c r="Q792" i="9"/>
  <c r="Q793" i="9"/>
  <c r="Q794" i="9"/>
  <c r="Q795" i="9"/>
  <c r="Q796" i="9"/>
  <c r="Q797" i="9"/>
  <c r="Q798" i="9"/>
  <c r="Q799" i="9"/>
  <c r="Q800" i="9"/>
  <c r="Q801" i="9"/>
  <c r="Q802" i="9"/>
  <c r="Q803" i="9"/>
  <c r="Q804" i="9"/>
  <c r="Q805" i="9"/>
  <c r="Q806" i="9"/>
  <c r="Q807" i="9"/>
  <c r="Q808" i="9"/>
  <c r="Q809" i="9"/>
  <c r="Q810" i="9"/>
  <c r="Q811" i="9"/>
  <c r="Q812" i="9"/>
  <c r="Q813" i="9"/>
  <c r="Q814" i="9"/>
  <c r="Q815" i="9"/>
  <c r="Q816" i="9"/>
  <c r="Q817" i="9"/>
  <c r="Q818" i="9"/>
  <c r="Q819" i="9"/>
  <c r="Q820" i="9"/>
  <c r="Q821" i="9"/>
  <c r="Q822" i="9"/>
  <c r="Q823" i="9"/>
  <c r="Q824" i="9"/>
  <c r="Q825" i="9"/>
  <c r="Q826" i="9"/>
  <c r="Q827" i="9"/>
  <c r="Q828" i="9"/>
  <c r="Q829" i="9"/>
  <c r="Q830" i="9"/>
  <c r="Q831" i="9"/>
  <c r="Q832" i="9"/>
  <c r="Q833" i="9"/>
  <c r="Q834" i="9"/>
  <c r="Q835" i="9"/>
  <c r="Q836" i="9"/>
  <c r="Q837" i="9"/>
  <c r="Q838" i="9"/>
  <c r="Q839" i="9"/>
  <c r="Q840" i="9"/>
  <c r="Q841" i="9"/>
  <c r="Q842" i="9"/>
  <c r="Q843" i="9"/>
  <c r="Q844" i="9"/>
  <c r="Q845" i="9"/>
  <c r="Q846" i="9"/>
  <c r="Q847" i="9"/>
  <c r="Q848" i="9"/>
  <c r="Q849" i="9"/>
  <c r="Q850" i="9"/>
  <c r="Q851" i="9"/>
  <c r="Q852" i="9"/>
  <c r="Q853" i="9"/>
  <c r="Q854" i="9"/>
  <c r="Q855" i="9"/>
  <c r="Q856" i="9"/>
  <c r="Q857" i="9"/>
  <c r="Q858" i="9"/>
  <c r="Q859" i="9"/>
  <c r="Q860" i="9"/>
  <c r="Q861" i="9"/>
  <c r="Q862" i="9"/>
  <c r="Q863" i="9"/>
  <c r="Q864" i="9"/>
  <c r="Q865" i="9"/>
  <c r="Q866" i="9"/>
  <c r="Q867" i="9"/>
  <c r="Q868" i="9"/>
  <c r="Q869" i="9"/>
  <c r="Q870" i="9"/>
  <c r="Q871" i="9"/>
  <c r="Q872" i="9"/>
  <c r="Q873" i="9"/>
  <c r="Q874" i="9"/>
  <c r="Q875" i="9"/>
  <c r="Q876" i="9"/>
  <c r="Q877" i="9"/>
  <c r="Q878" i="9"/>
  <c r="Q879" i="9"/>
  <c r="Q880" i="9"/>
  <c r="Q881" i="9"/>
  <c r="Q882" i="9"/>
  <c r="Q883" i="9"/>
  <c r="Q884" i="9"/>
  <c r="Q885" i="9"/>
  <c r="Q886" i="9"/>
  <c r="Q887" i="9"/>
  <c r="Q888" i="9"/>
  <c r="Q889" i="9"/>
  <c r="Q890" i="9"/>
  <c r="Q891" i="9"/>
  <c r="Q892" i="9"/>
  <c r="Q893" i="9"/>
  <c r="Q894" i="9"/>
  <c r="Q895" i="9"/>
  <c r="Q896" i="9"/>
  <c r="Q897" i="9"/>
  <c r="Q898" i="9"/>
  <c r="Q899" i="9"/>
  <c r="Q900" i="9"/>
  <c r="Q901" i="9"/>
  <c r="Q902" i="9"/>
  <c r="Q903" i="9"/>
  <c r="Q904" i="9"/>
  <c r="Q905" i="9"/>
  <c r="Q906" i="9"/>
  <c r="Q907" i="9"/>
  <c r="Q908" i="9"/>
  <c r="Q909" i="9"/>
  <c r="Q910" i="9"/>
  <c r="Q911" i="9"/>
  <c r="Q912" i="9"/>
  <c r="Q913" i="9"/>
  <c r="Q914" i="9"/>
  <c r="Q915" i="9"/>
  <c r="Q916" i="9"/>
  <c r="Q917" i="9"/>
  <c r="Q918" i="9"/>
  <c r="Q919" i="9"/>
  <c r="Q920" i="9"/>
  <c r="Q921" i="9"/>
  <c r="Q922" i="9"/>
  <c r="Q923" i="9"/>
  <c r="Q924" i="9"/>
  <c r="Q925" i="9"/>
  <c r="Q926" i="9"/>
  <c r="Q927" i="9"/>
  <c r="Q928" i="9"/>
  <c r="Q929" i="9"/>
  <c r="Q930" i="9"/>
  <c r="Q931" i="9"/>
  <c r="Q932" i="9"/>
  <c r="Q933" i="9"/>
  <c r="Q934" i="9"/>
  <c r="Q935" i="9"/>
  <c r="Q936" i="9"/>
  <c r="Q937" i="9"/>
  <c r="Q938" i="9"/>
  <c r="Q939" i="9"/>
  <c r="Q940" i="9"/>
  <c r="Q941" i="9"/>
  <c r="Q942" i="9"/>
  <c r="Q943" i="9"/>
  <c r="Q944" i="9"/>
  <c r="Q945" i="9"/>
  <c r="Q946" i="9"/>
  <c r="Q947" i="9"/>
  <c r="Q948" i="9"/>
  <c r="Q949" i="9"/>
  <c r="Q950" i="9"/>
  <c r="Q951" i="9"/>
  <c r="Q952" i="9"/>
  <c r="Q953" i="9"/>
  <c r="Q954" i="9"/>
  <c r="Q955" i="9"/>
  <c r="Q956" i="9"/>
  <c r="Q957" i="9"/>
  <c r="Q958" i="9"/>
  <c r="Q959" i="9"/>
  <c r="Q960" i="9"/>
  <c r="Q961" i="9"/>
  <c r="Q962" i="9"/>
  <c r="Q963" i="9"/>
  <c r="Q964" i="9"/>
  <c r="Q965" i="9"/>
  <c r="Q966" i="9"/>
  <c r="Q967" i="9"/>
  <c r="Q968" i="9"/>
  <c r="Q969" i="9"/>
  <c r="Q970" i="9"/>
  <c r="Q971" i="9"/>
  <c r="Q972" i="9"/>
  <c r="Q973" i="9"/>
  <c r="Q974" i="9"/>
  <c r="Q975" i="9"/>
  <c r="Q976" i="9"/>
  <c r="Q977" i="9"/>
  <c r="Q978" i="9"/>
  <c r="Q979" i="9"/>
  <c r="Q980" i="9"/>
  <c r="Q981" i="9"/>
  <c r="Q982" i="9"/>
  <c r="Q983" i="9"/>
  <c r="Q984" i="9"/>
  <c r="Q985" i="9"/>
  <c r="Q986" i="9"/>
  <c r="Q987" i="9"/>
  <c r="Q988" i="9"/>
  <c r="Q989" i="9"/>
  <c r="Q990" i="9"/>
  <c r="Q991" i="9"/>
  <c r="Q992" i="9"/>
  <c r="Q993" i="9"/>
  <c r="Q994" i="9"/>
  <c r="Q995" i="9"/>
  <c r="Q996" i="9"/>
  <c r="Q997" i="9"/>
  <c r="Q998" i="9"/>
  <c r="Q999" i="9"/>
  <c r="Q1000" i="9"/>
  <c r="Q1001" i="9"/>
  <c r="Q1002" i="9"/>
  <c r="Q1003" i="9"/>
  <c r="Q1004" i="9"/>
  <c r="Q1005" i="9"/>
  <c r="Q1006" i="9"/>
  <c r="Q1007" i="9"/>
  <c r="Q1008" i="9"/>
  <c r="Q1009" i="9"/>
  <c r="Q1010" i="9"/>
  <c r="Q1011" i="9"/>
  <c r="Q1012" i="9"/>
  <c r="Q1013" i="9"/>
  <c r="Q1014" i="9"/>
  <c r="C18" i="7"/>
  <c r="C20" i="7"/>
  <c r="F24" i="7"/>
  <c r="F19" i="7"/>
  <c r="F23" i="7"/>
  <c r="G18" i="7"/>
  <c r="C23" i="7"/>
  <c r="C19" i="7"/>
  <c r="C24" i="7"/>
  <c r="B20" i="7"/>
  <c r="F20" i="7"/>
  <c r="C22" i="7"/>
  <c r="B22" i="7"/>
  <c r="G20" i="7"/>
  <c r="G22" i="7"/>
  <c r="F22" i="7"/>
  <c r="G24" i="7"/>
  <c r="G23" i="7"/>
  <c r="G19" i="7"/>
</calcChain>
</file>

<file path=xl/comments1.xml><?xml version="1.0" encoding="utf-8"?>
<comments xmlns="http://schemas.openxmlformats.org/spreadsheetml/2006/main">
  <authors>
    <author>Lucy Collins</author>
  </authors>
  <commentList>
    <comment ref="G44" authorId="0" shapeId="0">
      <text>
        <r>
          <rPr>
            <b/>
            <sz val="9"/>
            <color indexed="81"/>
            <rFont val="Tahoma"/>
            <family val="2"/>
          </rPr>
          <t>Lucy Collins:</t>
        </r>
        <r>
          <rPr>
            <sz val="9"/>
            <color indexed="81"/>
            <rFont val="Tahoma"/>
            <family val="2"/>
          </rPr>
          <t xml:space="preserve">
Bet void as market did not go inplay on Betfair - see http://www.laybackandgetrich.com/correctscores-net-month-2-looking-for-the-good-times/comment-page-1/#comment-179715
</t>
        </r>
      </text>
    </comment>
  </commentList>
</comments>
</file>

<file path=xl/sharedStrings.xml><?xml version="1.0" encoding="utf-8"?>
<sst xmlns="http://schemas.openxmlformats.org/spreadsheetml/2006/main" count="1174" uniqueCount="535">
  <si>
    <t>LAY BACK AND GET RICH - LAYING SPREADSHEET</t>
  </si>
  <si>
    <t>© CityMan Business Solutions Limited, 2016</t>
  </si>
  <si>
    <t xml:space="preserve">Bank </t>
  </si>
  <si>
    <t>1 point (when stake betting)</t>
  </si>
  <si>
    <t>1 point (when liability betting)</t>
  </si>
  <si>
    <t>GREY COLUMNS - OUTCOME AT PRICES TAKEN</t>
  </si>
  <si>
    <t>Commission rate @ exchange</t>
  </si>
  <si>
    <t>Price Taken - price ceiling</t>
  </si>
  <si>
    <t>(set to 9999 if no price ceiling required)</t>
  </si>
  <si>
    <t>SPECIFIED STAKES BETTING</t>
  </si>
  <si>
    <t>SPECIFIED LIABILITY BETTING</t>
  </si>
  <si>
    <t>Date</t>
  </si>
  <si>
    <t>Time</t>
  </si>
  <si>
    <t>Match</t>
  </si>
  <si>
    <t>Bet</t>
  </si>
  <si>
    <t>Pts.</t>
  </si>
  <si>
    <t>Advised Price</t>
  </si>
  <si>
    <t>Price Taken</t>
  </si>
  <si>
    <t>Betfair SP</t>
  </si>
  <si>
    <t>Did Bet Win?</t>
  </si>
  <si>
    <t>Valid Bet?</t>
  </si>
  <si>
    <t>SPECIFIED STAKES</t>
  </si>
  <si>
    <t>Profit (SPECIFIED STAKES)</t>
  </si>
  <si>
    <t>Risked Amount</t>
  </si>
  <si>
    <t>New Balance</t>
  </si>
  <si>
    <t>SPECIFIED LIABILITY</t>
  </si>
  <si>
    <t>Profit (SPECIFIED LIABILITY)</t>
  </si>
  <si>
    <t>Sligo Rovers v Wexford Youths</t>
  </si>
  <si>
    <t>Lay 3-0 CS</t>
  </si>
  <si>
    <t>YES</t>
  </si>
  <si>
    <t>Covilha vs Oliveirense</t>
  </si>
  <si>
    <t>Lay 1-0 CS</t>
  </si>
  <si>
    <t>Denmark Superliga Midtylland vs Aarhus</t>
  </si>
  <si>
    <t>Lay 0-1 CS</t>
  </si>
  <si>
    <t>HNL Hajduk Split vs Zapresic</t>
  </si>
  <si>
    <t>Segunda Zaragoza vs Ath. Bilbao B</t>
  </si>
  <si>
    <t>Spezia vs Brescia</t>
  </si>
  <si>
    <t>Synot Liga Jihlava vs Ostrava</t>
  </si>
  <si>
    <t>Sturm Graz vs Mattersburg</t>
  </si>
  <si>
    <t>0-0 at half time</t>
  </si>
  <si>
    <t>NO</t>
  </si>
  <si>
    <t>Zurich vs Lugano</t>
  </si>
  <si>
    <t>Le Havre vs Bourg Peronna</t>
  </si>
  <si>
    <t>3-0 at half time</t>
  </si>
  <si>
    <t>Urawa vs Albirex Niigata</t>
  </si>
  <si>
    <t>Godoy Cruz vs Belgrano</t>
  </si>
  <si>
    <t>1-0 at half time</t>
  </si>
  <si>
    <t>Vendsyssel FF vs Roskilde</t>
  </si>
  <si>
    <t>Grasshoppers vs Vaduz</t>
  </si>
  <si>
    <t>1-2 at half time</t>
  </si>
  <si>
    <t>Rosenborg vs Lillestrom</t>
  </si>
  <si>
    <t>Stromsgodset vs Valeranga</t>
  </si>
  <si>
    <t>0-2 at half time</t>
  </si>
  <si>
    <t>Goteborg vs Hammarby</t>
  </si>
  <si>
    <t>Kapfenberg vs A. Salzburg</t>
  </si>
  <si>
    <t>Ponferradina vs A. Albacete</t>
  </si>
  <si>
    <t>Zurich vs Vaduz</t>
  </si>
  <si>
    <t>HJK Helsinki vs HIFK</t>
  </si>
  <si>
    <t>2-1 at half time</t>
  </si>
  <si>
    <t>Rosenborg vs Molde</t>
  </si>
  <si>
    <t>3-1 at half time</t>
  </si>
  <si>
    <t>FC Copenhagen vs Aarhus</t>
  </si>
  <si>
    <t>Viborg vs Hobro</t>
  </si>
  <si>
    <t>Almeria vs Mirandes</t>
  </si>
  <si>
    <t>Leganes vs Llagostera</t>
  </si>
  <si>
    <t>Performance at Advised Prices</t>
  </si>
  <si>
    <t>Lay Betting Spreadsheet Summary</t>
  </si>
  <si>
    <t>Staking Betting Performance</t>
  </si>
  <si>
    <t>Liability Betting Performance</t>
  </si>
  <si>
    <t>1 Point =</t>
  </si>
  <si>
    <t>Profit (£)</t>
  </si>
  <si>
    <t>Profit (pts)</t>
  </si>
  <si>
    <t>Winning Bets</t>
  </si>
  <si>
    <t>Qualifying Bets</t>
  </si>
  <si>
    <t>Strike Rate</t>
  </si>
  <si>
    <t>Bank Growth</t>
  </si>
  <si>
    <t>ROI</t>
  </si>
  <si>
    <t>Performance at Prices Taken</t>
  </si>
  <si>
    <t>NR</t>
  </si>
  <si>
    <t>http://www.laybackandgetrich.com/new-trial-of-a-free-service-waynes-lay-betting</t>
  </si>
  <si>
    <t xml:space="preserve">1 point </t>
  </si>
  <si>
    <t>liability</t>
  </si>
  <si>
    <t>Course</t>
  </si>
  <si>
    <t>BSP</t>
  </si>
  <si>
    <t>Won Race?</t>
  </si>
  <si>
    <t>Price Ceiling</t>
  </si>
  <si>
    <t>Profit (fixed stake)</t>
  </si>
  <si>
    <t>Balance</t>
  </si>
  <si>
    <t>13:20 – Fairyhouse – Hurricane Darwin</t>
  </si>
  <si>
    <t>No</t>
  </si>
  <si>
    <t>13:30 – Doncaster – Turn Over Sivola</t>
  </si>
  <si>
    <t>13:45 – Uttoxeter – Bonne Question</t>
  </si>
  <si>
    <t>14:15 – Lingfield – Gabrial The Duke</t>
  </si>
  <si>
    <t>14:20 – Uttoxeter – Rebel Benefit</t>
  </si>
  <si>
    <t>14:55 – Uttoxeter – Argot</t>
  </si>
  <si>
    <t>Yes</t>
  </si>
  <si>
    <t>15:50 – Doncaster – Queen Odessa</t>
  </si>
  <si>
    <t>16:00 – Lingfield – Whistle</t>
  </si>
  <si>
    <t>13:30 – Punchestown – Emilys Flame</t>
  </si>
  <si>
    <t>13:45 – Sedgefield – Waiting Patiently</t>
  </si>
  <si>
    <t>14:00 – Punchestown – Ball Darc</t>
  </si>
  <si>
    <t>14:15 – Sedgefield – Carlo Rocks</t>
  </si>
  <si>
    <t>14:45 – Sedgefield – Lucematic</t>
  </si>
  <si>
    <t>15:30 – Punchestown – Ballyboker Bridge</t>
  </si>
  <si>
    <t>15:50 – Sedgefield – Sa Suffit</t>
  </si>
  <si>
    <t>16:20 – Sedgefield – Beyondtemptation</t>
  </si>
  <si>
    <t>Horse</t>
  </si>
  <si>
    <t>Position</t>
  </si>
  <si>
    <t>Profit (£10 fixed liability)</t>
  </si>
  <si>
    <t xml:space="preserve">1655 Hay – Foundation </t>
  </si>
  <si>
    <t xml:space="preserve">1500 Chep – Syncronicity </t>
  </si>
  <si>
    <t xml:space="preserve">1620 War – Off The Ground </t>
  </si>
  <si>
    <t>F</t>
  </si>
  <si>
    <t>1400 Hex – Heist</t>
  </si>
  <si>
    <t>1525 Asc – The Tin Man</t>
  </si>
  <si>
    <t xml:space="preserve">1805 Dun – Embiyra </t>
  </si>
  <si>
    <t xml:space="preserve">2015 Wol – Lord George </t>
  </si>
  <si>
    <t>1425 Red – Out And About</t>
  </si>
  <si>
    <t>1635 Gow – Shanahans Turn</t>
  </si>
  <si>
    <t xml:space="preserve">1645 Red – Jakodima </t>
  </si>
  <si>
    <t>1605 Hun – Flashman</t>
  </si>
  <si>
    <t xml:space="preserve">1550 Kel – Hello George </t>
  </si>
  <si>
    <t xml:space="preserve">1410 MR – Lincoln County </t>
  </si>
  <si>
    <t xml:space="preserve">1500 Cat – Spirit of Zebedee </t>
  </si>
  <si>
    <t>1610 Nott – Mr. Pickwick</t>
  </si>
  <si>
    <t xml:space="preserve">1525 Towc – Serenity Now </t>
  </si>
  <si>
    <t xml:space="preserve">1520 Tran – Cloudy Morning </t>
  </si>
  <si>
    <t>1355 Newt – Simon Squirrel</t>
  </si>
  <si>
    <t>1405 Newm – Queens Trust</t>
  </si>
  <si>
    <t xml:space="preserve">1510 Newm – Nathra </t>
  </si>
  <si>
    <t xml:space="preserve">1735 Wol – Basma </t>
  </si>
  <si>
    <t xml:space="preserve">1440 Carl – Don’tdropmein </t>
  </si>
  <si>
    <t xml:space="preserve">1415 Punch – Figurative </t>
  </si>
  <si>
    <t xml:space="preserve">1450 Fake – Katgary </t>
  </si>
  <si>
    <t xml:space="preserve">1510 Ffos – Voix Deau </t>
  </si>
  <si>
    <t>correct inclusion</t>
  </si>
  <si>
    <t xml:space="preserve">1430 Plum – Amber Spyglass </t>
  </si>
  <si>
    <t>RO</t>
  </si>
  <si>
    <t>1450 Wor – Helium</t>
  </si>
  <si>
    <t xml:space="preserve">1545 New – Knife edge </t>
  </si>
  <si>
    <t>1620 Thur – Danekking</t>
  </si>
  <si>
    <t xml:space="preserve">1855 Chel – Best example </t>
  </si>
  <si>
    <t>1610 Newb – Predominance</t>
  </si>
  <si>
    <t xml:space="preserve">1740 Chel – Clondaw Banker </t>
  </si>
  <si>
    <t>1530 Leop – Black Sea</t>
  </si>
  <si>
    <t xml:space="preserve">1630 Chel – Long House Hall </t>
  </si>
  <si>
    <t>UR</t>
  </si>
  <si>
    <t>1510 Red -Atalan</t>
  </si>
  <si>
    <t xml:space="preserve">1515 Wex – Indevan </t>
  </si>
  <si>
    <t>1330 Ennaadd</t>
  </si>
  <si>
    <t xml:space="preserve">1355 Bang – Bears Rail </t>
  </si>
  <si>
    <t xml:space="preserve">1525 Clon – Elegant Statesman </t>
  </si>
  <si>
    <t xml:space="preserve">1424 Hunt – Vision Des Champs </t>
  </si>
  <si>
    <t>1430 Kem – Brother Tedd</t>
  </si>
  <si>
    <t xml:space="preserve">1430 Red – Sammys Warrior </t>
  </si>
  <si>
    <t xml:space="preserve">1815 Chel – Lovely memory </t>
  </si>
  <si>
    <t xml:space="preserve">1940 Chel – Frangarry </t>
  </si>
  <si>
    <t xml:space="preserve">1840 Chel – Alhania </t>
  </si>
  <si>
    <t>PU</t>
  </si>
  <si>
    <t xml:space="preserve">1550 ffos – Unowhatimeanharry </t>
  </si>
  <si>
    <t>1315 Carl – Baywing</t>
  </si>
  <si>
    <t>1330 Sthl – Roberto Pegasus</t>
  </si>
  <si>
    <t xml:space="preserve">1640 Kemp – Tournament </t>
  </si>
  <si>
    <t xml:space="preserve">1520 Sedge – Aniknam </t>
  </si>
  <si>
    <t>1450 Ayr – Un Noble</t>
  </si>
  <si>
    <t xml:space="preserve">1540 Exe – On Tour </t>
  </si>
  <si>
    <t xml:space="preserve">1415 Chel – Champers On Ice </t>
  </si>
  <si>
    <t xml:space="preserve">1300 Chel – Altior </t>
  </si>
  <si>
    <t xml:space="preserve">1545 Fake – Rye House </t>
  </si>
  <si>
    <t>1240 War – Varom</t>
  </si>
  <si>
    <t xml:space="preserve">1430 Chep – Boyfromnowhere </t>
  </si>
  <si>
    <t xml:space="preserve">1645 Wol – Napoleon Solo </t>
  </si>
  <si>
    <t xml:space="preserve">1420 Utt – Tea Time Fred </t>
  </si>
  <si>
    <t>1305 Kemp – Brain Power</t>
  </si>
  <si>
    <t xml:space="preserve">1635 Chel – Duchess of Marmite </t>
  </si>
  <si>
    <t>1345 Taun – Fountains Blossom</t>
  </si>
  <si>
    <t>1510 Thur – Jennies Jewel</t>
  </si>
  <si>
    <t xml:space="preserve">1310 Muss – Verona Opera  </t>
  </si>
  <si>
    <t>no</t>
  </si>
  <si>
    <t xml:space="preserve">1430 Don – Hannahs Princess </t>
  </si>
  <si>
    <t xml:space="preserve">1440 Fairy – Free Expression </t>
  </si>
  <si>
    <t xml:space="preserve">1510 Lud – Minellacelebration </t>
  </si>
  <si>
    <t xml:space="preserve">1510 Win – Capilla </t>
  </si>
  <si>
    <t>1305 Lei – Chic Theatre</t>
  </si>
  <si>
    <t>1350 Ling – Wavlet</t>
  </si>
  <si>
    <t>1405 Lei – Edward Elgar</t>
  </si>
  <si>
    <t>Ayr</t>
  </si>
  <si>
    <t>Orient Sky</t>
  </si>
  <si>
    <t>Roscommon</t>
  </si>
  <si>
    <t>Bantry Bay</t>
  </si>
  <si>
    <t>Wolverhampton</t>
  </si>
  <si>
    <t>Althania</t>
  </si>
  <si>
    <t>Brighton</t>
  </si>
  <si>
    <t>Minnie</t>
  </si>
  <si>
    <t>Juventas</t>
  </si>
  <si>
    <t>Uttoxeter</t>
  </si>
  <si>
    <t>Welcometothejungle</t>
  </si>
  <si>
    <t>Lingfield</t>
  </si>
  <si>
    <t>Port</t>
  </si>
  <si>
    <t>Epsom</t>
  </si>
  <si>
    <t>Prim and Proper</t>
  </si>
  <si>
    <t>Newbury</t>
  </si>
  <si>
    <t>Shaakis</t>
  </si>
  <si>
    <t>Dear Bruin</t>
  </si>
  <si>
    <t>Doncaster</t>
  </si>
  <si>
    <t>Fiesole</t>
  </si>
  <si>
    <t>Leopardstown</t>
  </si>
  <si>
    <t xml:space="preserve">Katimavic </t>
  </si>
  <si>
    <t xml:space="preserve">Echo Brava  </t>
  </si>
  <si>
    <t>Carlisle</t>
  </si>
  <si>
    <t>Piccadilly Jim</t>
  </si>
  <si>
    <t>Goodbye Inheritance</t>
  </si>
  <si>
    <t>Lydia’s Place – York 1420</t>
  </si>
  <si>
    <t>York</t>
  </si>
  <si>
    <t>Illuminate – Newmarket 1440</t>
  </si>
  <si>
    <t>Newmarket</t>
  </si>
  <si>
    <t>Lucida – Newmarket 1515</t>
  </si>
  <si>
    <t>Royal Toast – Ascot 1645</t>
  </si>
  <si>
    <t>Wider World – Navan 1735</t>
  </si>
  <si>
    <t>Cobana Sand – Chepstow 1830</t>
  </si>
  <si>
    <t>Glass House – Navan 1835</t>
  </si>
  <si>
    <t>Alsaden – Chester 1845</t>
  </si>
  <si>
    <t>Hasanour – Navan 1935</t>
  </si>
  <si>
    <t>Just Call Me – Cork 1950</t>
  </si>
  <si>
    <t>Selskar Abby – Navan 2035</t>
  </si>
  <si>
    <t xml:space="preserve">Captain Barbossa – Cork 2050 </t>
  </si>
  <si>
    <t>Mighty Zip Chester 1425</t>
  </si>
  <si>
    <t>Arod Ascot 1445</t>
  </si>
  <si>
    <t>Zarwaan Chester 1500</t>
  </si>
  <si>
    <t>L’Inganno Felice Chester 1645</t>
  </si>
  <si>
    <t>Shawaahid York 1710</t>
  </si>
  <si>
    <t>Maxwell Newmarket 1730</t>
  </si>
  <si>
    <t>Captain Marmalade Salisbury 1830</t>
  </si>
  <si>
    <t>Affectionate Lady Hamilton 1945</t>
  </si>
  <si>
    <t>Rum Swizzle Salisbury 2030</t>
  </si>
  <si>
    <t xml:space="preserve">Echo of Lightning Hamilton 2045 </t>
  </si>
  <si>
    <t>Princess Tansy – Bath 1435</t>
  </si>
  <si>
    <t>Silver Rainbow – Bath 1510</t>
  </si>
  <si>
    <t>Dr Kehoe – Bath 1620</t>
  </si>
  <si>
    <t xml:space="preserve">City Ground – Beverley 1805 </t>
  </si>
  <si>
    <t>Modem – Kill 1920</t>
  </si>
  <si>
    <t xml:space="preserve">Kayf Willow – Worc 2110 </t>
  </si>
  <si>
    <t>Eps 2020 – Denzille Lane</t>
  </si>
  <si>
    <t xml:space="preserve">Ham 1620 – Sarah Joyce </t>
  </si>
  <si>
    <t>Notts 1705 – Colourfilly</t>
  </si>
  <si>
    <t>Ham 2045 – Old Fashion</t>
  </si>
  <si>
    <t xml:space="preserve">Ham 2115 – Diddy Eric </t>
  </si>
  <si>
    <t>Imshivalla – Chester 1425</t>
  </si>
  <si>
    <t>Pool House – Lingfield 1940</t>
  </si>
  <si>
    <t xml:space="preserve">Nice Thoughts – Haydock 1820 </t>
  </si>
  <si>
    <t>1710 Tipp – Sir Harry Cash</t>
  </si>
  <si>
    <t>1655 Strat – Mr Mafia</t>
  </si>
  <si>
    <t xml:space="preserve">1515 Start – Owen Glendower </t>
  </si>
  <si>
    <t>Piccadilly Jim @ Ayr 1610,</t>
  </si>
  <si>
    <t>Homage @ Ayr 1640</t>
  </si>
  <si>
    <t xml:space="preserve">Politbureau @ Ayr 1710 </t>
  </si>
  <si>
    <t>May Be Sometime @ Ffos 230</t>
  </si>
  <si>
    <t>Mad Endeavour @ Ffos 430</t>
  </si>
  <si>
    <t>Kizingo @ Wtherby 630</t>
  </si>
  <si>
    <t>Mustadrik @ Balli 755</t>
  </si>
  <si>
    <t xml:space="preserve">Atalan @ Chelm 2120 </t>
  </si>
  <si>
    <t>Dr Bong – Sandown 1945</t>
  </si>
  <si>
    <t xml:space="preserve">Ningxai – Naas 2035 </t>
  </si>
  <si>
    <t>Theatre Flame – Worcester 1550</t>
  </si>
  <si>
    <t>Prickly – Limerick 1735</t>
  </si>
  <si>
    <t>Bishops Leap – Newbury 1905</t>
  </si>
  <si>
    <t xml:space="preserve">Royal signaller – Doncaster 2100 </t>
  </si>
  <si>
    <t>Carrington – 1840 Newmarket</t>
  </si>
  <si>
    <t>Colour Rhapsody – 1945 Down R</t>
  </si>
  <si>
    <t xml:space="preserve">Hakka – 2000 York </t>
  </si>
  <si>
    <t>Use Your Filbert – Salisbury 2015</t>
  </si>
  <si>
    <t>Prince Gibralta – York 1455</t>
  </si>
  <si>
    <t xml:space="preserve">Eqleem – Newmarket 1615 </t>
  </si>
  <si>
    <t>1525 Ponte – Cornborough</t>
  </si>
  <si>
    <t xml:space="preserve">1625 Carlisle – Biff Johnson </t>
  </si>
  <si>
    <t xml:space="preserve">1715 Galway – Zafayan </t>
  </si>
  <si>
    <t>Unyielding – Galway 1920</t>
  </si>
  <si>
    <t xml:space="preserve">Toe to Toe – Worcester 1735 </t>
  </si>
  <si>
    <t>Laganore – 1840 Galway</t>
  </si>
  <si>
    <t xml:space="preserve">Almodovar – 1920 Leicester </t>
  </si>
  <si>
    <t>Powderonthebonet @ Bangor 1705</t>
  </si>
  <si>
    <t>Raw Impulse @ Newmarket 1900</t>
  </si>
  <si>
    <t xml:space="preserve">Tudor City @ Galway 2000 </t>
  </si>
  <si>
    <t>1635 Newmarket – Speculative Bid</t>
  </si>
  <si>
    <t xml:space="preserve">1845 Hamilton – Trail Blaze </t>
  </si>
  <si>
    <t>1400 Chepstow – Fleeting Visit</t>
  </si>
  <si>
    <t>1530 Market Raisen – Tangolan</t>
  </si>
  <si>
    <t xml:space="preserve">1700 Gal – Whatsforuwontgobyu </t>
  </si>
  <si>
    <t>1425 Naas – Al Qahwa</t>
  </si>
  <si>
    <t xml:space="preserve">1915 Carlisle – Blue Jacket </t>
  </si>
  <si>
    <t xml:space="preserve">1545 Catt – Nonchalant </t>
  </si>
  <si>
    <t>1530 Chep – Stone Roses</t>
  </si>
  <si>
    <t xml:space="preserve">1910 Kemp – Honorina </t>
  </si>
  <si>
    <t>1720 Southwell – Storm Check</t>
  </si>
  <si>
    <t>2005 Southwell – Keep Up</t>
  </si>
  <si>
    <t xml:space="preserve">2015 Newcastle – Ad Vitam </t>
  </si>
  <si>
    <t>1630 Muss – On A Par</t>
  </si>
  <si>
    <t xml:space="preserve">1710 Ling – Sweet Dancer </t>
  </si>
  <si>
    <t>1610 Newm – Fine View</t>
  </si>
  <si>
    <t>1625 Red – Red Touch</t>
  </si>
  <si>
    <t xml:space="preserve">1720 Ling – Harlequin Rock </t>
  </si>
  <si>
    <t>1500 Ayr – Maraakib</t>
  </si>
  <si>
    <t>1545 Wolve – Shes Gorgeous</t>
  </si>
  <si>
    <t xml:space="preserve">1820 Winds – Projection </t>
  </si>
  <si>
    <t xml:space="preserve">1730 Ffos – Zebs Fantasy </t>
  </si>
  <si>
    <t>1650 Carl – Avalanche Express</t>
  </si>
  <si>
    <t>1705 Ling – Agent Gibs</t>
  </si>
  <si>
    <t xml:space="preserve">1420 Sals – Taneen </t>
  </si>
  <si>
    <t>1440 Newt -Its All An Act</t>
  </si>
  <si>
    <t xml:space="preserve">1555 Sal – Suffused </t>
  </si>
  <si>
    <t>1455 Sals – Delaire</t>
  </si>
  <si>
    <t>1525 Sals – Khareer</t>
  </si>
  <si>
    <t xml:space="preserve">2000 Ffos – Cotton Club </t>
  </si>
  <si>
    <t>1510 Nott – Effusive</t>
  </si>
  <si>
    <t>1820 Tran – Cool Fighter</t>
  </si>
  <si>
    <t>1915 Catt – Mr Kite</t>
  </si>
  <si>
    <t xml:space="preserve">2005 Newm – Mistrusting </t>
  </si>
  <si>
    <t xml:space="preserve">1625 Tran – Usual Smurfer </t>
  </si>
  <si>
    <t xml:space="preserve">1805 Win – Loving Your Work </t>
  </si>
  <si>
    <t>1545 Kemp – Powderhorn</t>
  </si>
  <si>
    <t xml:space="preserve">1930 Sligo – Shadagann </t>
  </si>
  <si>
    <t>1605 Carl – Silvery Moon</t>
  </si>
  <si>
    <t xml:space="preserve">1720 Kill – Johannes Vermeer </t>
  </si>
  <si>
    <t>1540 York – Acapuloco</t>
  </si>
  <si>
    <t>1715 Sand – Inke</t>
  </si>
  <si>
    <t xml:space="preserve">1910 Kilb – Much Wants More </t>
  </si>
  <si>
    <t>1610 Curr – Ballydoyle</t>
  </si>
  <si>
    <t xml:space="preserve">1845 Chelm – Antioco </t>
  </si>
  <si>
    <t>1600 Worc – Nesterenko</t>
  </si>
  <si>
    <t xml:space="preserve">1630 Worc – Java Rose </t>
  </si>
  <si>
    <t>1705 Carl – Impulsive American</t>
  </si>
  <si>
    <t>1715 Kemp – Isamol</t>
  </si>
  <si>
    <t xml:space="preserve">2010 Carl – Devious Spirit </t>
  </si>
  <si>
    <t>1710 Newb – Clowance One</t>
  </si>
  <si>
    <t>1740 Newb – Man Look</t>
  </si>
  <si>
    <t>correct</t>
  </si>
  <si>
    <t xml:space="preserve">1950 Font – Lee Side Lady </t>
  </si>
  <si>
    <t>correctly omitted as over 3.6</t>
  </si>
  <si>
    <t>1755 Kemp – Poyle Sophie</t>
  </si>
  <si>
    <t xml:space="preserve">1955 Kemp – Gavlar </t>
  </si>
  <si>
    <t xml:space="preserve">1940 Tipp – Tandem </t>
  </si>
  <si>
    <t xml:space="preserve">1700 Ling – Sneaking Budge </t>
  </si>
  <si>
    <t>profit (pts)</t>
  </si>
  <si>
    <t>Profit (fixed liability)</t>
  </si>
  <si>
    <t>Numancia vs Albacete</t>
  </si>
  <si>
    <t>Cobh Ramblers vs Cabinteely</t>
  </si>
  <si>
    <t>2-0 at half time</t>
  </si>
  <si>
    <t>HJK vs Rovaniemi</t>
  </si>
  <si>
    <t>Trelleborgs vs Angelholms</t>
  </si>
  <si>
    <t>17th June email - "You may have noticed a reduction in the volume of selections for this system. This is as a result of a number of major</t>
  </si>
  <si>
    <t xml:space="preserve"> tournaments taking place and some of the summer leagues are playing cup games.</t>
  </si>
  <si>
    <t>24th June - Missed selection (Derry vs Wexford) due to holiday, but it was a loser as was 1-0 at half time but no goals in second half</t>
  </si>
  <si>
    <t>KR Reykjavik vs Akranes</t>
  </si>
  <si>
    <t>Kawasaki Frontale vs Omiya</t>
  </si>
  <si>
    <t>Chiba vs Giravanz Kitakyushu</t>
  </si>
  <si>
    <t>0-1 at half time</t>
  </si>
  <si>
    <t>Sirius vs Angelholms </t>
  </si>
  <si>
    <t>GAIS vs Degerfors</t>
  </si>
  <si>
    <t>Jaro vs Jazz Pori</t>
  </si>
  <si>
    <t>1-3 at half time</t>
  </si>
  <si>
    <t>Derry vs Wexford</t>
  </si>
  <si>
    <t>1-1 at half time</t>
  </si>
  <si>
    <t>Drogheda vs Waterford</t>
  </si>
  <si>
    <t>Limerick vs UC Dublin</t>
  </si>
  <si>
    <t>No selections  June 5th, 6th, 7th, 8th,9th,10th,11th,13th,14th,15th,16th,17th,18th,20th,22nd,27th,29th,30th, July 3rd,4th,</t>
  </si>
  <si>
    <t>5th,6th,7th,8th,9th</t>
  </si>
  <si>
    <t>Breidablik vs Akranes</t>
  </si>
  <si>
    <t>VOID</t>
  </si>
  <si>
    <t>Derry City vs Longford</t>
  </si>
  <si>
    <t>UC Dublin vs Waterford</t>
  </si>
  <si>
    <t>Limerick vs Cobh Ramblers</t>
  </si>
  <si>
    <t>Shelbourne vs Cabinteely</t>
  </si>
  <si>
    <t>Stromsgodset vs Tromso</t>
  </si>
  <si>
    <t>Sarpsborg vs Lillestrom</t>
  </si>
  <si>
    <t>Vikingur Reykjavik vs Throttur</t>
  </si>
  <si>
    <t>Rosenborg vs Haugesund</t>
  </si>
  <si>
    <t>Norrkoping vs Gefle</t>
  </si>
  <si>
    <t>Dalkurd vs Varnamo</t>
  </si>
  <si>
    <t>HKJ vs PK-35</t>
  </si>
  <si>
    <t>Sirius vs Assyriska FF</t>
  </si>
  <si>
    <t>Halmstad vs Angelholms</t>
  </si>
  <si>
    <t>Hafnarfjordur vs Throttur</t>
  </si>
  <si>
    <t>Sapporo vs Gifu</t>
  </si>
  <si>
    <t>4-0 at half time</t>
  </si>
  <si>
    <t>Bet not possible*</t>
  </si>
  <si>
    <t>3-2 at half time</t>
  </si>
  <si>
    <t>Mariehamn vs Inter Turku</t>
  </si>
  <si>
    <t>Not available on Betfair</t>
  </si>
  <si>
    <t>HJK vs Kups</t>
  </si>
  <si>
    <t>TPS vs Ekena</t>
  </si>
  <si>
    <t>Varnamo vs Angelholms</t>
  </si>
  <si>
    <t>Breidablik vs Throttur</t>
  </si>
  <si>
    <t>Shamrock Rovers vs Wexford</t>
  </si>
  <si>
    <t>Kashima vs Shonan</t>
  </si>
  <si>
    <t>Hiroshima vs Kofu</t>
  </si>
  <si>
    <t>Frej vs Atvidabergs</t>
  </si>
  <si>
    <t>Kups vs PK-35</t>
  </si>
  <si>
    <t>HJK vs PK-35</t>
  </si>
  <si>
    <t>Jerv vs Ull/kisa</t>
  </si>
  <si>
    <t>Sandefjord vs Raufoss</t>
  </si>
  <si>
    <t>Rosenborg vs Tromso</t>
  </si>
  <si>
    <t>Mjandalen vs Bryne</t>
  </si>
  <si>
    <t>Sirius vs GAIS</t>
  </si>
  <si>
    <t>Cork City vs Bray</t>
  </si>
  <si>
    <t>Albirex Niigata vs Nagoya</t>
  </si>
  <si>
    <t>Lahti vs PK-35</t>
  </si>
  <si>
    <t>Basel vs Grasshoppers</t>
  </si>
  <si>
    <t>AC Oulu vs Jazz Pori</t>
  </si>
  <si>
    <t>0-1 at half time = no bet</t>
  </si>
  <si>
    <t>2-0 at half time = no bet</t>
  </si>
  <si>
    <t>Zurich vs Chiasso</t>
  </si>
  <si>
    <t>Norrkoping vs Jonkopings</t>
  </si>
  <si>
    <t>2-1 at half time = no bet</t>
  </si>
  <si>
    <t>Cork City vs Longford</t>
  </si>
  <si>
    <t>3-1 at half time = no bet</t>
  </si>
  <si>
    <t>Price Taken - price ceiling (old)</t>
  </si>
  <si>
    <t>Price Taken - price ceiling (from 8/16)</t>
  </si>
  <si>
    <t xml:space="preserve">Fixed Stakes </t>
  </si>
  <si>
    <t>Fixed Liability</t>
  </si>
  <si>
    <t>5-0 at half time = no bet</t>
  </si>
  <si>
    <t>HJK vs Lahti </t>
  </si>
  <si>
    <t>0-2 at half time = no bet</t>
  </si>
  <si>
    <t>Liefering vs BW Linz</t>
  </si>
  <si>
    <t>Fjolnir vs Throttur</t>
  </si>
  <si>
    <t>Kashima vs Iwata</t>
  </si>
  <si>
    <t>Bayern Munich vs Ingolstadt</t>
  </si>
  <si>
    <t>Dortmund vs Darmstadt</t>
  </si>
  <si>
    <t>Manchester City vs Bournemouth</t>
  </si>
  <si>
    <t>Club Brugge vs Eupen</t>
  </si>
  <si>
    <t>Lazio vs Pescara</t>
  </si>
  <si>
    <t>Monchengladbach vs Werder Bremen</t>
  </si>
  <si>
    <t>Vitesse vs G.A. Eagle</t>
  </si>
  <si>
    <t>Elfsborg vs Falkenbergs</t>
  </si>
  <si>
    <t>Tottenham vs Sunderland</t>
  </si>
  <si>
    <t>Rapid Vienna vs Mattersburg</t>
  </si>
  <si>
    <t>Rosenborg vs Start</t>
  </si>
  <si>
    <t>4-0 at half time = no bet</t>
  </si>
  <si>
    <t>PSG vs Dijon</t>
  </si>
  <si>
    <t>Sevilla vs Betis</t>
  </si>
  <si>
    <t>Kalmar vs Falkenbergs</t>
  </si>
  <si>
    <t>Bayer levekusen vs Augsburg</t>
  </si>
  <si>
    <t>Bayern Munich vs Hertha Berlin</t>
  </si>
  <si>
    <t>Real Madrid vs Villareal</t>
  </si>
  <si>
    <t>Roma vs Crotone</t>
  </si>
  <si>
    <t>Juventus vs Cagliari</t>
  </si>
  <si>
    <t>3-0 at half time = no bet</t>
  </si>
  <si>
    <t>Albirex Niigata vs Geyland</t>
  </si>
  <si>
    <t>Liefering vs Neustadt</t>
  </si>
  <si>
    <t>Dortmund vs Freiburg</t>
  </si>
  <si>
    <t>Luzern vs Lausanne</t>
  </si>
  <si>
    <t>Vienna vs Admira</t>
  </si>
  <si>
    <t>Ajax vs Zwolle </t>
  </si>
  <si>
    <t>Gent vs St. Truiden</t>
  </si>
  <si>
    <t>Napoli vs Chievo</t>
  </si>
  <si>
    <t>AZ Alkmaar vs G.A. Eagles</t>
  </si>
  <si>
    <t>St. Liege vs Eupen</t>
  </si>
  <si>
    <t>Inter vs Bologna</t>
  </si>
  <si>
    <t>Fylkir vs Throttur</t>
  </si>
  <si>
    <t>Feyenoord vs Roda</t>
  </si>
  <si>
    <t>Valerenga vs Aalesund</t>
  </si>
  <si>
    <t>Anderlecht vs Westerlo</t>
  </si>
  <si>
    <t>Lustenau vs FAC Wien</t>
  </si>
  <si>
    <t>Graafschap vs Dordrecht</t>
  </si>
  <si>
    <t>TPS vs Jazz Pori</t>
  </si>
  <si>
    <t>Bayern Munich vs FC Koln</t>
  </si>
  <si>
    <t>Valur vs Akranes</t>
  </si>
  <si>
    <t>Ostersunds vs Falkenbergs</t>
  </si>
  <si>
    <t>Sevilla vs Alaves</t>
  </si>
  <si>
    <t>PSG vs Bordeaux</t>
  </si>
  <si>
    <t>Basel vs Thun</t>
  </si>
  <si>
    <t>Manchester United vs Stoke City</t>
  </si>
  <si>
    <t>Young Boys vs St. Gallen</t>
  </si>
  <si>
    <t>Real Madrid vs Eibar</t>
  </si>
  <si>
    <t>Salzburg vs Sturm Graz</t>
  </si>
  <si>
    <t>Rosenborg vs Valerenga</t>
  </si>
  <si>
    <t>Austria Vienna vs St. Polten</t>
  </si>
  <si>
    <t>Genk vs Mechelen</t>
  </si>
  <si>
    <t>Viking vs Start</t>
  </si>
  <si>
    <t>1-0 at half time = no bet</t>
  </si>
  <si>
    <t>Arsenal vs Swansea</t>
  </si>
  <si>
    <t>Barcelona vs Dep. La Coruna</t>
  </si>
  <si>
    <t>Sturm Graz vs Ried</t>
  </si>
  <si>
    <t>Atl. Madrid vs Granada</t>
  </si>
  <si>
    <t>PSV vs Heracles</t>
  </si>
  <si>
    <t>Juventus vs Udinese</t>
  </si>
  <si>
    <t>Anderlecht vs Lokeren</t>
  </si>
  <si>
    <t>SJK vs PK-35</t>
  </si>
  <si>
    <t>Goteborg vs Gefle</t>
  </si>
  <si>
    <t>Sirius vs Orgryte</t>
  </si>
  <si>
    <t>Xamax vs Wohlen</t>
  </si>
  <si>
    <t>Austria Lustenau vs BW Linz</t>
  </si>
  <si>
    <t>1-3 at half time = no bet</t>
  </si>
  <si>
    <t>Cambuur vs Oss</t>
  </si>
  <si>
    <t>Venlo vs Den Bosch</t>
  </si>
  <si>
    <t>Waalwijk vs Achilles</t>
  </si>
  <si>
    <t>2-2 at half time</t>
  </si>
  <si>
    <t>Sturm Graz vs St. Polten</t>
  </si>
  <si>
    <t>Utrencht vs Excelsior</t>
  </si>
  <si>
    <t>Stuttgart vs A. Bielefeld</t>
  </si>
  <si>
    <t>Ostersunds vs Gefle</t>
  </si>
  <si>
    <t>Inter vs Crotone</t>
  </si>
  <si>
    <t>Stabaek vs Start</t>
  </si>
  <si>
    <t>Legia vs Cracovia</t>
  </si>
  <si>
    <t>Sporting vs Arouca</t>
  </si>
  <si>
    <t>0-0 at half time = no bet</t>
  </si>
  <si>
    <t>0-0 at half time = valid bet</t>
  </si>
  <si>
    <t>B/fwd figures from 4</t>
  </si>
  <si>
    <t>CorrectScores.Net – Lay the Half-time Score – Whole Trial </t>
  </si>
  <si>
    <t>Fixed Stakes </t>
  </si>
  <si>
    <t> £                             10.00</t>
  </si>
  <si>
    <t> £                              50.00</t>
  </si>
  <si>
    <t>Months 5 &amp; 6 only</t>
  </si>
  <si>
    <t>Valencia vs Granada</t>
  </si>
  <si>
    <t>Basaksehir vs Rizespor</t>
  </si>
  <si>
    <t>Liefering vs Horn</t>
  </si>
  <si>
    <t>Helmond vs Sittard </t>
  </si>
  <si>
    <t>Vitesse vs Excelsior</t>
  </si>
  <si>
    <t>Midtylland vs Odense</t>
  </si>
  <si>
    <t>Lustenau vs Horn</t>
  </si>
  <si>
    <t>LASK Linz vs BW Linz</t>
  </si>
  <si>
    <t>Dortmund vs B. Monchengladbach</t>
  </si>
  <si>
    <t>Luzern vs Vaduz</t>
  </si>
  <si>
    <t>Waregem vs Waasland-Beveren</t>
  </si>
  <si>
    <t>Randers vs Esbjerg</t>
  </si>
  <si>
    <t>Rapid Vienna vs Ried</t>
  </si>
  <si>
    <t>Fulham vs Rotherham</t>
  </si>
  <si>
    <t>Westham vs Burnley</t>
  </si>
  <si>
    <t xml:space="preserve">1-0 at half time </t>
  </si>
  <si>
    <t>Groningen vs G.A. Eagles</t>
  </si>
  <si>
    <t>Milan vs Cagliari</t>
  </si>
  <si>
    <t>Bursaspor vs Adanaspor AS</t>
  </si>
  <si>
    <t>AZ Alkmaar vs Sparta Rotterdam</t>
  </si>
  <si>
    <t>PSV vs Heerenveen</t>
  </si>
  <si>
    <t>Anderlecht vs St. Truiden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</si>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</sst>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"/>
    <numFmt numFmtId="165" formatCode="0.0%"/>
    <numFmt numFmtId="166" formatCode="0.0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i/>
      <sz val="12"/>
      <color rgb="FF33333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2"/>
      <color rgb="FF333333"/>
      <name val="Arial"/>
      <family val="2"/>
    </font>
    <font>
      <i/>
      <u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/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/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4" fillId="0" borderId="0" xfId="0" applyFont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44" fontId="1" fillId="2" borderId="0" xfId="1" applyFill="1"/>
    <xf numFmtId="4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3" applyAlignment="1">
      <alignment horizontal="center"/>
    </xf>
    <xf numFmtId="8" fontId="0" fillId="0" borderId="0" xfId="0" applyNumberFormat="1"/>
    <xf numFmtId="9" fontId="0" fillId="0" borderId="0" xfId="0" applyNumberFormat="1"/>
    <xf numFmtId="165" fontId="1" fillId="0" borderId="0" xfId="3" applyNumberFormat="1"/>
    <xf numFmtId="0" fontId="5" fillId="0" borderId="0" xfId="2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right" vertical="center"/>
    </xf>
    <xf numFmtId="44" fontId="4" fillId="4" borderId="0" xfId="1" applyFont="1" applyFill="1" applyAlignment="1">
      <alignment horizontal="center" vertical="center"/>
    </xf>
    <xf numFmtId="44" fontId="1" fillId="4" borderId="0" xfId="1" applyFill="1" applyAlignment="1">
      <alignment vertical="center"/>
    </xf>
    <xf numFmtId="44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4" borderId="0" xfId="1" applyFont="1" applyFill="1" applyAlignment="1">
      <alignment vertical="center"/>
    </xf>
    <xf numFmtId="0" fontId="5" fillId="3" borderId="2" xfId="2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3" borderId="4" xfId="2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8" fontId="13" fillId="3" borderId="0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8" fontId="6" fillId="0" borderId="11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65" fontId="7" fillId="0" borderId="12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3" xfId="0" applyNumberFormat="1" applyFont="1" applyFill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 wrapText="1"/>
    </xf>
    <xf numFmtId="165" fontId="7" fillId="0" borderId="9" xfId="3" applyNumberFormat="1" applyFont="1" applyBorder="1" applyAlignment="1">
      <alignment vertical="center" wrapText="1"/>
    </xf>
    <xf numFmtId="0" fontId="16" fillId="0" borderId="0" xfId="0" applyFont="1"/>
    <xf numFmtId="9" fontId="4" fillId="4" borderId="0" xfId="1" applyNumberFormat="1" applyFont="1" applyFill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2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44" fontId="13" fillId="3" borderId="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7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44" fontId="7" fillId="3" borderId="5" xfId="0" applyNumberFormat="1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5" borderId="15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left" vertical="center" wrapText="1"/>
    </xf>
    <xf numFmtId="10" fontId="21" fillId="5" borderId="15" xfId="0" applyNumberFormat="1" applyFont="1" applyFill="1" applyBorder="1" applyAlignment="1">
      <alignment horizontal="left" vertical="center" wrapText="1"/>
    </xf>
    <xf numFmtId="8" fontId="21" fillId="5" borderId="15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rrectscores%20sep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ybackandgetrich.com/new-trial-of-a-free-service-waynes-lay-bett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0"/>
  <sheetViews>
    <sheetView workbookViewId="0">
      <pane ySplit="11" topLeftCell="A12" activePane="bottomLeft" state="frozen"/>
      <selection pane="bottomLeft" activeCell="A34" sqref="A34"/>
    </sheetView>
  </sheetViews>
  <sheetFormatPr defaultColWidth="11.5703125" defaultRowHeight="12.75" x14ac:dyDescent="0.2"/>
  <cols>
    <col min="1" max="1" width="26" style="40" customWidth="1"/>
    <col min="2" max="2" width="8.7109375" style="40" hidden="1" customWidth="1"/>
    <col min="3" max="3" width="42.7109375" style="39" customWidth="1"/>
    <col min="4" max="4" width="29.28515625" style="39" customWidth="1"/>
    <col min="5" max="5" width="7.42578125" style="40" hidden="1" customWidth="1"/>
    <col min="6" max="6" width="16.42578125" style="40" hidden="1" customWidth="1"/>
    <col min="7" max="7" width="13.5703125" style="40" bestFit="1" customWidth="1"/>
    <col min="8" max="8" width="12.28515625" style="40" hidden="1" customWidth="1"/>
    <col min="9" max="9" width="15.5703125" style="40" bestFit="1" customWidth="1"/>
    <col min="10" max="10" width="12.42578125" style="54" bestFit="1" customWidth="1"/>
    <col min="11" max="11" width="24" style="66" bestFit="1" customWidth="1"/>
    <col min="12" max="12" width="45.28515625" style="66" bestFit="1" customWidth="1"/>
    <col min="13" max="13" width="18.28515625" style="66" customWidth="1"/>
    <col min="14" max="14" width="25.28515625" style="67" bestFit="1" customWidth="1"/>
    <col min="15" max="15" width="33.42578125" style="67" bestFit="1" customWidth="1"/>
    <col min="16" max="16384" width="11.5703125" style="31"/>
  </cols>
  <sheetData>
    <row r="1" spans="1:15" ht="23.25" x14ac:dyDescent="0.2">
      <c r="A1" s="69" t="s">
        <v>0</v>
      </c>
      <c r="G1" s="40" t="s">
        <v>1</v>
      </c>
      <c r="K1" s="91"/>
      <c r="L1" s="91"/>
      <c r="M1" s="91"/>
      <c r="N1" s="92"/>
      <c r="O1" s="92"/>
    </row>
    <row r="2" spans="1:15" x14ac:dyDescent="0.2">
      <c r="K2" s="91"/>
      <c r="L2" s="91"/>
      <c r="M2" s="91"/>
      <c r="N2" s="92"/>
      <c r="O2" s="92"/>
    </row>
    <row r="3" spans="1:15" s="30" customFormat="1" x14ac:dyDescent="0.2">
      <c r="A3" s="32" t="s">
        <v>2</v>
      </c>
      <c r="C3" s="33">
        <v>500</v>
      </c>
      <c r="D3" s="34"/>
      <c r="E3" s="35"/>
      <c r="F3" s="35"/>
      <c r="G3" s="35"/>
      <c r="H3" s="36"/>
      <c r="I3" s="36"/>
      <c r="J3" s="50"/>
      <c r="K3" s="55"/>
      <c r="L3" s="55"/>
      <c r="M3" s="55"/>
      <c r="N3" s="59"/>
      <c r="O3" s="56"/>
    </row>
    <row r="4" spans="1:15" s="30" customFormat="1" x14ac:dyDescent="0.2">
      <c r="A4" s="32" t="s">
        <v>3</v>
      </c>
      <c r="C4" s="33">
        <v>10</v>
      </c>
      <c r="D4" s="34"/>
      <c r="E4" s="35"/>
      <c r="F4" s="35"/>
      <c r="G4" s="35"/>
      <c r="H4" s="36"/>
      <c r="I4" s="36"/>
      <c r="J4" s="51"/>
      <c r="K4" s="58"/>
      <c r="L4" s="58"/>
      <c r="M4" s="58"/>
      <c r="N4" s="59"/>
      <c r="O4" s="59"/>
    </row>
    <row r="5" spans="1:15" s="30" customFormat="1" x14ac:dyDescent="0.2">
      <c r="A5" s="32" t="s">
        <v>4</v>
      </c>
      <c r="C5" s="33">
        <v>50</v>
      </c>
      <c r="D5" s="34"/>
      <c r="E5" s="35"/>
      <c r="F5" s="35"/>
      <c r="G5" s="35"/>
      <c r="H5" s="36"/>
      <c r="I5" s="36"/>
      <c r="J5" s="51"/>
      <c r="K5" s="58"/>
      <c r="L5" s="58" t="s">
        <v>5</v>
      </c>
      <c r="M5" s="58"/>
      <c r="N5" s="59"/>
      <c r="O5" s="59"/>
    </row>
    <row r="6" spans="1:15" s="30" customFormat="1" x14ac:dyDescent="0.2">
      <c r="A6" s="32" t="s">
        <v>6</v>
      </c>
      <c r="C6" s="88">
        <v>0.05</v>
      </c>
      <c r="D6" s="34"/>
      <c r="E6" s="35"/>
      <c r="F6" s="35"/>
      <c r="G6" s="35"/>
      <c r="H6" s="36"/>
      <c r="I6" s="36"/>
      <c r="J6" s="51"/>
      <c r="K6" s="58"/>
      <c r="L6" s="58"/>
      <c r="M6" s="58"/>
      <c r="N6" s="59"/>
      <c r="O6" s="59"/>
    </row>
    <row r="7" spans="1:15" s="30" customFormat="1" x14ac:dyDescent="0.2">
      <c r="A7" s="32"/>
      <c r="C7" s="37"/>
      <c r="D7" s="49"/>
      <c r="E7" s="35"/>
      <c r="F7" s="35"/>
      <c r="G7" s="35"/>
      <c r="H7" s="36"/>
      <c r="I7" s="36"/>
      <c r="J7" s="51"/>
      <c r="K7" s="58"/>
      <c r="L7" s="58"/>
      <c r="M7" s="58"/>
      <c r="N7" s="59"/>
      <c r="O7" s="59"/>
    </row>
    <row r="8" spans="1:15" s="30" customFormat="1" x14ac:dyDescent="0.2">
      <c r="A8" s="32" t="s">
        <v>7</v>
      </c>
      <c r="C8" s="37">
        <v>6</v>
      </c>
      <c r="D8" s="49" t="s">
        <v>8</v>
      </c>
      <c r="E8" s="35"/>
      <c r="F8" s="35"/>
      <c r="G8" s="35"/>
      <c r="H8" s="36"/>
      <c r="I8" s="36"/>
      <c r="J8" s="51"/>
      <c r="K8" s="58"/>
      <c r="L8" s="58" t="s">
        <v>9</v>
      </c>
      <c r="M8" s="58"/>
      <c r="N8" s="59"/>
      <c r="O8" s="59" t="s">
        <v>10</v>
      </c>
    </row>
    <row r="9" spans="1:15" s="30" customFormat="1" x14ac:dyDescent="0.2">
      <c r="A9" s="32"/>
      <c r="C9" s="37"/>
      <c r="D9" s="49"/>
      <c r="E9" s="35"/>
      <c r="F9" s="35"/>
      <c r="G9" s="35"/>
      <c r="H9" s="36"/>
      <c r="I9" s="36"/>
      <c r="J9" s="51"/>
      <c r="K9" s="58"/>
      <c r="L9" s="58"/>
      <c r="M9" s="58"/>
      <c r="N9" s="59"/>
      <c r="O9" s="59"/>
    </row>
    <row r="10" spans="1:15" s="30" customFormat="1" x14ac:dyDescent="0.2">
      <c r="A10" s="36"/>
      <c r="B10" s="36"/>
      <c r="C10" s="36"/>
      <c r="D10" s="38"/>
      <c r="E10" s="36"/>
      <c r="F10" s="36"/>
      <c r="G10" s="36"/>
      <c r="H10" s="36"/>
      <c r="I10" s="36"/>
      <c r="J10" s="51"/>
      <c r="K10" s="58"/>
      <c r="L10" s="58"/>
      <c r="M10" s="58"/>
      <c r="N10" s="59"/>
      <c r="O10" s="59"/>
    </row>
    <row r="11" spans="1:15" s="43" customFormat="1" ht="15.75" x14ac:dyDescent="0.2">
      <c r="A11" s="41" t="s">
        <v>11</v>
      </c>
      <c r="B11" s="41" t="s">
        <v>12</v>
      </c>
      <c r="C11" s="42" t="s">
        <v>13</v>
      </c>
      <c r="D11" s="42" t="s">
        <v>14</v>
      </c>
      <c r="E11" s="41" t="s">
        <v>15</v>
      </c>
      <c r="F11" s="41" t="s">
        <v>16</v>
      </c>
      <c r="G11" s="41" t="s">
        <v>17</v>
      </c>
      <c r="H11" s="41" t="s">
        <v>18</v>
      </c>
      <c r="I11" s="41" t="s">
        <v>19</v>
      </c>
      <c r="J11" s="52" t="s">
        <v>20</v>
      </c>
      <c r="K11" s="61" t="s">
        <v>21</v>
      </c>
      <c r="L11" s="61" t="s">
        <v>22</v>
      </c>
      <c r="M11" s="61" t="s">
        <v>23</v>
      </c>
      <c r="N11" s="62" t="s">
        <v>25</v>
      </c>
      <c r="O11" s="61" t="s">
        <v>26</v>
      </c>
    </row>
    <row r="12" spans="1:15" s="48" customFormat="1" ht="15" x14ac:dyDescent="0.2">
      <c r="A12" s="44">
        <v>42533</v>
      </c>
      <c r="B12" s="45"/>
      <c r="C12" s="46" t="s">
        <v>347</v>
      </c>
      <c r="D12" s="46" t="s">
        <v>39</v>
      </c>
      <c r="E12" s="47">
        <v>1</v>
      </c>
      <c r="F12" s="47"/>
      <c r="G12" s="47">
        <v>0</v>
      </c>
      <c r="H12" s="47"/>
      <c r="I12" s="47" t="s">
        <v>40</v>
      </c>
      <c r="J12" s="53" t="str">
        <f t="shared" ref="J12:J60" si="0">IF(ISBLANK(G12),"no",IF($I12="NR","no",IF($D12="0-0 at half time","no",IF($G12&lt;=$C$8,"yes","no"))))</f>
        <v>no</v>
      </c>
      <c r="K12" s="64">
        <f t="shared" ref="K12:K50" si="1">$E12*$C$4</f>
        <v>10</v>
      </c>
      <c r="L12" s="64">
        <f t="shared" ref="L12:L47" si="2">IF(ISBLANK(I12),0,IF($J12="no",0,IF($I12="No",-(($G12-1)*($C$4*$E12)),$C$4*$E12*(1-$C$6))))</f>
        <v>0</v>
      </c>
      <c r="M12" s="64">
        <f t="shared" ref="M12:M75" si="3">IF($J12="yes",($G12-1)*$C$4*$E12,0)</f>
        <v>0</v>
      </c>
      <c r="N12" s="64">
        <f t="shared" ref="N12:N75" si="4">IF(J12="no",0,$E12*$C$5)</f>
        <v>0</v>
      </c>
      <c r="O12" s="64">
        <f t="shared" ref="O12:O75" si="5">IF(ISBLANK(I12),0,IF(L12&lt;0,-N12,IF(L12=0,0,((N12/($G12-1))*(1-$C$6)))))</f>
        <v>0</v>
      </c>
    </row>
    <row r="13" spans="1:15" s="48" customFormat="1" ht="15" x14ac:dyDescent="0.2">
      <c r="A13" s="44">
        <v>42533</v>
      </c>
      <c r="B13" s="45"/>
      <c r="C13" s="46" t="s">
        <v>348</v>
      </c>
      <c r="D13" s="46" t="s">
        <v>39</v>
      </c>
      <c r="E13" s="47">
        <v>1</v>
      </c>
      <c r="F13" s="47"/>
      <c r="G13" s="47">
        <v>0</v>
      </c>
      <c r="H13" s="47"/>
      <c r="I13" s="47" t="s">
        <v>40</v>
      </c>
      <c r="J13" s="53" t="str">
        <f t="shared" si="0"/>
        <v>no</v>
      </c>
      <c r="K13" s="64">
        <f t="shared" si="1"/>
        <v>10</v>
      </c>
      <c r="L13" s="64">
        <f t="shared" si="2"/>
        <v>0</v>
      </c>
      <c r="M13" s="64">
        <f t="shared" si="3"/>
        <v>0</v>
      </c>
      <c r="N13" s="64">
        <f t="shared" si="4"/>
        <v>0</v>
      </c>
      <c r="O13" s="64">
        <f t="shared" si="5"/>
        <v>0</v>
      </c>
    </row>
    <row r="14" spans="1:15" s="48" customFormat="1" ht="15" x14ac:dyDescent="0.2">
      <c r="A14" s="44">
        <v>42540</v>
      </c>
      <c r="B14" s="45"/>
      <c r="C14" s="46" t="s">
        <v>358</v>
      </c>
      <c r="D14" s="46" t="s">
        <v>359</v>
      </c>
      <c r="E14" s="47">
        <v>1</v>
      </c>
      <c r="F14" s="47"/>
      <c r="G14" s="47">
        <v>160</v>
      </c>
      <c r="H14" s="47"/>
      <c r="I14" s="47" t="s">
        <v>29</v>
      </c>
      <c r="J14" s="53" t="str">
        <f t="shared" si="0"/>
        <v>no</v>
      </c>
      <c r="K14" s="64">
        <f t="shared" si="1"/>
        <v>10</v>
      </c>
      <c r="L14" s="64">
        <f t="shared" si="2"/>
        <v>0</v>
      </c>
      <c r="M14" s="64">
        <f t="shared" si="3"/>
        <v>0</v>
      </c>
      <c r="N14" s="64">
        <f t="shared" si="4"/>
        <v>0</v>
      </c>
      <c r="O14" s="64">
        <f t="shared" si="5"/>
        <v>0</v>
      </c>
    </row>
    <row r="15" spans="1:15" s="48" customFormat="1" ht="15" x14ac:dyDescent="0.2">
      <c r="A15" s="44">
        <v>42544</v>
      </c>
      <c r="B15" s="45"/>
      <c r="C15" s="46" t="s">
        <v>352</v>
      </c>
      <c r="D15" s="46" t="s">
        <v>39</v>
      </c>
      <c r="E15" s="47">
        <v>1</v>
      </c>
      <c r="F15" s="47"/>
      <c r="G15" s="47">
        <v>0</v>
      </c>
      <c r="H15" s="47"/>
      <c r="I15" s="47" t="s">
        <v>40</v>
      </c>
      <c r="J15" s="53" t="str">
        <f t="shared" si="0"/>
        <v>no</v>
      </c>
      <c r="K15" s="64">
        <f t="shared" si="1"/>
        <v>10</v>
      </c>
      <c r="L15" s="64">
        <f t="shared" si="2"/>
        <v>0</v>
      </c>
      <c r="M15" s="64">
        <f t="shared" si="3"/>
        <v>0</v>
      </c>
      <c r="N15" s="64">
        <f t="shared" si="4"/>
        <v>0</v>
      </c>
      <c r="O15" s="64">
        <f t="shared" si="5"/>
        <v>0</v>
      </c>
    </row>
    <row r="16" spans="1:15" s="48" customFormat="1" ht="15" x14ac:dyDescent="0.2">
      <c r="A16" s="44">
        <v>42545</v>
      </c>
      <c r="B16" s="45"/>
      <c r="C16" s="46" t="s">
        <v>360</v>
      </c>
      <c r="D16" s="46" t="s">
        <v>46</v>
      </c>
      <c r="E16" s="47">
        <v>1</v>
      </c>
      <c r="F16" s="47"/>
      <c r="G16" s="47">
        <v>4.0999999999999996</v>
      </c>
      <c r="H16" s="47"/>
      <c r="I16" s="47" t="s">
        <v>40</v>
      </c>
      <c r="J16" s="53" t="str">
        <f t="shared" si="0"/>
        <v>yes</v>
      </c>
      <c r="K16" s="64">
        <f t="shared" si="1"/>
        <v>10</v>
      </c>
      <c r="L16" s="64">
        <f t="shared" si="2"/>
        <v>-30.999999999999996</v>
      </c>
      <c r="M16" s="64">
        <f t="shared" si="3"/>
        <v>30.999999999999996</v>
      </c>
      <c r="N16" s="64">
        <f t="shared" si="4"/>
        <v>50</v>
      </c>
      <c r="O16" s="64">
        <f t="shared" si="5"/>
        <v>-50</v>
      </c>
    </row>
    <row r="17" spans="1:15" s="48" customFormat="1" ht="15" x14ac:dyDescent="0.2">
      <c r="A17" s="44">
        <v>42546</v>
      </c>
      <c r="B17" s="45"/>
      <c r="C17" s="46" t="s">
        <v>353</v>
      </c>
      <c r="D17" s="46" t="s">
        <v>46</v>
      </c>
      <c r="E17" s="47">
        <v>1</v>
      </c>
      <c r="F17" s="47"/>
      <c r="G17" s="47">
        <v>4.2</v>
      </c>
      <c r="H17" s="47"/>
      <c r="I17" s="47" t="s">
        <v>29</v>
      </c>
      <c r="J17" s="53" t="str">
        <f t="shared" si="0"/>
        <v>yes</v>
      </c>
      <c r="K17" s="64">
        <f t="shared" si="1"/>
        <v>10</v>
      </c>
      <c r="L17" s="64">
        <f t="shared" si="2"/>
        <v>9.5</v>
      </c>
      <c r="M17" s="64">
        <f t="shared" si="3"/>
        <v>32</v>
      </c>
      <c r="N17" s="64">
        <f t="shared" si="4"/>
        <v>50</v>
      </c>
      <c r="O17" s="64">
        <f t="shared" si="5"/>
        <v>14.84375</v>
      </c>
    </row>
    <row r="18" spans="1:15" s="48" customFormat="1" ht="15" x14ac:dyDescent="0.2">
      <c r="A18" s="44">
        <v>42546</v>
      </c>
      <c r="B18" s="45"/>
      <c r="C18" s="46" t="s">
        <v>354</v>
      </c>
      <c r="D18" s="46" t="s">
        <v>355</v>
      </c>
      <c r="E18" s="47">
        <v>1</v>
      </c>
      <c r="F18" s="47"/>
      <c r="G18" s="47">
        <v>10</v>
      </c>
      <c r="H18" s="47"/>
      <c r="I18" s="47" t="s">
        <v>29</v>
      </c>
      <c r="J18" s="53" t="str">
        <f t="shared" si="0"/>
        <v>no</v>
      </c>
      <c r="K18" s="64">
        <f t="shared" si="1"/>
        <v>10</v>
      </c>
      <c r="L18" s="64">
        <f t="shared" si="2"/>
        <v>0</v>
      </c>
      <c r="M18" s="64">
        <f t="shared" si="3"/>
        <v>0</v>
      </c>
      <c r="N18" s="64">
        <f t="shared" si="4"/>
        <v>0</v>
      </c>
      <c r="O18" s="64">
        <f t="shared" si="5"/>
        <v>0</v>
      </c>
    </row>
    <row r="19" spans="1:15" s="48" customFormat="1" ht="15" x14ac:dyDescent="0.2">
      <c r="A19" s="44">
        <v>42547</v>
      </c>
      <c r="B19" s="45"/>
      <c r="C19" s="46" t="s">
        <v>356</v>
      </c>
      <c r="D19" s="46" t="s">
        <v>39</v>
      </c>
      <c r="E19" s="47">
        <v>1</v>
      </c>
      <c r="F19" s="47"/>
      <c r="G19" s="47">
        <v>0</v>
      </c>
      <c r="H19" s="47"/>
      <c r="I19" s="47" t="s">
        <v>29</v>
      </c>
      <c r="J19" s="53" t="str">
        <f t="shared" si="0"/>
        <v>no</v>
      </c>
      <c r="K19" s="64">
        <f t="shared" si="1"/>
        <v>10</v>
      </c>
      <c r="L19" s="64">
        <f t="shared" si="2"/>
        <v>0</v>
      </c>
      <c r="M19" s="64">
        <f t="shared" si="3"/>
        <v>0</v>
      </c>
      <c r="N19" s="64">
        <f t="shared" si="4"/>
        <v>0</v>
      </c>
      <c r="O19" s="64">
        <f t="shared" si="5"/>
        <v>0</v>
      </c>
    </row>
    <row r="20" spans="1:15" s="48" customFormat="1" ht="15" customHeight="1" x14ac:dyDescent="0.2">
      <c r="A20" s="44">
        <v>42549</v>
      </c>
      <c r="B20" s="45"/>
      <c r="C20" s="46" t="s">
        <v>357</v>
      </c>
      <c r="D20" s="46" t="s">
        <v>361</v>
      </c>
      <c r="E20" s="47">
        <v>1</v>
      </c>
      <c r="F20" s="47"/>
      <c r="G20" s="47">
        <v>9.8000000000000007</v>
      </c>
      <c r="H20" s="47"/>
      <c r="I20" s="47" t="s">
        <v>29</v>
      </c>
      <c r="J20" s="53" t="str">
        <f t="shared" si="0"/>
        <v>no</v>
      </c>
      <c r="K20" s="64">
        <f t="shared" si="1"/>
        <v>10</v>
      </c>
      <c r="L20" s="64">
        <f t="shared" si="2"/>
        <v>0</v>
      </c>
      <c r="M20" s="64">
        <f t="shared" si="3"/>
        <v>0</v>
      </c>
      <c r="N20" s="64">
        <f t="shared" si="4"/>
        <v>0</v>
      </c>
      <c r="O20" s="64">
        <f t="shared" si="5"/>
        <v>0</v>
      </c>
    </row>
    <row r="21" spans="1:15" s="48" customFormat="1" ht="15" x14ac:dyDescent="0.2">
      <c r="A21" s="44">
        <v>42552</v>
      </c>
      <c r="B21" s="45"/>
      <c r="C21" s="46" t="s">
        <v>362</v>
      </c>
      <c r="D21" s="46" t="s">
        <v>39</v>
      </c>
      <c r="E21" s="47">
        <v>1</v>
      </c>
      <c r="F21" s="47"/>
      <c r="G21" s="47">
        <v>0</v>
      </c>
      <c r="H21" s="47"/>
      <c r="I21" s="47" t="s">
        <v>29</v>
      </c>
      <c r="J21" s="53" t="str">
        <f t="shared" si="0"/>
        <v>no</v>
      </c>
      <c r="K21" s="64">
        <f t="shared" si="1"/>
        <v>10</v>
      </c>
      <c r="L21" s="64">
        <f t="shared" si="2"/>
        <v>0</v>
      </c>
      <c r="M21" s="64">
        <f t="shared" si="3"/>
        <v>0</v>
      </c>
      <c r="N21" s="64">
        <f t="shared" si="4"/>
        <v>0</v>
      </c>
      <c r="O21" s="64">
        <f t="shared" si="5"/>
        <v>0</v>
      </c>
    </row>
    <row r="22" spans="1:15" s="111" customFormat="1" ht="15.75" x14ac:dyDescent="0.2">
      <c r="A22" s="104">
        <v>42553</v>
      </c>
      <c r="B22" s="105"/>
      <c r="C22" s="106" t="s">
        <v>363</v>
      </c>
      <c r="D22" s="106" t="s">
        <v>49</v>
      </c>
      <c r="E22" s="107">
        <v>1</v>
      </c>
      <c r="F22" s="107"/>
      <c r="G22" s="107">
        <v>7.8</v>
      </c>
      <c r="H22" s="107"/>
      <c r="I22" s="107" t="s">
        <v>29</v>
      </c>
      <c r="J22" s="108" t="str">
        <f t="shared" si="0"/>
        <v>no</v>
      </c>
      <c r="K22" s="109">
        <f t="shared" si="1"/>
        <v>10</v>
      </c>
      <c r="L22" s="109">
        <f t="shared" si="2"/>
        <v>0</v>
      </c>
      <c r="M22" s="64">
        <f t="shared" si="3"/>
        <v>0</v>
      </c>
      <c r="N22" s="109">
        <f t="shared" si="4"/>
        <v>0</v>
      </c>
      <c r="O22" s="109">
        <f t="shared" si="5"/>
        <v>0</v>
      </c>
    </row>
    <row r="23" spans="1:15" s="48" customFormat="1" ht="15" x14ac:dyDescent="0.2">
      <c r="A23" s="44"/>
      <c r="B23" s="45"/>
      <c r="C23" s="46"/>
      <c r="D23" s="46"/>
      <c r="E23" s="47"/>
      <c r="F23" s="47"/>
      <c r="G23" s="47"/>
      <c r="H23" s="47"/>
      <c r="I23" s="47"/>
      <c r="J23" s="53" t="str">
        <f t="shared" si="0"/>
        <v>no</v>
      </c>
      <c r="K23" s="64">
        <f t="shared" si="1"/>
        <v>0</v>
      </c>
      <c r="L23" s="64">
        <f t="shared" si="2"/>
        <v>0</v>
      </c>
      <c r="M23" s="64">
        <f t="shared" si="3"/>
        <v>0</v>
      </c>
      <c r="N23" s="64">
        <f t="shared" si="4"/>
        <v>0</v>
      </c>
      <c r="O23" s="64">
        <f t="shared" si="5"/>
        <v>0</v>
      </c>
    </row>
    <row r="24" spans="1:15" s="48" customFormat="1" ht="15" x14ac:dyDescent="0.2">
      <c r="A24" s="44"/>
      <c r="B24" s="45"/>
      <c r="C24" s="46"/>
      <c r="D24" s="46"/>
      <c r="E24" s="47"/>
      <c r="F24" s="47"/>
      <c r="G24" s="47"/>
      <c r="H24" s="47"/>
      <c r="I24" s="47"/>
      <c r="J24" s="53" t="str">
        <f t="shared" si="0"/>
        <v>no</v>
      </c>
      <c r="K24" s="64">
        <f t="shared" si="1"/>
        <v>0</v>
      </c>
      <c r="L24" s="64">
        <f t="shared" si="2"/>
        <v>0</v>
      </c>
      <c r="M24" s="64">
        <f t="shared" si="3"/>
        <v>0</v>
      </c>
      <c r="N24" s="64">
        <f t="shared" si="4"/>
        <v>0</v>
      </c>
      <c r="O24" s="64">
        <f t="shared" si="5"/>
        <v>0</v>
      </c>
    </row>
    <row r="25" spans="1:15" s="48" customFormat="1" ht="15" x14ac:dyDescent="0.2">
      <c r="A25" s="46"/>
      <c r="B25" s="45"/>
      <c r="C25" s="46"/>
      <c r="D25" s="46"/>
      <c r="E25" s="47"/>
      <c r="F25" s="47"/>
      <c r="G25" s="47"/>
      <c r="H25" s="47"/>
      <c r="I25" s="47"/>
      <c r="J25" s="53" t="str">
        <f t="shared" si="0"/>
        <v>no</v>
      </c>
      <c r="K25" s="64">
        <f t="shared" si="1"/>
        <v>0</v>
      </c>
      <c r="L25" s="64">
        <f t="shared" si="2"/>
        <v>0</v>
      </c>
      <c r="M25" s="64">
        <f t="shared" si="3"/>
        <v>0</v>
      </c>
      <c r="N25" s="64">
        <f t="shared" si="4"/>
        <v>0</v>
      </c>
      <c r="O25" s="64">
        <f t="shared" si="5"/>
        <v>0</v>
      </c>
    </row>
    <row r="26" spans="1:15" s="48" customFormat="1" ht="15" x14ac:dyDescent="0.2">
      <c r="A26" s="46"/>
      <c r="B26" s="45"/>
      <c r="C26" s="46"/>
      <c r="D26" s="46"/>
      <c r="E26" s="47"/>
      <c r="F26" s="47"/>
      <c r="G26" s="47"/>
      <c r="H26" s="47"/>
      <c r="I26" s="47"/>
      <c r="J26" s="53" t="str">
        <f t="shared" si="0"/>
        <v>no</v>
      </c>
      <c r="K26" s="64">
        <f t="shared" si="1"/>
        <v>0</v>
      </c>
      <c r="L26" s="64">
        <f t="shared" si="2"/>
        <v>0</v>
      </c>
      <c r="M26" s="64">
        <f t="shared" si="3"/>
        <v>0</v>
      </c>
      <c r="N26" s="64">
        <f t="shared" si="4"/>
        <v>0</v>
      </c>
      <c r="O26" s="64">
        <f t="shared" si="5"/>
        <v>0</v>
      </c>
    </row>
    <row r="27" spans="1:15" s="48" customFormat="1" ht="15" x14ac:dyDescent="0.2">
      <c r="A27" s="46"/>
      <c r="B27" s="45"/>
      <c r="C27" s="46"/>
      <c r="D27" s="46"/>
      <c r="E27" s="47"/>
      <c r="F27" s="47"/>
      <c r="G27" s="47"/>
      <c r="H27" s="47"/>
      <c r="I27" s="47"/>
      <c r="J27" s="53" t="str">
        <f t="shared" si="0"/>
        <v>no</v>
      </c>
      <c r="K27" s="64">
        <f t="shared" si="1"/>
        <v>0</v>
      </c>
      <c r="L27" s="64">
        <f t="shared" si="2"/>
        <v>0</v>
      </c>
      <c r="M27" s="64">
        <f t="shared" si="3"/>
        <v>0</v>
      </c>
      <c r="N27" s="64">
        <f t="shared" si="4"/>
        <v>0</v>
      </c>
      <c r="O27" s="64">
        <f t="shared" si="5"/>
        <v>0</v>
      </c>
    </row>
    <row r="28" spans="1:15" s="48" customFormat="1" ht="15.75" x14ac:dyDescent="0.2">
      <c r="A28" s="95" t="s">
        <v>364</v>
      </c>
      <c r="B28" s="45"/>
      <c r="C28" s="46"/>
      <c r="D28" s="46"/>
      <c r="E28" s="47"/>
      <c r="F28" s="47"/>
      <c r="G28" s="47"/>
      <c r="H28" s="47"/>
      <c r="I28" s="47"/>
      <c r="J28" s="53" t="str">
        <f t="shared" si="0"/>
        <v>no</v>
      </c>
      <c r="K28" s="64">
        <f t="shared" si="1"/>
        <v>0</v>
      </c>
      <c r="L28" s="64">
        <f t="shared" si="2"/>
        <v>0</v>
      </c>
      <c r="M28" s="64">
        <f t="shared" si="3"/>
        <v>0</v>
      </c>
      <c r="N28" s="64">
        <f t="shared" si="4"/>
        <v>0</v>
      </c>
      <c r="O28" s="64">
        <f t="shared" si="5"/>
        <v>0</v>
      </c>
    </row>
    <row r="29" spans="1:15" s="48" customFormat="1" ht="15.75" x14ac:dyDescent="0.2">
      <c r="A29" s="95" t="s">
        <v>365</v>
      </c>
      <c r="B29" s="45"/>
      <c r="C29" s="46"/>
      <c r="D29" s="46"/>
      <c r="E29" s="47"/>
      <c r="F29" s="47"/>
      <c r="G29" s="47"/>
      <c r="H29" s="47"/>
      <c r="I29" s="47"/>
      <c r="J29" s="53" t="str">
        <f t="shared" si="0"/>
        <v>no</v>
      </c>
      <c r="K29" s="64">
        <f t="shared" si="1"/>
        <v>0</v>
      </c>
      <c r="L29" s="64">
        <f t="shared" si="2"/>
        <v>0</v>
      </c>
      <c r="M29" s="64">
        <f t="shared" si="3"/>
        <v>0</v>
      </c>
      <c r="N29" s="64">
        <f t="shared" si="4"/>
        <v>0</v>
      </c>
      <c r="O29" s="64">
        <f t="shared" si="5"/>
        <v>0</v>
      </c>
    </row>
    <row r="30" spans="1:15" s="48" customFormat="1" ht="15" x14ac:dyDescent="0.2">
      <c r="A30" s="46"/>
      <c r="B30" s="45"/>
      <c r="C30" s="46"/>
      <c r="D30" s="46"/>
      <c r="E30" s="47"/>
      <c r="F30" s="47"/>
      <c r="G30" s="47"/>
      <c r="H30" s="47"/>
      <c r="I30" s="47"/>
      <c r="J30" s="53" t="str">
        <f t="shared" si="0"/>
        <v>no</v>
      </c>
      <c r="K30" s="64">
        <f t="shared" si="1"/>
        <v>0</v>
      </c>
      <c r="L30" s="64">
        <f t="shared" si="2"/>
        <v>0</v>
      </c>
      <c r="M30" s="64">
        <f t="shared" si="3"/>
        <v>0</v>
      </c>
      <c r="N30" s="64">
        <f t="shared" si="4"/>
        <v>0</v>
      </c>
      <c r="O30" s="64">
        <f t="shared" si="5"/>
        <v>0</v>
      </c>
    </row>
    <row r="31" spans="1:15" s="48" customFormat="1" ht="15" x14ac:dyDescent="0.2">
      <c r="A31" s="96" t="s">
        <v>349</v>
      </c>
      <c r="B31" s="45"/>
      <c r="C31" s="46"/>
      <c r="D31" s="46"/>
      <c r="E31" s="47"/>
      <c r="F31" s="47"/>
      <c r="G31" s="47"/>
      <c r="H31" s="47"/>
      <c r="I31" s="47"/>
      <c r="J31" s="53" t="str">
        <f t="shared" si="0"/>
        <v>no</v>
      </c>
      <c r="K31" s="64">
        <f t="shared" si="1"/>
        <v>0</v>
      </c>
      <c r="L31" s="64">
        <f t="shared" si="2"/>
        <v>0</v>
      </c>
      <c r="M31" s="64">
        <f t="shared" si="3"/>
        <v>0</v>
      </c>
      <c r="N31" s="64">
        <f t="shared" si="4"/>
        <v>0</v>
      </c>
      <c r="O31" s="64">
        <f t="shared" si="5"/>
        <v>0</v>
      </c>
    </row>
    <row r="32" spans="1:15" s="48" customFormat="1" ht="15" x14ac:dyDescent="0.2">
      <c r="A32" s="96" t="s">
        <v>350</v>
      </c>
      <c r="B32" s="45"/>
      <c r="C32" s="46"/>
      <c r="D32" s="46"/>
      <c r="E32" s="47"/>
      <c r="F32" s="47"/>
      <c r="G32" s="47"/>
      <c r="H32" s="47"/>
      <c r="I32" s="47"/>
      <c r="J32" s="53" t="str">
        <f t="shared" si="0"/>
        <v>no</v>
      </c>
      <c r="K32" s="64">
        <f t="shared" si="1"/>
        <v>0</v>
      </c>
      <c r="L32" s="64">
        <f t="shared" si="2"/>
        <v>0</v>
      </c>
      <c r="M32" s="64">
        <f t="shared" si="3"/>
        <v>0</v>
      </c>
      <c r="N32" s="64">
        <f t="shared" si="4"/>
        <v>0</v>
      </c>
      <c r="O32" s="64">
        <f t="shared" si="5"/>
        <v>0</v>
      </c>
    </row>
    <row r="33" spans="1:15" s="48" customFormat="1" ht="15" x14ac:dyDescent="0.2">
      <c r="A33" s="96"/>
      <c r="B33" s="45"/>
      <c r="C33" s="46"/>
      <c r="D33" s="46"/>
      <c r="E33" s="47"/>
      <c r="F33" s="47"/>
      <c r="G33" s="47"/>
      <c r="H33" s="47"/>
      <c r="I33" s="47"/>
      <c r="J33" s="53" t="str">
        <f t="shared" si="0"/>
        <v>no</v>
      </c>
      <c r="K33" s="64">
        <f t="shared" si="1"/>
        <v>0</v>
      </c>
      <c r="L33" s="64">
        <f t="shared" si="2"/>
        <v>0</v>
      </c>
      <c r="M33" s="64">
        <f t="shared" si="3"/>
        <v>0</v>
      </c>
      <c r="N33" s="64">
        <f t="shared" si="4"/>
        <v>0</v>
      </c>
      <c r="O33" s="64">
        <f t="shared" si="5"/>
        <v>0</v>
      </c>
    </row>
    <row r="34" spans="1:15" s="48" customFormat="1" ht="15" x14ac:dyDescent="0.2">
      <c r="A34" s="96" t="s">
        <v>351</v>
      </c>
      <c r="B34" s="45"/>
      <c r="C34" s="46"/>
      <c r="D34" s="46"/>
      <c r="E34" s="47"/>
      <c r="F34" s="47"/>
      <c r="G34" s="47"/>
      <c r="H34" s="47"/>
      <c r="I34" s="47"/>
      <c r="J34" s="53" t="str">
        <f t="shared" si="0"/>
        <v>no</v>
      </c>
      <c r="K34" s="64">
        <f t="shared" si="1"/>
        <v>0</v>
      </c>
      <c r="L34" s="64">
        <f t="shared" si="2"/>
        <v>0</v>
      </c>
      <c r="M34" s="64">
        <f t="shared" si="3"/>
        <v>0</v>
      </c>
      <c r="N34" s="64">
        <f t="shared" si="4"/>
        <v>0</v>
      </c>
      <c r="O34" s="64">
        <f t="shared" si="5"/>
        <v>0</v>
      </c>
    </row>
    <row r="35" spans="1:15" s="48" customFormat="1" ht="15" x14ac:dyDescent="0.2">
      <c r="A35" s="44"/>
      <c r="B35" s="45"/>
      <c r="C35" s="46"/>
      <c r="D35" s="46"/>
      <c r="E35" s="47"/>
      <c r="F35" s="47"/>
      <c r="G35" s="47"/>
      <c r="H35" s="47"/>
      <c r="I35" s="47"/>
      <c r="J35" s="53" t="str">
        <f t="shared" si="0"/>
        <v>no</v>
      </c>
      <c r="K35" s="64">
        <f t="shared" si="1"/>
        <v>0</v>
      </c>
      <c r="L35" s="64">
        <f t="shared" si="2"/>
        <v>0</v>
      </c>
      <c r="M35" s="64">
        <f t="shared" si="3"/>
        <v>0</v>
      </c>
      <c r="N35" s="64">
        <f t="shared" si="4"/>
        <v>0</v>
      </c>
      <c r="O35" s="64">
        <f t="shared" si="5"/>
        <v>0</v>
      </c>
    </row>
    <row r="36" spans="1:15" s="48" customFormat="1" ht="15" x14ac:dyDescent="0.2">
      <c r="A36" s="44"/>
      <c r="B36" s="45"/>
      <c r="C36" s="46"/>
      <c r="D36" s="46"/>
      <c r="E36" s="47"/>
      <c r="F36" s="47"/>
      <c r="G36" s="47"/>
      <c r="H36" s="47"/>
      <c r="I36" s="47"/>
      <c r="J36" s="53" t="str">
        <f t="shared" si="0"/>
        <v>no</v>
      </c>
      <c r="K36" s="64">
        <f t="shared" si="1"/>
        <v>0</v>
      </c>
      <c r="L36" s="64">
        <f t="shared" si="2"/>
        <v>0</v>
      </c>
      <c r="M36" s="64">
        <f t="shared" si="3"/>
        <v>0</v>
      </c>
      <c r="N36" s="64">
        <f t="shared" si="4"/>
        <v>0</v>
      </c>
      <c r="O36" s="64">
        <f t="shared" si="5"/>
        <v>0</v>
      </c>
    </row>
    <row r="37" spans="1:15" s="48" customFormat="1" ht="15" x14ac:dyDescent="0.2">
      <c r="A37" s="44"/>
      <c r="B37" s="45"/>
      <c r="C37" s="46"/>
      <c r="D37" s="46"/>
      <c r="E37" s="47"/>
      <c r="F37" s="47"/>
      <c r="G37" s="47"/>
      <c r="H37" s="47"/>
      <c r="I37" s="47"/>
      <c r="J37" s="53" t="str">
        <f t="shared" si="0"/>
        <v>no</v>
      </c>
      <c r="K37" s="64">
        <f t="shared" si="1"/>
        <v>0</v>
      </c>
      <c r="L37" s="64">
        <f t="shared" si="2"/>
        <v>0</v>
      </c>
      <c r="M37" s="64">
        <f t="shared" si="3"/>
        <v>0</v>
      </c>
      <c r="N37" s="64">
        <f t="shared" si="4"/>
        <v>0</v>
      </c>
      <c r="O37" s="64">
        <f t="shared" si="5"/>
        <v>0</v>
      </c>
    </row>
    <row r="38" spans="1:15" s="48" customFormat="1" ht="15" x14ac:dyDescent="0.2">
      <c r="A38" s="44"/>
      <c r="B38" s="45"/>
      <c r="C38" s="46"/>
      <c r="D38" s="46"/>
      <c r="E38" s="47"/>
      <c r="F38" s="47"/>
      <c r="G38" s="47"/>
      <c r="H38" s="47"/>
      <c r="I38" s="47"/>
      <c r="J38" s="53" t="str">
        <f t="shared" si="0"/>
        <v>no</v>
      </c>
      <c r="K38" s="64">
        <f t="shared" si="1"/>
        <v>0</v>
      </c>
      <c r="L38" s="64">
        <f t="shared" si="2"/>
        <v>0</v>
      </c>
      <c r="M38" s="64">
        <f t="shared" si="3"/>
        <v>0</v>
      </c>
      <c r="N38" s="64">
        <f t="shared" si="4"/>
        <v>0</v>
      </c>
      <c r="O38" s="64">
        <f t="shared" si="5"/>
        <v>0</v>
      </c>
    </row>
    <row r="39" spans="1:15" s="48" customFormat="1" ht="15" x14ac:dyDescent="0.2">
      <c r="A39" s="44"/>
      <c r="B39" s="45"/>
      <c r="C39" s="46"/>
      <c r="D39" s="46"/>
      <c r="E39" s="47"/>
      <c r="F39" s="47"/>
      <c r="G39" s="47"/>
      <c r="H39" s="47"/>
      <c r="I39" s="47"/>
      <c r="J39" s="53" t="str">
        <f t="shared" si="0"/>
        <v>no</v>
      </c>
      <c r="K39" s="64">
        <f t="shared" si="1"/>
        <v>0</v>
      </c>
      <c r="L39" s="64">
        <f t="shared" si="2"/>
        <v>0</v>
      </c>
      <c r="M39" s="64">
        <f t="shared" si="3"/>
        <v>0</v>
      </c>
      <c r="N39" s="64">
        <f t="shared" si="4"/>
        <v>0</v>
      </c>
      <c r="O39" s="64">
        <f t="shared" si="5"/>
        <v>0</v>
      </c>
    </row>
    <row r="40" spans="1:15" s="48" customFormat="1" ht="15" x14ac:dyDescent="0.2">
      <c r="A40" s="44"/>
      <c r="B40" s="45"/>
      <c r="C40" s="46"/>
      <c r="D40" s="46"/>
      <c r="E40" s="47"/>
      <c r="F40" s="47"/>
      <c r="G40" s="47"/>
      <c r="H40" s="47"/>
      <c r="I40" s="47"/>
      <c r="J40" s="53" t="str">
        <f t="shared" si="0"/>
        <v>no</v>
      </c>
      <c r="K40" s="64">
        <f t="shared" si="1"/>
        <v>0</v>
      </c>
      <c r="L40" s="64">
        <f t="shared" si="2"/>
        <v>0</v>
      </c>
      <c r="M40" s="64">
        <f t="shared" si="3"/>
        <v>0</v>
      </c>
      <c r="N40" s="64">
        <f t="shared" si="4"/>
        <v>0</v>
      </c>
      <c r="O40" s="64">
        <f t="shared" si="5"/>
        <v>0</v>
      </c>
    </row>
    <row r="41" spans="1:15" s="48" customFormat="1" ht="15" x14ac:dyDescent="0.2">
      <c r="A41" s="44"/>
      <c r="B41" s="45"/>
      <c r="C41" s="46"/>
      <c r="D41" s="46"/>
      <c r="E41" s="47"/>
      <c r="F41" s="47"/>
      <c r="G41" s="47"/>
      <c r="H41" s="47"/>
      <c r="I41" s="47"/>
      <c r="J41" s="53" t="str">
        <f t="shared" si="0"/>
        <v>no</v>
      </c>
      <c r="K41" s="64">
        <f t="shared" si="1"/>
        <v>0</v>
      </c>
      <c r="L41" s="64">
        <f t="shared" si="2"/>
        <v>0</v>
      </c>
      <c r="M41" s="64">
        <f t="shared" si="3"/>
        <v>0</v>
      </c>
      <c r="N41" s="64">
        <f t="shared" si="4"/>
        <v>0</v>
      </c>
      <c r="O41" s="64">
        <f t="shared" si="5"/>
        <v>0</v>
      </c>
    </row>
    <row r="42" spans="1:15" s="48" customFormat="1" ht="15" x14ac:dyDescent="0.2">
      <c r="A42" s="44"/>
      <c r="B42" s="45"/>
      <c r="C42" s="46"/>
      <c r="D42" s="46"/>
      <c r="E42" s="47"/>
      <c r="F42" s="47"/>
      <c r="G42" s="47"/>
      <c r="H42" s="47"/>
      <c r="I42" s="47"/>
      <c r="J42" s="53" t="str">
        <f t="shared" si="0"/>
        <v>no</v>
      </c>
      <c r="K42" s="64">
        <f t="shared" si="1"/>
        <v>0</v>
      </c>
      <c r="L42" s="64">
        <f t="shared" si="2"/>
        <v>0</v>
      </c>
      <c r="M42" s="64">
        <f t="shared" si="3"/>
        <v>0</v>
      </c>
      <c r="N42" s="64">
        <f t="shared" si="4"/>
        <v>0</v>
      </c>
      <c r="O42" s="64">
        <f t="shared" si="5"/>
        <v>0</v>
      </c>
    </row>
    <row r="43" spans="1:15" s="48" customFormat="1" ht="15" x14ac:dyDescent="0.2">
      <c r="A43" s="44"/>
      <c r="B43" s="45"/>
      <c r="C43" s="46"/>
      <c r="D43" s="46"/>
      <c r="E43" s="47"/>
      <c r="F43" s="47"/>
      <c r="G43" s="47"/>
      <c r="H43" s="47"/>
      <c r="I43" s="47"/>
      <c r="J43" s="53" t="str">
        <f t="shared" si="0"/>
        <v>no</v>
      </c>
      <c r="K43" s="64">
        <f t="shared" si="1"/>
        <v>0</v>
      </c>
      <c r="L43" s="64">
        <f t="shared" si="2"/>
        <v>0</v>
      </c>
      <c r="M43" s="64">
        <f t="shared" si="3"/>
        <v>0</v>
      </c>
      <c r="N43" s="64">
        <f t="shared" si="4"/>
        <v>0</v>
      </c>
      <c r="O43" s="64">
        <f t="shared" si="5"/>
        <v>0</v>
      </c>
    </row>
    <row r="44" spans="1:15" s="48" customFormat="1" ht="15" x14ac:dyDescent="0.2">
      <c r="A44" s="44"/>
      <c r="B44" s="45"/>
      <c r="C44" s="46"/>
      <c r="D44" s="46"/>
      <c r="E44" s="47"/>
      <c r="F44" s="47"/>
      <c r="G44" s="47"/>
      <c r="H44" s="47"/>
      <c r="I44" s="47"/>
      <c r="J44" s="53" t="str">
        <f t="shared" si="0"/>
        <v>no</v>
      </c>
      <c r="K44" s="64">
        <f t="shared" si="1"/>
        <v>0</v>
      </c>
      <c r="L44" s="64">
        <f t="shared" si="2"/>
        <v>0</v>
      </c>
      <c r="M44" s="64">
        <f t="shared" si="3"/>
        <v>0</v>
      </c>
      <c r="N44" s="64">
        <f t="shared" si="4"/>
        <v>0</v>
      </c>
      <c r="O44" s="64">
        <f t="shared" si="5"/>
        <v>0</v>
      </c>
    </row>
    <row r="45" spans="1:15" s="48" customFormat="1" ht="15" x14ac:dyDescent="0.2">
      <c r="A45" s="44"/>
      <c r="B45" s="45"/>
      <c r="C45" s="46"/>
      <c r="D45" s="46"/>
      <c r="E45" s="47"/>
      <c r="F45" s="47"/>
      <c r="G45" s="47"/>
      <c r="H45" s="47"/>
      <c r="I45" s="47"/>
      <c r="J45" s="53" t="str">
        <f t="shared" si="0"/>
        <v>no</v>
      </c>
      <c r="K45" s="64">
        <f t="shared" si="1"/>
        <v>0</v>
      </c>
      <c r="L45" s="64">
        <f t="shared" si="2"/>
        <v>0</v>
      </c>
      <c r="M45" s="64">
        <f t="shared" si="3"/>
        <v>0</v>
      </c>
      <c r="N45" s="64">
        <f t="shared" si="4"/>
        <v>0</v>
      </c>
      <c r="O45" s="64">
        <f t="shared" si="5"/>
        <v>0</v>
      </c>
    </row>
    <row r="46" spans="1:15" s="48" customFormat="1" ht="15" x14ac:dyDescent="0.2">
      <c r="A46" s="44"/>
      <c r="B46" s="45"/>
      <c r="C46" s="46"/>
      <c r="D46" s="46"/>
      <c r="E46" s="47"/>
      <c r="F46" s="47"/>
      <c r="G46" s="47"/>
      <c r="H46" s="47"/>
      <c r="I46" s="47"/>
      <c r="J46" s="53" t="str">
        <f t="shared" si="0"/>
        <v>no</v>
      </c>
      <c r="K46" s="64">
        <f t="shared" si="1"/>
        <v>0</v>
      </c>
      <c r="L46" s="64">
        <f t="shared" si="2"/>
        <v>0</v>
      </c>
      <c r="M46" s="64">
        <f t="shared" si="3"/>
        <v>0</v>
      </c>
      <c r="N46" s="64">
        <f t="shared" si="4"/>
        <v>0</v>
      </c>
      <c r="O46" s="64">
        <f t="shared" si="5"/>
        <v>0</v>
      </c>
    </row>
    <row r="47" spans="1:15" s="48" customFormat="1" ht="15" x14ac:dyDescent="0.2">
      <c r="A47" s="44"/>
      <c r="B47" s="45"/>
      <c r="C47" s="46"/>
      <c r="D47" s="46"/>
      <c r="E47" s="47"/>
      <c r="F47" s="47"/>
      <c r="G47" s="47"/>
      <c r="H47" s="47"/>
      <c r="I47" s="47"/>
      <c r="J47" s="53" t="str">
        <f t="shared" si="0"/>
        <v>no</v>
      </c>
      <c r="K47" s="64">
        <f t="shared" si="1"/>
        <v>0</v>
      </c>
      <c r="L47" s="64">
        <f t="shared" si="2"/>
        <v>0</v>
      </c>
      <c r="M47" s="64">
        <f t="shared" si="3"/>
        <v>0</v>
      </c>
      <c r="N47" s="64">
        <f t="shared" si="4"/>
        <v>0</v>
      </c>
      <c r="O47" s="64">
        <f t="shared" si="5"/>
        <v>0</v>
      </c>
    </row>
    <row r="48" spans="1:15" s="48" customFormat="1" ht="15" x14ac:dyDescent="0.2">
      <c r="A48" s="44"/>
      <c r="B48" s="45"/>
      <c r="C48" s="46"/>
      <c r="D48" s="46"/>
      <c r="E48" s="47"/>
      <c r="F48" s="47"/>
      <c r="G48" s="47"/>
      <c r="H48" s="47"/>
      <c r="I48" s="47"/>
      <c r="J48" s="53" t="str">
        <f t="shared" si="0"/>
        <v>no</v>
      </c>
      <c r="K48" s="64">
        <f t="shared" si="1"/>
        <v>0</v>
      </c>
      <c r="L48" s="64">
        <f t="shared" ref="L48:L111" si="6">IF(ISBLANK(I48),0,IF($J48="no",0,IF($I48="No",-(($G48-1)*($C$4*$E48)),$C$4*$E48*(1-$C$6))))</f>
        <v>0</v>
      </c>
      <c r="M48" s="64">
        <f t="shared" si="3"/>
        <v>0</v>
      </c>
      <c r="N48" s="64">
        <f t="shared" si="4"/>
        <v>0</v>
      </c>
      <c r="O48" s="64">
        <f t="shared" si="5"/>
        <v>0</v>
      </c>
    </row>
    <row r="49" spans="1:15" s="48" customFormat="1" ht="15" x14ac:dyDescent="0.2">
      <c r="A49" s="44"/>
      <c r="B49" s="45"/>
      <c r="C49" s="46"/>
      <c r="D49" s="46"/>
      <c r="E49" s="47"/>
      <c r="F49" s="47"/>
      <c r="G49" s="47"/>
      <c r="H49" s="47"/>
      <c r="I49" s="47"/>
      <c r="J49" s="53" t="str">
        <f t="shared" si="0"/>
        <v>no</v>
      </c>
      <c r="K49" s="64">
        <f t="shared" si="1"/>
        <v>0</v>
      </c>
      <c r="L49" s="64">
        <f t="shared" si="6"/>
        <v>0</v>
      </c>
      <c r="M49" s="64">
        <f t="shared" si="3"/>
        <v>0</v>
      </c>
      <c r="N49" s="64">
        <f t="shared" si="4"/>
        <v>0</v>
      </c>
      <c r="O49" s="64">
        <f t="shared" si="5"/>
        <v>0</v>
      </c>
    </row>
    <row r="50" spans="1:15" s="48" customFormat="1" ht="15" x14ac:dyDescent="0.2">
      <c r="A50" s="44"/>
      <c r="B50" s="45"/>
      <c r="C50" s="46"/>
      <c r="D50" s="46"/>
      <c r="E50" s="47"/>
      <c r="F50" s="47"/>
      <c r="G50" s="47"/>
      <c r="H50" s="47"/>
      <c r="I50" s="47"/>
      <c r="J50" s="53" t="str">
        <f t="shared" si="0"/>
        <v>no</v>
      </c>
      <c r="K50" s="64">
        <f t="shared" si="1"/>
        <v>0</v>
      </c>
      <c r="L50" s="64">
        <f t="shared" si="6"/>
        <v>0</v>
      </c>
      <c r="M50" s="64">
        <f t="shared" si="3"/>
        <v>0</v>
      </c>
      <c r="N50" s="64">
        <f t="shared" si="4"/>
        <v>0</v>
      </c>
      <c r="O50" s="64">
        <f t="shared" si="5"/>
        <v>0</v>
      </c>
    </row>
    <row r="51" spans="1:15" s="48" customFormat="1" ht="15" x14ac:dyDescent="0.2">
      <c r="A51" s="44"/>
      <c r="B51" s="45"/>
      <c r="C51" s="46"/>
      <c r="D51" s="46"/>
      <c r="E51" s="47"/>
      <c r="F51" s="47"/>
      <c r="G51" s="47"/>
      <c r="H51" s="47"/>
      <c r="I51" s="47"/>
      <c r="J51" s="53" t="str">
        <f t="shared" si="0"/>
        <v>no</v>
      </c>
      <c r="K51" s="64">
        <f t="shared" ref="K51:K114" si="7">$E51*$C$4</f>
        <v>0</v>
      </c>
      <c r="L51" s="64">
        <f t="shared" si="6"/>
        <v>0</v>
      </c>
      <c r="M51" s="64">
        <f t="shared" si="3"/>
        <v>0</v>
      </c>
      <c r="N51" s="64">
        <f t="shared" si="4"/>
        <v>0</v>
      </c>
      <c r="O51" s="64">
        <f t="shared" si="5"/>
        <v>0</v>
      </c>
    </row>
    <row r="52" spans="1:15" s="48" customFormat="1" ht="15" x14ac:dyDescent="0.2">
      <c r="A52" s="44"/>
      <c r="B52" s="45"/>
      <c r="C52" s="46"/>
      <c r="D52" s="46"/>
      <c r="E52" s="47"/>
      <c r="F52" s="47"/>
      <c r="G52" s="47"/>
      <c r="H52" s="47"/>
      <c r="I52" s="47"/>
      <c r="J52" s="53" t="str">
        <f t="shared" si="0"/>
        <v>no</v>
      </c>
      <c r="K52" s="64">
        <f t="shared" si="7"/>
        <v>0</v>
      </c>
      <c r="L52" s="64">
        <f t="shared" si="6"/>
        <v>0</v>
      </c>
      <c r="M52" s="64">
        <f t="shared" si="3"/>
        <v>0</v>
      </c>
      <c r="N52" s="64">
        <f t="shared" si="4"/>
        <v>0</v>
      </c>
      <c r="O52" s="64">
        <f t="shared" si="5"/>
        <v>0</v>
      </c>
    </row>
    <row r="53" spans="1:15" s="48" customFormat="1" ht="15" x14ac:dyDescent="0.2">
      <c r="A53" s="44"/>
      <c r="B53" s="45"/>
      <c r="C53" s="46"/>
      <c r="D53" s="46"/>
      <c r="E53" s="47"/>
      <c r="F53" s="47"/>
      <c r="G53" s="47"/>
      <c r="H53" s="47"/>
      <c r="I53" s="47"/>
      <c r="J53" s="53" t="str">
        <f t="shared" si="0"/>
        <v>no</v>
      </c>
      <c r="K53" s="64">
        <f t="shared" si="7"/>
        <v>0</v>
      </c>
      <c r="L53" s="64">
        <f t="shared" si="6"/>
        <v>0</v>
      </c>
      <c r="M53" s="64">
        <f t="shared" si="3"/>
        <v>0</v>
      </c>
      <c r="N53" s="64">
        <f t="shared" si="4"/>
        <v>0</v>
      </c>
      <c r="O53" s="64">
        <f t="shared" si="5"/>
        <v>0</v>
      </c>
    </row>
    <row r="54" spans="1:15" s="48" customFormat="1" ht="15" x14ac:dyDescent="0.2">
      <c r="A54" s="44"/>
      <c r="B54" s="45"/>
      <c r="C54" s="46"/>
      <c r="D54" s="46"/>
      <c r="E54" s="47"/>
      <c r="F54" s="47"/>
      <c r="G54" s="47"/>
      <c r="H54" s="47"/>
      <c r="I54" s="47"/>
      <c r="J54" s="53" t="str">
        <f t="shared" si="0"/>
        <v>no</v>
      </c>
      <c r="K54" s="64">
        <f t="shared" si="7"/>
        <v>0</v>
      </c>
      <c r="L54" s="64">
        <f t="shared" si="6"/>
        <v>0</v>
      </c>
      <c r="M54" s="64">
        <f t="shared" si="3"/>
        <v>0</v>
      </c>
      <c r="N54" s="64">
        <f t="shared" si="4"/>
        <v>0</v>
      </c>
      <c r="O54" s="64">
        <f t="shared" si="5"/>
        <v>0</v>
      </c>
    </row>
    <row r="55" spans="1:15" s="48" customFormat="1" ht="15" x14ac:dyDescent="0.2">
      <c r="A55" s="44"/>
      <c r="B55" s="45"/>
      <c r="C55" s="46"/>
      <c r="D55" s="46"/>
      <c r="E55" s="47"/>
      <c r="F55" s="47"/>
      <c r="G55" s="47"/>
      <c r="H55" s="47"/>
      <c r="I55" s="47"/>
      <c r="J55" s="53" t="str">
        <f t="shared" si="0"/>
        <v>no</v>
      </c>
      <c r="K55" s="64">
        <f t="shared" si="7"/>
        <v>0</v>
      </c>
      <c r="L55" s="64">
        <f t="shared" si="6"/>
        <v>0</v>
      </c>
      <c r="M55" s="64">
        <f t="shared" si="3"/>
        <v>0</v>
      </c>
      <c r="N55" s="64">
        <f t="shared" si="4"/>
        <v>0</v>
      </c>
      <c r="O55" s="64">
        <f t="shared" si="5"/>
        <v>0</v>
      </c>
    </row>
    <row r="56" spans="1:15" s="48" customFormat="1" ht="15" x14ac:dyDescent="0.2">
      <c r="A56" s="44"/>
      <c r="B56" s="45"/>
      <c r="C56" s="46"/>
      <c r="D56" s="46"/>
      <c r="E56" s="47"/>
      <c r="F56" s="47"/>
      <c r="G56" s="47"/>
      <c r="H56" s="47"/>
      <c r="I56" s="47"/>
      <c r="J56" s="53" t="str">
        <f t="shared" si="0"/>
        <v>no</v>
      </c>
      <c r="K56" s="64">
        <f t="shared" si="7"/>
        <v>0</v>
      </c>
      <c r="L56" s="64">
        <f t="shared" si="6"/>
        <v>0</v>
      </c>
      <c r="M56" s="64">
        <f t="shared" si="3"/>
        <v>0</v>
      </c>
      <c r="N56" s="64">
        <f t="shared" si="4"/>
        <v>0</v>
      </c>
      <c r="O56" s="64">
        <f t="shared" si="5"/>
        <v>0</v>
      </c>
    </row>
    <row r="57" spans="1:15" s="48" customFormat="1" ht="15" x14ac:dyDescent="0.2">
      <c r="A57" s="44"/>
      <c r="B57" s="45"/>
      <c r="C57" s="46"/>
      <c r="D57" s="46"/>
      <c r="E57" s="47"/>
      <c r="F57" s="47"/>
      <c r="G57" s="47"/>
      <c r="H57" s="47"/>
      <c r="I57" s="47"/>
      <c r="J57" s="53" t="str">
        <f t="shared" si="0"/>
        <v>no</v>
      </c>
      <c r="K57" s="64">
        <f t="shared" si="7"/>
        <v>0</v>
      </c>
      <c r="L57" s="64">
        <f t="shared" si="6"/>
        <v>0</v>
      </c>
      <c r="M57" s="64">
        <f t="shared" si="3"/>
        <v>0</v>
      </c>
      <c r="N57" s="64">
        <f t="shared" si="4"/>
        <v>0</v>
      </c>
      <c r="O57" s="64">
        <f t="shared" si="5"/>
        <v>0</v>
      </c>
    </row>
    <row r="58" spans="1:15" s="48" customFormat="1" ht="15" x14ac:dyDescent="0.2">
      <c r="A58" s="44"/>
      <c r="B58" s="45"/>
      <c r="C58" s="46"/>
      <c r="D58" s="46"/>
      <c r="E58" s="47"/>
      <c r="F58" s="47"/>
      <c r="G58" s="47"/>
      <c r="H58" s="47"/>
      <c r="I58" s="47"/>
      <c r="J58" s="53" t="str">
        <f t="shared" si="0"/>
        <v>no</v>
      </c>
      <c r="K58" s="64">
        <f t="shared" si="7"/>
        <v>0</v>
      </c>
      <c r="L58" s="64">
        <f t="shared" si="6"/>
        <v>0</v>
      </c>
      <c r="M58" s="64">
        <f t="shared" si="3"/>
        <v>0</v>
      </c>
      <c r="N58" s="64">
        <f t="shared" si="4"/>
        <v>0</v>
      </c>
      <c r="O58" s="64">
        <f t="shared" si="5"/>
        <v>0</v>
      </c>
    </row>
    <row r="59" spans="1:15" s="48" customFormat="1" ht="15" x14ac:dyDescent="0.2">
      <c r="A59" s="44"/>
      <c r="B59" s="45"/>
      <c r="C59" s="46"/>
      <c r="D59" s="46"/>
      <c r="E59" s="47"/>
      <c r="F59" s="47"/>
      <c r="G59" s="47"/>
      <c r="H59" s="47"/>
      <c r="I59" s="47"/>
      <c r="J59" s="53" t="str">
        <f t="shared" si="0"/>
        <v>no</v>
      </c>
      <c r="K59" s="64">
        <f t="shared" si="7"/>
        <v>0</v>
      </c>
      <c r="L59" s="64">
        <f t="shared" si="6"/>
        <v>0</v>
      </c>
      <c r="M59" s="64">
        <f t="shared" si="3"/>
        <v>0</v>
      </c>
      <c r="N59" s="64">
        <f t="shared" si="4"/>
        <v>0</v>
      </c>
      <c r="O59" s="64">
        <f t="shared" si="5"/>
        <v>0</v>
      </c>
    </row>
    <row r="60" spans="1:15" s="48" customFormat="1" ht="15" x14ac:dyDescent="0.2">
      <c r="A60" s="44"/>
      <c r="B60" s="45"/>
      <c r="C60" s="46"/>
      <c r="D60" s="46"/>
      <c r="E60" s="47"/>
      <c r="F60" s="47"/>
      <c r="G60" s="47"/>
      <c r="H60" s="47"/>
      <c r="I60" s="47"/>
      <c r="J60" s="53" t="str">
        <f t="shared" si="0"/>
        <v>no</v>
      </c>
      <c r="K60" s="64">
        <f t="shared" si="7"/>
        <v>0</v>
      </c>
      <c r="L60" s="64">
        <f t="shared" si="6"/>
        <v>0</v>
      </c>
      <c r="M60" s="64">
        <f t="shared" si="3"/>
        <v>0</v>
      </c>
      <c r="N60" s="64">
        <f t="shared" si="4"/>
        <v>0</v>
      </c>
      <c r="O60" s="64">
        <f t="shared" si="5"/>
        <v>0</v>
      </c>
    </row>
    <row r="61" spans="1:15" s="48" customFormat="1" ht="15" x14ac:dyDescent="0.2">
      <c r="A61" s="44"/>
      <c r="B61" s="45"/>
      <c r="C61" s="46"/>
      <c r="D61" s="46"/>
      <c r="E61" s="47"/>
      <c r="F61" s="47"/>
      <c r="G61" s="47"/>
      <c r="H61" s="47"/>
      <c r="I61" s="47"/>
      <c r="J61" s="53" t="str">
        <f t="shared" ref="J61:J124" si="8">IF(ISBLANK(G61),"no",IF($I61="NR","no",IF($D61="0-0 at half time","no",IF($G61&lt;=$C$8,"yes","no"))))</f>
        <v>no</v>
      </c>
      <c r="K61" s="64">
        <f t="shared" si="7"/>
        <v>0</v>
      </c>
      <c r="L61" s="64">
        <f t="shared" si="6"/>
        <v>0</v>
      </c>
      <c r="M61" s="64">
        <f t="shared" si="3"/>
        <v>0</v>
      </c>
      <c r="N61" s="64">
        <f t="shared" si="4"/>
        <v>0</v>
      </c>
      <c r="O61" s="64">
        <f t="shared" si="5"/>
        <v>0</v>
      </c>
    </row>
    <row r="62" spans="1:15" s="48" customFormat="1" ht="15" x14ac:dyDescent="0.2">
      <c r="A62" s="44"/>
      <c r="B62" s="45"/>
      <c r="C62" s="46"/>
      <c r="D62" s="46"/>
      <c r="E62" s="47"/>
      <c r="F62" s="47"/>
      <c r="G62" s="47"/>
      <c r="H62" s="47"/>
      <c r="I62" s="47"/>
      <c r="J62" s="53" t="str">
        <f t="shared" si="8"/>
        <v>no</v>
      </c>
      <c r="K62" s="64">
        <f t="shared" si="7"/>
        <v>0</v>
      </c>
      <c r="L62" s="64">
        <f t="shared" si="6"/>
        <v>0</v>
      </c>
      <c r="M62" s="64">
        <f t="shared" si="3"/>
        <v>0</v>
      </c>
      <c r="N62" s="64">
        <f t="shared" si="4"/>
        <v>0</v>
      </c>
      <c r="O62" s="64">
        <f t="shared" si="5"/>
        <v>0</v>
      </c>
    </row>
    <row r="63" spans="1:15" s="48" customFormat="1" ht="15" x14ac:dyDescent="0.2">
      <c r="A63" s="44"/>
      <c r="B63" s="45"/>
      <c r="C63" s="46"/>
      <c r="D63" s="46"/>
      <c r="E63" s="47"/>
      <c r="F63" s="47"/>
      <c r="G63" s="47"/>
      <c r="H63" s="47"/>
      <c r="I63" s="47"/>
      <c r="J63" s="53" t="str">
        <f t="shared" si="8"/>
        <v>no</v>
      </c>
      <c r="K63" s="64">
        <f t="shared" si="7"/>
        <v>0</v>
      </c>
      <c r="L63" s="64">
        <f t="shared" si="6"/>
        <v>0</v>
      </c>
      <c r="M63" s="64">
        <f t="shared" si="3"/>
        <v>0</v>
      </c>
      <c r="N63" s="64">
        <f t="shared" si="4"/>
        <v>0</v>
      </c>
      <c r="O63" s="64">
        <f t="shared" si="5"/>
        <v>0</v>
      </c>
    </row>
    <row r="64" spans="1:15" s="48" customFormat="1" ht="15" x14ac:dyDescent="0.2">
      <c r="A64" s="44"/>
      <c r="B64" s="45"/>
      <c r="C64" s="46"/>
      <c r="D64" s="46"/>
      <c r="E64" s="47"/>
      <c r="F64" s="47"/>
      <c r="G64" s="47"/>
      <c r="H64" s="47"/>
      <c r="I64" s="47"/>
      <c r="J64" s="53" t="str">
        <f t="shared" si="8"/>
        <v>no</v>
      </c>
      <c r="K64" s="64">
        <f t="shared" si="7"/>
        <v>0</v>
      </c>
      <c r="L64" s="64">
        <f t="shared" si="6"/>
        <v>0</v>
      </c>
      <c r="M64" s="64">
        <f t="shared" si="3"/>
        <v>0</v>
      </c>
      <c r="N64" s="64">
        <f t="shared" si="4"/>
        <v>0</v>
      </c>
      <c r="O64" s="64">
        <f t="shared" si="5"/>
        <v>0</v>
      </c>
    </row>
    <row r="65" spans="1:15" s="48" customFormat="1" ht="15" x14ac:dyDescent="0.2">
      <c r="A65" s="44"/>
      <c r="B65" s="45"/>
      <c r="C65" s="46"/>
      <c r="D65" s="46"/>
      <c r="E65" s="47"/>
      <c r="F65" s="47"/>
      <c r="G65" s="47"/>
      <c r="H65" s="47"/>
      <c r="I65" s="47"/>
      <c r="J65" s="53" t="str">
        <f t="shared" si="8"/>
        <v>no</v>
      </c>
      <c r="K65" s="64">
        <f t="shared" si="7"/>
        <v>0</v>
      </c>
      <c r="L65" s="64">
        <f t="shared" si="6"/>
        <v>0</v>
      </c>
      <c r="M65" s="64">
        <f t="shared" si="3"/>
        <v>0</v>
      </c>
      <c r="N65" s="64">
        <f t="shared" si="4"/>
        <v>0</v>
      </c>
      <c r="O65" s="64">
        <f t="shared" si="5"/>
        <v>0</v>
      </c>
    </row>
    <row r="66" spans="1:15" s="48" customFormat="1" ht="15" x14ac:dyDescent="0.2">
      <c r="A66" s="44"/>
      <c r="B66" s="45"/>
      <c r="C66" s="46"/>
      <c r="D66" s="46"/>
      <c r="E66" s="47"/>
      <c r="F66" s="47"/>
      <c r="G66" s="47"/>
      <c r="H66" s="47"/>
      <c r="I66" s="47"/>
      <c r="J66" s="53" t="str">
        <f t="shared" si="8"/>
        <v>no</v>
      </c>
      <c r="K66" s="64">
        <f t="shared" si="7"/>
        <v>0</v>
      </c>
      <c r="L66" s="64">
        <f t="shared" si="6"/>
        <v>0</v>
      </c>
      <c r="M66" s="64">
        <f t="shared" si="3"/>
        <v>0</v>
      </c>
      <c r="N66" s="64">
        <f t="shared" si="4"/>
        <v>0</v>
      </c>
      <c r="O66" s="64">
        <f t="shared" si="5"/>
        <v>0</v>
      </c>
    </row>
    <row r="67" spans="1:15" s="48" customFormat="1" ht="15" x14ac:dyDescent="0.2">
      <c r="A67" s="44"/>
      <c r="B67" s="45"/>
      <c r="C67" s="46"/>
      <c r="D67" s="46"/>
      <c r="E67" s="47"/>
      <c r="F67" s="47"/>
      <c r="G67" s="47"/>
      <c r="H67" s="47"/>
      <c r="I67" s="47"/>
      <c r="J67" s="53" t="str">
        <f t="shared" si="8"/>
        <v>no</v>
      </c>
      <c r="K67" s="64">
        <f t="shared" si="7"/>
        <v>0</v>
      </c>
      <c r="L67" s="64">
        <f t="shared" si="6"/>
        <v>0</v>
      </c>
      <c r="M67" s="64">
        <f t="shared" si="3"/>
        <v>0</v>
      </c>
      <c r="N67" s="64">
        <f t="shared" si="4"/>
        <v>0</v>
      </c>
      <c r="O67" s="64">
        <f t="shared" si="5"/>
        <v>0</v>
      </c>
    </row>
    <row r="68" spans="1:15" s="48" customFormat="1" ht="15" x14ac:dyDescent="0.2">
      <c r="A68" s="44"/>
      <c r="B68" s="45"/>
      <c r="C68" s="46"/>
      <c r="D68" s="46"/>
      <c r="E68" s="47"/>
      <c r="F68" s="47"/>
      <c r="G68" s="47"/>
      <c r="H68" s="47"/>
      <c r="I68" s="47"/>
      <c r="J68" s="53" t="str">
        <f t="shared" si="8"/>
        <v>no</v>
      </c>
      <c r="K68" s="64">
        <f t="shared" si="7"/>
        <v>0</v>
      </c>
      <c r="L68" s="64">
        <f t="shared" si="6"/>
        <v>0</v>
      </c>
      <c r="M68" s="64">
        <f t="shared" si="3"/>
        <v>0</v>
      </c>
      <c r="N68" s="64">
        <f t="shared" si="4"/>
        <v>0</v>
      </c>
      <c r="O68" s="64">
        <f t="shared" si="5"/>
        <v>0</v>
      </c>
    </row>
    <row r="69" spans="1:15" s="48" customFormat="1" ht="15" x14ac:dyDescent="0.2">
      <c r="A69" s="44"/>
      <c r="B69" s="45"/>
      <c r="C69" s="46"/>
      <c r="D69" s="46"/>
      <c r="E69" s="47"/>
      <c r="F69" s="47"/>
      <c r="G69" s="47"/>
      <c r="H69" s="47"/>
      <c r="I69" s="47"/>
      <c r="J69" s="53" t="str">
        <f t="shared" si="8"/>
        <v>no</v>
      </c>
      <c r="K69" s="64">
        <f t="shared" si="7"/>
        <v>0</v>
      </c>
      <c r="L69" s="64">
        <f t="shared" si="6"/>
        <v>0</v>
      </c>
      <c r="M69" s="64">
        <f t="shared" si="3"/>
        <v>0</v>
      </c>
      <c r="N69" s="64">
        <f t="shared" si="4"/>
        <v>0</v>
      </c>
      <c r="O69" s="64">
        <f t="shared" si="5"/>
        <v>0</v>
      </c>
    </row>
    <row r="70" spans="1:15" s="48" customFormat="1" ht="15" x14ac:dyDescent="0.2">
      <c r="A70" s="44"/>
      <c r="B70" s="45"/>
      <c r="C70" s="46"/>
      <c r="D70" s="46"/>
      <c r="E70" s="47"/>
      <c r="F70" s="47"/>
      <c r="G70" s="47"/>
      <c r="H70" s="47"/>
      <c r="I70" s="47"/>
      <c r="J70" s="53" t="str">
        <f t="shared" si="8"/>
        <v>no</v>
      </c>
      <c r="K70" s="64">
        <f t="shared" si="7"/>
        <v>0</v>
      </c>
      <c r="L70" s="64">
        <f t="shared" si="6"/>
        <v>0</v>
      </c>
      <c r="M70" s="64">
        <f t="shared" si="3"/>
        <v>0</v>
      </c>
      <c r="N70" s="64">
        <f t="shared" si="4"/>
        <v>0</v>
      </c>
      <c r="O70" s="64">
        <f t="shared" si="5"/>
        <v>0</v>
      </c>
    </row>
    <row r="71" spans="1:15" s="48" customFormat="1" ht="15" x14ac:dyDescent="0.2">
      <c r="A71" s="44"/>
      <c r="B71" s="45"/>
      <c r="C71" s="46"/>
      <c r="D71" s="46"/>
      <c r="E71" s="47"/>
      <c r="F71" s="47"/>
      <c r="G71" s="47"/>
      <c r="H71" s="47"/>
      <c r="I71" s="47"/>
      <c r="J71" s="53" t="str">
        <f t="shared" si="8"/>
        <v>no</v>
      </c>
      <c r="K71" s="64">
        <f t="shared" si="7"/>
        <v>0</v>
      </c>
      <c r="L71" s="64">
        <f t="shared" si="6"/>
        <v>0</v>
      </c>
      <c r="M71" s="64">
        <f t="shared" si="3"/>
        <v>0</v>
      </c>
      <c r="N71" s="64">
        <f t="shared" si="4"/>
        <v>0</v>
      </c>
      <c r="O71" s="64">
        <f t="shared" si="5"/>
        <v>0</v>
      </c>
    </row>
    <row r="72" spans="1:15" s="48" customFormat="1" ht="15" x14ac:dyDescent="0.2">
      <c r="A72" s="44"/>
      <c r="B72" s="45"/>
      <c r="C72" s="46"/>
      <c r="D72" s="46"/>
      <c r="E72" s="47"/>
      <c r="F72" s="47"/>
      <c r="G72" s="47"/>
      <c r="H72" s="47"/>
      <c r="I72" s="47"/>
      <c r="J72" s="53" t="str">
        <f t="shared" si="8"/>
        <v>no</v>
      </c>
      <c r="K72" s="64">
        <f t="shared" si="7"/>
        <v>0</v>
      </c>
      <c r="L72" s="64">
        <f t="shared" si="6"/>
        <v>0</v>
      </c>
      <c r="M72" s="64">
        <f t="shared" si="3"/>
        <v>0</v>
      </c>
      <c r="N72" s="64">
        <f t="shared" si="4"/>
        <v>0</v>
      </c>
      <c r="O72" s="64">
        <f t="shared" si="5"/>
        <v>0</v>
      </c>
    </row>
    <row r="73" spans="1:15" s="48" customFormat="1" ht="15" x14ac:dyDescent="0.2">
      <c r="A73" s="44"/>
      <c r="B73" s="45"/>
      <c r="C73" s="46"/>
      <c r="D73" s="46"/>
      <c r="E73" s="47"/>
      <c r="F73" s="47"/>
      <c r="G73" s="47"/>
      <c r="H73" s="47"/>
      <c r="I73" s="47"/>
      <c r="J73" s="53" t="str">
        <f t="shared" si="8"/>
        <v>no</v>
      </c>
      <c r="K73" s="64">
        <f t="shared" si="7"/>
        <v>0</v>
      </c>
      <c r="L73" s="64">
        <f t="shared" si="6"/>
        <v>0</v>
      </c>
      <c r="M73" s="64">
        <f t="shared" si="3"/>
        <v>0</v>
      </c>
      <c r="N73" s="64">
        <f t="shared" si="4"/>
        <v>0</v>
      </c>
      <c r="O73" s="64">
        <f t="shared" si="5"/>
        <v>0</v>
      </c>
    </row>
    <row r="74" spans="1:15" s="48" customFormat="1" ht="15" x14ac:dyDescent="0.2">
      <c r="A74" s="44"/>
      <c r="B74" s="45"/>
      <c r="C74" s="46"/>
      <c r="D74" s="46"/>
      <c r="E74" s="47"/>
      <c r="F74" s="47"/>
      <c r="G74" s="47"/>
      <c r="H74" s="47"/>
      <c r="I74" s="47"/>
      <c r="J74" s="53" t="str">
        <f t="shared" si="8"/>
        <v>no</v>
      </c>
      <c r="K74" s="64">
        <f t="shared" si="7"/>
        <v>0</v>
      </c>
      <c r="L74" s="64">
        <f t="shared" si="6"/>
        <v>0</v>
      </c>
      <c r="M74" s="64">
        <f t="shared" si="3"/>
        <v>0</v>
      </c>
      <c r="N74" s="64">
        <f t="shared" si="4"/>
        <v>0</v>
      </c>
      <c r="O74" s="64">
        <f t="shared" si="5"/>
        <v>0</v>
      </c>
    </row>
    <row r="75" spans="1:15" s="48" customFormat="1" ht="15" x14ac:dyDescent="0.2">
      <c r="A75" s="44"/>
      <c r="B75" s="45"/>
      <c r="C75" s="46"/>
      <c r="D75" s="46"/>
      <c r="E75" s="47"/>
      <c r="F75" s="47"/>
      <c r="G75" s="47"/>
      <c r="H75" s="47"/>
      <c r="I75" s="47"/>
      <c r="J75" s="53" t="str">
        <f t="shared" si="8"/>
        <v>no</v>
      </c>
      <c r="K75" s="64">
        <f t="shared" si="7"/>
        <v>0</v>
      </c>
      <c r="L75" s="64">
        <f t="shared" si="6"/>
        <v>0</v>
      </c>
      <c r="M75" s="64">
        <f t="shared" si="3"/>
        <v>0</v>
      </c>
      <c r="N75" s="64">
        <f t="shared" si="4"/>
        <v>0</v>
      </c>
      <c r="O75" s="64">
        <f t="shared" si="5"/>
        <v>0</v>
      </c>
    </row>
    <row r="76" spans="1:15" s="48" customFormat="1" ht="15" x14ac:dyDescent="0.2">
      <c r="A76" s="44"/>
      <c r="B76" s="45"/>
      <c r="C76" s="46"/>
      <c r="D76" s="46"/>
      <c r="E76" s="47"/>
      <c r="F76" s="47"/>
      <c r="G76" s="47"/>
      <c r="H76" s="47"/>
      <c r="I76" s="47"/>
      <c r="J76" s="53" t="str">
        <f t="shared" si="8"/>
        <v>no</v>
      </c>
      <c r="K76" s="64">
        <f t="shared" si="7"/>
        <v>0</v>
      </c>
      <c r="L76" s="64">
        <f t="shared" si="6"/>
        <v>0</v>
      </c>
      <c r="M76" s="64">
        <f t="shared" ref="M76:M102" si="9">IF($J76="yes",($G76-1)*$C$4*$E76,0)</f>
        <v>0</v>
      </c>
      <c r="N76" s="64">
        <f t="shared" ref="N76:N139" si="10">IF(J76="no",0,$E76*$C$5)</f>
        <v>0</v>
      </c>
      <c r="O76" s="64">
        <f t="shared" ref="O76:O139" si="11">IF(ISBLANK(I76),0,IF(L76&lt;0,-N76,IF(L76=0,0,((N76/($G76-1))*(1-$C$6)))))</f>
        <v>0</v>
      </c>
    </row>
    <row r="77" spans="1:15" s="48" customFormat="1" ht="15" x14ac:dyDescent="0.2">
      <c r="A77" s="44"/>
      <c r="B77" s="45"/>
      <c r="C77" s="46"/>
      <c r="D77" s="46"/>
      <c r="E77" s="47"/>
      <c r="F77" s="47"/>
      <c r="G77" s="47"/>
      <c r="H77" s="47"/>
      <c r="I77" s="47"/>
      <c r="J77" s="53" t="str">
        <f t="shared" si="8"/>
        <v>no</v>
      </c>
      <c r="K77" s="64">
        <f t="shared" si="7"/>
        <v>0</v>
      </c>
      <c r="L77" s="64">
        <f t="shared" si="6"/>
        <v>0</v>
      </c>
      <c r="M77" s="64">
        <f t="shared" si="9"/>
        <v>0</v>
      </c>
      <c r="N77" s="64">
        <f t="shared" si="10"/>
        <v>0</v>
      </c>
      <c r="O77" s="64">
        <f t="shared" si="11"/>
        <v>0</v>
      </c>
    </row>
    <row r="78" spans="1:15" s="48" customFormat="1" ht="15" x14ac:dyDescent="0.2">
      <c r="A78" s="44"/>
      <c r="B78" s="45"/>
      <c r="C78" s="46"/>
      <c r="D78" s="46"/>
      <c r="E78" s="47"/>
      <c r="F78" s="47"/>
      <c r="G78" s="47"/>
      <c r="H78" s="47"/>
      <c r="I78" s="47"/>
      <c r="J78" s="53" t="str">
        <f t="shared" si="8"/>
        <v>no</v>
      </c>
      <c r="K78" s="64">
        <f t="shared" si="7"/>
        <v>0</v>
      </c>
      <c r="L78" s="64">
        <f t="shared" si="6"/>
        <v>0</v>
      </c>
      <c r="M78" s="64">
        <f t="shared" si="9"/>
        <v>0</v>
      </c>
      <c r="N78" s="64">
        <f t="shared" si="10"/>
        <v>0</v>
      </c>
      <c r="O78" s="64">
        <f t="shared" si="11"/>
        <v>0</v>
      </c>
    </row>
    <row r="79" spans="1:15" s="48" customFormat="1" ht="15" x14ac:dyDescent="0.2">
      <c r="A79" s="44"/>
      <c r="B79" s="45"/>
      <c r="C79" s="46"/>
      <c r="D79" s="46"/>
      <c r="E79" s="47"/>
      <c r="F79" s="47"/>
      <c r="G79" s="47"/>
      <c r="H79" s="47"/>
      <c r="I79" s="47"/>
      <c r="J79" s="53" t="str">
        <f t="shared" si="8"/>
        <v>no</v>
      </c>
      <c r="K79" s="64">
        <f t="shared" si="7"/>
        <v>0</v>
      </c>
      <c r="L79" s="64">
        <f t="shared" si="6"/>
        <v>0</v>
      </c>
      <c r="M79" s="64">
        <f t="shared" si="9"/>
        <v>0</v>
      </c>
      <c r="N79" s="64">
        <f t="shared" si="10"/>
        <v>0</v>
      </c>
      <c r="O79" s="64">
        <f t="shared" si="11"/>
        <v>0</v>
      </c>
    </row>
    <row r="80" spans="1:15" s="48" customFormat="1" ht="15" x14ac:dyDescent="0.2">
      <c r="A80" s="44"/>
      <c r="B80" s="45"/>
      <c r="C80" s="46"/>
      <c r="D80" s="46"/>
      <c r="E80" s="47"/>
      <c r="F80" s="47"/>
      <c r="G80" s="47"/>
      <c r="H80" s="47"/>
      <c r="I80" s="47"/>
      <c r="J80" s="53" t="str">
        <f t="shared" si="8"/>
        <v>no</v>
      </c>
      <c r="K80" s="64">
        <f t="shared" si="7"/>
        <v>0</v>
      </c>
      <c r="L80" s="64">
        <f t="shared" si="6"/>
        <v>0</v>
      </c>
      <c r="M80" s="64">
        <f t="shared" si="9"/>
        <v>0</v>
      </c>
      <c r="N80" s="64">
        <f t="shared" si="10"/>
        <v>0</v>
      </c>
      <c r="O80" s="64">
        <f t="shared" si="11"/>
        <v>0</v>
      </c>
    </row>
    <row r="81" spans="1:15" s="48" customFormat="1" ht="15" x14ac:dyDescent="0.2">
      <c r="A81" s="44"/>
      <c r="B81" s="45"/>
      <c r="C81" s="46"/>
      <c r="D81" s="46"/>
      <c r="E81" s="47"/>
      <c r="F81" s="47"/>
      <c r="G81" s="47"/>
      <c r="H81" s="47"/>
      <c r="I81" s="47"/>
      <c r="J81" s="53" t="str">
        <f t="shared" si="8"/>
        <v>no</v>
      </c>
      <c r="K81" s="64">
        <f t="shared" si="7"/>
        <v>0</v>
      </c>
      <c r="L81" s="64">
        <f t="shared" si="6"/>
        <v>0</v>
      </c>
      <c r="M81" s="64">
        <f t="shared" si="9"/>
        <v>0</v>
      </c>
      <c r="N81" s="64">
        <f t="shared" si="10"/>
        <v>0</v>
      </c>
      <c r="O81" s="64">
        <f t="shared" si="11"/>
        <v>0</v>
      </c>
    </row>
    <row r="82" spans="1:15" s="48" customFormat="1" ht="15" x14ac:dyDescent="0.2">
      <c r="A82" s="44"/>
      <c r="B82" s="45"/>
      <c r="C82" s="46"/>
      <c r="D82" s="46"/>
      <c r="E82" s="47"/>
      <c r="F82" s="47"/>
      <c r="G82" s="47"/>
      <c r="H82" s="47"/>
      <c r="I82" s="47"/>
      <c r="J82" s="53" t="str">
        <f t="shared" si="8"/>
        <v>no</v>
      </c>
      <c r="K82" s="64">
        <f t="shared" si="7"/>
        <v>0</v>
      </c>
      <c r="L82" s="64">
        <f t="shared" si="6"/>
        <v>0</v>
      </c>
      <c r="M82" s="64">
        <f t="shared" si="9"/>
        <v>0</v>
      </c>
      <c r="N82" s="64">
        <f t="shared" si="10"/>
        <v>0</v>
      </c>
      <c r="O82" s="64">
        <f t="shared" si="11"/>
        <v>0</v>
      </c>
    </row>
    <row r="83" spans="1:15" s="48" customFormat="1" ht="15" x14ac:dyDescent="0.2">
      <c r="A83" s="44"/>
      <c r="B83" s="45"/>
      <c r="C83" s="46"/>
      <c r="D83" s="46"/>
      <c r="E83" s="47"/>
      <c r="F83" s="47"/>
      <c r="G83" s="47"/>
      <c r="H83" s="47"/>
      <c r="I83" s="47"/>
      <c r="J83" s="53" t="str">
        <f t="shared" si="8"/>
        <v>no</v>
      </c>
      <c r="K83" s="64">
        <f t="shared" si="7"/>
        <v>0</v>
      </c>
      <c r="L83" s="64">
        <f t="shared" si="6"/>
        <v>0</v>
      </c>
      <c r="M83" s="64">
        <f t="shared" si="9"/>
        <v>0</v>
      </c>
      <c r="N83" s="64">
        <f t="shared" si="10"/>
        <v>0</v>
      </c>
      <c r="O83" s="64">
        <f t="shared" si="11"/>
        <v>0</v>
      </c>
    </row>
    <row r="84" spans="1:15" s="48" customFormat="1" ht="15" x14ac:dyDescent="0.2">
      <c r="A84" s="44"/>
      <c r="B84" s="45"/>
      <c r="C84" s="46"/>
      <c r="D84" s="46"/>
      <c r="E84" s="47"/>
      <c r="F84" s="47"/>
      <c r="G84" s="47"/>
      <c r="H84" s="47"/>
      <c r="I84" s="47"/>
      <c r="J84" s="53" t="str">
        <f t="shared" si="8"/>
        <v>no</v>
      </c>
      <c r="K84" s="64">
        <f t="shared" si="7"/>
        <v>0</v>
      </c>
      <c r="L84" s="64">
        <f t="shared" si="6"/>
        <v>0</v>
      </c>
      <c r="M84" s="64">
        <f t="shared" si="9"/>
        <v>0</v>
      </c>
      <c r="N84" s="64">
        <f t="shared" si="10"/>
        <v>0</v>
      </c>
      <c r="O84" s="64">
        <f t="shared" si="11"/>
        <v>0</v>
      </c>
    </row>
    <row r="85" spans="1:15" s="48" customFormat="1" ht="15" x14ac:dyDescent="0.2">
      <c r="A85" s="44"/>
      <c r="B85" s="45"/>
      <c r="C85" s="46"/>
      <c r="D85" s="46"/>
      <c r="E85" s="47"/>
      <c r="F85" s="47"/>
      <c r="G85" s="47"/>
      <c r="H85" s="47"/>
      <c r="I85" s="47"/>
      <c r="J85" s="53" t="str">
        <f t="shared" si="8"/>
        <v>no</v>
      </c>
      <c r="K85" s="64">
        <f t="shared" si="7"/>
        <v>0</v>
      </c>
      <c r="L85" s="64">
        <f t="shared" si="6"/>
        <v>0</v>
      </c>
      <c r="M85" s="64">
        <f t="shared" si="9"/>
        <v>0</v>
      </c>
      <c r="N85" s="64">
        <f t="shared" si="10"/>
        <v>0</v>
      </c>
      <c r="O85" s="64">
        <f t="shared" si="11"/>
        <v>0</v>
      </c>
    </row>
    <row r="86" spans="1:15" s="48" customFormat="1" ht="15" x14ac:dyDescent="0.2">
      <c r="A86" s="44"/>
      <c r="B86" s="45"/>
      <c r="C86" s="46"/>
      <c r="D86" s="46"/>
      <c r="E86" s="47"/>
      <c r="F86" s="47"/>
      <c r="G86" s="47"/>
      <c r="H86" s="47"/>
      <c r="I86" s="47"/>
      <c r="J86" s="53" t="str">
        <f t="shared" si="8"/>
        <v>no</v>
      </c>
      <c r="K86" s="64">
        <f t="shared" si="7"/>
        <v>0</v>
      </c>
      <c r="L86" s="64">
        <f t="shared" si="6"/>
        <v>0</v>
      </c>
      <c r="M86" s="64">
        <f t="shared" si="9"/>
        <v>0</v>
      </c>
      <c r="N86" s="64">
        <f t="shared" si="10"/>
        <v>0</v>
      </c>
      <c r="O86" s="64">
        <f t="shared" si="11"/>
        <v>0</v>
      </c>
    </row>
    <row r="87" spans="1:15" s="48" customFormat="1" ht="15" x14ac:dyDescent="0.2">
      <c r="A87" s="44"/>
      <c r="B87" s="45"/>
      <c r="C87" s="46"/>
      <c r="D87" s="46"/>
      <c r="E87" s="47"/>
      <c r="F87" s="47"/>
      <c r="G87" s="47"/>
      <c r="H87" s="47"/>
      <c r="I87" s="47"/>
      <c r="J87" s="53" t="str">
        <f t="shared" si="8"/>
        <v>no</v>
      </c>
      <c r="K87" s="64">
        <f t="shared" si="7"/>
        <v>0</v>
      </c>
      <c r="L87" s="64">
        <f t="shared" si="6"/>
        <v>0</v>
      </c>
      <c r="M87" s="64">
        <f t="shared" si="9"/>
        <v>0</v>
      </c>
      <c r="N87" s="64">
        <f t="shared" si="10"/>
        <v>0</v>
      </c>
      <c r="O87" s="64">
        <f t="shared" si="11"/>
        <v>0</v>
      </c>
    </row>
    <row r="88" spans="1:15" s="48" customFormat="1" ht="15" x14ac:dyDescent="0.2">
      <c r="A88" s="44"/>
      <c r="B88" s="45"/>
      <c r="C88" s="46"/>
      <c r="D88" s="46"/>
      <c r="E88" s="47"/>
      <c r="F88" s="47"/>
      <c r="G88" s="47"/>
      <c r="H88" s="47"/>
      <c r="I88" s="47"/>
      <c r="J88" s="53" t="str">
        <f t="shared" si="8"/>
        <v>no</v>
      </c>
      <c r="K88" s="64">
        <f t="shared" si="7"/>
        <v>0</v>
      </c>
      <c r="L88" s="64">
        <f t="shared" si="6"/>
        <v>0</v>
      </c>
      <c r="M88" s="64">
        <f t="shared" si="9"/>
        <v>0</v>
      </c>
      <c r="N88" s="64">
        <f t="shared" si="10"/>
        <v>0</v>
      </c>
      <c r="O88" s="64">
        <f t="shared" si="11"/>
        <v>0</v>
      </c>
    </row>
    <row r="89" spans="1:15" s="48" customFormat="1" ht="15" x14ac:dyDescent="0.2">
      <c r="A89" s="44"/>
      <c r="B89" s="45"/>
      <c r="C89" s="46"/>
      <c r="D89" s="46"/>
      <c r="E89" s="47"/>
      <c r="F89" s="47"/>
      <c r="G89" s="47"/>
      <c r="H89" s="47"/>
      <c r="I89" s="47"/>
      <c r="J89" s="53" t="str">
        <f t="shared" si="8"/>
        <v>no</v>
      </c>
      <c r="K89" s="64">
        <f t="shared" si="7"/>
        <v>0</v>
      </c>
      <c r="L89" s="64">
        <f t="shared" si="6"/>
        <v>0</v>
      </c>
      <c r="M89" s="64">
        <f t="shared" si="9"/>
        <v>0</v>
      </c>
      <c r="N89" s="64">
        <f t="shared" si="10"/>
        <v>0</v>
      </c>
      <c r="O89" s="64">
        <f t="shared" si="11"/>
        <v>0</v>
      </c>
    </row>
    <row r="90" spans="1:15" s="48" customFormat="1" ht="15" x14ac:dyDescent="0.2">
      <c r="A90" s="44"/>
      <c r="B90" s="45"/>
      <c r="C90" s="46"/>
      <c r="D90" s="46"/>
      <c r="E90" s="47"/>
      <c r="F90" s="47"/>
      <c r="G90" s="47"/>
      <c r="H90" s="47"/>
      <c r="I90" s="47"/>
      <c r="J90" s="53" t="str">
        <f t="shared" si="8"/>
        <v>no</v>
      </c>
      <c r="K90" s="64">
        <f t="shared" si="7"/>
        <v>0</v>
      </c>
      <c r="L90" s="64">
        <f t="shared" si="6"/>
        <v>0</v>
      </c>
      <c r="M90" s="64">
        <f t="shared" si="9"/>
        <v>0</v>
      </c>
      <c r="N90" s="64">
        <f t="shared" si="10"/>
        <v>0</v>
      </c>
      <c r="O90" s="64">
        <f t="shared" si="11"/>
        <v>0</v>
      </c>
    </row>
    <row r="91" spans="1:15" s="48" customFormat="1" ht="15" x14ac:dyDescent="0.2">
      <c r="A91" s="44"/>
      <c r="B91" s="45"/>
      <c r="C91" s="46"/>
      <c r="D91" s="46"/>
      <c r="E91" s="47"/>
      <c r="F91" s="47"/>
      <c r="G91" s="47"/>
      <c r="H91" s="47"/>
      <c r="I91" s="47"/>
      <c r="J91" s="53" t="str">
        <f t="shared" si="8"/>
        <v>no</v>
      </c>
      <c r="K91" s="64">
        <f t="shared" si="7"/>
        <v>0</v>
      </c>
      <c r="L91" s="64">
        <f t="shared" si="6"/>
        <v>0</v>
      </c>
      <c r="M91" s="64">
        <f t="shared" si="9"/>
        <v>0</v>
      </c>
      <c r="N91" s="64">
        <f t="shared" si="10"/>
        <v>0</v>
      </c>
      <c r="O91" s="64">
        <f t="shared" si="11"/>
        <v>0</v>
      </c>
    </row>
    <row r="92" spans="1:15" s="48" customFormat="1" ht="15" x14ac:dyDescent="0.2">
      <c r="A92" s="44"/>
      <c r="B92" s="45"/>
      <c r="C92" s="46"/>
      <c r="D92" s="46"/>
      <c r="E92" s="47"/>
      <c r="F92" s="47"/>
      <c r="G92" s="47"/>
      <c r="H92" s="47"/>
      <c r="I92" s="47"/>
      <c r="J92" s="53" t="str">
        <f t="shared" si="8"/>
        <v>no</v>
      </c>
      <c r="K92" s="64">
        <f t="shared" si="7"/>
        <v>0</v>
      </c>
      <c r="L92" s="64">
        <f t="shared" si="6"/>
        <v>0</v>
      </c>
      <c r="M92" s="64">
        <f t="shared" si="9"/>
        <v>0</v>
      </c>
      <c r="N92" s="64">
        <f t="shared" si="10"/>
        <v>0</v>
      </c>
      <c r="O92" s="64">
        <f t="shared" si="11"/>
        <v>0</v>
      </c>
    </row>
    <row r="93" spans="1:15" s="48" customFormat="1" ht="15" x14ac:dyDescent="0.2">
      <c r="A93" s="44"/>
      <c r="B93" s="45"/>
      <c r="C93" s="46"/>
      <c r="D93" s="46"/>
      <c r="E93" s="47"/>
      <c r="F93" s="47"/>
      <c r="G93" s="47"/>
      <c r="H93" s="47"/>
      <c r="I93" s="47"/>
      <c r="J93" s="53" t="str">
        <f t="shared" si="8"/>
        <v>no</v>
      </c>
      <c r="K93" s="64">
        <f t="shared" si="7"/>
        <v>0</v>
      </c>
      <c r="L93" s="64">
        <f t="shared" si="6"/>
        <v>0</v>
      </c>
      <c r="M93" s="64">
        <f t="shared" si="9"/>
        <v>0</v>
      </c>
      <c r="N93" s="64">
        <f t="shared" si="10"/>
        <v>0</v>
      </c>
      <c r="O93" s="64">
        <f t="shared" si="11"/>
        <v>0</v>
      </c>
    </row>
    <row r="94" spans="1:15" s="48" customFormat="1" ht="15" x14ac:dyDescent="0.2">
      <c r="A94" s="44"/>
      <c r="B94" s="45"/>
      <c r="C94" s="46"/>
      <c r="D94" s="46"/>
      <c r="E94" s="47"/>
      <c r="F94" s="47"/>
      <c r="G94" s="47"/>
      <c r="H94" s="47"/>
      <c r="I94" s="47"/>
      <c r="J94" s="53" t="str">
        <f t="shared" si="8"/>
        <v>no</v>
      </c>
      <c r="K94" s="64">
        <f t="shared" si="7"/>
        <v>0</v>
      </c>
      <c r="L94" s="64">
        <f t="shared" si="6"/>
        <v>0</v>
      </c>
      <c r="M94" s="64">
        <f t="shared" si="9"/>
        <v>0</v>
      </c>
      <c r="N94" s="64">
        <f t="shared" si="10"/>
        <v>0</v>
      </c>
      <c r="O94" s="64">
        <f t="shared" si="11"/>
        <v>0</v>
      </c>
    </row>
    <row r="95" spans="1:15" s="48" customFormat="1" ht="15" x14ac:dyDescent="0.2">
      <c r="A95" s="44"/>
      <c r="B95" s="45"/>
      <c r="C95" s="46"/>
      <c r="D95" s="46"/>
      <c r="E95" s="47"/>
      <c r="F95" s="47"/>
      <c r="G95" s="47"/>
      <c r="H95" s="47"/>
      <c r="I95" s="47"/>
      <c r="J95" s="53" t="str">
        <f t="shared" si="8"/>
        <v>no</v>
      </c>
      <c r="K95" s="64">
        <f t="shared" si="7"/>
        <v>0</v>
      </c>
      <c r="L95" s="64">
        <f t="shared" si="6"/>
        <v>0</v>
      </c>
      <c r="M95" s="64">
        <f t="shared" si="9"/>
        <v>0</v>
      </c>
      <c r="N95" s="64">
        <f t="shared" si="10"/>
        <v>0</v>
      </c>
      <c r="O95" s="64">
        <f t="shared" si="11"/>
        <v>0</v>
      </c>
    </row>
    <row r="96" spans="1:15" s="48" customFormat="1" ht="15" x14ac:dyDescent="0.2">
      <c r="A96" s="44"/>
      <c r="B96" s="45"/>
      <c r="C96" s="46"/>
      <c r="D96" s="46"/>
      <c r="E96" s="47"/>
      <c r="F96" s="47"/>
      <c r="G96" s="47"/>
      <c r="H96" s="47"/>
      <c r="I96" s="47"/>
      <c r="J96" s="53" t="str">
        <f t="shared" si="8"/>
        <v>no</v>
      </c>
      <c r="K96" s="64">
        <f t="shared" si="7"/>
        <v>0</v>
      </c>
      <c r="L96" s="64">
        <f t="shared" si="6"/>
        <v>0</v>
      </c>
      <c r="M96" s="64">
        <f t="shared" si="9"/>
        <v>0</v>
      </c>
      <c r="N96" s="64">
        <f t="shared" si="10"/>
        <v>0</v>
      </c>
      <c r="O96" s="64">
        <f t="shared" si="11"/>
        <v>0</v>
      </c>
    </row>
    <row r="97" spans="1:15" s="48" customFormat="1" ht="15" x14ac:dyDescent="0.2">
      <c r="A97" s="44"/>
      <c r="B97" s="45"/>
      <c r="C97" s="46"/>
      <c r="D97" s="46"/>
      <c r="E97" s="47"/>
      <c r="F97" s="47"/>
      <c r="G97" s="47"/>
      <c r="H97" s="47"/>
      <c r="I97" s="47"/>
      <c r="J97" s="53" t="str">
        <f t="shared" si="8"/>
        <v>no</v>
      </c>
      <c r="K97" s="64">
        <f t="shared" si="7"/>
        <v>0</v>
      </c>
      <c r="L97" s="64">
        <f t="shared" si="6"/>
        <v>0</v>
      </c>
      <c r="M97" s="64">
        <f t="shared" si="9"/>
        <v>0</v>
      </c>
      <c r="N97" s="64">
        <f t="shared" si="10"/>
        <v>0</v>
      </c>
      <c r="O97" s="64">
        <f t="shared" si="11"/>
        <v>0</v>
      </c>
    </row>
    <row r="98" spans="1:15" s="48" customFormat="1" ht="15" x14ac:dyDescent="0.2">
      <c r="A98" s="44"/>
      <c r="B98" s="45"/>
      <c r="C98" s="46"/>
      <c r="D98" s="46"/>
      <c r="E98" s="47"/>
      <c r="F98" s="47"/>
      <c r="G98" s="47"/>
      <c r="H98" s="47"/>
      <c r="I98" s="47"/>
      <c r="J98" s="53" t="str">
        <f t="shared" si="8"/>
        <v>no</v>
      </c>
      <c r="K98" s="64">
        <f t="shared" si="7"/>
        <v>0</v>
      </c>
      <c r="L98" s="64">
        <f t="shared" si="6"/>
        <v>0</v>
      </c>
      <c r="M98" s="64">
        <f t="shared" si="9"/>
        <v>0</v>
      </c>
      <c r="N98" s="64">
        <f t="shared" si="10"/>
        <v>0</v>
      </c>
      <c r="O98" s="64">
        <f t="shared" si="11"/>
        <v>0</v>
      </c>
    </row>
    <row r="99" spans="1:15" s="48" customFormat="1" ht="15" x14ac:dyDescent="0.2">
      <c r="A99" s="44"/>
      <c r="B99" s="45"/>
      <c r="C99" s="46"/>
      <c r="D99" s="46"/>
      <c r="E99" s="47"/>
      <c r="F99" s="47"/>
      <c r="G99" s="47"/>
      <c r="H99" s="47"/>
      <c r="I99" s="47"/>
      <c r="J99" s="53" t="str">
        <f t="shared" si="8"/>
        <v>no</v>
      </c>
      <c r="K99" s="64">
        <f t="shared" si="7"/>
        <v>0</v>
      </c>
      <c r="L99" s="64">
        <f t="shared" si="6"/>
        <v>0</v>
      </c>
      <c r="M99" s="64">
        <f t="shared" si="9"/>
        <v>0</v>
      </c>
      <c r="N99" s="64">
        <f t="shared" si="10"/>
        <v>0</v>
      </c>
      <c r="O99" s="64">
        <f t="shared" si="11"/>
        <v>0</v>
      </c>
    </row>
    <row r="100" spans="1:15" s="48" customFormat="1" ht="15" x14ac:dyDescent="0.2">
      <c r="A100" s="44"/>
      <c r="B100" s="45"/>
      <c r="C100" s="46"/>
      <c r="D100" s="46"/>
      <c r="E100" s="47"/>
      <c r="F100" s="47"/>
      <c r="G100" s="47"/>
      <c r="H100" s="47"/>
      <c r="I100" s="47"/>
      <c r="J100" s="53" t="str">
        <f t="shared" si="8"/>
        <v>no</v>
      </c>
      <c r="K100" s="64">
        <f t="shared" si="7"/>
        <v>0</v>
      </c>
      <c r="L100" s="64">
        <f t="shared" si="6"/>
        <v>0</v>
      </c>
      <c r="M100" s="64">
        <f t="shared" si="9"/>
        <v>0</v>
      </c>
      <c r="N100" s="64">
        <f t="shared" si="10"/>
        <v>0</v>
      </c>
      <c r="O100" s="64">
        <f t="shared" si="11"/>
        <v>0</v>
      </c>
    </row>
    <row r="101" spans="1:15" s="48" customFormat="1" ht="15" x14ac:dyDescent="0.2">
      <c r="A101" s="44"/>
      <c r="B101" s="45"/>
      <c r="C101" s="46"/>
      <c r="D101" s="46"/>
      <c r="E101" s="47"/>
      <c r="F101" s="47"/>
      <c r="G101" s="47"/>
      <c r="H101" s="47"/>
      <c r="I101" s="47"/>
      <c r="J101" s="53" t="str">
        <f t="shared" si="8"/>
        <v>no</v>
      </c>
      <c r="K101" s="64">
        <f t="shared" si="7"/>
        <v>0</v>
      </c>
      <c r="L101" s="64">
        <f t="shared" si="6"/>
        <v>0</v>
      </c>
      <c r="M101" s="64">
        <f t="shared" si="9"/>
        <v>0</v>
      </c>
      <c r="N101" s="64">
        <f t="shared" si="10"/>
        <v>0</v>
      </c>
      <c r="O101" s="64">
        <f t="shared" si="11"/>
        <v>0</v>
      </c>
    </row>
    <row r="102" spans="1:15" s="48" customFormat="1" ht="15" x14ac:dyDescent="0.2">
      <c r="A102" s="44"/>
      <c r="B102" s="45"/>
      <c r="C102" s="46"/>
      <c r="D102" s="46"/>
      <c r="E102" s="47"/>
      <c r="F102" s="47"/>
      <c r="G102" s="47"/>
      <c r="H102" s="47"/>
      <c r="I102" s="47"/>
      <c r="J102" s="53" t="str">
        <f t="shared" si="8"/>
        <v>no</v>
      </c>
      <c r="K102" s="64">
        <f t="shared" si="7"/>
        <v>0</v>
      </c>
      <c r="L102" s="64">
        <f t="shared" si="6"/>
        <v>0</v>
      </c>
      <c r="M102" s="64">
        <f t="shared" si="9"/>
        <v>0</v>
      </c>
      <c r="N102" s="64">
        <f t="shared" si="10"/>
        <v>0</v>
      </c>
      <c r="O102" s="64">
        <f t="shared" si="11"/>
        <v>0</v>
      </c>
    </row>
    <row r="103" spans="1:15" s="48" customFormat="1" ht="15" x14ac:dyDescent="0.2">
      <c r="A103" s="44"/>
      <c r="B103" s="45"/>
      <c r="C103" s="46"/>
      <c r="D103" s="46"/>
      <c r="E103" s="47"/>
      <c r="F103" s="47"/>
      <c r="G103" s="47"/>
      <c r="H103" s="47"/>
      <c r="I103" s="47"/>
      <c r="J103" s="53" t="str">
        <f t="shared" si="8"/>
        <v>no</v>
      </c>
      <c r="K103" s="64">
        <f t="shared" si="7"/>
        <v>0</v>
      </c>
      <c r="L103" s="64">
        <f t="shared" si="6"/>
        <v>0</v>
      </c>
      <c r="M103" s="64">
        <f t="shared" ref="M103:M155" si="12">IF($J103="yes",($G103-1)*$C$4*$E103,0)</f>
        <v>0</v>
      </c>
      <c r="N103" s="64">
        <f t="shared" si="10"/>
        <v>0</v>
      </c>
      <c r="O103" s="64">
        <f t="shared" si="11"/>
        <v>0</v>
      </c>
    </row>
    <row r="104" spans="1:15" s="48" customFormat="1" ht="15" x14ac:dyDescent="0.2">
      <c r="A104" s="44"/>
      <c r="B104" s="45"/>
      <c r="C104" s="46"/>
      <c r="D104" s="46"/>
      <c r="E104" s="47"/>
      <c r="F104" s="47"/>
      <c r="G104" s="47"/>
      <c r="H104" s="47"/>
      <c r="I104" s="47"/>
      <c r="J104" s="53" t="str">
        <f t="shared" si="8"/>
        <v>no</v>
      </c>
      <c r="K104" s="64">
        <f t="shared" si="7"/>
        <v>0</v>
      </c>
      <c r="L104" s="64">
        <f t="shared" si="6"/>
        <v>0</v>
      </c>
      <c r="M104" s="64">
        <f t="shared" si="12"/>
        <v>0</v>
      </c>
      <c r="N104" s="64">
        <f t="shared" si="10"/>
        <v>0</v>
      </c>
      <c r="O104" s="64">
        <f t="shared" si="11"/>
        <v>0</v>
      </c>
    </row>
    <row r="105" spans="1:15" s="48" customFormat="1" ht="15" x14ac:dyDescent="0.2">
      <c r="A105" s="44"/>
      <c r="B105" s="45"/>
      <c r="C105" s="46"/>
      <c r="D105" s="46"/>
      <c r="E105" s="47"/>
      <c r="F105" s="47"/>
      <c r="G105" s="47"/>
      <c r="H105" s="47"/>
      <c r="I105" s="47"/>
      <c r="J105" s="53" t="str">
        <f t="shared" si="8"/>
        <v>no</v>
      </c>
      <c r="K105" s="64">
        <f t="shared" si="7"/>
        <v>0</v>
      </c>
      <c r="L105" s="64">
        <f t="shared" si="6"/>
        <v>0</v>
      </c>
      <c r="M105" s="64">
        <f t="shared" si="12"/>
        <v>0</v>
      </c>
      <c r="N105" s="64">
        <f t="shared" si="10"/>
        <v>0</v>
      </c>
      <c r="O105" s="64">
        <f t="shared" si="11"/>
        <v>0</v>
      </c>
    </row>
    <row r="106" spans="1:15" s="48" customFormat="1" ht="15" x14ac:dyDescent="0.2">
      <c r="A106" s="44"/>
      <c r="B106" s="45"/>
      <c r="C106" s="46"/>
      <c r="D106" s="46"/>
      <c r="E106" s="47"/>
      <c r="F106" s="47"/>
      <c r="G106" s="47"/>
      <c r="H106" s="47"/>
      <c r="I106" s="47"/>
      <c r="J106" s="53" t="str">
        <f t="shared" si="8"/>
        <v>no</v>
      </c>
      <c r="K106" s="64">
        <f t="shared" si="7"/>
        <v>0</v>
      </c>
      <c r="L106" s="64">
        <f t="shared" si="6"/>
        <v>0</v>
      </c>
      <c r="M106" s="64">
        <f t="shared" si="12"/>
        <v>0</v>
      </c>
      <c r="N106" s="64">
        <f t="shared" si="10"/>
        <v>0</v>
      </c>
      <c r="O106" s="64">
        <f t="shared" si="11"/>
        <v>0</v>
      </c>
    </row>
    <row r="107" spans="1:15" s="48" customFormat="1" ht="15" x14ac:dyDescent="0.2">
      <c r="A107" s="44"/>
      <c r="B107" s="45"/>
      <c r="C107" s="46"/>
      <c r="D107" s="46"/>
      <c r="E107" s="47"/>
      <c r="F107" s="47"/>
      <c r="G107" s="47"/>
      <c r="H107" s="47"/>
      <c r="I107" s="47"/>
      <c r="J107" s="53" t="str">
        <f t="shared" si="8"/>
        <v>no</v>
      </c>
      <c r="K107" s="64">
        <f t="shared" si="7"/>
        <v>0</v>
      </c>
      <c r="L107" s="64">
        <f t="shared" si="6"/>
        <v>0</v>
      </c>
      <c r="M107" s="64">
        <f t="shared" si="12"/>
        <v>0</v>
      </c>
      <c r="N107" s="64">
        <f t="shared" si="10"/>
        <v>0</v>
      </c>
      <c r="O107" s="64">
        <f t="shared" si="11"/>
        <v>0</v>
      </c>
    </row>
    <row r="108" spans="1:15" s="48" customFormat="1" ht="15" x14ac:dyDescent="0.2">
      <c r="A108" s="44"/>
      <c r="B108" s="45"/>
      <c r="C108" s="46"/>
      <c r="D108" s="46"/>
      <c r="E108" s="47"/>
      <c r="F108" s="47"/>
      <c r="G108" s="47"/>
      <c r="H108" s="47"/>
      <c r="I108" s="47"/>
      <c r="J108" s="53" t="str">
        <f t="shared" si="8"/>
        <v>no</v>
      </c>
      <c r="K108" s="64">
        <f t="shared" si="7"/>
        <v>0</v>
      </c>
      <c r="L108" s="64">
        <f t="shared" si="6"/>
        <v>0</v>
      </c>
      <c r="M108" s="64">
        <f t="shared" si="12"/>
        <v>0</v>
      </c>
      <c r="N108" s="64">
        <f t="shared" si="10"/>
        <v>0</v>
      </c>
      <c r="O108" s="64">
        <f t="shared" si="11"/>
        <v>0</v>
      </c>
    </row>
    <row r="109" spans="1:15" s="48" customFormat="1" ht="15" x14ac:dyDescent="0.2">
      <c r="A109" s="44"/>
      <c r="B109" s="45"/>
      <c r="C109" s="46"/>
      <c r="D109" s="46"/>
      <c r="E109" s="47"/>
      <c r="F109" s="47"/>
      <c r="G109" s="47"/>
      <c r="H109" s="47"/>
      <c r="I109" s="47"/>
      <c r="J109" s="53" t="str">
        <f t="shared" si="8"/>
        <v>no</v>
      </c>
      <c r="K109" s="64">
        <f t="shared" si="7"/>
        <v>0</v>
      </c>
      <c r="L109" s="64">
        <f t="shared" si="6"/>
        <v>0</v>
      </c>
      <c r="M109" s="64">
        <f t="shared" si="12"/>
        <v>0</v>
      </c>
      <c r="N109" s="64">
        <f t="shared" si="10"/>
        <v>0</v>
      </c>
      <c r="O109" s="64">
        <f t="shared" si="11"/>
        <v>0</v>
      </c>
    </row>
    <row r="110" spans="1:15" s="48" customFormat="1" ht="15" x14ac:dyDescent="0.2">
      <c r="A110" s="44"/>
      <c r="B110" s="45"/>
      <c r="C110" s="46"/>
      <c r="D110" s="46"/>
      <c r="E110" s="47"/>
      <c r="F110" s="47"/>
      <c r="G110" s="47"/>
      <c r="H110" s="47"/>
      <c r="I110" s="47"/>
      <c r="J110" s="53" t="str">
        <f t="shared" si="8"/>
        <v>no</v>
      </c>
      <c r="K110" s="64">
        <f t="shared" si="7"/>
        <v>0</v>
      </c>
      <c r="L110" s="64">
        <f t="shared" si="6"/>
        <v>0</v>
      </c>
      <c r="M110" s="64">
        <f t="shared" si="12"/>
        <v>0</v>
      </c>
      <c r="N110" s="64">
        <f t="shared" si="10"/>
        <v>0</v>
      </c>
      <c r="O110" s="64">
        <f t="shared" si="11"/>
        <v>0</v>
      </c>
    </row>
    <row r="111" spans="1:15" s="48" customFormat="1" ht="15" x14ac:dyDescent="0.2">
      <c r="A111" s="44"/>
      <c r="B111" s="45"/>
      <c r="C111" s="46"/>
      <c r="D111" s="46"/>
      <c r="E111" s="47"/>
      <c r="F111" s="47"/>
      <c r="G111" s="47"/>
      <c r="H111" s="47"/>
      <c r="I111" s="47"/>
      <c r="J111" s="53" t="str">
        <f t="shared" si="8"/>
        <v>no</v>
      </c>
      <c r="K111" s="64">
        <f t="shared" si="7"/>
        <v>0</v>
      </c>
      <c r="L111" s="64">
        <f t="shared" si="6"/>
        <v>0</v>
      </c>
      <c r="M111" s="64">
        <f t="shared" si="12"/>
        <v>0</v>
      </c>
      <c r="N111" s="64">
        <f t="shared" si="10"/>
        <v>0</v>
      </c>
      <c r="O111" s="64">
        <f t="shared" si="11"/>
        <v>0</v>
      </c>
    </row>
    <row r="112" spans="1:15" s="48" customFormat="1" ht="15" x14ac:dyDescent="0.2">
      <c r="A112" s="44"/>
      <c r="B112" s="45"/>
      <c r="C112" s="46"/>
      <c r="D112" s="46"/>
      <c r="E112" s="47"/>
      <c r="F112" s="47"/>
      <c r="G112" s="47"/>
      <c r="H112" s="47"/>
      <c r="I112" s="47"/>
      <c r="J112" s="53" t="str">
        <f t="shared" si="8"/>
        <v>no</v>
      </c>
      <c r="K112" s="64">
        <f t="shared" si="7"/>
        <v>0</v>
      </c>
      <c r="L112" s="64">
        <f t="shared" ref="L112:L175" si="13">IF(ISBLANK(I112),0,IF($J112="no",0,IF($I112="No",-(($G112-1)*($C$4*$E112)),$C$4*$E112*(1-$C$6))))</f>
        <v>0</v>
      </c>
      <c r="M112" s="64">
        <f t="shared" si="12"/>
        <v>0</v>
      </c>
      <c r="N112" s="64">
        <f t="shared" si="10"/>
        <v>0</v>
      </c>
      <c r="O112" s="64">
        <f t="shared" si="11"/>
        <v>0</v>
      </c>
    </row>
    <row r="113" spans="1:15" s="48" customFormat="1" ht="15" x14ac:dyDescent="0.2">
      <c r="A113" s="44"/>
      <c r="B113" s="45"/>
      <c r="C113" s="46"/>
      <c r="D113" s="46"/>
      <c r="E113" s="47"/>
      <c r="F113" s="47"/>
      <c r="G113" s="47"/>
      <c r="H113" s="47"/>
      <c r="I113" s="47"/>
      <c r="J113" s="53" t="str">
        <f t="shared" si="8"/>
        <v>no</v>
      </c>
      <c r="K113" s="64">
        <f t="shared" si="7"/>
        <v>0</v>
      </c>
      <c r="L113" s="64">
        <f t="shared" si="13"/>
        <v>0</v>
      </c>
      <c r="M113" s="64">
        <f t="shared" si="12"/>
        <v>0</v>
      </c>
      <c r="N113" s="64">
        <f t="shared" si="10"/>
        <v>0</v>
      </c>
      <c r="O113" s="64">
        <f t="shared" si="11"/>
        <v>0</v>
      </c>
    </row>
    <row r="114" spans="1:15" s="48" customFormat="1" ht="15" x14ac:dyDescent="0.2">
      <c r="A114" s="44"/>
      <c r="B114" s="45"/>
      <c r="C114" s="46"/>
      <c r="D114" s="46"/>
      <c r="E114" s="47"/>
      <c r="F114" s="47"/>
      <c r="G114" s="47"/>
      <c r="H114" s="47"/>
      <c r="I114" s="47"/>
      <c r="J114" s="53" t="str">
        <f t="shared" si="8"/>
        <v>no</v>
      </c>
      <c r="K114" s="64">
        <f t="shared" si="7"/>
        <v>0</v>
      </c>
      <c r="L114" s="64">
        <f t="shared" si="13"/>
        <v>0</v>
      </c>
      <c r="M114" s="64">
        <f t="shared" si="12"/>
        <v>0</v>
      </c>
      <c r="N114" s="64">
        <f t="shared" si="10"/>
        <v>0</v>
      </c>
      <c r="O114" s="64">
        <f t="shared" si="11"/>
        <v>0</v>
      </c>
    </row>
    <row r="115" spans="1:15" s="48" customFormat="1" ht="15" x14ac:dyDescent="0.2">
      <c r="A115" s="44"/>
      <c r="B115" s="45"/>
      <c r="C115" s="46"/>
      <c r="D115" s="46"/>
      <c r="E115" s="47"/>
      <c r="F115" s="47"/>
      <c r="G115" s="47"/>
      <c r="H115" s="47"/>
      <c r="I115" s="47"/>
      <c r="J115" s="53" t="str">
        <f t="shared" si="8"/>
        <v>no</v>
      </c>
      <c r="K115" s="64">
        <f t="shared" ref="K115:K178" si="14">$E115*$C$4</f>
        <v>0</v>
      </c>
      <c r="L115" s="64">
        <f t="shared" si="13"/>
        <v>0</v>
      </c>
      <c r="M115" s="64">
        <f t="shared" si="12"/>
        <v>0</v>
      </c>
      <c r="N115" s="64">
        <f t="shared" si="10"/>
        <v>0</v>
      </c>
      <c r="O115" s="64">
        <f t="shared" si="11"/>
        <v>0</v>
      </c>
    </row>
    <row r="116" spans="1:15" s="48" customFormat="1" ht="15" x14ac:dyDescent="0.2">
      <c r="A116" s="44"/>
      <c r="B116" s="45"/>
      <c r="C116" s="46"/>
      <c r="D116" s="46"/>
      <c r="E116" s="47"/>
      <c r="F116" s="47"/>
      <c r="G116" s="47"/>
      <c r="H116" s="47"/>
      <c r="I116" s="47"/>
      <c r="J116" s="53" t="str">
        <f t="shared" si="8"/>
        <v>no</v>
      </c>
      <c r="K116" s="64">
        <f t="shared" si="14"/>
        <v>0</v>
      </c>
      <c r="L116" s="64">
        <f t="shared" si="13"/>
        <v>0</v>
      </c>
      <c r="M116" s="64">
        <f t="shared" si="12"/>
        <v>0</v>
      </c>
      <c r="N116" s="64">
        <f t="shared" si="10"/>
        <v>0</v>
      </c>
      <c r="O116" s="64">
        <f t="shared" si="11"/>
        <v>0</v>
      </c>
    </row>
    <row r="117" spans="1:15" s="48" customFormat="1" ht="15" x14ac:dyDescent="0.2">
      <c r="A117" s="44"/>
      <c r="B117" s="45"/>
      <c r="C117" s="46"/>
      <c r="D117" s="46"/>
      <c r="E117" s="47"/>
      <c r="F117" s="47"/>
      <c r="G117" s="47"/>
      <c r="H117" s="47"/>
      <c r="I117" s="47"/>
      <c r="J117" s="53" t="str">
        <f t="shared" si="8"/>
        <v>no</v>
      </c>
      <c r="K117" s="64">
        <f t="shared" si="14"/>
        <v>0</v>
      </c>
      <c r="L117" s="64">
        <f t="shared" si="13"/>
        <v>0</v>
      </c>
      <c r="M117" s="64">
        <f t="shared" si="12"/>
        <v>0</v>
      </c>
      <c r="N117" s="64">
        <f t="shared" si="10"/>
        <v>0</v>
      </c>
      <c r="O117" s="64">
        <f t="shared" si="11"/>
        <v>0</v>
      </c>
    </row>
    <row r="118" spans="1:15" s="48" customFormat="1" ht="15" x14ac:dyDescent="0.2">
      <c r="A118" s="44"/>
      <c r="B118" s="45"/>
      <c r="C118" s="46"/>
      <c r="D118" s="46"/>
      <c r="E118" s="47"/>
      <c r="F118" s="47"/>
      <c r="G118" s="47"/>
      <c r="H118" s="47"/>
      <c r="I118" s="47"/>
      <c r="J118" s="53" t="str">
        <f t="shared" si="8"/>
        <v>no</v>
      </c>
      <c r="K118" s="64">
        <f t="shared" si="14"/>
        <v>0</v>
      </c>
      <c r="L118" s="64">
        <f t="shared" si="13"/>
        <v>0</v>
      </c>
      <c r="M118" s="64">
        <f t="shared" si="12"/>
        <v>0</v>
      </c>
      <c r="N118" s="64">
        <f t="shared" si="10"/>
        <v>0</v>
      </c>
      <c r="O118" s="64">
        <f t="shared" si="11"/>
        <v>0</v>
      </c>
    </row>
    <row r="119" spans="1:15" s="48" customFormat="1" ht="15" x14ac:dyDescent="0.2">
      <c r="A119" s="44"/>
      <c r="B119" s="45"/>
      <c r="C119" s="46"/>
      <c r="D119" s="46"/>
      <c r="E119" s="47"/>
      <c r="F119" s="47"/>
      <c r="G119" s="47"/>
      <c r="H119" s="47"/>
      <c r="I119" s="47"/>
      <c r="J119" s="53" t="str">
        <f t="shared" si="8"/>
        <v>no</v>
      </c>
      <c r="K119" s="64">
        <f t="shared" si="14"/>
        <v>0</v>
      </c>
      <c r="L119" s="64">
        <f t="shared" si="13"/>
        <v>0</v>
      </c>
      <c r="M119" s="64">
        <f t="shared" si="12"/>
        <v>0</v>
      </c>
      <c r="N119" s="64">
        <f t="shared" si="10"/>
        <v>0</v>
      </c>
      <c r="O119" s="64">
        <f t="shared" si="11"/>
        <v>0</v>
      </c>
    </row>
    <row r="120" spans="1:15" s="48" customFormat="1" ht="15" x14ac:dyDescent="0.2">
      <c r="A120" s="44"/>
      <c r="B120" s="45"/>
      <c r="C120" s="46"/>
      <c r="D120" s="46"/>
      <c r="E120" s="47"/>
      <c r="F120" s="47"/>
      <c r="G120" s="47"/>
      <c r="H120" s="47"/>
      <c r="I120" s="47"/>
      <c r="J120" s="53" t="str">
        <f t="shared" si="8"/>
        <v>no</v>
      </c>
      <c r="K120" s="64">
        <f t="shared" si="14"/>
        <v>0</v>
      </c>
      <c r="L120" s="64">
        <f t="shared" si="13"/>
        <v>0</v>
      </c>
      <c r="M120" s="64">
        <f t="shared" si="12"/>
        <v>0</v>
      </c>
      <c r="N120" s="64">
        <f t="shared" si="10"/>
        <v>0</v>
      </c>
      <c r="O120" s="64">
        <f t="shared" si="11"/>
        <v>0</v>
      </c>
    </row>
    <row r="121" spans="1:15" s="48" customFormat="1" ht="15" x14ac:dyDescent="0.2">
      <c r="A121" s="44"/>
      <c r="B121" s="45"/>
      <c r="C121" s="46"/>
      <c r="D121" s="46"/>
      <c r="E121" s="47"/>
      <c r="F121" s="47"/>
      <c r="G121" s="47"/>
      <c r="H121" s="47"/>
      <c r="I121" s="47"/>
      <c r="J121" s="53" t="str">
        <f t="shared" si="8"/>
        <v>no</v>
      </c>
      <c r="K121" s="64">
        <f t="shared" si="14"/>
        <v>0</v>
      </c>
      <c r="L121" s="64">
        <f t="shared" si="13"/>
        <v>0</v>
      </c>
      <c r="M121" s="64">
        <f t="shared" si="12"/>
        <v>0</v>
      </c>
      <c r="N121" s="64">
        <f t="shared" si="10"/>
        <v>0</v>
      </c>
      <c r="O121" s="64">
        <f t="shared" si="11"/>
        <v>0</v>
      </c>
    </row>
    <row r="122" spans="1:15" s="48" customFormat="1" ht="15" x14ac:dyDescent="0.2">
      <c r="A122" s="44"/>
      <c r="B122" s="45"/>
      <c r="C122" s="46"/>
      <c r="D122" s="46"/>
      <c r="E122" s="47"/>
      <c r="F122" s="47"/>
      <c r="G122" s="47"/>
      <c r="H122" s="47"/>
      <c r="I122" s="47"/>
      <c r="J122" s="53" t="str">
        <f t="shared" si="8"/>
        <v>no</v>
      </c>
      <c r="K122" s="64">
        <f t="shared" si="14"/>
        <v>0</v>
      </c>
      <c r="L122" s="64">
        <f t="shared" si="13"/>
        <v>0</v>
      </c>
      <c r="M122" s="64">
        <f t="shared" si="12"/>
        <v>0</v>
      </c>
      <c r="N122" s="64">
        <f t="shared" si="10"/>
        <v>0</v>
      </c>
      <c r="O122" s="64">
        <f t="shared" si="11"/>
        <v>0</v>
      </c>
    </row>
    <row r="123" spans="1:15" s="48" customFormat="1" ht="15" x14ac:dyDescent="0.2">
      <c r="A123" s="44"/>
      <c r="B123" s="45"/>
      <c r="C123" s="46"/>
      <c r="D123" s="46"/>
      <c r="E123" s="47"/>
      <c r="F123" s="47"/>
      <c r="G123" s="47"/>
      <c r="H123" s="47"/>
      <c r="I123" s="47"/>
      <c r="J123" s="53" t="str">
        <f t="shared" si="8"/>
        <v>no</v>
      </c>
      <c r="K123" s="64">
        <f t="shared" si="14"/>
        <v>0</v>
      </c>
      <c r="L123" s="64">
        <f t="shared" si="13"/>
        <v>0</v>
      </c>
      <c r="M123" s="64">
        <f t="shared" si="12"/>
        <v>0</v>
      </c>
      <c r="N123" s="64">
        <f t="shared" si="10"/>
        <v>0</v>
      </c>
      <c r="O123" s="64">
        <f t="shared" si="11"/>
        <v>0</v>
      </c>
    </row>
    <row r="124" spans="1:15" s="48" customFormat="1" ht="15" x14ac:dyDescent="0.2">
      <c r="A124" s="44"/>
      <c r="B124" s="45"/>
      <c r="C124" s="46"/>
      <c r="D124" s="46"/>
      <c r="E124" s="47"/>
      <c r="F124" s="47"/>
      <c r="G124" s="47"/>
      <c r="H124" s="47"/>
      <c r="I124" s="47"/>
      <c r="J124" s="53" t="str">
        <f t="shared" si="8"/>
        <v>no</v>
      </c>
      <c r="K124" s="64">
        <f t="shared" si="14"/>
        <v>0</v>
      </c>
      <c r="L124" s="64">
        <f t="shared" si="13"/>
        <v>0</v>
      </c>
      <c r="M124" s="64">
        <f t="shared" si="12"/>
        <v>0</v>
      </c>
      <c r="N124" s="64">
        <f t="shared" si="10"/>
        <v>0</v>
      </c>
      <c r="O124" s="64">
        <f t="shared" si="11"/>
        <v>0</v>
      </c>
    </row>
    <row r="125" spans="1:15" s="48" customFormat="1" ht="15" x14ac:dyDescent="0.2">
      <c r="A125" s="44"/>
      <c r="B125" s="45"/>
      <c r="C125" s="46"/>
      <c r="D125" s="46"/>
      <c r="E125" s="47"/>
      <c r="F125" s="47"/>
      <c r="G125" s="47"/>
      <c r="H125" s="47"/>
      <c r="I125" s="47"/>
      <c r="J125" s="53" t="str">
        <f t="shared" ref="J125:J188" si="15">IF(ISBLANK(G125),"no",IF($I125="NR","no",IF($D125="0-0 at half time","no",IF($G125&lt;=$C$8,"yes","no"))))</f>
        <v>no</v>
      </c>
      <c r="K125" s="64">
        <f t="shared" si="14"/>
        <v>0</v>
      </c>
      <c r="L125" s="64">
        <f t="shared" si="13"/>
        <v>0</v>
      </c>
      <c r="M125" s="64">
        <f t="shared" si="12"/>
        <v>0</v>
      </c>
      <c r="N125" s="64">
        <f t="shared" si="10"/>
        <v>0</v>
      </c>
      <c r="O125" s="64">
        <f t="shared" si="11"/>
        <v>0</v>
      </c>
    </row>
    <row r="126" spans="1:15" s="48" customFormat="1" ht="15" x14ac:dyDescent="0.2">
      <c r="A126" s="44"/>
      <c r="B126" s="45"/>
      <c r="C126" s="46"/>
      <c r="D126" s="46"/>
      <c r="E126" s="47"/>
      <c r="F126" s="47"/>
      <c r="G126" s="47"/>
      <c r="H126" s="47"/>
      <c r="I126" s="47"/>
      <c r="J126" s="53" t="str">
        <f t="shared" si="15"/>
        <v>no</v>
      </c>
      <c r="K126" s="64">
        <f t="shared" si="14"/>
        <v>0</v>
      </c>
      <c r="L126" s="64">
        <f t="shared" si="13"/>
        <v>0</v>
      </c>
      <c r="M126" s="64">
        <f t="shared" si="12"/>
        <v>0</v>
      </c>
      <c r="N126" s="64">
        <f t="shared" si="10"/>
        <v>0</v>
      </c>
      <c r="O126" s="64">
        <f t="shared" si="11"/>
        <v>0</v>
      </c>
    </row>
    <row r="127" spans="1:15" s="48" customFormat="1" ht="15" x14ac:dyDescent="0.2">
      <c r="A127" s="44"/>
      <c r="B127" s="45"/>
      <c r="C127" s="46"/>
      <c r="D127" s="46"/>
      <c r="E127" s="47"/>
      <c r="F127" s="47"/>
      <c r="G127" s="47"/>
      <c r="H127" s="47"/>
      <c r="I127" s="47"/>
      <c r="J127" s="53" t="str">
        <f t="shared" si="15"/>
        <v>no</v>
      </c>
      <c r="K127" s="64">
        <f t="shared" si="14"/>
        <v>0</v>
      </c>
      <c r="L127" s="64">
        <f t="shared" si="13"/>
        <v>0</v>
      </c>
      <c r="M127" s="64">
        <f t="shared" si="12"/>
        <v>0</v>
      </c>
      <c r="N127" s="64">
        <f t="shared" si="10"/>
        <v>0</v>
      </c>
      <c r="O127" s="64">
        <f t="shared" si="11"/>
        <v>0</v>
      </c>
    </row>
    <row r="128" spans="1:15" s="48" customFormat="1" ht="15" x14ac:dyDescent="0.2">
      <c r="A128" s="44"/>
      <c r="B128" s="45"/>
      <c r="C128" s="46"/>
      <c r="D128" s="46"/>
      <c r="E128" s="47"/>
      <c r="F128" s="47"/>
      <c r="G128" s="47"/>
      <c r="H128" s="47"/>
      <c r="I128" s="47"/>
      <c r="J128" s="53" t="str">
        <f t="shared" si="15"/>
        <v>no</v>
      </c>
      <c r="K128" s="64">
        <f t="shared" si="14"/>
        <v>0</v>
      </c>
      <c r="L128" s="64">
        <f t="shared" si="13"/>
        <v>0</v>
      </c>
      <c r="M128" s="64">
        <f t="shared" si="12"/>
        <v>0</v>
      </c>
      <c r="N128" s="64">
        <f t="shared" si="10"/>
        <v>0</v>
      </c>
      <c r="O128" s="64">
        <f t="shared" si="11"/>
        <v>0</v>
      </c>
    </row>
    <row r="129" spans="1:15" s="48" customFormat="1" ht="15" x14ac:dyDescent="0.2">
      <c r="A129" s="44"/>
      <c r="B129" s="45"/>
      <c r="C129" s="46"/>
      <c r="D129" s="46"/>
      <c r="E129" s="47"/>
      <c r="F129" s="47"/>
      <c r="G129" s="47"/>
      <c r="H129" s="47"/>
      <c r="I129" s="47"/>
      <c r="J129" s="53" t="str">
        <f t="shared" si="15"/>
        <v>no</v>
      </c>
      <c r="K129" s="64">
        <f t="shared" si="14"/>
        <v>0</v>
      </c>
      <c r="L129" s="64">
        <f t="shared" si="13"/>
        <v>0</v>
      </c>
      <c r="M129" s="64">
        <f t="shared" si="12"/>
        <v>0</v>
      </c>
      <c r="N129" s="64">
        <f t="shared" si="10"/>
        <v>0</v>
      </c>
      <c r="O129" s="64">
        <f t="shared" si="11"/>
        <v>0</v>
      </c>
    </row>
    <row r="130" spans="1:15" s="48" customFormat="1" ht="15" x14ac:dyDescent="0.2">
      <c r="A130" s="44"/>
      <c r="B130" s="45"/>
      <c r="C130" s="46"/>
      <c r="D130" s="46"/>
      <c r="E130" s="47"/>
      <c r="F130" s="47"/>
      <c r="G130" s="47"/>
      <c r="H130" s="47"/>
      <c r="I130" s="47"/>
      <c r="J130" s="53" t="str">
        <f t="shared" si="15"/>
        <v>no</v>
      </c>
      <c r="K130" s="64">
        <f t="shared" si="14"/>
        <v>0</v>
      </c>
      <c r="L130" s="64">
        <f t="shared" si="13"/>
        <v>0</v>
      </c>
      <c r="M130" s="64">
        <f t="shared" si="12"/>
        <v>0</v>
      </c>
      <c r="N130" s="64">
        <f t="shared" si="10"/>
        <v>0</v>
      </c>
      <c r="O130" s="64">
        <f t="shared" si="11"/>
        <v>0</v>
      </c>
    </row>
    <row r="131" spans="1:15" s="48" customFormat="1" ht="15" x14ac:dyDescent="0.2">
      <c r="A131" s="44"/>
      <c r="B131" s="45"/>
      <c r="C131" s="46"/>
      <c r="D131" s="46"/>
      <c r="E131" s="47"/>
      <c r="F131" s="47"/>
      <c r="G131" s="47"/>
      <c r="H131" s="47"/>
      <c r="I131" s="47"/>
      <c r="J131" s="53" t="str">
        <f t="shared" si="15"/>
        <v>no</v>
      </c>
      <c r="K131" s="64">
        <f t="shared" si="14"/>
        <v>0</v>
      </c>
      <c r="L131" s="64">
        <f t="shared" si="13"/>
        <v>0</v>
      </c>
      <c r="M131" s="64">
        <f t="shared" si="12"/>
        <v>0</v>
      </c>
      <c r="N131" s="64">
        <f t="shared" si="10"/>
        <v>0</v>
      </c>
      <c r="O131" s="64">
        <f t="shared" si="11"/>
        <v>0</v>
      </c>
    </row>
    <row r="132" spans="1:15" s="48" customFormat="1" ht="15" x14ac:dyDescent="0.2">
      <c r="A132" s="44"/>
      <c r="B132" s="45"/>
      <c r="C132" s="46"/>
      <c r="D132" s="46"/>
      <c r="E132" s="47"/>
      <c r="F132" s="47"/>
      <c r="G132" s="47"/>
      <c r="H132" s="47"/>
      <c r="I132" s="47"/>
      <c r="J132" s="53" t="str">
        <f t="shared" si="15"/>
        <v>no</v>
      </c>
      <c r="K132" s="64">
        <f t="shared" si="14"/>
        <v>0</v>
      </c>
      <c r="L132" s="64">
        <f t="shared" si="13"/>
        <v>0</v>
      </c>
      <c r="M132" s="64">
        <f t="shared" si="12"/>
        <v>0</v>
      </c>
      <c r="N132" s="64">
        <f t="shared" si="10"/>
        <v>0</v>
      </c>
      <c r="O132" s="64">
        <f t="shared" si="11"/>
        <v>0</v>
      </c>
    </row>
    <row r="133" spans="1:15" s="48" customFormat="1" ht="15" x14ac:dyDescent="0.2">
      <c r="A133" s="44"/>
      <c r="B133" s="45"/>
      <c r="C133" s="46"/>
      <c r="D133" s="46"/>
      <c r="E133" s="47"/>
      <c r="F133" s="47"/>
      <c r="G133" s="47"/>
      <c r="H133" s="47"/>
      <c r="I133" s="47"/>
      <c r="J133" s="53" t="str">
        <f t="shared" si="15"/>
        <v>no</v>
      </c>
      <c r="K133" s="64">
        <f t="shared" si="14"/>
        <v>0</v>
      </c>
      <c r="L133" s="64">
        <f t="shared" si="13"/>
        <v>0</v>
      </c>
      <c r="M133" s="64">
        <f t="shared" si="12"/>
        <v>0</v>
      </c>
      <c r="N133" s="64">
        <f t="shared" si="10"/>
        <v>0</v>
      </c>
      <c r="O133" s="64">
        <f t="shared" si="11"/>
        <v>0</v>
      </c>
    </row>
    <row r="134" spans="1:15" s="48" customFormat="1" ht="15" x14ac:dyDescent="0.2">
      <c r="A134" s="44"/>
      <c r="B134" s="45"/>
      <c r="C134" s="46"/>
      <c r="D134" s="46"/>
      <c r="E134" s="47"/>
      <c r="F134" s="47"/>
      <c r="G134" s="47"/>
      <c r="H134" s="47"/>
      <c r="I134" s="47"/>
      <c r="J134" s="53" t="str">
        <f t="shared" si="15"/>
        <v>no</v>
      </c>
      <c r="K134" s="64">
        <f t="shared" si="14"/>
        <v>0</v>
      </c>
      <c r="L134" s="64">
        <f t="shared" si="13"/>
        <v>0</v>
      </c>
      <c r="M134" s="64">
        <f t="shared" si="12"/>
        <v>0</v>
      </c>
      <c r="N134" s="64">
        <f t="shared" si="10"/>
        <v>0</v>
      </c>
      <c r="O134" s="64">
        <f t="shared" si="11"/>
        <v>0</v>
      </c>
    </row>
    <row r="135" spans="1:15" s="48" customFormat="1" ht="15" x14ac:dyDescent="0.2">
      <c r="A135" s="44"/>
      <c r="B135" s="45"/>
      <c r="C135" s="46"/>
      <c r="D135" s="46"/>
      <c r="E135" s="47"/>
      <c r="F135" s="47"/>
      <c r="G135" s="47"/>
      <c r="H135" s="47"/>
      <c r="I135" s="47"/>
      <c r="J135" s="53" t="str">
        <f t="shared" si="15"/>
        <v>no</v>
      </c>
      <c r="K135" s="64">
        <f t="shared" si="14"/>
        <v>0</v>
      </c>
      <c r="L135" s="64">
        <f t="shared" si="13"/>
        <v>0</v>
      </c>
      <c r="M135" s="64">
        <f t="shared" si="12"/>
        <v>0</v>
      </c>
      <c r="N135" s="64">
        <f t="shared" si="10"/>
        <v>0</v>
      </c>
      <c r="O135" s="64">
        <f t="shared" si="11"/>
        <v>0</v>
      </c>
    </row>
    <row r="136" spans="1:15" s="48" customFormat="1" ht="15" x14ac:dyDescent="0.2">
      <c r="A136" s="44"/>
      <c r="B136" s="45"/>
      <c r="C136" s="46"/>
      <c r="D136" s="46"/>
      <c r="E136" s="47"/>
      <c r="F136" s="47"/>
      <c r="G136" s="47"/>
      <c r="H136" s="47"/>
      <c r="I136" s="47"/>
      <c r="J136" s="53" t="str">
        <f t="shared" si="15"/>
        <v>no</v>
      </c>
      <c r="K136" s="64">
        <f t="shared" si="14"/>
        <v>0</v>
      </c>
      <c r="L136" s="64">
        <f t="shared" si="13"/>
        <v>0</v>
      </c>
      <c r="M136" s="64">
        <f t="shared" si="12"/>
        <v>0</v>
      </c>
      <c r="N136" s="64">
        <f t="shared" si="10"/>
        <v>0</v>
      </c>
      <c r="O136" s="64">
        <f t="shared" si="11"/>
        <v>0</v>
      </c>
    </row>
    <row r="137" spans="1:15" s="48" customFormat="1" ht="15" x14ac:dyDescent="0.2">
      <c r="A137" s="44"/>
      <c r="B137" s="45"/>
      <c r="C137" s="46"/>
      <c r="D137" s="46"/>
      <c r="E137" s="47"/>
      <c r="F137" s="47"/>
      <c r="G137" s="47"/>
      <c r="H137" s="47"/>
      <c r="I137" s="47"/>
      <c r="J137" s="53" t="str">
        <f t="shared" si="15"/>
        <v>no</v>
      </c>
      <c r="K137" s="64">
        <f t="shared" si="14"/>
        <v>0</v>
      </c>
      <c r="L137" s="64">
        <f t="shared" si="13"/>
        <v>0</v>
      </c>
      <c r="M137" s="64">
        <f t="shared" si="12"/>
        <v>0</v>
      </c>
      <c r="N137" s="64">
        <f t="shared" si="10"/>
        <v>0</v>
      </c>
      <c r="O137" s="64">
        <f t="shared" si="11"/>
        <v>0</v>
      </c>
    </row>
    <row r="138" spans="1:15" s="48" customFormat="1" ht="15" x14ac:dyDescent="0.2">
      <c r="A138" s="44"/>
      <c r="B138" s="45"/>
      <c r="C138" s="46"/>
      <c r="D138" s="46"/>
      <c r="E138" s="47"/>
      <c r="F138" s="47"/>
      <c r="G138" s="47"/>
      <c r="H138" s="47"/>
      <c r="I138" s="47"/>
      <c r="J138" s="53" t="str">
        <f t="shared" si="15"/>
        <v>no</v>
      </c>
      <c r="K138" s="64">
        <f t="shared" si="14"/>
        <v>0</v>
      </c>
      <c r="L138" s="64">
        <f t="shared" si="13"/>
        <v>0</v>
      </c>
      <c r="M138" s="64">
        <f t="shared" si="12"/>
        <v>0</v>
      </c>
      <c r="N138" s="64">
        <f t="shared" si="10"/>
        <v>0</v>
      </c>
      <c r="O138" s="64">
        <f t="shared" si="11"/>
        <v>0</v>
      </c>
    </row>
    <row r="139" spans="1:15" s="48" customFormat="1" ht="15" x14ac:dyDescent="0.2">
      <c r="A139" s="44"/>
      <c r="B139" s="45"/>
      <c r="C139" s="46"/>
      <c r="D139" s="46"/>
      <c r="E139" s="47"/>
      <c r="F139" s="47"/>
      <c r="G139" s="47"/>
      <c r="H139" s="47"/>
      <c r="I139" s="47"/>
      <c r="J139" s="53" t="str">
        <f t="shared" si="15"/>
        <v>no</v>
      </c>
      <c r="K139" s="64">
        <f t="shared" si="14"/>
        <v>0</v>
      </c>
      <c r="L139" s="64">
        <f t="shared" si="13"/>
        <v>0</v>
      </c>
      <c r="M139" s="64">
        <f t="shared" si="12"/>
        <v>0</v>
      </c>
      <c r="N139" s="64">
        <f t="shared" si="10"/>
        <v>0</v>
      </c>
      <c r="O139" s="64">
        <f t="shared" si="11"/>
        <v>0</v>
      </c>
    </row>
    <row r="140" spans="1:15" s="48" customFormat="1" ht="15" x14ac:dyDescent="0.2">
      <c r="A140" s="44"/>
      <c r="B140" s="45"/>
      <c r="C140" s="46"/>
      <c r="D140" s="46"/>
      <c r="E140" s="47"/>
      <c r="F140" s="47"/>
      <c r="G140" s="47"/>
      <c r="H140" s="47"/>
      <c r="I140" s="47"/>
      <c r="J140" s="53" t="str">
        <f t="shared" si="15"/>
        <v>no</v>
      </c>
      <c r="K140" s="64">
        <f t="shared" si="14"/>
        <v>0</v>
      </c>
      <c r="L140" s="64">
        <f t="shared" si="13"/>
        <v>0</v>
      </c>
      <c r="M140" s="64">
        <f t="shared" si="12"/>
        <v>0</v>
      </c>
      <c r="N140" s="64">
        <f t="shared" ref="N140:N203" si="16">IF(J140="no",0,$E140*$C$5)</f>
        <v>0</v>
      </c>
      <c r="O140" s="64">
        <f t="shared" ref="O140:O203" si="17">IF(ISBLANK(I140),0,IF(L140&lt;0,-N140,IF(L140=0,0,((N140/($G140-1))*(1-$C$6)))))</f>
        <v>0</v>
      </c>
    </row>
    <row r="141" spans="1:15" s="48" customFormat="1" ht="15" x14ac:dyDescent="0.2">
      <c r="A141" s="44"/>
      <c r="B141" s="45"/>
      <c r="C141" s="46"/>
      <c r="D141" s="46"/>
      <c r="E141" s="47"/>
      <c r="F141" s="47"/>
      <c r="G141" s="47"/>
      <c r="H141" s="47"/>
      <c r="I141" s="47"/>
      <c r="J141" s="53" t="str">
        <f t="shared" si="15"/>
        <v>no</v>
      </c>
      <c r="K141" s="64">
        <f t="shared" si="14"/>
        <v>0</v>
      </c>
      <c r="L141" s="64">
        <f t="shared" si="13"/>
        <v>0</v>
      </c>
      <c r="M141" s="64">
        <f t="shared" si="12"/>
        <v>0</v>
      </c>
      <c r="N141" s="64">
        <f t="shared" si="16"/>
        <v>0</v>
      </c>
      <c r="O141" s="64">
        <f t="shared" si="17"/>
        <v>0</v>
      </c>
    </row>
    <row r="142" spans="1:15" s="48" customFormat="1" ht="15" x14ac:dyDescent="0.2">
      <c r="A142" s="44"/>
      <c r="B142" s="45"/>
      <c r="C142" s="46"/>
      <c r="D142" s="46"/>
      <c r="E142" s="47"/>
      <c r="F142" s="47"/>
      <c r="G142" s="47"/>
      <c r="H142" s="47"/>
      <c r="I142" s="47"/>
      <c r="J142" s="53" t="str">
        <f t="shared" si="15"/>
        <v>no</v>
      </c>
      <c r="K142" s="64">
        <f t="shared" si="14"/>
        <v>0</v>
      </c>
      <c r="L142" s="64">
        <f t="shared" si="13"/>
        <v>0</v>
      </c>
      <c r="M142" s="64">
        <f t="shared" si="12"/>
        <v>0</v>
      </c>
      <c r="N142" s="64">
        <f t="shared" si="16"/>
        <v>0</v>
      </c>
      <c r="O142" s="64">
        <f t="shared" si="17"/>
        <v>0</v>
      </c>
    </row>
    <row r="143" spans="1:15" s="48" customFormat="1" ht="15" x14ac:dyDescent="0.2">
      <c r="A143" s="44"/>
      <c r="B143" s="45"/>
      <c r="C143" s="46"/>
      <c r="D143" s="46"/>
      <c r="E143" s="47"/>
      <c r="F143" s="47"/>
      <c r="G143" s="47"/>
      <c r="H143" s="47"/>
      <c r="I143" s="47"/>
      <c r="J143" s="53" t="str">
        <f t="shared" si="15"/>
        <v>no</v>
      </c>
      <c r="K143" s="64">
        <f t="shared" si="14"/>
        <v>0</v>
      </c>
      <c r="L143" s="64">
        <f t="shared" si="13"/>
        <v>0</v>
      </c>
      <c r="M143" s="64">
        <f t="shared" si="12"/>
        <v>0</v>
      </c>
      <c r="N143" s="64">
        <f t="shared" si="16"/>
        <v>0</v>
      </c>
      <c r="O143" s="64">
        <f t="shared" si="17"/>
        <v>0</v>
      </c>
    </row>
    <row r="144" spans="1:15" s="48" customFormat="1" ht="15" x14ac:dyDescent="0.2">
      <c r="A144" s="44"/>
      <c r="B144" s="45"/>
      <c r="C144" s="46"/>
      <c r="D144" s="46"/>
      <c r="E144" s="47"/>
      <c r="F144" s="47"/>
      <c r="G144" s="47"/>
      <c r="H144" s="47"/>
      <c r="I144" s="47"/>
      <c r="J144" s="53" t="str">
        <f t="shared" si="15"/>
        <v>no</v>
      </c>
      <c r="K144" s="64">
        <f t="shared" si="14"/>
        <v>0</v>
      </c>
      <c r="L144" s="64">
        <f t="shared" si="13"/>
        <v>0</v>
      </c>
      <c r="M144" s="64">
        <f t="shared" si="12"/>
        <v>0</v>
      </c>
      <c r="N144" s="64">
        <f t="shared" si="16"/>
        <v>0</v>
      </c>
      <c r="O144" s="64">
        <f t="shared" si="17"/>
        <v>0</v>
      </c>
    </row>
    <row r="145" spans="1:15" s="48" customFormat="1" ht="15" x14ac:dyDescent="0.2">
      <c r="A145" s="44"/>
      <c r="B145" s="45"/>
      <c r="C145" s="46"/>
      <c r="D145" s="46"/>
      <c r="E145" s="47"/>
      <c r="F145" s="47"/>
      <c r="G145" s="47"/>
      <c r="H145" s="47"/>
      <c r="I145" s="47"/>
      <c r="J145" s="53" t="str">
        <f t="shared" si="15"/>
        <v>no</v>
      </c>
      <c r="K145" s="64">
        <f t="shared" si="14"/>
        <v>0</v>
      </c>
      <c r="L145" s="64">
        <f t="shared" si="13"/>
        <v>0</v>
      </c>
      <c r="M145" s="64">
        <f t="shared" si="12"/>
        <v>0</v>
      </c>
      <c r="N145" s="64">
        <f t="shared" si="16"/>
        <v>0</v>
      </c>
      <c r="O145" s="64">
        <f t="shared" si="17"/>
        <v>0</v>
      </c>
    </row>
    <row r="146" spans="1:15" s="48" customFormat="1" ht="15" x14ac:dyDescent="0.2">
      <c r="A146" s="44"/>
      <c r="B146" s="45"/>
      <c r="C146" s="46"/>
      <c r="D146" s="46"/>
      <c r="E146" s="47"/>
      <c r="F146" s="47"/>
      <c r="G146" s="47"/>
      <c r="H146" s="47"/>
      <c r="I146" s="47"/>
      <c r="J146" s="53" t="str">
        <f t="shared" si="15"/>
        <v>no</v>
      </c>
      <c r="K146" s="64">
        <f t="shared" si="14"/>
        <v>0</v>
      </c>
      <c r="L146" s="64">
        <f t="shared" si="13"/>
        <v>0</v>
      </c>
      <c r="M146" s="64">
        <f t="shared" si="12"/>
        <v>0</v>
      </c>
      <c r="N146" s="64">
        <f t="shared" si="16"/>
        <v>0</v>
      </c>
      <c r="O146" s="64">
        <f t="shared" si="17"/>
        <v>0</v>
      </c>
    </row>
    <row r="147" spans="1:15" s="48" customFormat="1" ht="15" x14ac:dyDescent="0.2">
      <c r="A147" s="44"/>
      <c r="B147" s="45"/>
      <c r="C147" s="46"/>
      <c r="D147" s="46"/>
      <c r="E147" s="47"/>
      <c r="F147" s="47"/>
      <c r="G147" s="47"/>
      <c r="H147" s="47"/>
      <c r="I147" s="47"/>
      <c r="J147" s="53" t="str">
        <f t="shared" si="15"/>
        <v>no</v>
      </c>
      <c r="K147" s="64">
        <f t="shared" si="14"/>
        <v>0</v>
      </c>
      <c r="L147" s="64">
        <f t="shared" si="13"/>
        <v>0</v>
      </c>
      <c r="M147" s="64">
        <f t="shared" si="12"/>
        <v>0</v>
      </c>
      <c r="N147" s="64">
        <f t="shared" si="16"/>
        <v>0</v>
      </c>
      <c r="O147" s="64">
        <f t="shared" si="17"/>
        <v>0</v>
      </c>
    </row>
    <row r="148" spans="1:15" s="48" customFormat="1" ht="15" x14ac:dyDescent="0.2">
      <c r="A148" s="44"/>
      <c r="B148" s="45"/>
      <c r="C148" s="46"/>
      <c r="D148" s="46"/>
      <c r="E148" s="47"/>
      <c r="F148" s="47"/>
      <c r="G148" s="47"/>
      <c r="H148" s="47"/>
      <c r="I148" s="47"/>
      <c r="J148" s="53" t="str">
        <f t="shared" si="15"/>
        <v>no</v>
      </c>
      <c r="K148" s="64">
        <f t="shared" si="14"/>
        <v>0</v>
      </c>
      <c r="L148" s="64">
        <f t="shared" si="13"/>
        <v>0</v>
      </c>
      <c r="M148" s="64">
        <f t="shared" si="12"/>
        <v>0</v>
      </c>
      <c r="N148" s="64">
        <f t="shared" si="16"/>
        <v>0</v>
      </c>
      <c r="O148" s="64">
        <f t="shared" si="17"/>
        <v>0</v>
      </c>
    </row>
    <row r="149" spans="1:15" s="48" customFormat="1" ht="15" x14ac:dyDescent="0.2">
      <c r="A149" s="44"/>
      <c r="B149" s="45"/>
      <c r="C149" s="46"/>
      <c r="D149" s="46"/>
      <c r="E149" s="47"/>
      <c r="F149" s="47"/>
      <c r="G149" s="47"/>
      <c r="H149" s="47"/>
      <c r="I149" s="47"/>
      <c r="J149" s="53" t="str">
        <f t="shared" si="15"/>
        <v>no</v>
      </c>
      <c r="K149" s="64">
        <f t="shared" si="14"/>
        <v>0</v>
      </c>
      <c r="L149" s="64">
        <f t="shared" si="13"/>
        <v>0</v>
      </c>
      <c r="M149" s="64">
        <f t="shared" si="12"/>
        <v>0</v>
      </c>
      <c r="N149" s="64">
        <f t="shared" si="16"/>
        <v>0</v>
      </c>
      <c r="O149" s="64">
        <f t="shared" si="17"/>
        <v>0</v>
      </c>
    </row>
    <row r="150" spans="1:15" s="48" customFormat="1" ht="15" x14ac:dyDescent="0.2">
      <c r="A150" s="44"/>
      <c r="B150" s="45"/>
      <c r="C150" s="46"/>
      <c r="D150" s="46"/>
      <c r="E150" s="47"/>
      <c r="F150" s="47"/>
      <c r="G150" s="47"/>
      <c r="H150" s="47"/>
      <c r="I150" s="47"/>
      <c r="J150" s="53" t="str">
        <f t="shared" si="15"/>
        <v>no</v>
      </c>
      <c r="K150" s="64">
        <f t="shared" si="14"/>
        <v>0</v>
      </c>
      <c r="L150" s="64">
        <f t="shared" si="13"/>
        <v>0</v>
      </c>
      <c r="M150" s="64">
        <f t="shared" si="12"/>
        <v>0</v>
      </c>
      <c r="N150" s="64">
        <f t="shared" si="16"/>
        <v>0</v>
      </c>
      <c r="O150" s="64">
        <f t="shared" si="17"/>
        <v>0</v>
      </c>
    </row>
    <row r="151" spans="1:15" s="48" customFormat="1" ht="15" x14ac:dyDescent="0.2">
      <c r="A151" s="44"/>
      <c r="B151" s="45"/>
      <c r="C151" s="46"/>
      <c r="D151" s="46"/>
      <c r="E151" s="47"/>
      <c r="F151" s="47"/>
      <c r="G151" s="47"/>
      <c r="H151" s="47"/>
      <c r="I151" s="47"/>
      <c r="J151" s="53" t="str">
        <f t="shared" si="15"/>
        <v>no</v>
      </c>
      <c r="K151" s="64">
        <f t="shared" si="14"/>
        <v>0</v>
      </c>
      <c r="L151" s="64">
        <f t="shared" si="13"/>
        <v>0</v>
      </c>
      <c r="M151" s="64">
        <f t="shared" si="12"/>
        <v>0</v>
      </c>
      <c r="N151" s="64">
        <f t="shared" si="16"/>
        <v>0</v>
      </c>
      <c r="O151" s="64">
        <f t="shared" si="17"/>
        <v>0</v>
      </c>
    </row>
    <row r="152" spans="1:15" s="48" customFormat="1" ht="15" x14ac:dyDescent="0.2">
      <c r="A152" s="44"/>
      <c r="B152" s="45"/>
      <c r="C152" s="46"/>
      <c r="D152" s="46"/>
      <c r="E152" s="47"/>
      <c r="F152" s="47"/>
      <c r="G152" s="47"/>
      <c r="H152" s="47"/>
      <c r="I152" s="47"/>
      <c r="J152" s="53" t="str">
        <f t="shared" si="15"/>
        <v>no</v>
      </c>
      <c r="K152" s="64">
        <f t="shared" si="14"/>
        <v>0</v>
      </c>
      <c r="L152" s="64">
        <f t="shared" si="13"/>
        <v>0</v>
      </c>
      <c r="M152" s="64">
        <f t="shared" si="12"/>
        <v>0</v>
      </c>
      <c r="N152" s="64">
        <f t="shared" si="16"/>
        <v>0</v>
      </c>
      <c r="O152" s="64">
        <f t="shared" si="17"/>
        <v>0</v>
      </c>
    </row>
    <row r="153" spans="1:15" s="48" customFormat="1" ht="15" x14ac:dyDescent="0.2">
      <c r="A153" s="44"/>
      <c r="B153" s="45"/>
      <c r="C153" s="46"/>
      <c r="D153" s="46"/>
      <c r="E153" s="47"/>
      <c r="F153" s="47"/>
      <c r="G153" s="47"/>
      <c r="H153" s="47"/>
      <c r="I153" s="47"/>
      <c r="J153" s="53" t="str">
        <f t="shared" si="15"/>
        <v>no</v>
      </c>
      <c r="K153" s="64">
        <f t="shared" si="14"/>
        <v>0</v>
      </c>
      <c r="L153" s="64">
        <f t="shared" si="13"/>
        <v>0</v>
      </c>
      <c r="M153" s="64">
        <f t="shared" si="12"/>
        <v>0</v>
      </c>
      <c r="N153" s="64">
        <f t="shared" si="16"/>
        <v>0</v>
      </c>
      <c r="O153" s="64">
        <f t="shared" si="17"/>
        <v>0</v>
      </c>
    </row>
    <row r="154" spans="1:15" s="48" customFormat="1" ht="15" x14ac:dyDescent="0.2">
      <c r="A154" s="44"/>
      <c r="B154" s="45"/>
      <c r="C154" s="46"/>
      <c r="D154" s="46"/>
      <c r="E154" s="47"/>
      <c r="F154" s="47"/>
      <c r="G154" s="47"/>
      <c r="H154" s="47"/>
      <c r="I154" s="47"/>
      <c r="J154" s="53" t="str">
        <f t="shared" si="15"/>
        <v>no</v>
      </c>
      <c r="K154" s="64">
        <f t="shared" si="14"/>
        <v>0</v>
      </c>
      <c r="L154" s="64">
        <f t="shared" si="13"/>
        <v>0</v>
      </c>
      <c r="M154" s="64">
        <f t="shared" si="12"/>
        <v>0</v>
      </c>
      <c r="N154" s="64">
        <f t="shared" si="16"/>
        <v>0</v>
      </c>
      <c r="O154" s="64">
        <f t="shared" si="17"/>
        <v>0</v>
      </c>
    </row>
    <row r="155" spans="1:15" s="48" customFormat="1" ht="15" x14ac:dyDescent="0.2">
      <c r="A155" s="44"/>
      <c r="B155" s="45"/>
      <c r="C155" s="46"/>
      <c r="D155" s="46"/>
      <c r="E155" s="47"/>
      <c r="F155" s="47"/>
      <c r="G155" s="47"/>
      <c r="H155" s="47"/>
      <c r="I155" s="47"/>
      <c r="J155" s="53" t="str">
        <f t="shared" si="15"/>
        <v>no</v>
      </c>
      <c r="K155" s="64">
        <f t="shared" si="14"/>
        <v>0</v>
      </c>
      <c r="L155" s="64">
        <f t="shared" si="13"/>
        <v>0</v>
      </c>
      <c r="M155" s="64">
        <f t="shared" si="12"/>
        <v>0</v>
      </c>
      <c r="N155" s="64">
        <f t="shared" si="16"/>
        <v>0</v>
      </c>
      <c r="O155" s="64">
        <f t="shared" si="17"/>
        <v>0</v>
      </c>
    </row>
    <row r="156" spans="1:15" s="48" customFormat="1" ht="15" x14ac:dyDescent="0.2">
      <c r="A156" s="44"/>
      <c r="B156" s="45"/>
      <c r="C156" s="46"/>
      <c r="D156" s="46"/>
      <c r="E156" s="47"/>
      <c r="F156" s="47"/>
      <c r="G156" s="47"/>
      <c r="H156" s="47"/>
      <c r="I156" s="47"/>
      <c r="J156" s="53" t="str">
        <f t="shared" si="15"/>
        <v>no</v>
      </c>
      <c r="K156" s="64">
        <f t="shared" si="14"/>
        <v>0</v>
      </c>
      <c r="L156" s="64">
        <f t="shared" si="13"/>
        <v>0</v>
      </c>
      <c r="M156" s="64">
        <f t="shared" ref="M156:M219" si="18">IF($J156="yes",($G156-1)*$C$4*$E156,0)</f>
        <v>0</v>
      </c>
      <c r="N156" s="64">
        <f t="shared" si="16"/>
        <v>0</v>
      </c>
      <c r="O156" s="64">
        <f t="shared" si="17"/>
        <v>0</v>
      </c>
    </row>
    <row r="157" spans="1:15" s="48" customFormat="1" ht="15" x14ac:dyDescent="0.2">
      <c r="A157" s="44"/>
      <c r="B157" s="45"/>
      <c r="C157" s="46"/>
      <c r="D157" s="46"/>
      <c r="E157" s="47"/>
      <c r="F157" s="47"/>
      <c r="G157" s="47"/>
      <c r="H157" s="47"/>
      <c r="I157" s="47"/>
      <c r="J157" s="53" t="str">
        <f t="shared" si="15"/>
        <v>no</v>
      </c>
      <c r="K157" s="64">
        <f t="shared" si="14"/>
        <v>0</v>
      </c>
      <c r="L157" s="64">
        <f t="shared" si="13"/>
        <v>0</v>
      </c>
      <c r="M157" s="64">
        <f t="shared" si="18"/>
        <v>0</v>
      </c>
      <c r="N157" s="64">
        <f t="shared" si="16"/>
        <v>0</v>
      </c>
      <c r="O157" s="64">
        <f t="shared" si="17"/>
        <v>0</v>
      </c>
    </row>
    <row r="158" spans="1:15" s="48" customFormat="1" ht="15" x14ac:dyDescent="0.2">
      <c r="A158" s="44"/>
      <c r="B158" s="45"/>
      <c r="C158" s="46"/>
      <c r="D158" s="46"/>
      <c r="E158" s="47"/>
      <c r="F158" s="47"/>
      <c r="G158" s="47"/>
      <c r="H158" s="47"/>
      <c r="I158" s="47"/>
      <c r="J158" s="53" t="str">
        <f t="shared" si="15"/>
        <v>no</v>
      </c>
      <c r="K158" s="64">
        <f t="shared" si="14"/>
        <v>0</v>
      </c>
      <c r="L158" s="64">
        <f t="shared" si="13"/>
        <v>0</v>
      </c>
      <c r="M158" s="64">
        <f t="shared" si="18"/>
        <v>0</v>
      </c>
      <c r="N158" s="64">
        <f t="shared" si="16"/>
        <v>0</v>
      </c>
      <c r="O158" s="64">
        <f t="shared" si="17"/>
        <v>0</v>
      </c>
    </row>
    <row r="159" spans="1:15" s="48" customFormat="1" ht="15" x14ac:dyDescent="0.2">
      <c r="A159" s="44"/>
      <c r="B159" s="45"/>
      <c r="C159" s="46"/>
      <c r="D159" s="46"/>
      <c r="E159" s="47"/>
      <c r="F159" s="47"/>
      <c r="G159" s="47"/>
      <c r="H159" s="47"/>
      <c r="I159" s="47"/>
      <c r="J159" s="53" t="str">
        <f t="shared" si="15"/>
        <v>no</v>
      </c>
      <c r="K159" s="64">
        <f t="shared" si="14"/>
        <v>0</v>
      </c>
      <c r="L159" s="64">
        <f t="shared" si="13"/>
        <v>0</v>
      </c>
      <c r="M159" s="64">
        <f t="shared" si="18"/>
        <v>0</v>
      </c>
      <c r="N159" s="64">
        <f t="shared" si="16"/>
        <v>0</v>
      </c>
      <c r="O159" s="64">
        <f t="shared" si="17"/>
        <v>0</v>
      </c>
    </row>
    <row r="160" spans="1:15" s="48" customFormat="1" ht="15" x14ac:dyDescent="0.2">
      <c r="A160" s="44"/>
      <c r="B160" s="45"/>
      <c r="C160" s="46"/>
      <c r="D160" s="46"/>
      <c r="E160" s="47"/>
      <c r="F160" s="47"/>
      <c r="G160" s="47"/>
      <c r="H160" s="47"/>
      <c r="I160" s="47"/>
      <c r="J160" s="53" t="str">
        <f t="shared" si="15"/>
        <v>no</v>
      </c>
      <c r="K160" s="64">
        <f t="shared" si="14"/>
        <v>0</v>
      </c>
      <c r="L160" s="64">
        <f t="shared" si="13"/>
        <v>0</v>
      </c>
      <c r="M160" s="64">
        <f t="shared" si="18"/>
        <v>0</v>
      </c>
      <c r="N160" s="64">
        <f t="shared" si="16"/>
        <v>0</v>
      </c>
      <c r="O160" s="64">
        <f t="shared" si="17"/>
        <v>0</v>
      </c>
    </row>
    <row r="161" spans="1:15" s="48" customFormat="1" ht="15" x14ac:dyDescent="0.2">
      <c r="A161" s="44"/>
      <c r="B161" s="45"/>
      <c r="C161" s="46"/>
      <c r="D161" s="46"/>
      <c r="E161" s="47"/>
      <c r="F161" s="47"/>
      <c r="G161" s="47"/>
      <c r="H161" s="47"/>
      <c r="I161" s="47"/>
      <c r="J161" s="53" t="str">
        <f t="shared" si="15"/>
        <v>no</v>
      </c>
      <c r="K161" s="64">
        <f t="shared" si="14"/>
        <v>0</v>
      </c>
      <c r="L161" s="64">
        <f t="shared" si="13"/>
        <v>0</v>
      </c>
      <c r="M161" s="64">
        <f t="shared" si="18"/>
        <v>0</v>
      </c>
      <c r="N161" s="64">
        <f t="shared" si="16"/>
        <v>0</v>
      </c>
      <c r="O161" s="64">
        <f t="shared" si="17"/>
        <v>0</v>
      </c>
    </row>
    <row r="162" spans="1:15" s="48" customFormat="1" ht="15" x14ac:dyDescent="0.2">
      <c r="A162" s="44"/>
      <c r="B162" s="45"/>
      <c r="C162" s="46"/>
      <c r="D162" s="46"/>
      <c r="E162" s="47"/>
      <c r="F162" s="47"/>
      <c r="G162" s="47"/>
      <c r="H162" s="47"/>
      <c r="I162" s="47"/>
      <c r="J162" s="53" t="str">
        <f t="shared" si="15"/>
        <v>no</v>
      </c>
      <c r="K162" s="64">
        <f t="shared" si="14"/>
        <v>0</v>
      </c>
      <c r="L162" s="64">
        <f t="shared" si="13"/>
        <v>0</v>
      </c>
      <c r="M162" s="64">
        <f t="shared" si="18"/>
        <v>0</v>
      </c>
      <c r="N162" s="64">
        <f t="shared" si="16"/>
        <v>0</v>
      </c>
      <c r="O162" s="64">
        <f t="shared" si="17"/>
        <v>0</v>
      </c>
    </row>
    <row r="163" spans="1:15" s="48" customFormat="1" ht="15" x14ac:dyDescent="0.2">
      <c r="A163" s="44"/>
      <c r="B163" s="45"/>
      <c r="C163" s="46"/>
      <c r="D163" s="46"/>
      <c r="E163" s="47"/>
      <c r="F163" s="47"/>
      <c r="G163" s="47"/>
      <c r="H163" s="47"/>
      <c r="I163" s="47"/>
      <c r="J163" s="53" t="str">
        <f t="shared" si="15"/>
        <v>no</v>
      </c>
      <c r="K163" s="64">
        <f t="shared" si="14"/>
        <v>0</v>
      </c>
      <c r="L163" s="64">
        <f t="shared" si="13"/>
        <v>0</v>
      </c>
      <c r="M163" s="64">
        <f t="shared" si="18"/>
        <v>0</v>
      </c>
      <c r="N163" s="64">
        <f t="shared" si="16"/>
        <v>0</v>
      </c>
      <c r="O163" s="64">
        <f t="shared" si="17"/>
        <v>0</v>
      </c>
    </row>
    <row r="164" spans="1:15" s="48" customFormat="1" ht="15" x14ac:dyDescent="0.2">
      <c r="A164" s="44"/>
      <c r="B164" s="45"/>
      <c r="C164" s="46"/>
      <c r="D164" s="46"/>
      <c r="E164" s="47"/>
      <c r="F164" s="47"/>
      <c r="G164" s="47"/>
      <c r="H164" s="47"/>
      <c r="I164" s="47"/>
      <c r="J164" s="53" t="str">
        <f t="shared" si="15"/>
        <v>no</v>
      </c>
      <c r="K164" s="64">
        <f t="shared" si="14"/>
        <v>0</v>
      </c>
      <c r="L164" s="64">
        <f t="shared" si="13"/>
        <v>0</v>
      </c>
      <c r="M164" s="64">
        <f t="shared" si="18"/>
        <v>0</v>
      </c>
      <c r="N164" s="64">
        <f t="shared" si="16"/>
        <v>0</v>
      </c>
      <c r="O164" s="64">
        <f t="shared" si="17"/>
        <v>0</v>
      </c>
    </row>
    <row r="165" spans="1:15" s="48" customFormat="1" ht="15" x14ac:dyDescent="0.2">
      <c r="A165" s="44"/>
      <c r="B165" s="45"/>
      <c r="C165" s="46"/>
      <c r="D165" s="46"/>
      <c r="E165" s="47"/>
      <c r="F165" s="47"/>
      <c r="G165" s="47"/>
      <c r="H165" s="47"/>
      <c r="I165" s="47"/>
      <c r="J165" s="53" t="str">
        <f t="shared" si="15"/>
        <v>no</v>
      </c>
      <c r="K165" s="64">
        <f t="shared" si="14"/>
        <v>0</v>
      </c>
      <c r="L165" s="64">
        <f t="shared" si="13"/>
        <v>0</v>
      </c>
      <c r="M165" s="64">
        <f t="shared" si="18"/>
        <v>0</v>
      </c>
      <c r="N165" s="64">
        <f t="shared" si="16"/>
        <v>0</v>
      </c>
      <c r="O165" s="64">
        <f t="shared" si="17"/>
        <v>0</v>
      </c>
    </row>
    <row r="166" spans="1:15" s="48" customFormat="1" ht="15" x14ac:dyDescent="0.2">
      <c r="A166" s="44"/>
      <c r="B166" s="45"/>
      <c r="C166" s="46"/>
      <c r="D166" s="46"/>
      <c r="E166" s="47"/>
      <c r="F166" s="47"/>
      <c r="G166" s="47"/>
      <c r="H166" s="47"/>
      <c r="I166" s="47"/>
      <c r="J166" s="53" t="str">
        <f t="shared" si="15"/>
        <v>no</v>
      </c>
      <c r="K166" s="64">
        <f t="shared" si="14"/>
        <v>0</v>
      </c>
      <c r="L166" s="64">
        <f t="shared" si="13"/>
        <v>0</v>
      </c>
      <c r="M166" s="64">
        <f t="shared" si="18"/>
        <v>0</v>
      </c>
      <c r="N166" s="64">
        <f t="shared" si="16"/>
        <v>0</v>
      </c>
      <c r="O166" s="64">
        <f t="shared" si="17"/>
        <v>0</v>
      </c>
    </row>
    <row r="167" spans="1:15" s="48" customFormat="1" ht="15" x14ac:dyDescent="0.2">
      <c r="A167" s="44"/>
      <c r="B167" s="45"/>
      <c r="C167" s="46"/>
      <c r="D167" s="46"/>
      <c r="E167" s="47"/>
      <c r="F167" s="47"/>
      <c r="G167" s="47"/>
      <c r="H167" s="47"/>
      <c r="I167" s="47"/>
      <c r="J167" s="53" t="str">
        <f t="shared" si="15"/>
        <v>no</v>
      </c>
      <c r="K167" s="64">
        <f t="shared" si="14"/>
        <v>0</v>
      </c>
      <c r="L167" s="64">
        <f t="shared" si="13"/>
        <v>0</v>
      </c>
      <c r="M167" s="64">
        <f t="shared" si="18"/>
        <v>0</v>
      </c>
      <c r="N167" s="64">
        <f t="shared" si="16"/>
        <v>0</v>
      </c>
      <c r="O167" s="64">
        <f t="shared" si="17"/>
        <v>0</v>
      </c>
    </row>
    <row r="168" spans="1:15" s="48" customFormat="1" ht="15" x14ac:dyDescent="0.2">
      <c r="A168" s="44"/>
      <c r="B168" s="45"/>
      <c r="C168" s="46"/>
      <c r="D168" s="46"/>
      <c r="E168" s="47"/>
      <c r="F168" s="47"/>
      <c r="G168" s="47"/>
      <c r="H168" s="47"/>
      <c r="I168" s="47"/>
      <c r="J168" s="53" t="str">
        <f t="shared" si="15"/>
        <v>no</v>
      </c>
      <c r="K168" s="64">
        <f t="shared" si="14"/>
        <v>0</v>
      </c>
      <c r="L168" s="64">
        <f t="shared" si="13"/>
        <v>0</v>
      </c>
      <c r="M168" s="64">
        <f t="shared" si="18"/>
        <v>0</v>
      </c>
      <c r="N168" s="64">
        <f t="shared" si="16"/>
        <v>0</v>
      </c>
      <c r="O168" s="64">
        <f t="shared" si="17"/>
        <v>0</v>
      </c>
    </row>
    <row r="169" spans="1:15" s="48" customFormat="1" ht="15" x14ac:dyDescent="0.2">
      <c r="A169" s="44"/>
      <c r="B169" s="45"/>
      <c r="C169" s="46"/>
      <c r="D169" s="46"/>
      <c r="E169" s="47"/>
      <c r="F169" s="47"/>
      <c r="G169" s="47"/>
      <c r="H169" s="47"/>
      <c r="I169" s="47"/>
      <c r="J169" s="53" t="str">
        <f t="shared" si="15"/>
        <v>no</v>
      </c>
      <c r="K169" s="64">
        <f t="shared" si="14"/>
        <v>0</v>
      </c>
      <c r="L169" s="64">
        <f t="shared" si="13"/>
        <v>0</v>
      </c>
      <c r="M169" s="64">
        <f t="shared" si="18"/>
        <v>0</v>
      </c>
      <c r="N169" s="64">
        <f t="shared" si="16"/>
        <v>0</v>
      </c>
      <c r="O169" s="64">
        <f t="shared" si="17"/>
        <v>0</v>
      </c>
    </row>
    <row r="170" spans="1:15" s="48" customFormat="1" ht="15" x14ac:dyDescent="0.2">
      <c r="A170" s="44"/>
      <c r="B170" s="45"/>
      <c r="C170" s="46"/>
      <c r="D170" s="46"/>
      <c r="E170" s="47"/>
      <c r="F170" s="47"/>
      <c r="G170" s="47"/>
      <c r="H170" s="47"/>
      <c r="I170" s="47"/>
      <c r="J170" s="53" t="str">
        <f t="shared" si="15"/>
        <v>no</v>
      </c>
      <c r="K170" s="64">
        <f t="shared" si="14"/>
        <v>0</v>
      </c>
      <c r="L170" s="64">
        <f t="shared" si="13"/>
        <v>0</v>
      </c>
      <c r="M170" s="64">
        <f t="shared" si="18"/>
        <v>0</v>
      </c>
      <c r="N170" s="64">
        <f t="shared" si="16"/>
        <v>0</v>
      </c>
      <c r="O170" s="64">
        <f t="shared" si="17"/>
        <v>0</v>
      </c>
    </row>
    <row r="171" spans="1:15" s="48" customFormat="1" ht="15" x14ac:dyDescent="0.2">
      <c r="A171" s="44"/>
      <c r="B171" s="45"/>
      <c r="C171" s="46"/>
      <c r="D171" s="46"/>
      <c r="E171" s="47"/>
      <c r="F171" s="47"/>
      <c r="G171" s="47"/>
      <c r="H171" s="47"/>
      <c r="I171" s="47"/>
      <c r="J171" s="53" t="str">
        <f t="shared" si="15"/>
        <v>no</v>
      </c>
      <c r="K171" s="64">
        <f t="shared" si="14"/>
        <v>0</v>
      </c>
      <c r="L171" s="64">
        <f t="shared" si="13"/>
        <v>0</v>
      </c>
      <c r="M171" s="64">
        <f t="shared" si="18"/>
        <v>0</v>
      </c>
      <c r="N171" s="64">
        <f t="shared" si="16"/>
        <v>0</v>
      </c>
      <c r="O171" s="64">
        <f t="shared" si="17"/>
        <v>0</v>
      </c>
    </row>
    <row r="172" spans="1:15" s="48" customFormat="1" ht="15" x14ac:dyDescent="0.2">
      <c r="A172" s="44"/>
      <c r="B172" s="45"/>
      <c r="C172" s="46"/>
      <c r="D172" s="46"/>
      <c r="E172" s="47"/>
      <c r="F172" s="47"/>
      <c r="G172" s="47"/>
      <c r="H172" s="47"/>
      <c r="I172" s="47"/>
      <c r="J172" s="53" t="str">
        <f t="shared" si="15"/>
        <v>no</v>
      </c>
      <c r="K172" s="64">
        <f t="shared" si="14"/>
        <v>0</v>
      </c>
      <c r="L172" s="64">
        <f t="shared" si="13"/>
        <v>0</v>
      </c>
      <c r="M172" s="64">
        <f t="shared" si="18"/>
        <v>0</v>
      </c>
      <c r="N172" s="64">
        <f t="shared" si="16"/>
        <v>0</v>
      </c>
      <c r="O172" s="64">
        <f t="shared" si="17"/>
        <v>0</v>
      </c>
    </row>
    <row r="173" spans="1:15" s="48" customFormat="1" ht="15" x14ac:dyDescent="0.2">
      <c r="A173" s="44"/>
      <c r="B173" s="45"/>
      <c r="C173" s="46"/>
      <c r="D173" s="46"/>
      <c r="E173" s="47"/>
      <c r="F173" s="47"/>
      <c r="G173" s="47"/>
      <c r="H173" s="47"/>
      <c r="I173" s="47"/>
      <c r="J173" s="53" t="str">
        <f t="shared" si="15"/>
        <v>no</v>
      </c>
      <c r="K173" s="64">
        <f t="shared" si="14"/>
        <v>0</v>
      </c>
      <c r="L173" s="64">
        <f t="shared" si="13"/>
        <v>0</v>
      </c>
      <c r="M173" s="64">
        <f t="shared" si="18"/>
        <v>0</v>
      </c>
      <c r="N173" s="64">
        <f t="shared" si="16"/>
        <v>0</v>
      </c>
      <c r="O173" s="64">
        <f t="shared" si="17"/>
        <v>0</v>
      </c>
    </row>
    <row r="174" spans="1:15" s="48" customFormat="1" ht="15" x14ac:dyDescent="0.2">
      <c r="A174" s="44"/>
      <c r="B174" s="45"/>
      <c r="C174" s="46"/>
      <c r="D174" s="46"/>
      <c r="E174" s="47"/>
      <c r="F174" s="47"/>
      <c r="G174" s="47"/>
      <c r="H174" s="47"/>
      <c r="I174" s="47"/>
      <c r="J174" s="53" t="str">
        <f t="shared" si="15"/>
        <v>no</v>
      </c>
      <c r="K174" s="64">
        <f t="shared" si="14"/>
        <v>0</v>
      </c>
      <c r="L174" s="64">
        <f t="shared" si="13"/>
        <v>0</v>
      </c>
      <c r="M174" s="64">
        <f t="shared" si="18"/>
        <v>0</v>
      </c>
      <c r="N174" s="64">
        <f t="shared" si="16"/>
        <v>0</v>
      </c>
      <c r="O174" s="64">
        <f t="shared" si="17"/>
        <v>0</v>
      </c>
    </row>
    <row r="175" spans="1:15" s="48" customFormat="1" ht="15" x14ac:dyDescent="0.2">
      <c r="A175" s="44"/>
      <c r="B175" s="45"/>
      <c r="C175" s="46"/>
      <c r="D175" s="46"/>
      <c r="E175" s="47"/>
      <c r="F175" s="47"/>
      <c r="G175" s="47"/>
      <c r="H175" s="47"/>
      <c r="I175" s="47"/>
      <c r="J175" s="53" t="str">
        <f t="shared" si="15"/>
        <v>no</v>
      </c>
      <c r="K175" s="64">
        <f t="shared" si="14"/>
        <v>0</v>
      </c>
      <c r="L175" s="64">
        <f t="shared" si="13"/>
        <v>0</v>
      </c>
      <c r="M175" s="64">
        <f t="shared" si="18"/>
        <v>0</v>
      </c>
      <c r="N175" s="64">
        <f t="shared" si="16"/>
        <v>0</v>
      </c>
      <c r="O175" s="64">
        <f t="shared" si="17"/>
        <v>0</v>
      </c>
    </row>
    <row r="176" spans="1:15" s="48" customFormat="1" ht="15" x14ac:dyDescent="0.2">
      <c r="A176" s="44"/>
      <c r="B176" s="45"/>
      <c r="C176" s="46"/>
      <c r="D176" s="46"/>
      <c r="E176" s="47"/>
      <c r="F176" s="47"/>
      <c r="G176" s="47"/>
      <c r="H176" s="47"/>
      <c r="I176" s="47"/>
      <c r="J176" s="53" t="str">
        <f t="shared" si="15"/>
        <v>no</v>
      </c>
      <c r="K176" s="64">
        <f t="shared" si="14"/>
        <v>0</v>
      </c>
      <c r="L176" s="64">
        <f t="shared" ref="L176:L239" si="19">IF(ISBLANK(I176),0,IF($J176="no",0,IF($I176="No",-(($G176-1)*($C$4*$E176)),$C$4*$E176*(1-$C$6))))</f>
        <v>0</v>
      </c>
      <c r="M176" s="64">
        <f t="shared" si="18"/>
        <v>0</v>
      </c>
      <c r="N176" s="64">
        <f t="shared" si="16"/>
        <v>0</v>
      </c>
      <c r="O176" s="64">
        <f t="shared" si="17"/>
        <v>0</v>
      </c>
    </row>
    <row r="177" spans="1:15" s="48" customFormat="1" ht="15" x14ac:dyDescent="0.2">
      <c r="A177" s="44"/>
      <c r="B177" s="45"/>
      <c r="C177" s="46"/>
      <c r="D177" s="46"/>
      <c r="E177" s="47"/>
      <c r="F177" s="47"/>
      <c r="G177" s="47"/>
      <c r="H177" s="47"/>
      <c r="I177" s="47"/>
      <c r="J177" s="53" t="str">
        <f t="shared" si="15"/>
        <v>no</v>
      </c>
      <c r="K177" s="64">
        <f t="shared" si="14"/>
        <v>0</v>
      </c>
      <c r="L177" s="64">
        <f t="shared" si="19"/>
        <v>0</v>
      </c>
      <c r="M177" s="64">
        <f t="shared" si="18"/>
        <v>0</v>
      </c>
      <c r="N177" s="64">
        <f t="shared" si="16"/>
        <v>0</v>
      </c>
      <c r="O177" s="64">
        <f t="shared" si="17"/>
        <v>0</v>
      </c>
    </row>
    <row r="178" spans="1:15" s="48" customFormat="1" ht="15" x14ac:dyDescent="0.2">
      <c r="A178" s="44"/>
      <c r="B178" s="45"/>
      <c r="C178" s="46"/>
      <c r="D178" s="46"/>
      <c r="E178" s="47"/>
      <c r="F178" s="47"/>
      <c r="G178" s="47"/>
      <c r="H178" s="47"/>
      <c r="I178" s="47"/>
      <c r="J178" s="53" t="str">
        <f t="shared" si="15"/>
        <v>no</v>
      </c>
      <c r="K178" s="64">
        <f t="shared" si="14"/>
        <v>0</v>
      </c>
      <c r="L178" s="64">
        <f t="shared" si="19"/>
        <v>0</v>
      </c>
      <c r="M178" s="64">
        <f t="shared" si="18"/>
        <v>0</v>
      </c>
      <c r="N178" s="64">
        <f t="shared" si="16"/>
        <v>0</v>
      </c>
      <c r="O178" s="64">
        <f t="shared" si="17"/>
        <v>0</v>
      </c>
    </row>
    <row r="179" spans="1:15" s="48" customFormat="1" ht="15" x14ac:dyDescent="0.2">
      <c r="A179" s="44"/>
      <c r="B179" s="45"/>
      <c r="C179" s="46"/>
      <c r="D179" s="46"/>
      <c r="E179" s="47"/>
      <c r="F179" s="47"/>
      <c r="G179" s="47"/>
      <c r="H179" s="47"/>
      <c r="I179" s="47"/>
      <c r="J179" s="53" t="str">
        <f t="shared" si="15"/>
        <v>no</v>
      </c>
      <c r="K179" s="64">
        <f t="shared" ref="K179:K242" si="20">$E179*$C$4</f>
        <v>0</v>
      </c>
      <c r="L179" s="64">
        <f t="shared" si="19"/>
        <v>0</v>
      </c>
      <c r="M179" s="64">
        <f t="shared" si="18"/>
        <v>0</v>
      </c>
      <c r="N179" s="64">
        <f t="shared" si="16"/>
        <v>0</v>
      </c>
      <c r="O179" s="64">
        <f t="shared" si="17"/>
        <v>0</v>
      </c>
    </row>
    <row r="180" spans="1:15" s="48" customFormat="1" ht="15" x14ac:dyDescent="0.2">
      <c r="A180" s="44"/>
      <c r="B180" s="45"/>
      <c r="C180" s="46"/>
      <c r="D180" s="46"/>
      <c r="E180" s="47"/>
      <c r="F180" s="47"/>
      <c r="G180" s="47"/>
      <c r="H180" s="47"/>
      <c r="I180" s="47"/>
      <c r="J180" s="53" t="str">
        <f t="shared" si="15"/>
        <v>no</v>
      </c>
      <c r="K180" s="64">
        <f t="shared" si="20"/>
        <v>0</v>
      </c>
      <c r="L180" s="64">
        <f t="shared" si="19"/>
        <v>0</v>
      </c>
      <c r="M180" s="64">
        <f t="shared" si="18"/>
        <v>0</v>
      </c>
      <c r="N180" s="64">
        <f t="shared" si="16"/>
        <v>0</v>
      </c>
      <c r="O180" s="64">
        <f t="shared" si="17"/>
        <v>0</v>
      </c>
    </row>
    <row r="181" spans="1:15" s="48" customFormat="1" ht="15" x14ac:dyDescent="0.2">
      <c r="A181" s="44"/>
      <c r="B181" s="45"/>
      <c r="C181" s="46"/>
      <c r="D181" s="46"/>
      <c r="E181" s="47"/>
      <c r="F181" s="47"/>
      <c r="G181" s="47"/>
      <c r="H181" s="47"/>
      <c r="I181" s="47"/>
      <c r="J181" s="53" t="str">
        <f t="shared" si="15"/>
        <v>no</v>
      </c>
      <c r="K181" s="64">
        <f t="shared" si="20"/>
        <v>0</v>
      </c>
      <c r="L181" s="64">
        <f t="shared" si="19"/>
        <v>0</v>
      </c>
      <c r="M181" s="64">
        <f t="shared" si="18"/>
        <v>0</v>
      </c>
      <c r="N181" s="64">
        <f t="shared" si="16"/>
        <v>0</v>
      </c>
      <c r="O181" s="64">
        <f t="shared" si="17"/>
        <v>0</v>
      </c>
    </row>
    <row r="182" spans="1:15" s="48" customFormat="1" ht="15" x14ac:dyDescent="0.2">
      <c r="A182" s="44"/>
      <c r="B182" s="45"/>
      <c r="C182" s="46"/>
      <c r="D182" s="46"/>
      <c r="E182" s="47"/>
      <c r="F182" s="47"/>
      <c r="G182" s="47"/>
      <c r="H182" s="47"/>
      <c r="I182" s="47"/>
      <c r="J182" s="53" t="str">
        <f t="shared" si="15"/>
        <v>no</v>
      </c>
      <c r="K182" s="64">
        <f t="shared" si="20"/>
        <v>0</v>
      </c>
      <c r="L182" s="64">
        <f t="shared" si="19"/>
        <v>0</v>
      </c>
      <c r="M182" s="64">
        <f t="shared" si="18"/>
        <v>0</v>
      </c>
      <c r="N182" s="64">
        <f t="shared" si="16"/>
        <v>0</v>
      </c>
      <c r="O182" s="64">
        <f t="shared" si="17"/>
        <v>0</v>
      </c>
    </row>
    <row r="183" spans="1:15" s="48" customFormat="1" ht="15" x14ac:dyDescent="0.2">
      <c r="A183" s="44"/>
      <c r="B183" s="45"/>
      <c r="C183" s="46"/>
      <c r="D183" s="46"/>
      <c r="E183" s="47"/>
      <c r="F183" s="47"/>
      <c r="G183" s="47"/>
      <c r="H183" s="47"/>
      <c r="I183" s="47"/>
      <c r="J183" s="53" t="str">
        <f t="shared" si="15"/>
        <v>no</v>
      </c>
      <c r="K183" s="64">
        <f t="shared" si="20"/>
        <v>0</v>
      </c>
      <c r="L183" s="64">
        <f t="shared" si="19"/>
        <v>0</v>
      </c>
      <c r="M183" s="64">
        <f t="shared" si="18"/>
        <v>0</v>
      </c>
      <c r="N183" s="64">
        <f t="shared" si="16"/>
        <v>0</v>
      </c>
      <c r="O183" s="64">
        <f t="shared" si="17"/>
        <v>0</v>
      </c>
    </row>
    <row r="184" spans="1:15" s="48" customFormat="1" ht="15" x14ac:dyDescent="0.2">
      <c r="A184" s="44"/>
      <c r="B184" s="45"/>
      <c r="C184" s="46"/>
      <c r="D184" s="46"/>
      <c r="E184" s="47"/>
      <c r="F184" s="47"/>
      <c r="G184" s="47"/>
      <c r="H184" s="47"/>
      <c r="I184" s="47"/>
      <c r="J184" s="53" t="str">
        <f t="shared" si="15"/>
        <v>no</v>
      </c>
      <c r="K184" s="64">
        <f t="shared" si="20"/>
        <v>0</v>
      </c>
      <c r="L184" s="64">
        <f t="shared" si="19"/>
        <v>0</v>
      </c>
      <c r="M184" s="64">
        <f t="shared" si="18"/>
        <v>0</v>
      </c>
      <c r="N184" s="64">
        <f t="shared" si="16"/>
        <v>0</v>
      </c>
      <c r="O184" s="64">
        <f t="shared" si="17"/>
        <v>0</v>
      </c>
    </row>
    <row r="185" spans="1:15" s="48" customFormat="1" ht="15" x14ac:dyDescent="0.2">
      <c r="A185" s="44"/>
      <c r="B185" s="45"/>
      <c r="C185" s="46"/>
      <c r="D185" s="46"/>
      <c r="E185" s="47"/>
      <c r="F185" s="47"/>
      <c r="G185" s="47"/>
      <c r="H185" s="47"/>
      <c r="I185" s="47"/>
      <c r="J185" s="53" t="str">
        <f t="shared" si="15"/>
        <v>no</v>
      </c>
      <c r="K185" s="64">
        <f t="shared" si="20"/>
        <v>0</v>
      </c>
      <c r="L185" s="64">
        <f t="shared" si="19"/>
        <v>0</v>
      </c>
      <c r="M185" s="64">
        <f t="shared" si="18"/>
        <v>0</v>
      </c>
      <c r="N185" s="64">
        <f t="shared" si="16"/>
        <v>0</v>
      </c>
      <c r="O185" s="64">
        <f t="shared" si="17"/>
        <v>0</v>
      </c>
    </row>
    <row r="186" spans="1:15" s="48" customFormat="1" ht="15" x14ac:dyDescent="0.2">
      <c r="A186" s="44"/>
      <c r="B186" s="45"/>
      <c r="C186" s="46"/>
      <c r="D186" s="46"/>
      <c r="E186" s="47"/>
      <c r="F186" s="47"/>
      <c r="G186" s="47"/>
      <c r="H186" s="47"/>
      <c r="I186" s="47"/>
      <c r="J186" s="53" t="str">
        <f t="shared" si="15"/>
        <v>no</v>
      </c>
      <c r="K186" s="64">
        <f t="shared" si="20"/>
        <v>0</v>
      </c>
      <c r="L186" s="64">
        <f t="shared" si="19"/>
        <v>0</v>
      </c>
      <c r="M186" s="64">
        <f t="shared" si="18"/>
        <v>0</v>
      </c>
      <c r="N186" s="64">
        <f t="shared" si="16"/>
        <v>0</v>
      </c>
      <c r="O186" s="64">
        <f t="shared" si="17"/>
        <v>0</v>
      </c>
    </row>
    <row r="187" spans="1:15" s="48" customFormat="1" ht="15" x14ac:dyDescent="0.2">
      <c r="A187" s="44"/>
      <c r="B187" s="45"/>
      <c r="C187" s="46"/>
      <c r="D187" s="46"/>
      <c r="E187" s="47"/>
      <c r="F187" s="47"/>
      <c r="G187" s="47"/>
      <c r="H187" s="47"/>
      <c r="I187" s="47"/>
      <c r="J187" s="53" t="str">
        <f t="shared" si="15"/>
        <v>no</v>
      </c>
      <c r="K187" s="64">
        <f t="shared" si="20"/>
        <v>0</v>
      </c>
      <c r="L187" s="64">
        <f t="shared" si="19"/>
        <v>0</v>
      </c>
      <c r="M187" s="64">
        <f t="shared" si="18"/>
        <v>0</v>
      </c>
      <c r="N187" s="64">
        <f t="shared" si="16"/>
        <v>0</v>
      </c>
      <c r="O187" s="64">
        <f t="shared" si="17"/>
        <v>0</v>
      </c>
    </row>
    <row r="188" spans="1:15" s="48" customFormat="1" ht="15" x14ac:dyDescent="0.2">
      <c r="A188" s="44"/>
      <c r="B188" s="45"/>
      <c r="C188" s="46"/>
      <c r="D188" s="46"/>
      <c r="E188" s="47"/>
      <c r="F188" s="47"/>
      <c r="G188" s="47"/>
      <c r="H188" s="47"/>
      <c r="I188" s="47"/>
      <c r="J188" s="53" t="str">
        <f t="shared" si="15"/>
        <v>no</v>
      </c>
      <c r="K188" s="64">
        <f t="shared" si="20"/>
        <v>0</v>
      </c>
      <c r="L188" s="64">
        <f t="shared" si="19"/>
        <v>0</v>
      </c>
      <c r="M188" s="64">
        <f t="shared" si="18"/>
        <v>0</v>
      </c>
      <c r="N188" s="64">
        <f t="shared" si="16"/>
        <v>0</v>
      </c>
      <c r="O188" s="64">
        <f t="shared" si="17"/>
        <v>0</v>
      </c>
    </row>
    <row r="189" spans="1:15" s="48" customFormat="1" ht="15" x14ac:dyDescent="0.2">
      <c r="A189" s="44"/>
      <c r="B189" s="45"/>
      <c r="C189" s="46"/>
      <c r="D189" s="46"/>
      <c r="E189" s="47"/>
      <c r="F189" s="47"/>
      <c r="G189" s="47"/>
      <c r="H189" s="47"/>
      <c r="I189" s="47"/>
      <c r="J189" s="53" t="str">
        <f t="shared" ref="J189:J252" si="21">IF(ISBLANK(G189),"no",IF($I189="NR","no",IF($D189="0-0 at half time","no",IF($G189&lt;=$C$8,"yes","no"))))</f>
        <v>no</v>
      </c>
      <c r="K189" s="64">
        <f t="shared" si="20"/>
        <v>0</v>
      </c>
      <c r="L189" s="64">
        <f t="shared" si="19"/>
        <v>0</v>
      </c>
      <c r="M189" s="64">
        <f t="shared" si="18"/>
        <v>0</v>
      </c>
      <c r="N189" s="64">
        <f t="shared" si="16"/>
        <v>0</v>
      </c>
      <c r="O189" s="64">
        <f t="shared" si="17"/>
        <v>0</v>
      </c>
    </row>
    <row r="190" spans="1:15" s="48" customFormat="1" ht="15" x14ac:dyDescent="0.2">
      <c r="A190" s="44"/>
      <c r="B190" s="45"/>
      <c r="C190" s="46"/>
      <c r="D190" s="46"/>
      <c r="E190" s="47"/>
      <c r="F190" s="47"/>
      <c r="G190" s="47"/>
      <c r="H190" s="47"/>
      <c r="I190" s="47"/>
      <c r="J190" s="53" t="str">
        <f t="shared" si="21"/>
        <v>no</v>
      </c>
      <c r="K190" s="64">
        <f t="shared" si="20"/>
        <v>0</v>
      </c>
      <c r="L190" s="64">
        <f t="shared" si="19"/>
        <v>0</v>
      </c>
      <c r="M190" s="64">
        <f t="shared" si="18"/>
        <v>0</v>
      </c>
      <c r="N190" s="64">
        <f t="shared" si="16"/>
        <v>0</v>
      </c>
      <c r="O190" s="64">
        <f t="shared" si="17"/>
        <v>0</v>
      </c>
    </row>
    <row r="191" spans="1:15" s="48" customFormat="1" ht="15" x14ac:dyDescent="0.2">
      <c r="A191" s="44"/>
      <c r="B191" s="45"/>
      <c r="C191" s="46"/>
      <c r="D191" s="46"/>
      <c r="E191" s="47"/>
      <c r="F191" s="47"/>
      <c r="G191" s="47"/>
      <c r="H191" s="47"/>
      <c r="I191" s="47"/>
      <c r="J191" s="53" t="str">
        <f t="shared" si="21"/>
        <v>no</v>
      </c>
      <c r="K191" s="64">
        <f t="shared" si="20"/>
        <v>0</v>
      </c>
      <c r="L191" s="64">
        <f t="shared" si="19"/>
        <v>0</v>
      </c>
      <c r="M191" s="64">
        <f t="shared" si="18"/>
        <v>0</v>
      </c>
      <c r="N191" s="64">
        <f t="shared" si="16"/>
        <v>0</v>
      </c>
      <c r="O191" s="64">
        <f t="shared" si="17"/>
        <v>0</v>
      </c>
    </row>
    <row r="192" spans="1:15" s="48" customFormat="1" ht="15" x14ac:dyDescent="0.2">
      <c r="A192" s="44"/>
      <c r="B192" s="45"/>
      <c r="C192" s="46"/>
      <c r="D192" s="46"/>
      <c r="E192" s="47"/>
      <c r="F192" s="47"/>
      <c r="G192" s="47"/>
      <c r="H192" s="47"/>
      <c r="I192" s="47"/>
      <c r="J192" s="53" t="str">
        <f t="shared" si="21"/>
        <v>no</v>
      </c>
      <c r="K192" s="64">
        <f t="shared" si="20"/>
        <v>0</v>
      </c>
      <c r="L192" s="64">
        <f t="shared" si="19"/>
        <v>0</v>
      </c>
      <c r="M192" s="64">
        <f t="shared" si="18"/>
        <v>0</v>
      </c>
      <c r="N192" s="64">
        <f t="shared" si="16"/>
        <v>0</v>
      </c>
      <c r="O192" s="64">
        <f t="shared" si="17"/>
        <v>0</v>
      </c>
    </row>
    <row r="193" spans="1:15" s="48" customFormat="1" ht="15" x14ac:dyDescent="0.2">
      <c r="A193" s="44"/>
      <c r="B193" s="45"/>
      <c r="C193" s="46"/>
      <c r="D193" s="46"/>
      <c r="E193" s="47"/>
      <c r="F193" s="47"/>
      <c r="G193" s="47"/>
      <c r="H193" s="47"/>
      <c r="I193" s="47"/>
      <c r="J193" s="53" t="str">
        <f t="shared" si="21"/>
        <v>no</v>
      </c>
      <c r="K193" s="64">
        <f t="shared" si="20"/>
        <v>0</v>
      </c>
      <c r="L193" s="64">
        <f t="shared" si="19"/>
        <v>0</v>
      </c>
      <c r="M193" s="64">
        <f t="shared" si="18"/>
        <v>0</v>
      </c>
      <c r="N193" s="64">
        <f t="shared" si="16"/>
        <v>0</v>
      </c>
      <c r="O193" s="64">
        <f t="shared" si="17"/>
        <v>0</v>
      </c>
    </row>
    <row r="194" spans="1:15" s="48" customFormat="1" ht="15" x14ac:dyDescent="0.2">
      <c r="A194" s="44"/>
      <c r="B194" s="45"/>
      <c r="C194" s="46"/>
      <c r="D194" s="46"/>
      <c r="E194" s="47"/>
      <c r="F194" s="47"/>
      <c r="G194" s="47"/>
      <c r="H194" s="47"/>
      <c r="I194" s="47"/>
      <c r="J194" s="53" t="str">
        <f t="shared" si="21"/>
        <v>no</v>
      </c>
      <c r="K194" s="64">
        <f t="shared" si="20"/>
        <v>0</v>
      </c>
      <c r="L194" s="64">
        <f t="shared" si="19"/>
        <v>0</v>
      </c>
      <c r="M194" s="64">
        <f t="shared" si="18"/>
        <v>0</v>
      </c>
      <c r="N194" s="64">
        <f t="shared" si="16"/>
        <v>0</v>
      </c>
      <c r="O194" s="64">
        <f t="shared" si="17"/>
        <v>0</v>
      </c>
    </row>
    <row r="195" spans="1:15" s="48" customFormat="1" ht="15" x14ac:dyDescent="0.2">
      <c r="A195" s="44"/>
      <c r="B195" s="45"/>
      <c r="C195" s="46"/>
      <c r="D195" s="46"/>
      <c r="E195" s="47"/>
      <c r="F195" s="47"/>
      <c r="G195" s="47"/>
      <c r="H195" s="47"/>
      <c r="I195" s="47"/>
      <c r="J195" s="53" t="str">
        <f t="shared" si="21"/>
        <v>no</v>
      </c>
      <c r="K195" s="64">
        <f t="shared" si="20"/>
        <v>0</v>
      </c>
      <c r="L195" s="64">
        <f t="shared" si="19"/>
        <v>0</v>
      </c>
      <c r="M195" s="64">
        <f t="shared" si="18"/>
        <v>0</v>
      </c>
      <c r="N195" s="64">
        <f t="shared" si="16"/>
        <v>0</v>
      </c>
      <c r="O195" s="64">
        <f t="shared" si="17"/>
        <v>0</v>
      </c>
    </row>
    <row r="196" spans="1:15" s="48" customFormat="1" ht="15" x14ac:dyDescent="0.2">
      <c r="A196" s="44"/>
      <c r="B196" s="45"/>
      <c r="C196" s="46"/>
      <c r="D196" s="46"/>
      <c r="E196" s="47"/>
      <c r="F196" s="47"/>
      <c r="G196" s="47"/>
      <c r="H196" s="47"/>
      <c r="I196" s="47"/>
      <c r="J196" s="53" t="str">
        <f t="shared" si="21"/>
        <v>no</v>
      </c>
      <c r="K196" s="64">
        <f t="shared" si="20"/>
        <v>0</v>
      </c>
      <c r="L196" s="64">
        <f t="shared" si="19"/>
        <v>0</v>
      </c>
      <c r="M196" s="64">
        <f t="shared" si="18"/>
        <v>0</v>
      </c>
      <c r="N196" s="64">
        <f t="shared" si="16"/>
        <v>0</v>
      </c>
      <c r="O196" s="64">
        <f t="shared" si="17"/>
        <v>0</v>
      </c>
    </row>
    <row r="197" spans="1:15" s="48" customFormat="1" ht="15" x14ac:dyDescent="0.2">
      <c r="A197" s="44"/>
      <c r="B197" s="45"/>
      <c r="C197" s="46"/>
      <c r="D197" s="46"/>
      <c r="E197" s="47"/>
      <c r="F197" s="47"/>
      <c r="G197" s="47"/>
      <c r="H197" s="47"/>
      <c r="I197" s="47"/>
      <c r="J197" s="53" t="str">
        <f t="shared" si="21"/>
        <v>no</v>
      </c>
      <c r="K197" s="64">
        <f t="shared" si="20"/>
        <v>0</v>
      </c>
      <c r="L197" s="64">
        <f t="shared" si="19"/>
        <v>0</v>
      </c>
      <c r="M197" s="64">
        <f t="shared" si="18"/>
        <v>0</v>
      </c>
      <c r="N197" s="64">
        <f t="shared" si="16"/>
        <v>0</v>
      </c>
      <c r="O197" s="64">
        <f t="shared" si="17"/>
        <v>0</v>
      </c>
    </row>
    <row r="198" spans="1:15" s="48" customFormat="1" ht="15" x14ac:dyDescent="0.2">
      <c r="A198" s="44"/>
      <c r="B198" s="45"/>
      <c r="C198" s="46"/>
      <c r="D198" s="46"/>
      <c r="E198" s="47"/>
      <c r="F198" s="47"/>
      <c r="G198" s="47"/>
      <c r="H198" s="47"/>
      <c r="I198" s="47"/>
      <c r="J198" s="53" t="str">
        <f t="shared" si="21"/>
        <v>no</v>
      </c>
      <c r="K198" s="64">
        <f t="shared" si="20"/>
        <v>0</v>
      </c>
      <c r="L198" s="64">
        <f t="shared" si="19"/>
        <v>0</v>
      </c>
      <c r="M198" s="64">
        <f t="shared" si="18"/>
        <v>0</v>
      </c>
      <c r="N198" s="64">
        <f t="shared" si="16"/>
        <v>0</v>
      </c>
      <c r="O198" s="64">
        <f t="shared" si="17"/>
        <v>0</v>
      </c>
    </row>
    <row r="199" spans="1:15" s="48" customFormat="1" ht="15" x14ac:dyDescent="0.2">
      <c r="A199" s="44"/>
      <c r="B199" s="45"/>
      <c r="C199" s="46"/>
      <c r="D199" s="46"/>
      <c r="E199" s="47"/>
      <c r="F199" s="47"/>
      <c r="G199" s="47"/>
      <c r="H199" s="47"/>
      <c r="I199" s="47"/>
      <c r="J199" s="53" t="str">
        <f t="shared" si="21"/>
        <v>no</v>
      </c>
      <c r="K199" s="64">
        <f t="shared" si="20"/>
        <v>0</v>
      </c>
      <c r="L199" s="64">
        <f t="shared" si="19"/>
        <v>0</v>
      </c>
      <c r="M199" s="64">
        <f t="shared" si="18"/>
        <v>0</v>
      </c>
      <c r="N199" s="64">
        <f t="shared" si="16"/>
        <v>0</v>
      </c>
      <c r="O199" s="64">
        <f t="shared" si="17"/>
        <v>0</v>
      </c>
    </row>
    <row r="200" spans="1:15" s="48" customFormat="1" ht="15" x14ac:dyDescent="0.2">
      <c r="A200" s="44"/>
      <c r="B200" s="45"/>
      <c r="C200" s="46"/>
      <c r="D200" s="46"/>
      <c r="E200" s="47"/>
      <c r="F200" s="47"/>
      <c r="G200" s="47"/>
      <c r="H200" s="47"/>
      <c r="I200" s="47"/>
      <c r="J200" s="53" t="str">
        <f t="shared" si="21"/>
        <v>no</v>
      </c>
      <c r="K200" s="64">
        <f t="shared" si="20"/>
        <v>0</v>
      </c>
      <c r="L200" s="64">
        <f t="shared" si="19"/>
        <v>0</v>
      </c>
      <c r="M200" s="64">
        <f t="shared" si="18"/>
        <v>0</v>
      </c>
      <c r="N200" s="64">
        <f t="shared" si="16"/>
        <v>0</v>
      </c>
      <c r="O200" s="64">
        <f t="shared" si="17"/>
        <v>0</v>
      </c>
    </row>
    <row r="201" spans="1:15" s="48" customFormat="1" ht="15" x14ac:dyDescent="0.2">
      <c r="A201" s="44"/>
      <c r="B201" s="45"/>
      <c r="C201" s="46"/>
      <c r="D201" s="46"/>
      <c r="E201" s="47"/>
      <c r="F201" s="47"/>
      <c r="G201" s="47"/>
      <c r="H201" s="47"/>
      <c r="I201" s="47"/>
      <c r="J201" s="53" t="str">
        <f t="shared" si="21"/>
        <v>no</v>
      </c>
      <c r="K201" s="64">
        <f t="shared" si="20"/>
        <v>0</v>
      </c>
      <c r="L201" s="64">
        <f t="shared" si="19"/>
        <v>0</v>
      </c>
      <c r="M201" s="64">
        <f t="shared" si="18"/>
        <v>0</v>
      </c>
      <c r="N201" s="64">
        <f t="shared" si="16"/>
        <v>0</v>
      </c>
      <c r="O201" s="64">
        <f t="shared" si="17"/>
        <v>0</v>
      </c>
    </row>
    <row r="202" spans="1:15" s="48" customFormat="1" ht="15" x14ac:dyDescent="0.2">
      <c r="A202" s="44"/>
      <c r="B202" s="45"/>
      <c r="C202" s="46"/>
      <c r="D202" s="46"/>
      <c r="E202" s="47"/>
      <c r="F202" s="47"/>
      <c r="G202" s="47"/>
      <c r="H202" s="47"/>
      <c r="I202" s="47"/>
      <c r="J202" s="53" t="str">
        <f t="shared" si="21"/>
        <v>no</v>
      </c>
      <c r="K202" s="64">
        <f t="shared" si="20"/>
        <v>0</v>
      </c>
      <c r="L202" s="64">
        <f t="shared" si="19"/>
        <v>0</v>
      </c>
      <c r="M202" s="64">
        <f t="shared" si="18"/>
        <v>0</v>
      </c>
      <c r="N202" s="64">
        <f t="shared" si="16"/>
        <v>0</v>
      </c>
      <c r="O202" s="64">
        <f t="shared" si="17"/>
        <v>0</v>
      </c>
    </row>
    <row r="203" spans="1:15" s="48" customFormat="1" ht="15" x14ac:dyDescent="0.2">
      <c r="A203" s="44"/>
      <c r="B203" s="45"/>
      <c r="C203" s="46"/>
      <c r="D203" s="46"/>
      <c r="E203" s="47"/>
      <c r="F203" s="47"/>
      <c r="G203" s="47"/>
      <c r="H203" s="47"/>
      <c r="I203" s="47"/>
      <c r="J203" s="53" t="str">
        <f t="shared" si="21"/>
        <v>no</v>
      </c>
      <c r="K203" s="64">
        <f t="shared" si="20"/>
        <v>0</v>
      </c>
      <c r="L203" s="64">
        <f t="shared" si="19"/>
        <v>0</v>
      </c>
      <c r="M203" s="64">
        <f t="shared" si="18"/>
        <v>0</v>
      </c>
      <c r="N203" s="64">
        <f t="shared" si="16"/>
        <v>0</v>
      </c>
      <c r="O203" s="64">
        <f t="shared" si="17"/>
        <v>0</v>
      </c>
    </row>
    <row r="204" spans="1:15" s="48" customFormat="1" ht="15" x14ac:dyDescent="0.2">
      <c r="A204" s="44"/>
      <c r="B204" s="45"/>
      <c r="C204" s="46"/>
      <c r="D204" s="46"/>
      <c r="E204" s="47"/>
      <c r="F204" s="47"/>
      <c r="G204" s="47"/>
      <c r="H204" s="47"/>
      <c r="I204" s="47"/>
      <c r="J204" s="53" t="str">
        <f t="shared" si="21"/>
        <v>no</v>
      </c>
      <c r="K204" s="64">
        <f t="shared" si="20"/>
        <v>0</v>
      </c>
      <c r="L204" s="64">
        <f t="shared" si="19"/>
        <v>0</v>
      </c>
      <c r="M204" s="64">
        <f t="shared" si="18"/>
        <v>0</v>
      </c>
      <c r="N204" s="64">
        <f t="shared" ref="N204:N267" si="22">IF(J204="no",0,$E204*$C$5)</f>
        <v>0</v>
      </c>
      <c r="O204" s="64">
        <f t="shared" ref="O204:O267" si="23">IF(ISBLANK(I204),0,IF(L204&lt;0,-N204,IF(L204=0,0,((N204/($G204-1))*(1-$C$6)))))</f>
        <v>0</v>
      </c>
    </row>
    <row r="205" spans="1:15" s="48" customFormat="1" ht="15" x14ac:dyDescent="0.2">
      <c r="A205" s="44"/>
      <c r="B205" s="45"/>
      <c r="C205" s="46"/>
      <c r="D205" s="46"/>
      <c r="E205" s="47"/>
      <c r="F205" s="47"/>
      <c r="G205" s="47"/>
      <c r="H205" s="47"/>
      <c r="I205" s="47"/>
      <c r="J205" s="53" t="str">
        <f t="shared" si="21"/>
        <v>no</v>
      </c>
      <c r="K205" s="64">
        <f t="shared" si="20"/>
        <v>0</v>
      </c>
      <c r="L205" s="64">
        <f t="shared" si="19"/>
        <v>0</v>
      </c>
      <c r="M205" s="64">
        <f t="shared" si="18"/>
        <v>0</v>
      </c>
      <c r="N205" s="64">
        <f t="shared" si="22"/>
        <v>0</v>
      </c>
      <c r="O205" s="64">
        <f t="shared" si="23"/>
        <v>0</v>
      </c>
    </row>
    <row r="206" spans="1:15" s="48" customFormat="1" ht="15" x14ac:dyDescent="0.2">
      <c r="A206" s="44"/>
      <c r="B206" s="45"/>
      <c r="C206" s="46"/>
      <c r="D206" s="46"/>
      <c r="E206" s="47"/>
      <c r="F206" s="47"/>
      <c r="G206" s="47"/>
      <c r="H206" s="47"/>
      <c r="I206" s="47"/>
      <c r="J206" s="53" t="str">
        <f t="shared" si="21"/>
        <v>no</v>
      </c>
      <c r="K206" s="64">
        <f t="shared" si="20"/>
        <v>0</v>
      </c>
      <c r="L206" s="64">
        <f t="shared" si="19"/>
        <v>0</v>
      </c>
      <c r="M206" s="64">
        <f t="shared" si="18"/>
        <v>0</v>
      </c>
      <c r="N206" s="64">
        <f t="shared" si="22"/>
        <v>0</v>
      </c>
      <c r="O206" s="64">
        <f t="shared" si="23"/>
        <v>0</v>
      </c>
    </row>
    <row r="207" spans="1:15" s="48" customFormat="1" ht="15" x14ac:dyDescent="0.2">
      <c r="A207" s="44"/>
      <c r="B207" s="45"/>
      <c r="C207" s="46"/>
      <c r="D207" s="46"/>
      <c r="E207" s="47"/>
      <c r="F207" s="47"/>
      <c r="G207" s="47"/>
      <c r="H207" s="47"/>
      <c r="I207" s="47"/>
      <c r="J207" s="53" t="str">
        <f t="shared" si="21"/>
        <v>no</v>
      </c>
      <c r="K207" s="64">
        <f t="shared" si="20"/>
        <v>0</v>
      </c>
      <c r="L207" s="64">
        <f t="shared" si="19"/>
        <v>0</v>
      </c>
      <c r="M207" s="64">
        <f t="shared" si="18"/>
        <v>0</v>
      </c>
      <c r="N207" s="64">
        <f t="shared" si="22"/>
        <v>0</v>
      </c>
      <c r="O207" s="64">
        <f t="shared" si="23"/>
        <v>0</v>
      </c>
    </row>
    <row r="208" spans="1:15" s="48" customFormat="1" ht="15" x14ac:dyDescent="0.2">
      <c r="A208" s="44"/>
      <c r="B208" s="45"/>
      <c r="C208" s="46"/>
      <c r="D208" s="46"/>
      <c r="E208" s="47"/>
      <c r="F208" s="47"/>
      <c r="G208" s="47"/>
      <c r="H208" s="47"/>
      <c r="I208" s="47"/>
      <c r="J208" s="53" t="str">
        <f t="shared" si="21"/>
        <v>no</v>
      </c>
      <c r="K208" s="64">
        <f t="shared" si="20"/>
        <v>0</v>
      </c>
      <c r="L208" s="64">
        <f t="shared" si="19"/>
        <v>0</v>
      </c>
      <c r="M208" s="64">
        <f t="shared" si="18"/>
        <v>0</v>
      </c>
      <c r="N208" s="64">
        <f t="shared" si="22"/>
        <v>0</v>
      </c>
      <c r="O208" s="64">
        <f t="shared" si="23"/>
        <v>0</v>
      </c>
    </row>
    <row r="209" spans="1:15" s="48" customFormat="1" ht="15" x14ac:dyDescent="0.2">
      <c r="A209" s="44"/>
      <c r="B209" s="45"/>
      <c r="C209" s="46"/>
      <c r="D209" s="46"/>
      <c r="E209" s="47"/>
      <c r="F209" s="47"/>
      <c r="G209" s="47"/>
      <c r="H209" s="47"/>
      <c r="I209" s="47"/>
      <c r="J209" s="53" t="str">
        <f t="shared" si="21"/>
        <v>no</v>
      </c>
      <c r="K209" s="64">
        <f t="shared" si="20"/>
        <v>0</v>
      </c>
      <c r="L209" s="64">
        <f t="shared" si="19"/>
        <v>0</v>
      </c>
      <c r="M209" s="64">
        <f t="shared" si="18"/>
        <v>0</v>
      </c>
      <c r="N209" s="64">
        <f t="shared" si="22"/>
        <v>0</v>
      </c>
      <c r="O209" s="64">
        <f t="shared" si="23"/>
        <v>0</v>
      </c>
    </row>
    <row r="210" spans="1:15" s="48" customFormat="1" ht="15" x14ac:dyDescent="0.2">
      <c r="A210" s="44"/>
      <c r="B210" s="45"/>
      <c r="C210" s="46"/>
      <c r="D210" s="46"/>
      <c r="E210" s="47"/>
      <c r="F210" s="47"/>
      <c r="G210" s="47"/>
      <c r="H210" s="47"/>
      <c r="I210" s="47"/>
      <c r="J210" s="53" t="str">
        <f t="shared" si="21"/>
        <v>no</v>
      </c>
      <c r="K210" s="64">
        <f t="shared" si="20"/>
        <v>0</v>
      </c>
      <c r="L210" s="64">
        <f t="shared" si="19"/>
        <v>0</v>
      </c>
      <c r="M210" s="64">
        <f t="shared" si="18"/>
        <v>0</v>
      </c>
      <c r="N210" s="64">
        <f t="shared" si="22"/>
        <v>0</v>
      </c>
      <c r="O210" s="64">
        <f t="shared" si="23"/>
        <v>0</v>
      </c>
    </row>
    <row r="211" spans="1:15" s="48" customFormat="1" ht="15" x14ac:dyDescent="0.2">
      <c r="A211" s="44"/>
      <c r="B211" s="45"/>
      <c r="C211" s="46"/>
      <c r="D211" s="46"/>
      <c r="E211" s="47"/>
      <c r="F211" s="47"/>
      <c r="G211" s="47"/>
      <c r="H211" s="47"/>
      <c r="I211" s="47"/>
      <c r="J211" s="53" t="str">
        <f t="shared" si="21"/>
        <v>no</v>
      </c>
      <c r="K211" s="64">
        <f t="shared" si="20"/>
        <v>0</v>
      </c>
      <c r="L211" s="64">
        <f t="shared" si="19"/>
        <v>0</v>
      </c>
      <c r="M211" s="64">
        <f t="shared" si="18"/>
        <v>0</v>
      </c>
      <c r="N211" s="64">
        <f t="shared" si="22"/>
        <v>0</v>
      </c>
      <c r="O211" s="64">
        <f t="shared" si="23"/>
        <v>0</v>
      </c>
    </row>
    <row r="212" spans="1:15" s="48" customFormat="1" ht="15" x14ac:dyDescent="0.2">
      <c r="A212" s="44"/>
      <c r="B212" s="45"/>
      <c r="C212" s="46"/>
      <c r="D212" s="46"/>
      <c r="E212" s="47"/>
      <c r="F212" s="47"/>
      <c r="G212" s="47"/>
      <c r="H212" s="47"/>
      <c r="I212" s="47"/>
      <c r="J212" s="53" t="str">
        <f t="shared" si="21"/>
        <v>no</v>
      </c>
      <c r="K212" s="64">
        <f t="shared" si="20"/>
        <v>0</v>
      </c>
      <c r="L212" s="64">
        <f t="shared" si="19"/>
        <v>0</v>
      </c>
      <c r="M212" s="64">
        <f t="shared" si="18"/>
        <v>0</v>
      </c>
      <c r="N212" s="64">
        <f t="shared" si="22"/>
        <v>0</v>
      </c>
      <c r="O212" s="64">
        <f t="shared" si="23"/>
        <v>0</v>
      </c>
    </row>
    <row r="213" spans="1:15" s="48" customFormat="1" ht="15" x14ac:dyDescent="0.2">
      <c r="A213" s="44"/>
      <c r="B213" s="45"/>
      <c r="C213" s="46"/>
      <c r="D213" s="46"/>
      <c r="E213" s="47"/>
      <c r="F213" s="47"/>
      <c r="G213" s="47"/>
      <c r="H213" s="47"/>
      <c r="I213" s="47"/>
      <c r="J213" s="53" t="str">
        <f t="shared" si="21"/>
        <v>no</v>
      </c>
      <c r="K213" s="64">
        <f t="shared" si="20"/>
        <v>0</v>
      </c>
      <c r="L213" s="64">
        <f t="shared" si="19"/>
        <v>0</v>
      </c>
      <c r="M213" s="64">
        <f t="shared" si="18"/>
        <v>0</v>
      </c>
      <c r="N213" s="64">
        <f t="shared" si="22"/>
        <v>0</v>
      </c>
      <c r="O213" s="64">
        <f t="shared" si="23"/>
        <v>0</v>
      </c>
    </row>
    <row r="214" spans="1:15" s="48" customFormat="1" ht="15" x14ac:dyDescent="0.2">
      <c r="A214" s="44"/>
      <c r="B214" s="45"/>
      <c r="C214" s="46"/>
      <c r="D214" s="46"/>
      <c r="E214" s="47"/>
      <c r="F214" s="47"/>
      <c r="G214" s="47"/>
      <c r="H214" s="47"/>
      <c r="I214" s="47"/>
      <c r="J214" s="53" t="str">
        <f t="shared" si="21"/>
        <v>no</v>
      </c>
      <c r="K214" s="64">
        <f t="shared" si="20"/>
        <v>0</v>
      </c>
      <c r="L214" s="64">
        <f t="shared" si="19"/>
        <v>0</v>
      </c>
      <c r="M214" s="64">
        <f t="shared" si="18"/>
        <v>0</v>
      </c>
      <c r="N214" s="64">
        <f t="shared" si="22"/>
        <v>0</v>
      </c>
      <c r="O214" s="64">
        <f t="shared" si="23"/>
        <v>0</v>
      </c>
    </row>
    <row r="215" spans="1:15" s="48" customFormat="1" ht="15" x14ac:dyDescent="0.2">
      <c r="A215" s="44"/>
      <c r="B215" s="45"/>
      <c r="C215" s="46"/>
      <c r="D215" s="46"/>
      <c r="E215" s="47"/>
      <c r="F215" s="47"/>
      <c r="G215" s="47"/>
      <c r="H215" s="47"/>
      <c r="I215" s="47"/>
      <c r="J215" s="53" t="str">
        <f t="shared" si="21"/>
        <v>no</v>
      </c>
      <c r="K215" s="64">
        <f t="shared" si="20"/>
        <v>0</v>
      </c>
      <c r="L215" s="64">
        <f t="shared" si="19"/>
        <v>0</v>
      </c>
      <c r="M215" s="64">
        <f t="shared" si="18"/>
        <v>0</v>
      </c>
      <c r="N215" s="64">
        <f t="shared" si="22"/>
        <v>0</v>
      </c>
      <c r="O215" s="64">
        <f t="shared" si="23"/>
        <v>0</v>
      </c>
    </row>
    <row r="216" spans="1:15" s="48" customFormat="1" ht="15" x14ac:dyDescent="0.2">
      <c r="A216" s="44"/>
      <c r="B216" s="45"/>
      <c r="C216" s="46"/>
      <c r="D216" s="46"/>
      <c r="E216" s="47"/>
      <c r="F216" s="47"/>
      <c r="G216" s="47"/>
      <c r="H216" s="47"/>
      <c r="I216" s="47"/>
      <c r="J216" s="53" t="str">
        <f t="shared" si="21"/>
        <v>no</v>
      </c>
      <c r="K216" s="64">
        <f t="shared" si="20"/>
        <v>0</v>
      </c>
      <c r="L216" s="64">
        <f t="shared" si="19"/>
        <v>0</v>
      </c>
      <c r="M216" s="64">
        <f t="shared" si="18"/>
        <v>0</v>
      </c>
      <c r="N216" s="64">
        <f t="shared" si="22"/>
        <v>0</v>
      </c>
      <c r="O216" s="64">
        <f t="shared" si="23"/>
        <v>0</v>
      </c>
    </row>
    <row r="217" spans="1:15" s="48" customFormat="1" ht="15" x14ac:dyDescent="0.2">
      <c r="A217" s="44"/>
      <c r="B217" s="45"/>
      <c r="C217" s="46"/>
      <c r="D217" s="46"/>
      <c r="E217" s="47"/>
      <c r="F217" s="47"/>
      <c r="G217" s="47"/>
      <c r="H217" s="47"/>
      <c r="I217" s="47"/>
      <c r="J217" s="53" t="str">
        <f t="shared" si="21"/>
        <v>no</v>
      </c>
      <c r="K217" s="64">
        <f t="shared" si="20"/>
        <v>0</v>
      </c>
      <c r="L217" s="64">
        <f t="shared" si="19"/>
        <v>0</v>
      </c>
      <c r="M217" s="64">
        <f t="shared" si="18"/>
        <v>0</v>
      </c>
      <c r="N217" s="64">
        <f t="shared" si="22"/>
        <v>0</v>
      </c>
      <c r="O217" s="64">
        <f t="shared" si="23"/>
        <v>0</v>
      </c>
    </row>
    <row r="218" spans="1:15" s="48" customFormat="1" ht="15" x14ac:dyDescent="0.2">
      <c r="A218" s="44"/>
      <c r="B218" s="45"/>
      <c r="C218" s="46"/>
      <c r="D218" s="46"/>
      <c r="E218" s="47"/>
      <c r="F218" s="47"/>
      <c r="G218" s="47"/>
      <c r="H218" s="47"/>
      <c r="I218" s="47"/>
      <c r="J218" s="53" t="str">
        <f t="shared" si="21"/>
        <v>no</v>
      </c>
      <c r="K218" s="64">
        <f t="shared" si="20"/>
        <v>0</v>
      </c>
      <c r="L218" s="64">
        <f t="shared" si="19"/>
        <v>0</v>
      </c>
      <c r="M218" s="64">
        <f t="shared" si="18"/>
        <v>0</v>
      </c>
      <c r="N218" s="64">
        <f t="shared" si="22"/>
        <v>0</v>
      </c>
      <c r="O218" s="64">
        <f t="shared" si="23"/>
        <v>0</v>
      </c>
    </row>
    <row r="219" spans="1:15" s="48" customFormat="1" ht="15" x14ac:dyDescent="0.2">
      <c r="A219" s="44"/>
      <c r="B219" s="45"/>
      <c r="C219" s="46"/>
      <c r="D219" s="46"/>
      <c r="E219" s="47"/>
      <c r="F219" s="47"/>
      <c r="G219" s="47"/>
      <c r="H219" s="47"/>
      <c r="I219" s="47"/>
      <c r="J219" s="53" t="str">
        <f t="shared" si="21"/>
        <v>no</v>
      </c>
      <c r="K219" s="64">
        <f t="shared" si="20"/>
        <v>0</v>
      </c>
      <c r="L219" s="64">
        <f t="shared" si="19"/>
        <v>0</v>
      </c>
      <c r="M219" s="64">
        <f t="shared" si="18"/>
        <v>0</v>
      </c>
      <c r="N219" s="64">
        <f t="shared" si="22"/>
        <v>0</v>
      </c>
      <c r="O219" s="64">
        <f t="shared" si="23"/>
        <v>0</v>
      </c>
    </row>
    <row r="220" spans="1:15" s="48" customFormat="1" ht="15" x14ac:dyDescent="0.2">
      <c r="A220" s="44"/>
      <c r="B220" s="45"/>
      <c r="C220" s="46"/>
      <c r="D220" s="46"/>
      <c r="E220" s="47"/>
      <c r="F220" s="47"/>
      <c r="G220" s="47"/>
      <c r="H220" s="47"/>
      <c r="I220" s="47"/>
      <c r="J220" s="53" t="str">
        <f t="shared" si="21"/>
        <v>no</v>
      </c>
      <c r="K220" s="64">
        <f t="shared" si="20"/>
        <v>0</v>
      </c>
      <c r="L220" s="64">
        <f t="shared" si="19"/>
        <v>0</v>
      </c>
      <c r="M220" s="64">
        <f t="shared" ref="M220:M283" si="24">IF($J220="yes",($G220-1)*$C$4*$E220,0)</f>
        <v>0</v>
      </c>
      <c r="N220" s="64">
        <f t="shared" si="22"/>
        <v>0</v>
      </c>
      <c r="O220" s="64">
        <f t="shared" si="23"/>
        <v>0</v>
      </c>
    </row>
    <row r="221" spans="1:15" s="48" customFormat="1" ht="15" x14ac:dyDescent="0.2">
      <c r="A221" s="44"/>
      <c r="B221" s="45"/>
      <c r="C221" s="46"/>
      <c r="D221" s="46"/>
      <c r="E221" s="47"/>
      <c r="F221" s="47"/>
      <c r="G221" s="47"/>
      <c r="H221" s="47"/>
      <c r="I221" s="47"/>
      <c r="J221" s="53" t="str">
        <f t="shared" si="21"/>
        <v>no</v>
      </c>
      <c r="K221" s="64">
        <f t="shared" si="20"/>
        <v>0</v>
      </c>
      <c r="L221" s="64">
        <f t="shared" si="19"/>
        <v>0</v>
      </c>
      <c r="M221" s="64">
        <f t="shared" si="24"/>
        <v>0</v>
      </c>
      <c r="N221" s="64">
        <f t="shared" si="22"/>
        <v>0</v>
      </c>
      <c r="O221" s="64">
        <f t="shared" si="23"/>
        <v>0</v>
      </c>
    </row>
    <row r="222" spans="1:15" s="48" customFormat="1" ht="15" x14ac:dyDescent="0.2">
      <c r="A222" s="44"/>
      <c r="B222" s="45"/>
      <c r="C222" s="46"/>
      <c r="D222" s="46"/>
      <c r="E222" s="47"/>
      <c r="F222" s="47"/>
      <c r="G222" s="47"/>
      <c r="H222" s="47"/>
      <c r="I222" s="47"/>
      <c r="J222" s="53" t="str">
        <f t="shared" si="21"/>
        <v>no</v>
      </c>
      <c r="K222" s="64">
        <f t="shared" si="20"/>
        <v>0</v>
      </c>
      <c r="L222" s="64">
        <f t="shared" si="19"/>
        <v>0</v>
      </c>
      <c r="M222" s="64">
        <f t="shared" si="24"/>
        <v>0</v>
      </c>
      <c r="N222" s="64">
        <f t="shared" si="22"/>
        <v>0</v>
      </c>
      <c r="O222" s="64">
        <f t="shared" si="23"/>
        <v>0</v>
      </c>
    </row>
    <row r="223" spans="1:15" s="48" customFormat="1" ht="15" x14ac:dyDescent="0.2">
      <c r="A223" s="44"/>
      <c r="B223" s="45"/>
      <c r="C223" s="46"/>
      <c r="D223" s="46"/>
      <c r="E223" s="47"/>
      <c r="F223" s="47"/>
      <c r="G223" s="47"/>
      <c r="H223" s="47"/>
      <c r="I223" s="47"/>
      <c r="J223" s="53" t="str">
        <f t="shared" si="21"/>
        <v>no</v>
      </c>
      <c r="K223" s="64">
        <f t="shared" si="20"/>
        <v>0</v>
      </c>
      <c r="L223" s="64">
        <f t="shared" si="19"/>
        <v>0</v>
      </c>
      <c r="M223" s="64">
        <f t="shared" si="24"/>
        <v>0</v>
      </c>
      <c r="N223" s="64">
        <f t="shared" si="22"/>
        <v>0</v>
      </c>
      <c r="O223" s="64">
        <f t="shared" si="23"/>
        <v>0</v>
      </c>
    </row>
    <row r="224" spans="1:15" s="48" customFormat="1" ht="15" x14ac:dyDescent="0.2">
      <c r="A224" s="44"/>
      <c r="B224" s="45"/>
      <c r="C224" s="46"/>
      <c r="D224" s="46"/>
      <c r="E224" s="47"/>
      <c r="F224" s="47"/>
      <c r="G224" s="47"/>
      <c r="H224" s="47"/>
      <c r="I224" s="47"/>
      <c r="J224" s="53" t="str">
        <f t="shared" si="21"/>
        <v>no</v>
      </c>
      <c r="K224" s="64">
        <f t="shared" si="20"/>
        <v>0</v>
      </c>
      <c r="L224" s="64">
        <f t="shared" si="19"/>
        <v>0</v>
      </c>
      <c r="M224" s="64">
        <f t="shared" si="24"/>
        <v>0</v>
      </c>
      <c r="N224" s="64">
        <f t="shared" si="22"/>
        <v>0</v>
      </c>
      <c r="O224" s="64">
        <f t="shared" si="23"/>
        <v>0</v>
      </c>
    </row>
    <row r="225" spans="1:15" s="48" customFormat="1" ht="15" x14ac:dyDescent="0.2">
      <c r="A225" s="44"/>
      <c r="B225" s="45"/>
      <c r="C225" s="46"/>
      <c r="D225" s="46"/>
      <c r="E225" s="47"/>
      <c r="F225" s="47"/>
      <c r="G225" s="47"/>
      <c r="H225" s="47"/>
      <c r="I225" s="47"/>
      <c r="J225" s="53" t="str">
        <f t="shared" si="21"/>
        <v>no</v>
      </c>
      <c r="K225" s="64">
        <f t="shared" si="20"/>
        <v>0</v>
      </c>
      <c r="L225" s="64">
        <f t="shared" si="19"/>
        <v>0</v>
      </c>
      <c r="M225" s="64">
        <f t="shared" si="24"/>
        <v>0</v>
      </c>
      <c r="N225" s="64">
        <f t="shared" si="22"/>
        <v>0</v>
      </c>
      <c r="O225" s="64">
        <f t="shared" si="23"/>
        <v>0</v>
      </c>
    </row>
    <row r="226" spans="1:15" s="48" customFormat="1" ht="15" x14ac:dyDescent="0.2">
      <c r="A226" s="44"/>
      <c r="B226" s="45"/>
      <c r="C226" s="46"/>
      <c r="D226" s="46"/>
      <c r="E226" s="47"/>
      <c r="F226" s="47"/>
      <c r="G226" s="47"/>
      <c r="H226" s="47"/>
      <c r="I226" s="47"/>
      <c r="J226" s="53" t="str">
        <f t="shared" si="21"/>
        <v>no</v>
      </c>
      <c r="K226" s="64">
        <f t="shared" si="20"/>
        <v>0</v>
      </c>
      <c r="L226" s="64">
        <f t="shared" si="19"/>
        <v>0</v>
      </c>
      <c r="M226" s="64">
        <f t="shared" si="24"/>
        <v>0</v>
      </c>
      <c r="N226" s="64">
        <f t="shared" si="22"/>
        <v>0</v>
      </c>
      <c r="O226" s="64">
        <f t="shared" si="23"/>
        <v>0</v>
      </c>
    </row>
    <row r="227" spans="1:15" s="48" customFormat="1" ht="15" x14ac:dyDescent="0.2">
      <c r="A227" s="44"/>
      <c r="B227" s="45"/>
      <c r="C227" s="46"/>
      <c r="D227" s="46"/>
      <c r="E227" s="47"/>
      <c r="F227" s="47"/>
      <c r="G227" s="47"/>
      <c r="H227" s="47"/>
      <c r="I227" s="47"/>
      <c r="J227" s="53" t="str">
        <f t="shared" si="21"/>
        <v>no</v>
      </c>
      <c r="K227" s="64">
        <f t="shared" si="20"/>
        <v>0</v>
      </c>
      <c r="L227" s="64">
        <f t="shared" si="19"/>
        <v>0</v>
      </c>
      <c r="M227" s="64">
        <f t="shared" si="24"/>
        <v>0</v>
      </c>
      <c r="N227" s="64">
        <f t="shared" si="22"/>
        <v>0</v>
      </c>
      <c r="O227" s="64">
        <f t="shared" si="23"/>
        <v>0</v>
      </c>
    </row>
    <row r="228" spans="1:15" s="48" customFormat="1" ht="15" x14ac:dyDescent="0.2">
      <c r="A228" s="44"/>
      <c r="B228" s="45"/>
      <c r="C228" s="46"/>
      <c r="D228" s="46"/>
      <c r="E228" s="47"/>
      <c r="F228" s="47"/>
      <c r="G228" s="47"/>
      <c r="H228" s="47"/>
      <c r="I228" s="47"/>
      <c r="J228" s="53" t="str">
        <f t="shared" si="21"/>
        <v>no</v>
      </c>
      <c r="K228" s="64">
        <f t="shared" si="20"/>
        <v>0</v>
      </c>
      <c r="L228" s="64">
        <f t="shared" si="19"/>
        <v>0</v>
      </c>
      <c r="M228" s="64">
        <f t="shared" si="24"/>
        <v>0</v>
      </c>
      <c r="N228" s="64">
        <f t="shared" si="22"/>
        <v>0</v>
      </c>
      <c r="O228" s="64">
        <f t="shared" si="23"/>
        <v>0</v>
      </c>
    </row>
    <row r="229" spans="1:15" s="48" customFormat="1" ht="15" x14ac:dyDescent="0.2">
      <c r="A229" s="44"/>
      <c r="B229" s="45"/>
      <c r="C229" s="46"/>
      <c r="D229" s="46"/>
      <c r="E229" s="47"/>
      <c r="F229" s="47"/>
      <c r="G229" s="47"/>
      <c r="H229" s="47"/>
      <c r="I229" s="47"/>
      <c r="J229" s="53" t="str">
        <f t="shared" si="21"/>
        <v>no</v>
      </c>
      <c r="K229" s="64">
        <f t="shared" si="20"/>
        <v>0</v>
      </c>
      <c r="L229" s="64">
        <f t="shared" si="19"/>
        <v>0</v>
      </c>
      <c r="M229" s="64">
        <f t="shared" si="24"/>
        <v>0</v>
      </c>
      <c r="N229" s="64">
        <f t="shared" si="22"/>
        <v>0</v>
      </c>
      <c r="O229" s="64">
        <f t="shared" si="23"/>
        <v>0</v>
      </c>
    </row>
    <row r="230" spans="1:15" s="48" customFormat="1" ht="15" x14ac:dyDescent="0.2">
      <c r="A230" s="44"/>
      <c r="B230" s="45"/>
      <c r="C230" s="46"/>
      <c r="D230" s="46"/>
      <c r="E230" s="47"/>
      <c r="F230" s="47"/>
      <c r="G230" s="47"/>
      <c r="H230" s="47"/>
      <c r="I230" s="47"/>
      <c r="J230" s="53" t="str">
        <f t="shared" si="21"/>
        <v>no</v>
      </c>
      <c r="K230" s="64">
        <f t="shared" si="20"/>
        <v>0</v>
      </c>
      <c r="L230" s="64">
        <f t="shared" si="19"/>
        <v>0</v>
      </c>
      <c r="M230" s="64">
        <f t="shared" si="24"/>
        <v>0</v>
      </c>
      <c r="N230" s="64">
        <f t="shared" si="22"/>
        <v>0</v>
      </c>
      <c r="O230" s="64">
        <f t="shared" si="23"/>
        <v>0</v>
      </c>
    </row>
    <row r="231" spans="1:15" s="48" customFormat="1" ht="15" x14ac:dyDescent="0.2">
      <c r="A231" s="44"/>
      <c r="B231" s="45"/>
      <c r="C231" s="46"/>
      <c r="D231" s="46"/>
      <c r="E231" s="47"/>
      <c r="F231" s="47"/>
      <c r="G231" s="47"/>
      <c r="H231" s="47"/>
      <c r="I231" s="47"/>
      <c r="J231" s="53" t="str">
        <f t="shared" si="21"/>
        <v>no</v>
      </c>
      <c r="K231" s="64">
        <f t="shared" si="20"/>
        <v>0</v>
      </c>
      <c r="L231" s="64">
        <f t="shared" si="19"/>
        <v>0</v>
      </c>
      <c r="M231" s="64">
        <f t="shared" si="24"/>
        <v>0</v>
      </c>
      <c r="N231" s="64">
        <f t="shared" si="22"/>
        <v>0</v>
      </c>
      <c r="O231" s="64">
        <f t="shared" si="23"/>
        <v>0</v>
      </c>
    </row>
    <row r="232" spans="1:15" s="48" customFormat="1" ht="15" x14ac:dyDescent="0.2">
      <c r="A232" s="44"/>
      <c r="B232" s="45"/>
      <c r="C232" s="46"/>
      <c r="D232" s="46"/>
      <c r="E232" s="47"/>
      <c r="F232" s="47"/>
      <c r="G232" s="47"/>
      <c r="H232" s="47"/>
      <c r="I232" s="47"/>
      <c r="J232" s="53" t="str">
        <f t="shared" si="21"/>
        <v>no</v>
      </c>
      <c r="K232" s="64">
        <f t="shared" si="20"/>
        <v>0</v>
      </c>
      <c r="L232" s="64">
        <f t="shared" si="19"/>
        <v>0</v>
      </c>
      <c r="M232" s="64">
        <f t="shared" si="24"/>
        <v>0</v>
      </c>
      <c r="N232" s="64">
        <f t="shared" si="22"/>
        <v>0</v>
      </c>
      <c r="O232" s="64">
        <f t="shared" si="23"/>
        <v>0</v>
      </c>
    </row>
    <row r="233" spans="1:15" s="48" customFormat="1" ht="15" x14ac:dyDescent="0.2">
      <c r="A233" s="44"/>
      <c r="B233" s="45"/>
      <c r="C233" s="46"/>
      <c r="D233" s="46"/>
      <c r="E233" s="47"/>
      <c r="F233" s="47"/>
      <c r="G233" s="47"/>
      <c r="H233" s="47"/>
      <c r="I233" s="47"/>
      <c r="J233" s="53" t="str">
        <f t="shared" si="21"/>
        <v>no</v>
      </c>
      <c r="K233" s="64">
        <f t="shared" si="20"/>
        <v>0</v>
      </c>
      <c r="L233" s="64">
        <f t="shared" si="19"/>
        <v>0</v>
      </c>
      <c r="M233" s="64">
        <f t="shared" si="24"/>
        <v>0</v>
      </c>
      <c r="N233" s="64">
        <f t="shared" si="22"/>
        <v>0</v>
      </c>
      <c r="O233" s="64">
        <f t="shared" si="23"/>
        <v>0</v>
      </c>
    </row>
    <row r="234" spans="1:15" s="48" customFormat="1" ht="15" x14ac:dyDescent="0.2">
      <c r="A234" s="44"/>
      <c r="B234" s="45"/>
      <c r="C234" s="46"/>
      <c r="D234" s="46"/>
      <c r="E234" s="47"/>
      <c r="F234" s="47"/>
      <c r="G234" s="47"/>
      <c r="H234" s="47"/>
      <c r="I234" s="47"/>
      <c r="J234" s="53" t="str">
        <f t="shared" si="21"/>
        <v>no</v>
      </c>
      <c r="K234" s="64">
        <f t="shared" si="20"/>
        <v>0</v>
      </c>
      <c r="L234" s="64">
        <f t="shared" si="19"/>
        <v>0</v>
      </c>
      <c r="M234" s="64">
        <f t="shared" si="24"/>
        <v>0</v>
      </c>
      <c r="N234" s="64">
        <f t="shared" si="22"/>
        <v>0</v>
      </c>
      <c r="O234" s="64">
        <f t="shared" si="23"/>
        <v>0</v>
      </c>
    </row>
    <row r="235" spans="1:15" s="48" customFormat="1" ht="15" x14ac:dyDescent="0.2">
      <c r="A235" s="44"/>
      <c r="B235" s="45"/>
      <c r="C235" s="46"/>
      <c r="D235" s="46"/>
      <c r="E235" s="47"/>
      <c r="F235" s="47"/>
      <c r="G235" s="47"/>
      <c r="H235" s="47"/>
      <c r="I235" s="47"/>
      <c r="J235" s="53" t="str">
        <f t="shared" si="21"/>
        <v>no</v>
      </c>
      <c r="K235" s="64">
        <f t="shared" si="20"/>
        <v>0</v>
      </c>
      <c r="L235" s="64">
        <f t="shared" si="19"/>
        <v>0</v>
      </c>
      <c r="M235" s="64">
        <f t="shared" si="24"/>
        <v>0</v>
      </c>
      <c r="N235" s="64">
        <f t="shared" si="22"/>
        <v>0</v>
      </c>
      <c r="O235" s="64">
        <f t="shared" si="23"/>
        <v>0</v>
      </c>
    </row>
    <row r="236" spans="1:15" s="48" customFormat="1" ht="15" x14ac:dyDescent="0.2">
      <c r="A236" s="44"/>
      <c r="B236" s="45"/>
      <c r="C236" s="46"/>
      <c r="D236" s="46"/>
      <c r="E236" s="47"/>
      <c r="F236" s="47"/>
      <c r="G236" s="47"/>
      <c r="H236" s="47"/>
      <c r="I236" s="47"/>
      <c r="J236" s="53" t="str">
        <f t="shared" si="21"/>
        <v>no</v>
      </c>
      <c r="K236" s="64">
        <f t="shared" si="20"/>
        <v>0</v>
      </c>
      <c r="L236" s="64">
        <f t="shared" si="19"/>
        <v>0</v>
      </c>
      <c r="M236" s="64">
        <f t="shared" si="24"/>
        <v>0</v>
      </c>
      <c r="N236" s="64">
        <f t="shared" si="22"/>
        <v>0</v>
      </c>
      <c r="O236" s="64">
        <f t="shared" si="23"/>
        <v>0</v>
      </c>
    </row>
    <row r="237" spans="1:15" s="48" customFormat="1" ht="15" x14ac:dyDescent="0.2">
      <c r="A237" s="44"/>
      <c r="B237" s="45"/>
      <c r="C237" s="46"/>
      <c r="D237" s="46"/>
      <c r="E237" s="47"/>
      <c r="F237" s="47"/>
      <c r="G237" s="47"/>
      <c r="H237" s="47"/>
      <c r="I237" s="47"/>
      <c r="J237" s="53" t="str">
        <f t="shared" si="21"/>
        <v>no</v>
      </c>
      <c r="K237" s="64">
        <f t="shared" si="20"/>
        <v>0</v>
      </c>
      <c r="L237" s="64">
        <f t="shared" si="19"/>
        <v>0</v>
      </c>
      <c r="M237" s="64">
        <f t="shared" si="24"/>
        <v>0</v>
      </c>
      <c r="N237" s="64">
        <f t="shared" si="22"/>
        <v>0</v>
      </c>
      <c r="O237" s="64">
        <f t="shared" si="23"/>
        <v>0</v>
      </c>
    </row>
    <row r="238" spans="1:15" s="48" customFormat="1" ht="15" x14ac:dyDescent="0.2">
      <c r="A238" s="44"/>
      <c r="B238" s="45"/>
      <c r="C238" s="46"/>
      <c r="D238" s="46"/>
      <c r="E238" s="47"/>
      <c r="F238" s="47"/>
      <c r="G238" s="47"/>
      <c r="H238" s="47"/>
      <c r="I238" s="47"/>
      <c r="J238" s="53" t="str">
        <f t="shared" si="21"/>
        <v>no</v>
      </c>
      <c r="K238" s="64">
        <f t="shared" si="20"/>
        <v>0</v>
      </c>
      <c r="L238" s="64">
        <f t="shared" si="19"/>
        <v>0</v>
      </c>
      <c r="M238" s="64">
        <f t="shared" si="24"/>
        <v>0</v>
      </c>
      <c r="N238" s="64">
        <f t="shared" si="22"/>
        <v>0</v>
      </c>
      <c r="O238" s="64">
        <f t="shared" si="23"/>
        <v>0</v>
      </c>
    </row>
    <row r="239" spans="1:15" s="48" customFormat="1" ht="15" x14ac:dyDescent="0.2">
      <c r="A239" s="44"/>
      <c r="B239" s="45"/>
      <c r="C239" s="46"/>
      <c r="D239" s="46"/>
      <c r="E239" s="47"/>
      <c r="F239" s="47"/>
      <c r="G239" s="47"/>
      <c r="H239" s="47"/>
      <c r="I239" s="47"/>
      <c r="J239" s="53" t="str">
        <f t="shared" si="21"/>
        <v>no</v>
      </c>
      <c r="K239" s="64">
        <f t="shared" si="20"/>
        <v>0</v>
      </c>
      <c r="L239" s="64">
        <f t="shared" si="19"/>
        <v>0</v>
      </c>
      <c r="M239" s="64">
        <f t="shared" si="24"/>
        <v>0</v>
      </c>
      <c r="N239" s="64">
        <f t="shared" si="22"/>
        <v>0</v>
      </c>
      <c r="O239" s="64">
        <f t="shared" si="23"/>
        <v>0</v>
      </c>
    </row>
    <row r="240" spans="1:15" s="48" customFormat="1" ht="15" x14ac:dyDescent="0.2">
      <c r="A240" s="44"/>
      <c r="B240" s="45"/>
      <c r="C240" s="46"/>
      <c r="D240" s="46"/>
      <c r="E240" s="47"/>
      <c r="F240" s="47"/>
      <c r="G240" s="47"/>
      <c r="H240" s="47"/>
      <c r="I240" s="47"/>
      <c r="J240" s="53" t="str">
        <f t="shared" si="21"/>
        <v>no</v>
      </c>
      <c r="K240" s="64">
        <f t="shared" si="20"/>
        <v>0</v>
      </c>
      <c r="L240" s="64">
        <f t="shared" ref="L240:L303" si="25">IF(ISBLANK(I240),0,IF($J240="no",0,IF($I240="No",-(($G240-1)*($C$4*$E240)),$C$4*$E240*(1-$C$6))))</f>
        <v>0</v>
      </c>
      <c r="M240" s="64">
        <f t="shared" si="24"/>
        <v>0</v>
      </c>
      <c r="N240" s="64">
        <f t="shared" si="22"/>
        <v>0</v>
      </c>
      <c r="O240" s="64">
        <f t="shared" si="23"/>
        <v>0</v>
      </c>
    </row>
    <row r="241" spans="1:15" s="48" customFormat="1" ht="15" x14ac:dyDescent="0.2">
      <c r="A241" s="44"/>
      <c r="B241" s="45"/>
      <c r="C241" s="46"/>
      <c r="D241" s="46"/>
      <c r="E241" s="47"/>
      <c r="F241" s="47"/>
      <c r="G241" s="47"/>
      <c r="H241" s="47"/>
      <c r="I241" s="47"/>
      <c r="J241" s="53" t="str">
        <f t="shared" si="21"/>
        <v>no</v>
      </c>
      <c r="K241" s="64">
        <f t="shared" si="20"/>
        <v>0</v>
      </c>
      <c r="L241" s="64">
        <f t="shared" si="25"/>
        <v>0</v>
      </c>
      <c r="M241" s="64">
        <f t="shared" si="24"/>
        <v>0</v>
      </c>
      <c r="N241" s="64">
        <f t="shared" si="22"/>
        <v>0</v>
      </c>
      <c r="O241" s="64">
        <f t="shared" si="23"/>
        <v>0</v>
      </c>
    </row>
    <row r="242" spans="1:15" s="48" customFormat="1" ht="15" x14ac:dyDescent="0.2">
      <c r="A242" s="44"/>
      <c r="B242" s="45"/>
      <c r="C242" s="46"/>
      <c r="D242" s="46"/>
      <c r="E242" s="47"/>
      <c r="F242" s="47"/>
      <c r="G242" s="47"/>
      <c r="H242" s="47"/>
      <c r="I242" s="47"/>
      <c r="J242" s="53" t="str">
        <f t="shared" si="21"/>
        <v>no</v>
      </c>
      <c r="K242" s="64">
        <f t="shared" si="20"/>
        <v>0</v>
      </c>
      <c r="L242" s="64">
        <f t="shared" si="25"/>
        <v>0</v>
      </c>
      <c r="M242" s="64">
        <f t="shared" si="24"/>
        <v>0</v>
      </c>
      <c r="N242" s="64">
        <f t="shared" si="22"/>
        <v>0</v>
      </c>
      <c r="O242" s="64">
        <f t="shared" si="23"/>
        <v>0</v>
      </c>
    </row>
    <row r="243" spans="1:15" s="48" customFormat="1" ht="15" x14ac:dyDescent="0.2">
      <c r="A243" s="44"/>
      <c r="B243" s="45"/>
      <c r="C243" s="46"/>
      <c r="D243" s="46"/>
      <c r="E243" s="47"/>
      <c r="F243" s="47"/>
      <c r="G243" s="47"/>
      <c r="H243" s="47"/>
      <c r="I243" s="47"/>
      <c r="J243" s="53" t="str">
        <f t="shared" si="21"/>
        <v>no</v>
      </c>
      <c r="K243" s="64">
        <f t="shared" ref="K243:K306" si="26">$E243*$C$4</f>
        <v>0</v>
      </c>
      <c r="L243" s="64">
        <f t="shared" si="25"/>
        <v>0</v>
      </c>
      <c r="M243" s="64">
        <f t="shared" si="24"/>
        <v>0</v>
      </c>
      <c r="N243" s="64">
        <f t="shared" si="22"/>
        <v>0</v>
      </c>
      <c r="O243" s="64">
        <f t="shared" si="23"/>
        <v>0</v>
      </c>
    </row>
    <row r="244" spans="1:15" s="48" customFormat="1" ht="15" x14ac:dyDescent="0.2">
      <c r="A244" s="44"/>
      <c r="B244" s="45"/>
      <c r="C244" s="46"/>
      <c r="D244" s="46"/>
      <c r="E244" s="47"/>
      <c r="F244" s="47"/>
      <c r="G244" s="47"/>
      <c r="H244" s="47"/>
      <c r="I244" s="47"/>
      <c r="J244" s="53" t="str">
        <f t="shared" si="21"/>
        <v>no</v>
      </c>
      <c r="K244" s="64">
        <f t="shared" si="26"/>
        <v>0</v>
      </c>
      <c r="L244" s="64">
        <f t="shared" si="25"/>
        <v>0</v>
      </c>
      <c r="M244" s="64">
        <f t="shared" si="24"/>
        <v>0</v>
      </c>
      <c r="N244" s="64">
        <f t="shared" si="22"/>
        <v>0</v>
      </c>
      <c r="O244" s="64">
        <f t="shared" si="23"/>
        <v>0</v>
      </c>
    </row>
    <row r="245" spans="1:15" s="48" customFormat="1" ht="15" x14ac:dyDescent="0.2">
      <c r="A245" s="44"/>
      <c r="B245" s="45"/>
      <c r="C245" s="46"/>
      <c r="D245" s="46"/>
      <c r="E245" s="47"/>
      <c r="F245" s="47"/>
      <c r="G245" s="47"/>
      <c r="H245" s="47"/>
      <c r="I245" s="47"/>
      <c r="J245" s="53" t="str">
        <f t="shared" si="21"/>
        <v>no</v>
      </c>
      <c r="K245" s="64">
        <f t="shared" si="26"/>
        <v>0</v>
      </c>
      <c r="L245" s="64">
        <f t="shared" si="25"/>
        <v>0</v>
      </c>
      <c r="M245" s="64">
        <f t="shared" si="24"/>
        <v>0</v>
      </c>
      <c r="N245" s="64">
        <f t="shared" si="22"/>
        <v>0</v>
      </c>
      <c r="O245" s="64">
        <f t="shared" si="23"/>
        <v>0</v>
      </c>
    </row>
    <row r="246" spans="1:15" s="48" customFormat="1" ht="15" x14ac:dyDescent="0.2">
      <c r="A246" s="44"/>
      <c r="B246" s="45"/>
      <c r="C246" s="46"/>
      <c r="D246" s="46"/>
      <c r="E246" s="47"/>
      <c r="F246" s="47"/>
      <c r="G246" s="47"/>
      <c r="H246" s="47"/>
      <c r="I246" s="47"/>
      <c r="J246" s="53" t="str">
        <f t="shared" si="21"/>
        <v>no</v>
      </c>
      <c r="K246" s="64">
        <f t="shared" si="26"/>
        <v>0</v>
      </c>
      <c r="L246" s="64">
        <f t="shared" si="25"/>
        <v>0</v>
      </c>
      <c r="M246" s="64">
        <f t="shared" si="24"/>
        <v>0</v>
      </c>
      <c r="N246" s="64">
        <f t="shared" si="22"/>
        <v>0</v>
      </c>
      <c r="O246" s="64">
        <f t="shared" si="23"/>
        <v>0</v>
      </c>
    </row>
    <row r="247" spans="1:15" s="48" customFormat="1" ht="15" x14ac:dyDescent="0.2">
      <c r="A247" s="44"/>
      <c r="B247" s="45"/>
      <c r="C247" s="46"/>
      <c r="D247" s="46"/>
      <c r="E247" s="47"/>
      <c r="F247" s="47"/>
      <c r="G247" s="47"/>
      <c r="H247" s="47"/>
      <c r="I247" s="47"/>
      <c r="J247" s="53" t="str">
        <f t="shared" si="21"/>
        <v>no</v>
      </c>
      <c r="K247" s="64">
        <f t="shared" si="26"/>
        <v>0</v>
      </c>
      <c r="L247" s="64">
        <f t="shared" si="25"/>
        <v>0</v>
      </c>
      <c r="M247" s="64">
        <f t="shared" si="24"/>
        <v>0</v>
      </c>
      <c r="N247" s="64">
        <f t="shared" si="22"/>
        <v>0</v>
      </c>
      <c r="O247" s="64">
        <f t="shared" si="23"/>
        <v>0</v>
      </c>
    </row>
    <row r="248" spans="1:15" s="48" customFormat="1" ht="15" x14ac:dyDescent="0.2">
      <c r="A248" s="44"/>
      <c r="B248" s="45"/>
      <c r="C248" s="46"/>
      <c r="D248" s="46"/>
      <c r="E248" s="47"/>
      <c r="F248" s="47"/>
      <c r="G248" s="47"/>
      <c r="H248" s="47"/>
      <c r="I248" s="47"/>
      <c r="J248" s="53" t="str">
        <f t="shared" si="21"/>
        <v>no</v>
      </c>
      <c r="K248" s="64">
        <f t="shared" si="26"/>
        <v>0</v>
      </c>
      <c r="L248" s="64">
        <f t="shared" si="25"/>
        <v>0</v>
      </c>
      <c r="M248" s="64">
        <f t="shared" si="24"/>
        <v>0</v>
      </c>
      <c r="N248" s="64">
        <f t="shared" si="22"/>
        <v>0</v>
      </c>
      <c r="O248" s="64">
        <f t="shared" si="23"/>
        <v>0</v>
      </c>
    </row>
    <row r="249" spans="1:15" s="48" customFormat="1" ht="15" x14ac:dyDescent="0.2">
      <c r="A249" s="44"/>
      <c r="B249" s="45"/>
      <c r="C249" s="46"/>
      <c r="D249" s="46"/>
      <c r="E249" s="47"/>
      <c r="F249" s="47"/>
      <c r="G249" s="47"/>
      <c r="H249" s="47"/>
      <c r="I249" s="47"/>
      <c r="J249" s="53" t="str">
        <f t="shared" si="21"/>
        <v>no</v>
      </c>
      <c r="K249" s="64">
        <f t="shared" si="26"/>
        <v>0</v>
      </c>
      <c r="L249" s="64">
        <f t="shared" si="25"/>
        <v>0</v>
      </c>
      <c r="M249" s="64">
        <f t="shared" si="24"/>
        <v>0</v>
      </c>
      <c r="N249" s="64">
        <f t="shared" si="22"/>
        <v>0</v>
      </c>
      <c r="O249" s="64">
        <f t="shared" si="23"/>
        <v>0</v>
      </c>
    </row>
    <row r="250" spans="1:15" s="48" customFormat="1" ht="15" x14ac:dyDescent="0.2">
      <c r="A250" s="44"/>
      <c r="B250" s="45"/>
      <c r="C250" s="46"/>
      <c r="D250" s="46"/>
      <c r="E250" s="47"/>
      <c r="F250" s="47"/>
      <c r="G250" s="47"/>
      <c r="H250" s="47"/>
      <c r="I250" s="47"/>
      <c r="J250" s="53" t="str">
        <f t="shared" si="21"/>
        <v>no</v>
      </c>
      <c r="K250" s="64">
        <f t="shared" si="26"/>
        <v>0</v>
      </c>
      <c r="L250" s="64">
        <f t="shared" si="25"/>
        <v>0</v>
      </c>
      <c r="M250" s="64">
        <f t="shared" si="24"/>
        <v>0</v>
      </c>
      <c r="N250" s="64">
        <f t="shared" si="22"/>
        <v>0</v>
      </c>
      <c r="O250" s="64">
        <f t="shared" si="23"/>
        <v>0</v>
      </c>
    </row>
    <row r="251" spans="1:15" s="48" customFormat="1" ht="15" x14ac:dyDescent="0.2">
      <c r="A251" s="44"/>
      <c r="B251" s="45"/>
      <c r="C251" s="46"/>
      <c r="D251" s="46"/>
      <c r="E251" s="47"/>
      <c r="F251" s="47"/>
      <c r="G251" s="47"/>
      <c r="H251" s="47"/>
      <c r="I251" s="47"/>
      <c r="J251" s="53" t="str">
        <f t="shared" si="21"/>
        <v>no</v>
      </c>
      <c r="K251" s="64">
        <f t="shared" si="26"/>
        <v>0</v>
      </c>
      <c r="L251" s="64">
        <f t="shared" si="25"/>
        <v>0</v>
      </c>
      <c r="M251" s="64">
        <f t="shared" si="24"/>
        <v>0</v>
      </c>
      <c r="N251" s="64">
        <f t="shared" si="22"/>
        <v>0</v>
      </c>
      <c r="O251" s="64">
        <f t="shared" si="23"/>
        <v>0</v>
      </c>
    </row>
    <row r="252" spans="1:15" s="48" customFormat="1" ht="15" x14ac:dyDescent="0.2">
      <c r="A252" s="44"/>
      <c r="B252" s="45"/>
      <c r="C252" s="46"/>
      <c r="D252" s="46"/>
      <c r="E252" s="47"/>
      <c r="F252" s="47"/>
      <c r="G252" s="47"/>
      <c r="H252" s="47"/>
      <c r="I252" s="47"/>
      <c r="J252" s="53" t="str">
        <f t="shared" si="21"/>
        <v>no</v>
      </c>
      <c r="K252" s="64">
        <f t="shared" si="26"/>
        <v>0</v>
      </c>
      <c r="L252" s="64">
        <f t="shared" si="25"/>
        <v>0</v>
      </c>
      <c r="M252" s="64">
        <f t="shared" si="24"/>
        <v>0</v>
      </c>
      <c r="N252" s="64">
        <f t="shared" si="22"/>
        <v>0</v>
      </c>
      <c r="O252" s="64">
        <f t="shared" si="23"/>
        <v>0</v>
      </c>
    </row>
    <row r="253" spans="1:15" s="48" customFormat="1" ht="15" x14ac:dyDescent="0.2">
      <c r="A253" s="44"/>
      <c r="B253" s="45"/>
      <c r="C253" s="46"/>
      <c r="D253" s="46"/>
      <c r="E253" s="47"/>
      <c r="F253" s="47"/>
      <c r="G253" s="47"/>
      <c r="H253" s="47"/>
      <c r="I253" s="47"/>
      <c r="J253" s="53" t="str">
        <f t="shared" ref="J253:J316" si="27">IF(ISBLANK(G253),"no",IF($I253="NR","no",IF($D253="0-0 at half time","no",IF($G253&lt;=$C$8,"yes","no"))))</f>
        <v>no</v>
      </c>
      <c r="K253" s="64">
        <f t="shared" si="26"/>
        <v>0</v>
      </c>
      <c r="L253" s="64">
        <f t="shared" si="25"/>
        <v>0</v>
      </c>
      <c r="M253" s="64">
        <f t="shared" si="24"/>
        <v>0</v>
      </c>
      <c r="N253" s="64">
        <f t="shared" si="22"/>
        <v>0</v>
      </c>
      <c r="O253" s="64">
        <f t="shared" si="23"/>
        <v>0</v>
      </c>
    </row>
    <row r="254" spans="1:15" s="48" customFormat="1" ht="15" x14ac:dyDescent="0.2">
      <c r="A254" s="44"/>
      <c r="B254" s="45"/>
      <c r="C254" s="46"/>
      <c r="D254" s="46"/>
      <c r="E254" s="47"/>
      <c r="F254" s="47"/>
      <c r="G254" s="47"/>
      <c r="H254" s="47"/>
      <c r="I254" s="47"/>
      <c r="J254" s="53" t="str">
        <f t="shared" si="27"/>
        <v>no</v>
      </c>
      <c r="K254" s="64">
        <f t="shared" si="26"/>
        <v>0</v>
      </c>
      <c r="L254" s="64">
        <f t="shared" si="25"/>
        <v>0</v>
      </c>
      <c r="M254" s="64">
        <f t="shared" si="24"/>
        <v>0</v>
      </c>
      <c r="N254" s="64">
        <f t="shared" si="22"/>
        <v>0</v>
      </c>
      <c r="O254" s="64">
        <f t="shared" si="23"/>
        <v>0</v>
      </c>
    </row>
    <row r="255" spans="1:15" s="48" customFormat="1" ht="15" x14ac:dyDescent="0.2">
      <c r="A255" s="44"/>
      <c r="B255" s="45"/>
      <c r="C255" s="46"/>
      <c r="D255" s="46"/>
      <c r="E255" s="47"/>
      <c r="F255" s="47"/>
      <c r="G255" s="47"/>
      <c r="H255" s="47"/>
      <c r="I255" s="47"/>
      <c r="J255" s="53" t="str">
        <f t="shared" si="27"/>
        <v>no</v>
      </c>
      <c r="K255" s="64">
        <f t="shared" si="26"/>
        <v>0</v>
      </c>
      <c r="L255" s="64">
        <f t="shared" si="25"/>
        <v>0</v>
      </c>
      <c r="M255" s="64">
        <f t="shared" si="24"/>
        <v>0</v>
      </c>
      <c r="N255" s="64">
        <f t="shared" si="22"/>
        <v>0</v>
      </c>
      <c r="O255" s="64">
        <f t="shared" si="23"/>
        <v>0</v>
      </c>
    </row>
    <row r="256" spans="1:15" s="48" customFormat="1" ht="15" x14ac:dyDescent="0.2">
      <c r="A256" s="44"/>
      <c r="B256" s="45"/>
      <c r="C256" s="46"/>
      <c r="D256" s="46"/>
      <c r="E256" s="47"/>
      <c r="F256" s="47"/>
      <c r="G256" s="47"/>
      <c r="H256" s="47"/>
      <c r="I256" s="47"/>
      <c r="J256" s="53" t="str">
        <f t="shared" si="27"/>
        <v>no</v>
      </c>
      <c r="K256" s="64">
        <f t="shared" si="26"/>
        <v>0</v>
      </c>
      <c r="L256" s="64">
        <f t="shared" si="25"/>
        <v>0</v>
      </c>
      <c r="M256" s="64">
        <f t="shared" si="24"/>
        <v>0</v>
      </c>
      <c r="N256" s="64">
        <f t="shared" si="22"/>
        <v>0</v>
      </c>
      <c r="O256" s="64">
        <f t="shared" si="23"/>
        <v>0</v>
      </c>
    </row>
    <row r="257" spans="1:15" s="48" customFormat="1" ht="15" x14ac:dyDescent="0.2">
      <c r="A257" s="44"/>
      <c r="B257" s="45"/>
      <c r="C257" s="46"/>
      <c r="D257" s="46"/>
      <c r="E257" s="47"/>
      <c r="F257" s="47"/>
      <c r="G257" s="47"/>
      <c r="H257" s="47"/>
      <c r="I257" s="47"/>
      <c r="J257" s="53" t="str">
        <f t="shared" si="27"/>
        <v>no</v>
      </c>
      <c r="K257" s="64">
        <f t="shared" si="26"/>
        <v>0</v>
      </c>
      <c r="L257" s="64">
        <f t="shared" si="25"/>
        <v>0</v>
      </c>
      <c r="M257" s="64">
        <f t="shared" si="24"/>
        <v>0</v>
      </c>
      <c r="N257" s="64">
        <f t="shared" si="22"/>
        <v>0</v>
      </c>
      <c r="O257" s="64">
        <f t="shared" si="23"/>
        <v>0</v>
      </c>
    </row>
    <row r="258" spans="1:15" s="48" customFormat="1" ht="15" x14ac:dyDescent="0.2">
      <c r="A258" s="44"/>
      <c r="B258" s="45"/>
      <c r="C258" s="46"/>
      <c r="D258" s="46"/>
      <c r="E258" s="47"/>
      <c r="F258" s="47"/>
      <c r="G258" s="47"/>
      <c r="H258" s="47"/>
      <c r="I258" s="47"/>
      <c r="J258" s="53" t="str">
        <f t="shared" si="27"/>
        <v>no</v>
      </c>
      <c r="K258" s="64">
        <f t="shared" si="26"/>
        <v>0</v>
      </c>
      <c r="L258" s="64">
        <f t="shared" si="25"/>
        <v>0</v>
      </c>
      <c r="M258" s="64">
        <f t="shared" si="24"/>
        <v>0</v>
      </c>
      <c r="N258" s="64">
        <f t="shared" si="22"/>
        <v>0</v>
      </c>
      <c r="O258" s="64">
        <f t="shared" si="23"/>
        <v>0</v>
      </c>
    </row>
    <row r="259" spans="1:15" s="48" customFormat="1" ht="15" x14ac:dyDescent="0.2">
      <c r="A259" s="44"/>
      <c r="B259" s="45"/>
      <c r="C259" s="46"/>
      <c r="D259" s="46"/>
      <c r="E259" s="47"/>
      <c r="F259" s="47"/>
      <c r="G259" s="47"/>
      <c r="H259" s="47"/>
      <c r="I259" s="47"/>
      <c r="J259" s="53" t="str">
        <f t="shared" si="27"/>
        <v>no</v>
      </c>
      <c r="K259" s="64">
        <f t="shared" si="26"/>
        <v>0</v>
      </c>
      <c r="L259" s="64">
        <f t="shared" si="25"/>
        <v>0</v>
      </c>
      <c r="M259" s="64">
        <f t="shared" si="24"/>
        <v>0</v>
      </c>
      <c r="N259" s="64">
        <f t="shared" si="22"/>
        <v>0</v>
      </c>
      <c r="O259" s="64">
        <f t="shared" si="23"/>
        <v>0</v>
      </c>
    </row>
    <row r="260" spans="1:15" s="48" customFormat="1" ht="15" x14ac:dyDescent="0.2">
      <c r="A260" s="44"/>
      <c r="B260" s="45"/>
      <c r="C260" s="46"/>
      <c r="D260" s="46"/>
      <c r="E260" s="47"/>
      <c r="F260" s="47"/>
      <c r="G260" s="47"/>
      <c r="H260" s="47"/>
      <c r="I260" s="47"/>
      <c r="J260" s="53" t="str">
        <f t="shared" si="27"/>
        <v>no</v>
      </c>
      <c r="K260" s="64">
        <f t="shared" si="26"/>
        <v>0</v>
      </c>
      <c r="L260" s="64">
        <f t="shared" si="25"/>
        <v>0</v>
      </c>
      <c r="M260" s="64">
        <f t="shared" si="24"/>
        <v>0</v>
      </c>
      <c r="N260" s="64">
        <f t="shared" si="22"/>
        <v>0</v>
      </c>
      <c r="O260" s="64">
        <f t="shared" si="23"/>
        <v>0</v>
      </c>
    </row>
    <row r="261" spans="1:15" s="48" customFormat="1" ht="15" x14ac:dyDescent="0.2">
      <c r="A261" s="44"/>
      <c r="B261" s="45"/>
      <c r="C261" s="46"/>
      <c r="D261" s="46"/>
      <c r="E261" s="47"/>
      <c r="F261" s="47"/>
      <c r="G261" s="47"/>
      <c r="H261" s="47"/>
      <c r="I261" s="47"/>
      <c r="J261" s="53" t="str">
        <f t="shared" si="27"/>
        <v>no</v>
      </c>
      <c r="K261" s="64">
        <f t="shared" si="26"/>
        <v>0</v>
      </c>
      <c r="L261" s="64">
        <f t="shared" si="25"/>
        <v>0</v>
      </c>
      <c r="M261" s="64">
        <f t="shared" si="24"/>
        <v>0</v>
      </c>
      <c r="N261" s="64">
        <f t="shared" si="22"/>
        <v>0</v>
      </c>
      <c r="O261" s="64">
        <f t="shared" si="23"/>
        <v>0</v>
      </c>
    </row>
    <row r="262" spans="1:15" s="48" customFormat="1" ht="15" x14ac:dyDescent="0.2">
      <c r="A262" s="44"/>
      <c r="B262" s="45"/>
      <c r="C262" s="46"/>
      <c r="D262" s="46"/>
      <c r="E262" s="47"/>
      <c r="F262" s="47"/>
      <c r="G262" s="47"/>
      <c r="H262" s="47"/>
      <c r="I262" s="47"/>
      <c r="J262" s="53" t="str">
        <f t="shared" si="27"/>
        <v>no</v>
      </c>
      <c r="K262" s="64">
        <f t="shared" si="26"/>
        <v>0</v>
      </c>
      <c r="L262" s="64">
        <f t="shared" si="25"/>
        <v>0</v>
      </c>
      <c r="M262" s="64">
        <f t="shared" si="24"/>
        <v>0</v>
      </c>
      <c r="N262" s="64">
        <f t="shared" si="22"/>
        <v>0</v>
      </c>
      <c r="O262" s="64">
        <f t="shared" si="23"/>
        <v>0</v>
      </c>
    </row>
    <row r="263" spans="1:15" s="48" customFormat="1" ht="15" x14ac:dyDescent="0.2">
      <c r="A263" s="44"/>
      <c r="B263" s="45"/>
      <c r="C263" s="46"/>
      <c r="D263" s="46"/>
      <c r="E263" s="47"/>
      <c r="F263" s="47"/>
      <c r="G263" s="47"/>
      <c r="H263" s="47"/>
      <c r="I263" s="47"/>
      <c r="J263" s="53" t="str">
        <f t="shared" si="27"/>
        <v>no</v>
      </c>
      <c r="K263" s="64">
        <f t="shared" si="26"/>
        <v>0</v>
      </c>
      <c r="L263" s="64">
        <f t="shared" si="25"/>
        <v>0</v>
      </c>
      <c r="M263" s="64">
        <f t="shared" si="24"/>
        <v>0</v>
      </c>
      <c r="N263" s="64">
        <f t="shared" si="22"/>
        <v>0</v>
      </c>
      <c r="O263" s="64">
        <f t="shared" si="23"/>
        <v>0</v>
      </c>
    </row>
    <row r="264" spans="1:15" s="48" customFormat="1" ht="15" x14ac:dyDescent="0.2">
      <c r="A264" s="44"/>
      <c r="B264" s="45"/>
      <c r="C264" s="46"/>
      <c r="D264" s="46"/>
      <c r="E264" s="47"/>
      <c r="F264" s="47"/>
      <c r="G264" s="47"/>
      <c r="H264" s="47"/>
      <c r="I264" s="47"/>
      <c r="J264" s="53" t="str">
        <f t="shared" si="27"/>
        <v>no</v>
      </c>
      <c r="K264" s="64">
        <f t="shared" si="26"/>
        <v>0</v>
      </c>
      <c r="L264" s="64">
        <f t="shared" si="25"/>
        <v>0</v>
      </c>
      <c r="M264" s="64">
        <f t="shared" si="24"/>
        <v>0</v>
      </c>
      <c r="N264" s="64">
        <f t="shared" si="22"/>
        <v>0</v>
      </c>
      <c r="O264" s="64">
        <f t="shared" si="23"/>
        <v>0</v>
      </c>
    </row>
    <row r="265" spans="1:15" s="48" customFormat="1" ht="15" x14ac:dyDescent="0.2">
      <c r="A265" s="44"/>
      <c r="B265" s="45"/>
      <c r="C265" s="46"/>
      <c r="D265" s="46"/>
      <c r="E265" s="47"/>
      <c r="F265" s="47"/>
      <c r="G265" s="47"/>
      <c r="H265" s="47"/>
      <c r="I265" s="47"/>
      <c r="J265" s="53" t="str">
        <f t="shared" si="27"/>
        <v>no</v>
      </c>
      <c r="K265" s="64">
        <f t="shared" si="26"/>
        <v>0</v>
      </c>
      <c r="L265" s="64">
        <f t="shared" si="25"/>
        <v>0</v>
      </c>
      <c r="M265" s="64">
        <f t="shared" si="24"/>
        <v>0</v>
      </c>
      <c r="N265" s="64">
        <f t="shared" si="22"/>
        <v>0</v>
      </c>
      <c r="O265" s="64">
        <f t="shared" si="23"/>
        <v>0</v>
      </c>
    </row>
    <row r="266" spans="1:15" s="48" customFormat="1" ht="15" x14ac:dyDescent="0.2">
      <c r="A266" s="44"/>
      <c r="B266" s="45"/>
      <c r="C266" s="46"/>
      <c r="D266" s="46"/>
      <c r="E266" s="47"/>
      <c r="F266" s="47"/>
      <c r="G266" s="47"/>
      <c r="H266" s="47"/>
      <c r="I266" s="47"/>
      <c r="J266" s="53" t="str">
        <f t="shared" si="27"/>
        <v>no</v>
      </c>
      <c r="K266" s="64">
        <f t="shared" si="26"/>
        <v>0</v>
      </c>
      <c r="L266" s="64">
        <f t="shared" si="25"/>
        <v>0</v>
      </c>
      <c r="M266" s="64">
        <f t="shared" si="24"/>
        <v>0</v>
      </c>
      <c r="N266" s="64">
        <f t="shared" si="22"/>
        <v>0</v>
      </c>
      <c r="O266" s="64">
        <f t="shared" si="23"/>
        <v>0</v>
      </c>
    </row>
    <row r="267" spans="1:15" s="48" customFormat="1" ht="15" x14ac:dyDescent="0.2">
      <c r="A267" s="44"/>
      <c r="B267" s="45"/>
      <c r="C267" s="46"/>
      <c r="D267" s="46"/>
      <c r="E267" s="47"/>
      <c r="F267" s="47"/>
      <c r="G267" s="47"/>
      <c r="H267" s="47"/>
      <c r="I267" s="47"/>
      <c r="J267" s="53" t="str">
        <f t="shared" si="27"/>
        <v>no</v>
      </c>
      <c r="K267" s="64">
        <f t="shared" si="26"/>
        <v>0</v>
      </c>
      <c r="L267" s="64">
        <f t="shared" si="25"/>
        <v>0</v>
      </c>
      <c r="M267" s="64">
        <f t="shared" si="24"/>
        <v>0</v>
      </c>
      <c r="N267" s="64">
        <f t="shared" si="22"/>
        <v>0</v>
      </c>
      <c r="O267" s="64">
        <f t="shared" si="23"/>
        <v>0</v>
      </c>
    </row>
    <row r="268" spans="1:15" s="48" customFormat="1" ht="15" x14ac:dyDescent="0.2">
      <c r="A268" s="44"/>
      <c r="B268" s="45"/>
      <c r="C268" s="46"/>
      <c r="D268" s="46"/>
      <c r="E268" s="47"/>
      <c r="F268" s="47"/>
      <c r="G268" s="47"/>
      <c r="H268" s="47"/>
      <c r="I268" s="47"/>
      <c r="J268" s="53" t="str">
        <f t="shared" si="27"/>
        <v>no</v>
      </c>
      <c r="K268" s="64">
        <f t="shared" si="26"/>
        <v>0</v>
      </c>
      <c r="L268" s="64">
        <f t="shared" si="25"/>
        <v>0</v>
      </c>
      <c r="M268" s="64">
        <f t="shared" si="24"/>
        <v>0</v>
      </c>
      <c r="N268" s="64">
        <f t="shared" ref="N268:N331" si="28">IF(J268="no",0,$E268*$C$5)</f>
        <v>0</v>
      </c>
      <c r="O268" s="64">
        <f t="shared" ref="O268:O331" si="29">IF(ISBLANK(I268),0,IF(L268&lt;0,-N268,IF(L268=0,0,((N268/($G268-1))*(1-$C$6)))))</f>
        <v>0</v>
      </c>
    </row>
    <row r="269" spans="1:15" s="48" customFormat="1" ht="15" x14ac:dyDescent="0.2">
      <c r="A269" s="44"/>
      <c r="B269" s="45"/>
      <c r="C269" s="46"/>
      <c r="D269" s="46"/>
      <c r="E269" s="47"/>
      <c r="F269" s="47"/>
      <c r="G269" s="47"/>
      <c r="H269" s="47"/>
      <c r="I269" s="47"/>
      <c r="J269" s="53" t="str">
        <f t="shared" si="27"/>
        <v>no</v>
      </c>
      <c r="K269" s="64">
        <f t="shared" si="26"/>
        <v>0</v>
      </c>
      <c r="L269" s="64">
        <f t="shared" si="25"/>
        <v>0</v>
      </c>
      <c r="M269" s="64">
        <f t="shared" si="24"/>
        <v>0</v>
      </c>
      <c r="N269" s="64">
        <f t="shared" si="28"/>
        <v>0</v>
      </c>
      <c r="O269" s="64">
        <f t="shared" si="29"/>
        <v>0</v>
      </c>
    </row>
    <row r="270" spans="1:15" s="48" customFormat="1" ht="15" x14ac:dyDescent="0.2">
      <c r="A270" s="44"/>
      <c r="B270" s="45"/>
      <c r="C270" s="46"/>
      <c r="D270" s="46"/>
      <c r="E270" s="47"/>
      <c r="F270" s="47"/>
      <c r="G270" s="47"/>
      <c r="H270" s="47"/>
      <c r="I270" s="47"/>
      <c r="J270" s="53" t="str">
        <f t="shared" si="27"/>
        <v>no</v>
      </c>
      <c r="K270" s="64">
        <f t="shared" si="26"/>
        <v>0</v>
      </c>
      <c r="L270" s="64">
        <f t="shared" si="25"/>
        <v>0</v>
      </c>
      <c r="M270" s="64">
        <f t="shared" si="24"/>
        <v>0</v>
      </c>
      <c r="N270" s="64">
        <f t="shared" si="28"/>
        <v>0</v>
      </c>
      <c r="O270" s="64">
        <f t="shared" si="29"/>
        <v>0</v>
      </c>
    </row>
    <row r="271" spans="1:15" s="48" customFormat="1" ht="15" x14ac:dyDescent="0.2">
      <c r="A271" s="44"/>
      <c r="B271" s="45"/>
      <c r="C271" s="46"/>
      <c r="D271" s="46"/>
      <c r="E271" s="47"/>
      <c r="F271" s="47"/>
      <c r="G271" s="47"/>
      <c r="H271" s="47"/>
      <c r="I271" s="47"/>
      <c r="J271" s="53" t="str">
        <f t="shared" si="27"/>
        <v>no</v>
      </c>
      <c r="K271" s="64">
        <f t="shared" si="26"/>
        <v>0</v>
      </c>
      <c r="L271" s="64">
        <f t="shared" si="25"/>
        <v>0</v>
      </c>
      <c r="M271" s="64">
        <f t="shared" si="24"/>
        <v>0</v>
      </c>
      <c r="N271" s="64">
        <f t="shared" si="28"/>
        <v>0</v>
      </c>
      <c r="O271" s="64">
        <f t="shared" si="29"/>
        <v>0</v>
      </c>
    </row>
    <row r="272" spans="1:15" s="48" customFormat="1" ht="15" x14ac:dyDescent="0.2">
      <c r="A272" s="44"/>
      <c r="B272" s="45"/>
      <c r="C272" s="46"/>
      <c r="D272" s="46"/>
      <c r="E272" s="47"/>
      <c r="F272" s="47"/>
      <c r="G272" s="47"/>
      <c r="H272" s="47"/>
      <c r="I272" s="47"/>
      <c r="J272" s="53" t="str">
        <f t="shared" si="27"/>
        <v>no</v>
      </c>
      <c r="K272" s="64">
        <f t="shared" si="26"/>
        <v>0</v>
      </c>
      <c r="L272" s="64">
        <f t="shared" si="25"/>
        <v>0</v>
      </c>
      <c r="M272" s="64">
        <f t="shared" si="24"/>
        <v>0</v>
      </c>
      <c r="N272" s="64">
        <f t="shared" si="28"/>
        <v>0</v>
      </c>
      <c r="O272" s="64">
        <f t="shared" si="29"/>
        <v>0</v>
      </c>
    </row>
    <row r="273" spans="1:15" s="48" customFormat="1" ht="15" x14ac:dyDescent="0.2">
      <c r="A273" s="44"/>
      <c r="B273" s="45"/>
      <c r="C273" s="46"/>
      <c r="D273" s="46"/>
      <c r="E273" s="47"/>
      <c r="F273" s="47"/>
      <c r="G273" s="47"/>
      <c r="H273" s="47"/>
      <c r="I273" s="47"/>
      <c r="J273" s="53" t="str">
        <f t="shared" si="27"/>
        <v>no</v>
      </c>
      <c r="K273" s="64">
        <f t="shared" si="26"/>
        <v>0</v>
      </c>
      <c r="L273" s="64">
        <f t="shared" si="25"/>
        <v>0</v>
      </c>
      <c r="M273" s="64">
        <f t="shared" si="24"/>
        <v>0</v>
      </c>
      <c r="N273" s="64">
        <f t="shared" si="28"/>
        <v>0</v>
      </c>
      <c r="O273" s="64">
        <f t="shared" si="29"/>
        <v>0</v>
      </c>
    </row>
    <row r="274" spans="1:15" s="48" customFormat="1" ht="15" x14ac:dyDescent="0.2">
      <c r="A274" s="44"/>
      <c r="B274" s="45"/>
      <c r="C274" s="46"/>
      <c r="D274" s="46"/>
      <c r="E274" s="47"/>
      <c r="F274" s="47"/>
      <c r="G274" s="47"/>
      <c r="H274" s="47"/>
      <c r="I274" s="47"/>
      <c r="J274" s="53" t="str">
        <f t="shared" si="27"/>
        <v>no</v>
      </c>
      <c r="K274" s="64">
        <f t="shared" si="26"/>
        <v>0</v>
      </c>
      <c r="L274" s="64">
        <f t="shared" si="25"/>
        <v>0</v>
      </c>
      <c r="M274" s="64">
        <f t="shared" si="24"/>
        <v>0</v>
      </c>
      <c r="N274" s="64">
        <f t="shared" si="28"/>
        <v>0</v>
      </c>
      <c r="O274" s="64">
        <f t="shared" si="29"/>
        <v>0</v>
      </c>
    </row>
    <row r="275" spans="1:15" s="48" customFormat="1" ht="15" x14ac:dyDescent="0.2">
      <c r="A275" s="44"/>
      <c r="B275" s="45"/>
      <c r="C275" s="46"/>
      <c r="D275" s="46"/>
      <c r="E275" s="47"/>
      <c r="F275" s="47"/>
      <c r="G275" s="47"/>
      <c r="H275" s="47"/>
      <c r="I275" s="47"/>
      <c r="J275" s="53" t="str">
        <f t="shared" si="27"/>
        <v>no</v>
      </c>
      <c r="K275" s="64">
        <f t="shared" si="26"/>
        <v>0</v>
      </c>
      <c r="L275" s="64">
        <f t="shared" si="25"/>
        <v>0</v>
      </c>
      <c r="M275" s="64">
        <f t="shared" si="24"/>
        <v>0</v>
      </c>
      <c r="N275" s="64">
        <f t="shared" si="28"/>
        <v>0</v>
      </c>
      <c r="O275" s="64">
        <f t="shared" si="29"/>
        <v>0</v>
      </c>
    </row>
    <row r="276" spans="1:15" s="48" customFormat="1" ht="15" x14ac:dyDescent="0.2">
      <c r="A276" s="44"/>
      <c r="B276" s="45"/>
      <c r="C276" s="46"/>
      <c r="D276" s="46"/>
      <c r="E276" s="47"/>
      <c r="F276" s="47"/>
      <c r="G276" s="47"/>
      <c r="H276" s="47"/>
      <c r="I276" s="47"/>
      <c r="J276" s="53" t="str">
        <f t="shared" si="27"/>
        <v>no</v>
      </c>
      <c r="K276" s="64">
        <f t="shared" si="26"/>
        <v>0</v>
      </c>
      <c r="L276" s="64">
        <f t="shared" si="25"/>
        <v>0</v>
      </c>
      <c r="M276" s="64">
        <f t="shared" si="24"/>
        <v>0</v>
      </c>
      <c r="N276" s="64">
        <f t="shared" si="28"/>
        <v>0</v>
      </c>
      <c r="O276" s="64">
        <f t="shared" si="29"/>
        <v>0</v>
      </c>
    </row>
    <row r="277" spans="1:15" s="48" customFormat="1" ht="15" x14ac:dyDescent="0.2">
      <c r="A277" s="44"/>
      <c r="B277" s="45"/>
      <c r="C277" s="46"/>
      <c r="D277" s="46"/>
      <c r="E277" s="47"/>
      <c r="F277" s="47"/>
      <c r="G277" s="47"/>
      <c r="H277" s="47"/>
      <c r="I277" s="47"/>
      <c r="J277" s="53" t="str">
        <f t="shared" si="27"/>
        <v>no</v>
      </c>
      <c r="K277" s="64">
        <f t="shared" si="26"/>
        <v>0</v>
      </c>
      <c r="L277" s="64">
        <f t="shared" si="25"/>
        <v>0</v>
      </c>
      <c r="M277" s="64">
        <f t="shared" si="24"/>
        <v>0</v>
      </c>
      <c r="N277" s="64">
        <f t="shared" si="28"/>
        <v>0</v>
      </c>
      <c r="O277" s="64">
        <f t="shared" si="29"/>
        <v>0</v>
      </c>
    </row>
    <row r="278" spans="1:15" s="48" customFormat="1" ht="15" x14ac:dyDescent="0.2">
      <c r="A278" s="44"/>
      <c r="B278" s="45"/>
      <c r="C278" s="46"/>
      <c r="D278" s="46"/>
      <c r="E278" s="47"/>
      <c r="F278" s="47"/>
      <c r="G278" s="47"/>
      <c r="H278" s="47"/>
      <c r="I278" s="47"/>
      <c r="J278" s="53" t="str">
        <f t="shared" si="27"/>
        <v>no</v>
      </c>
      <c r="K278" s="64">
        <f t="shared" si="26"/>
        <v>0</v>
      </c>
      <c r="L278" s="64">
        <f t="shared" si="25"/>
        <v>0</v>
      </c>
      <c r="M278" s="64">
        <f t="shared" si="24"/>
        <v>0</v>
      </c>
      <c r="N278" s="64">
        <f t="shared" si="28"/>
        <v>0</v>
      </c>
      <c r="O278" s="64">
        <f t="shared" si="29"/>
        <v>0</v>
      </c>
    </row>
    <row r="279" spans="1:15" s="48" customFormat="1" ht="15" x14ac:dyDescent="0.2">
      <c r="A279" s="44"/>
      <c r="B279" s="45"/>
      <c r="C279" s="46"/>
      <c r="D279" s="46"/>
      <c r="E279" s="47"/>
      <c r="F279" s="47"/>
      <c r="G279" s="47"/>
      <c r="H279" s="47"/>
      <c r="I279" s="47"/>
      <c r="J279" s="53" t="str">
        <f t="shared" si="27"/>
        <v>no</v>
      </c>
      <c r="K279" s="64">
        <f t="shared" si="26"/>
        <v>0</v>
      </c>
      <c r="L279" s="64">
        <f t="shared" si="25"/>
        <v>0</v>
      </c>
      <c r="M279" s="64">
        <f t="shared" si="24"/>
        <v>0</v>
      </c>
      <c r="N279" s="64">
        <f t="shared" si="28"/>
        <v>0</v>
      </c>
      <c r="O279" s="64">
        <f t="shared" si="29"/>
        <v>0</v>
      </c>
    </row>
    <row r="280" spans="1:15" s="48" customFormat="1" ht="15" x14ac:dyDescent="0.2">
      <c r="A280" s="44"/>
      <c r="B280" s="45"/>
      <c r="C280" s="46"/>
      <c r="D280" s="46"/>
      <c r="E280" s="47"/>
      <c r="F280" s="47"/>
      <c r="G280" s="47"/>
      <c r="H280" s="47"/>
      <c r="I280" s="47"/>
      <c r="J280" s="53" t="str">
        <f t="shared" si="27"/>
        <v>no</v>
      </c>
      <c r="K280" s="64">
        <f t="shared" si="26"/>
        <v>0</v>
      </c>
      <c r="L280" s="64">
        <f t="shared" si="25"/>
        <v>0</v>
      </c>
      <c r="M280" s="64">
        <f t="shared" si="24"/>
        <v>0</v>
      </c>
      <c r="N280" s="64">
        <f t="shared" si="28"/>
        <v>0</v>
      </c>
      <c r="O280" s="64">
        <f t="shared" si="29"/>
        <v>0</v>
      </c>
    </row>
    <row r="281" spans="1:15" s="48" customFormat="1" ht="15" x14ac:dyDescent="0.2">
      <c r="A281" s="44"/>
      <c r="B281" s="45"/>
      <c r="C281" s="46"/>
      <c r="D281" s="46"/>
      <c r="E281" s="47"/>
      <c r="F281" s="47"/>
      <c r="G281" s="47"/>
      <c r="H281" s="47"/>
      <c r="I281" s="47"/>
      <c r="J281" s="53" t="str">
        <f t="shared" si="27"/>
        <v>no</v>
      </c>
      <c r="K281" s="64">
        <f t="shared" si="26"/>
        <v>0</v>
      </c>
      <c r="L281" s="64">
        <f t="shared" si="25"/>
        <v>0</v>
      </c>
      <c r="M281" s="64">
        <f t="shared" si="24"/>
        <v>0</v>
      </c>
      <c r="N281" s="64">
        <f t="shared" si="28"/>
        <v>0</v>
      </c>
      <c r="O281" s="64">
        <f t="shared" si="29"/>
        <v>0</v>
      </c>
    </row>
    <row r="282" spans="1:15" s="48" customFormat="1" ht="15" x14ac:dyDescent="0.2">
      <c r="A282" s="44"/>
      <c r="B282" s="45"/>
      <c r="C282" s="46"/>
      <c r="D282" s="46"/>
      <c r="E282" s="47"/>
      <c r="F282" s="47"/>
      <c r="G282" s="47"/>
      <c r="H282" s="47"/>
      <c r="I282" s="47"/>
      <c r="J282" s="53" t="str">
        <f t="shared" si="27"/>
        <v>no</v>
      </c>
      <c r="K282" s="64">
        <f t="shared" si="26"/>
        <v>0</v>
      </c>
      <c r="L282" s="64">
        <f t="shared" si="25"/>
        <v>0</v>
      </c>
      <c r="M282" s="64">
        <f t="shared" si="24"/>
        <v>0</v>
      </c>
      <c r="N282" s="64">
        <f t="shared" si="28"/>
        <v>0</v>
      </c>
      <c r="O282" s="64">
        <f t="shared" si="29"/>
        <v>0</v>
      </c>
    </row>
    <row r="283" spans="1:15" s="48" customFormat="1" ht="15" x14ac:dyDescent="0.2">
      <c r="A283" s="44"/>
      <c r="B283" s="45"/>
      <c r="C283" s="46"/>
      <c r="D283" s="46"/>
      <c r="E283" s="47"/>
      <c r="F283" s="47"/>
      <c r="G283" s="47"/>
      <c r="H283" s="47"/>
      <c r="I283" s="47"/>
      <c r="J283" s="53" t="str">
        <f t="shared" si="27"/>
        <v>no</v>
      </c>
      <c r="K283" s="64">
        <f t="shared" si="26"/>
        <v>0</v>
      </c>
      <c r="L283" s="64">
        <f t="shared" si="25"/>
        <v>0</v>
      </c>
      <c r="M283" s="64">
        <f t="shared" si="24"/>
        <v>0</v>
      </c>
      <c r="N283" s="64">
        <f t="shared" si="28"/>
        <v>0</v>
      </c>
      <c r="O283" s="64">
        <f t="shared" si="29"/>
        <v>0</v>
      </c>
    </row>
    <row r="284" spans="1:15" s="48" customFormat="1" ht="15" x14ac:dyDescent="0.2">
      <c r="A284" s="44"/>
      <c r="B284" s="45"/>
      <c r="C284" s="46"/>
      <c r="D284" s="46"/>
      <c r="E284" s="47"/>
      <c r="F284" s="47"/>
      <c r="G284" s="47"/>
      <c r="H284" s="47"/>
      <c r="I284" s="47"/>
      <c r="J284" s="53" t="str">
        <f t="shared" si="27"/>
        <v>no</v>
      </c>
      <c r="K284" s="64">
        <f t="shared" si="26"/>
        <v>0</v>
      </c>
      <c r="L284" s="64">
        <f t="shared" si="25"/>
        <v>0</v>
      </c>
      <c r="M284" s="64">
        <f t="shared" ref="M284:M347" si="30">IF($J284="yes",($G284-1)*$C$4*$E284,0)</f>
        <v>0</v>
      </c>
      <c r="N284" s="64">
        <f t="shared" si="28"/>
        <v>0</v>
      </c>
      <c r="O284" s="64">
        <f t="shared" si="29"/>
        <v>0</v>
      </c>
    </row>
    <row r="285" spans="1:15" s="48" customFormat="1" ht="15" x14ac:dyDescent="0.2">
      <c r="A285" s="44"/>
      <c r="B285" s="45"/>
      <c r="C285" s="46"/>
      <c r="D285" s="46"/>
      <c r="E285" s="47"/>
      <c r="F285" s="47"/>
      <c r="G285" s="47"/>
      <c r="H285" s="47"/>
      <c r="I285" s="47"/>
      <c r="J285" s="53" t="str">
        <f t="shared" si="27"/>
        <v>no</v>
      </c>
      <c r="K285" s="64">
        <f t="shared" si="26"/>
        <v>0</v>
      </c>
      <c r="L285" s="64">
        <f t="shared" si="25"/>
        <v>0</v>
      </c>
      <c r="M285" s="64">
        <f t="shared" si="30"/>
        <v>0</v>
      </c>
      <c r="N285" s="64">
        <f t="shared" si="28"/>
        <v>0</v>
      </c>
      <c r="O285" s="64">
        <f t="shared" si="29"/>
        <v>0</v>
      </c>
    </row>
    <row r="286" spans="1:15" s="48" customFormat="1" ht="15" x14ac:dyDescent="0.2">
      <c r="A286" s="44"/>
      <c r="B286" s="45"/>
      <c r="C286" s="46"/>
      <c r="D286" s="46"/>
      <c r="E286" s="47"/>
      <c r="F286" s="47"/>
      <c r="G286" s="47"/>
      <c r="H286" s="47"/>
      <c r="I286" s="47"/>
      <c r="J286" s="53" t="str">
        <f t="shared" si="27"/>
        <v>no</v>
      </c>
      <c r="K286" s="64">
        <f t="shared" si="26"/>
        <v>0</v>
      </c>
      <c r="L286" s="64">
        <f t="shared" si="25"/>
        <v>0</v>
      </c>
      <c r="M286" s="64">
        <f t="shared" si="30"/>
        <v>0</v>
      </c>
      <c r="N286" s="64">
        <f t="shared" si="28"/>
        <v>0</v>
      </c>
      <c r="O286" s="64">
        <f t="shared" si="29"/>
        <v>0</v>
      </c>
    </row>
    <row r="287" spans="1:15" s="48" customFormat="1" ht="15" x14ac:dyDescent="0.2">
      <c r="A287" s="44"/>
      <c r="B287" s="45"/>
      <c r="C287" s="46"/>
      <c r="D287" s="46"/>
      <c r="E287" s="47"/>
      <c r="F287" s="47"/>
      <c r="G287" s="47"/>
      <c r="H287" s="47"/>
      <c r="I287" s="47"/>
      <c r="J287" s="53" t="str">
        <f t="shared" si="27"/>
        <v>no</v>
      </c>
      <c r="K287" s="64">
        <f t="shared" si="26"/>
        <v>0</v>
      </c>
      <c r="L287" s="64">
        <f t="shared" si="25"/>
        <v>0</v>
      </c>
      <c r="M287" s="64">
        <f t="shared" si="30"/>
        <v>0</v>
      </c>
      <c r="N287" s="64">
        <f t="shared" si="28"/>
        <v>0</v>
      </c>
      <c r="O287" s="64">
        <f t="shared" si="29"/>
        <v>0</v>
      </c>
    </row>
    <row r="288" spans="1:15" s="48" customFormat="1" ht="15" x14ac:dyDescent="0.2">
      <c r="A288" s="44"/>
      <c r="B288" s="45"/>
      <c r="C288" s="46"/>
      <c r="D288" s="46"/>
      <c r="E288" s="47"/>
      <c r="F288" s="47"/>
      <c r="G288" s="47"/>
      <c r="H288" s="47"/>
      <c r="I288" s="47"/>
      <c r="J288" s="53" t="str">
        <f t="shared" si="27"/>
        <v>no</v>
      </c>
      <c r="K288" s="64">
        <f t="shared" si="26"/>
        <v>0</v>
      </c>
      <c r="L288" s="64">
        <f t="shared" si="25"/>
        <v>0</v>
      </c>
      <c r="M288" s="64">
        <f t="shared" si="30"/>
        <v>0</v>
      </c>
      <c r="N288" s="64">
        <f t="shared" si="28"/>
        <v>0</v>
      </c>
      <c r="O288" s="64">
        <f t="shared" si="29"/>
        <v>0</v>
      </c>
    </row>
    <row r="289" spans="1:15" s="48" customFormat="1" ht="15" x14ac:dyDescent="0.2">
      <c r="A289" s="44"/>
      <c r="B289" s="45"/>
      <c r="C289" s="46"/>
      <c r="D289" s="46"/>
      <c r="E289" s="47"/>
      <c r="F289" s="47"/>
      <c r="G289" s="47"/>
      <c r="H289" s="47"/>
      <c r="I289" s="47"/>
      <c r="J289" s="53" t="str">
        <f t="shared" si="27"/>
        <v>no</v>
      </c>
      <c r="K289" s="64">
        <f t="shared" si="26"/>
        <v>0</v>
      </c>
      <c r="L289" s="64">
        <f t="shared" si="25"/>
        <v>0</v>
      </c>
      <c r="M289" s="64">
        <f t="shared" si="30"/>
        <v>0</v>
      </c>
      <c r="N289" s="64">
        <f t="shared" si="28"/>
        <v>0</v>
      </c>
      <c r="O289" s="64">
        <f t="shared" si="29"/>
        <v>0</v>
      </c>
    </row>
    <row r="290" spans="1:15" s="48" customFormat="1" ht="15" x14ac:dyDescent="0.2">
      <c r="A290" s="44"/>
      <c r="B290" s="45"/>
      <c r="C290" s="46"/>
      <c r="D290" s="46"/>
      <c r="E290" s="47"/>
      <c r="F290" s="47"/>
      <c r="G290" s="47"/>
      <c r="H290" s="47"/>
      <c r="I290" s="47"/>
      <c r="J290" s="53" t="str">
        <f t="shared" si="27"/>
        <v>no</v>
      </c>
      <c r="K290" s="64">
        <f t="shared" si="26"/>
        <v>0</v>
      </c>
      <c r="L290" s="64">
        <f t="shared" si="25"/>
        <v>0</v>
      </c>
      <c r="M290" s="64">
        <f t="shared" si="30"/>
        <v>0</v>
      </c>
      <c r="N290" s="64">
        <f t="shared" si="28"/>
        <v>0</v>
      </c>
      <c r="O290" s="64">
        <f t="shared" si="29"/>
        <v>0</v>
      </c>
    </row>
    <row r="291" spans="1:15" s="48" customFormat="1" ht="15" x14ac:dyDescent="0.2">
      <c r="A291" s="44"/>
      <c r="B291" s="45"/>
      <c r="C291" s="46"/>
      <c r="D291" s="46"/>
      <c r="E291" s="47"/>
      <c r="F291" s="47"/>
      <c r="G291" s="47"/>
      <c r="H291" s="47"/>
      <c r="I291" s="47"/>
      <c r="J291" s="53" t="str">
        <f t="shared" si="27"/>
        <v>no</v>
      </c>
      <c r="K291" s="64">
        <f t="shared" si="26"/>
        <v>0</v>
      </c>
      <c r="L291" s="64">
        <f t="shared" si="25"/>
        <v>0</v>
      </c>
      <c r="M291" s="64">
        <f t="shared" si="30"/>
        <v>0</v>
      </c>
      <c r="N291" s="64">
        <f t="shared" si="28"/>
        <v>0</v>
      </c>
      <c r="O291" s="64">
        <f t="shared" si="29"/>
        <v>0</v>
      </c>
    </row>
    <row r="292" spans="1:15" s="48" customFormat="1" ht="15" x14ac:dyDescent="0.2">
      <c r="A292" s="44"/>
      <c r="B292" s="45"/>
      <c r="C292" s="46"/>
      <c r="D292" s="46"/>
      <c r="E292" s="47"/>
      <c r="F292" s="47"/>
      <c r="G292" s="47"/>
      <c r="H292" s="47"/>
      <c r="I292" s="47"/>
      <c r="J292" s="53" t="str">
        <f t="shared" si="27"/>
        <v>no</v>
      </c>
      <c r="K292" s="64">
        <f t="shared" si="26"/>
        <v>0</v>
      </c>
      <c r="L292" s="64">
        <f t="shared" si="25"/>
        <v>0</v>
      </c>
      <c r="M292" s="64">
        <f t="shared" si="30"/>
        <v>0</v>
      </c>
      <c r="N292" s="64">
        <f t="shared" si="28"/>
        <v>0</v>
      </c>
      <c r="O292" s="64">
        <f t="shared" si="29"/>
        <v>0</v>
      </c>
    </row>
    <row r="293" spans="1:15" s="48" customFormat="1" ht="15" x14ac:dyDescent="0.2">
      <c r="A293" s="44"/>
      <c r="B293" s="45"/>
      <c r="C293" s="46"/>
      <c r="D293" s="46"/>
      <c r="E293" s="47"/>
      <c r="F293" s="47"/>
      <c r="G293" s="47"/>
      <c r="H293" s="47"/>
      <c r="I293" s="47"/>
      <c r="J293" s="53" t="str">
        <f t="shared" si="27"/>
        <v>no</v>
      </c>
      <c r="K293" s="64">
        <f t="shared" si="26"/>
        <v>0</v>
      </c>
      <c r="L293" s="64">
        <f t="shared" si="25"/>
        <v>0</v>
      </c>
      <c r="M293" s="64">
        <f t="shared" si="30"/>
        <v>0</v>
      </c>
      <c r="N293" s="64">
        <f t="shared" si="28"/>
        <v>0</v>
      </c>
      <c r="O293" s="64">
        <f t="shared" si="29"/>
        <v>0</v>
      </c>
    </row>
    <row r="294" spans="1:15" s="48" customFormat="1" ht="15" x14ac:dyDescent="0.2">
      <c r="A294" s="44"/>
      <c r="B294" s="45"/>
      <c r="C294" s="46"/>
      <c r="D294" s="46"/>
      <c r="E294" s="47"/>
      <c r="F294" s="47"/>
      <c r="G294" s="47"/>
      <c r="H294" s="47"/>
      <c r="I294" s="47"/>
      <c r="J294" s="53" t="str">
        <f t="shared" si="27"/>
        <v>no</v>
      </c>
      <c r="K294" s="64">
        <f t="shared" si="26"/>
        <v>0</v>
      </c>
      <c r="L294" s="64">
        <f t="shared" si="25"/>
        <v>0</v>
      </c>
      <c r="M294" s="64">
        <f t="shared" si="30"/>
        <v>0</v>
      </c>
      <c r="N294" s="64">
        <f t="shared" si="28"/>
        <v>0</v>
      </c>
      <c r="O294" s="64">
        <f t="shared" si="29"/>
        <v>0</v>
      </c>
    </row>
    <row r="295" spans="1:15" s="48" customFormat="1" ht="15" x14ac:dyDescent="0.2">
      <c r="A295" s="44"/>
      <c r="B295" s="45"/>
      <c r="C295" s="46"/>
      <c r="D295" s="46"/>
      <c r="E295" s="47"/>
      <c r="F295" s="47"/>
      <c r="G295" s="47"/>
      <c r="H295" s="47"/>
      <c r="I295" s="47"/>
      <c r="J295" s="53" t="str">
        <f t="shared" si="27"/>
        <v>no</v>
      </c>
      <c r="K295" s="64">
        <f t="shared" si="26"/>
        <v>0</v>
      </c>
      <c r="L295" s="64">
        <f t="shared" si="25"/>
        <v>0</v>
      </c>
      <c r="M295" s="64">
        <f t="shared" si="30"/>
        <v>0</v>
      </c>
      <c r="N295" s="64">
        <f t="shared" si="28"/>
        <v>0</v>
      </c>
      <c r="O295" s="64">
        <f t="shared" si="29"/>
        <v>0</v>
      </c>
    </row>
    <row r="296" spans="1:15" s="48" customFormat="1" ht="15" x14ac:dyDescent="0.2">
      <c r="A296" s="44"/>
      <c r="B296" s="45"/>
      <c r="C296" s="46"/>
      <c r="D296" s="46"/>
      <c r="E296" s="47"/>
      <c r="F296" s="47"/>
      <c r="G296" s="47"/>
      <c r="H296" s="47"/>
      <c r="I296" s="47"/>
      <c r="J296" s="53" t="str">
        <f t="shared" si="27"/>
        <v>no</v>
      </c>
      <c r="K296" s="64">
        <f t="shared" si="26"/>
        <v>0</v>
      </c>
      <c r="L296" s="64">
        <f t="shared" si="25"/>
        <v>0</v>
      </c>
      <c r="M296" s="64">
        <f t="shared" si="30"/>
        <v>0</v>
      </c>
      <c r="N296" s="64">
        <f t="shared" si="28"/>
        <v>0</v>
      </c>
      <c r="O296" s="64">
        <f t="shared" si="29"/>
        <v>0</v>
      </c>
    </row>
    <row r="297" spans="1:15" s="48" customFormat="1" ht="15" x14ac:dyDescent="0.2">
      <c r="A297" s="44"/>
      <c r="B297" s="45"/>
      <c r="C297" s="46"/>
      <c r="D297" s="46"/>
      <c r="E297" s="47"/>
      <c r="F297" s="47"/>
      <c r="G297" s="47"/>
      <c r="H297" s="47"/>
      <c r="I297" s="47"/>
      <c r="J297" s="53" t="str">
        <f t="shared" si="27"/>
        <v>no</v>
      </c>
      <c r="K297" s="64">
        <f t="shared" si="26"/>
        <v>0</v>
      </c>
      <c r="L297" s="64">
        <f t="shared" si="25"/>
        <v>0</v>
      </c>
      <c r="M297" s="64">
        <f t="shared" si="30"/>
        <v>0</v>
      </c>
      <c r="N297" s="64">
        <f t="shared" si="28"/>
        <v>0</v>
      </c>
      <c r="O297" s="64">
        <f t="shared" si="29"/>
        <v>0</v>
      </c>
    </row>
    <row r="298" spans="1:15" s="48" customFormat="1" ht="15" x14ac:dyDescent="0.2">
      <c r="A298" s="44"/>
      <c r="B298" s="45"/>
      <c r="C298" s="46"/>
      <c r="D298" s="46"/>
      <c r="E298" s="47"/>
      <c r="F298" s="47"/>
      <c r="G298" s="47"/>
      <c r="H298" s="47"/>
      <c r="I298" s="47"/>
      <c r="J298" s="53" t="str">
        <f t="shared" si="27"/>
        <v>no</v>
      </c>
      <c r="K298" s="64">
        <f t="shared" si="26"/>
        <v>0</v>
      </c>
      <c r="L298" s="64">
        <f t="shared" si="25"/>
        <v>0</v>
      </c>
      <c r="M298" s="64">
        <f t="shared" si="30"/>
        <v>0</v>
      </c>
      <c r="N298" s="64">
        <f t="shared" si="28"/>
        <v>0</v>
      </c>
      <c r="O298" s="64">
        <f t="shared" si="29"/>
        <v>0</v>
      </c>
    </row>
    <row r="299" spans="1:15" s="48" customFormat="1" ht="15" x14ac:dyDescent="0.2">
      <c r="A299" s="44"/>
      <c r="B299" s="45"/>
      <c r="C299" s="46"/>
      <c r="D299" s="46"/>
      <c r="E299" s="47"/>
      <c r="F299" s="47"/>
      <c r="G299" s="47"/>
      <c r="H299" s="47"/>
      <c r="I299" s="47"/>
      <c r="J299" s="53" t="str">
        <f t="shared" si="27"/>
        <v>no</v>
      </c>
      <c r="K299" s="64">
        <f t="shared" si="26"/>
        <v>0</v>
      </c>
      <c r="L299" s="64">
        <f t="shared" si="25"/>
        <v>0</v>
      </c>
      <c r="M299" s="64">
        <f t="shared" si="30"/>
        <v>0</v>
      </c>
      <c r="N299" s="64">
        <f t="shared" si="28"/>
        <v>0</v>
      </c>
      <c r="O299" s="64">
        <f t="shared" si="29"/>
        <v>0</v>
      </c>
    </row>
    <row r="300" spans="1:15" s="48" customFormat="1" ht="15" x14ac:dyDescent="0.2">
      <c r="A300" s="44"/>
      <c r="B300" s="45"/>
      <c r="C300" s="46"/>
      <c r="D300" s="46"/>
      <c r="E300" s="47"/>
      <c r="F300" s="47"/>
      <c r="G300" s="47"/>
      <c r="H300" s="47"/>
      <c r="I300" s="47"/>
      <c r="J300" s="53" t="str">
        <f t="shared" si="27"/>
        <v>no</v>
      </c>
      <c r="K300" s="64">
        <f t="shared" si="26"/>
        <v>0</v>
      </c>
      <c r="L300" s="64">
        <f t="shared" si="25"/>
        <v>0</v>
      </c>
      <c r="M300" s="64">
        <f t="shared" si="30"/>
        <v>0</v>
      </c>
      <c r="N300" s="64">
        <f t="shared" si="28"/>
        <v>0</v>
      </c>
      <c r="O300" s="64">
        <f t="shared" si="29"/>
        <v>0</v>
      </c>
    </row>
    <row r="301" spans="1:15" s="48" customFormat="1" ht="15" x14ac:dyDescent="0.2">
      <c r="A301" s="44"/>
      <c r="B301" s="45"/>
      <c r="C301" s="46"/>
      <c r="D301" s="46"/>
      <c r="E301" s="47"/>
      <c r="F301" s="47"/>
      <c r="G301" s="47"/>
      <c r="H301" s="47"/>
      <c r="I301" s="47"/>
      <c r="J301" s="53" t="str">
        <f t="shared" si="27"/>
        <v>no</v>
      </c>
      <c r="K301" s="64">
        <f t="shared" si="26"/>
        <v>0</v>
      </c>
      <c r="L301" s="64">
        <f t="shared" si="25"/>
        <v>0</v>
      </c>
      <c r="M301" s="64">
        <f t="shared" si="30"/>
        <v>0</v>
      </c>
      <c r="N301" s="64">
        <f t="shared" si="28"/>
        <v>0</v>
      </c>
      <c r="O301" s="64">
        <f t="shared" si="29"/>
        <v>0</v>
      </c>
    </row>
    <row r="302" spans="1:15" s="48" customFormat="1" ht="15" x14ac:dyDescent="0.2">
      <c r="A302" s="44"/>
      <c r="B302" s="45"/>
      <c r="C302" s="46"/>
      <c r="D302" s="46"/>
      <c r="E302" s="47"/>
      <c r="F302" s="47"/>
      <c r="G302" s="47"/>
      <c r="H302" s="47"/>
      <c r="I302" s="47"/>
      <c r="J302" s="53" t="str">
        <f t="shared" si="27"/>
        <v>no</v>
      </c>
      <c r="K302" s="64">
        <f t="shared" si="26"/>
        <v>0</v>
      </c>
      <c r="L302" s="64">
        <f t="shared" si="25"/>
        <v>0</v>
      </c>
      <c r="M302" s="64">
        <f t="shared" si="30"/>
        <v>0</v>
      </c>
      <c r="N302" s="64">
        <f t="shared" si="28"/>
        <v>0</v>
      </c>
      <c r="O302" s="64">
        <f t="shared" si="29"/>
        <v>0</v>
      </c>
    </row>
    <row r="303" spans="1:15" s="48" customFormat="1" ht="15" x14ac:dyDescent="0.2">
      <c r="A303" s="44"/>
      <c r="B303" s="45"/>
      <c r="C303" s="46"/>
      <c r="D303" s="46"/>
      <c r="E303" s="47"/>
      <c r="F303" s="47"/>
      <c r="G303" s="47"/>
      <c r="H303" s="47"/>
      <c r="I303" s="47"/>
      <c r="J303" s="53" t="str">
        <f t="shared" si="27"/>
        <v>no</v>
      </c>
      <c r="K303" s="64">
        <f t="shared" si="26"/>
        <v>0</v>
      </c>
      <c r="L303" s="64">
        <f t="shared" si="25"/>
        <v>0</v>
      </c>
      <c r="M303" s="64">
        <f t="shared" si="30"/>
        <v>0</v>
      </c>
      <c r="N303" s="64">
        <f t="shared" si="28"/>
        <v>0</v>
      </c>
      <c r="O303" s="64">
        <f t="shared" si="29"/>
        <v>0</v>
      </c>
    </row>
    <row r="304" spans="1:15" s="48" customFormat="1" ht="15" x14ac:dyDescent="0.2">
      <c r="A304" s="44"/>
      <c r="B304" s="45"/>
      <c r="C304" s="46"/>
      <c r="D304" s="46"/>
      <c r="E304" s="47"/>
      <c r="F304" s="47"/>
      <c r="G304" s="47"/>
      <c r="H304" s="47"/>
      <c r="I304" s="47"/>
      <c r="J304" s="53" t="str">
        <f t="shared" si="27"/>
        <v>no</v>
      </c>
      <c r="K304" s="64">
        <f t="shared" si="26"/>
        <v>0</v>
      </c>
      <c r="L304" s="64">
        <f t="shared" ref="L304:L367" si="31">IF(ISBLANK(I304),0,IF($J304="no",0,IF($I304="No",-(($G304-1)*($C$4*$E304)),$C$4*$E304*(1-$C$6))))</f>
        <v>0</v>
      </c>
      <c r="M304" s="64">
        <f t="shared" si="30"/>
        <v>0</v>
      </c>
      <c r="N304" s="64">
        <f t="shared" si="28"/>
        <v>0</v>
      </c>
      <c r="O304" s="64">
        <f t="shared" si="29"/>
        <v>0</v>
      </c>
    </row>
    <row r="305" spans="1:15" s="48" customFormat="1" ht="15" x14ac:dyDescent="0.2">
      <c r="A305" s="44"/>
      <c r="B305" s="45"/>
      <c r="C305" s="46"/>
      <c r="D305" s="46"/>
      <c r="E305" s="47"/>
      <c r="F305" s="47"/>
      <c r="G305" s="47"/>
      <c r="H305" s="47"/>
      <c r="I305" s="47"/>
      <c r="J305" s="53" t="str">
        <f t="shared" si="27"/>
        <v>no</v>
      </c>
      <c r="K305" s="64">
        <f t="shared" si="26"/>
        <v>0</v>
      </c>
      <c r="L305" s="64">
        <f t="shared" si="31"/>
        <v>0</v>
      </c>
      <c r="M305" s="64">
        <f t="shared" si="30"/>
        <v>0</v>
      </c>
      <c r="N305" s="64">
        <f t="shared" si="28"/>
        <v>0</v>
      </c>
      <c r="O305" s="64">
        <f t="shared" si="29"/>
        <v>0</v>
      </c>
    </row>
    <row r="306" spans="1:15" s="48" customFormat="1" ht="15" x14ac:dyDescent="0.2">
      <c r="A306" s="44"/>
      <c r="B306" s="45"/>
      <c r="C306" s="46"/>
      <c r="D306" s="46"/>
      <c r="E306" s="47"/>
      <c r="F306" s="47"/>
      <c r="G306" s="47"/>
      <c r="H306" s="47"/>
      <c r="I306" s="47"/>
      <c r="J306" s="53" t="str">
        <f t="shared" si="27"/>
        <v>no</v>
      </c>
      <c r="K306" s="64">
        <f t="shared" si="26"/>
        <v>0</v>
      </c>
      <c r="L306" s="64">
        <f t="shared" si="31"/>
        <v>0</v>
      </c>
      <c r="M306" s="64">
        <f t="shared" si="30"/>
        <v>0</v>
      </c>
      <c r="N306" s="64">
        <f t="shared" si="28"/>
        <v>0</v>
      </c>
      <c r="O306" s="64">
        <f t="shared" si="29"/>
        <v>0</v>
      </c>
    </row>
    <row r="307" spans="1:15" s="48" customFormat="1" ht="15" x14ac:dyDescent="0.2">
      <c r="A307" s="44"/>
      <c r="B307" s="45"/>
      <c r="C307" s="46"/>
      <c r="D307" s="46"/>
      <c r="E307" s="47"/>
      <c r="F307" s="47"/>
      <c r="G307" s="47"/>
      <c r="H307" s="47"/>
      <c r="I307" s="47"/>
      <c r="J307" s="53" t="str">
        <f t="shared" si="27"/>
        <v>no</v>
      </c>
      <c r="K307" s="64">
        <f t="shared" ref="K307:K370" si="32">$E307*$C$4</f>
        <v>0</v>
      </c>
      <c r="L307" s="64">
        <f t="shared" si="31"/>
        <v>0</v>
      </c>
      <c r="M307" s="64">
        <f t="shared" si="30"/>
        <v>0</v>
      </c>
      <c r="N307" s="64">
        <f t="shared" si="28"/>
        <v>0</v>
      </c>
      <c r="O307" s="64">
        <f t="shared" si="29"/>
        <v>0</v>
      </c>
    </row>
    <row r="308" spans="1:15" s="48" customFormat="1" ht="15" x14ac:dyDescent="0.2">
      <c r="A308" s="44"/>
      <c r="B308" s="45"/>
      <c r="C308" s="46"/>
      <c r="D308" s="46"/>
      <c r="E308" s="47"/>
      <c r="F308" s="47"/>
      <c r="G308" s="47"/>
      <c r="H308" s="47"/>
      <c r="I308" s="47"/>
      <c r="J308" s="53" t="str">
        <f t="shared" si="27"/>
        <v>no</v>
      </c>
      <c r="K308" s="64">
        <f t="shared" si="32"/>
        <v>0</v>
      </c>
      <c r="L308" s="64">
        <f t="shared" si="31"/>
        <v>0</v>
      </c>
      <c r="M308" s="64">
        <f t="shared" si="30"/>
        <v>0</v>
      </c>
      <c r="N308" s="64">
        <f t="shared" si="28"/>
        <v>0</v>
      </c>
      <c r="O308" s="64">
        <f t="shared" si="29"/>
        <v>0</v>
      </c>
    </row>
    <row r="309" spans="1:15" s="48" customFormat="1" ht="15" x14ac:dyDescent="0.2">
      <c r="A309" s="44"/>
      <c r="B309" s="45"/>
      <c r="C309" s="46"/>
      <c r="D309" s="46"/>
      <c r="E309" s="47"/>
      <c r="F309" s="47"/>
      <c r="G309" s="47"/>
      <c r="H309" s="47"/>
      <c r="I309" s="47"/>
      <c r="J309" s="53" t="str">
        <f t="shared" si="27"/>
        <v>no</v>
      </c>
      <c r="K309" s="64">
        <f t="shared" si="32"/>
        <v>0</v>
      </c>
      <c r="L309" s="64">
        <f t="shared" si="31"/>
        <v>0</v>
      </c>
      <c r="M309" s="64">
        <f t="shared" si="30"/>
        <v>0</v>
      </c>
      <c r="N309" s="64">
        <f t="shared" si="28"/>
        <v>0</v>
      </c>
      <c r="O309" s="64">
        <f t="shared" si="29"/>
        <v>0</v>
      </c>
    </row>
    <row r="310" spans="1:15" s="48" customFormat="1" ht="15" x14ac:dyDescent="0.2">
      <c r="A310" s="44"/>
      <c r="B310" s="45"/>
      <c r="C310" s="46"/>
      <c r="D310" s="46"/>
      <c r="E310" s="47"/>
      <c r="F310" s="47"/>
      <c r="G310" s="47"/>
      <c r="H310" s="47"/>
      <c r="I310" s="47"/>
      <c r="J310" s="53" t="str">
        <f t="shared" si="27"/>
        <v>no</v>
      </c>
      <c r="K310" s="64">
        <f t="shared" si="32"/>
        <v>0</v>
      </c>
      <c r="L310" s="64">
        <f t="shared" si="31"/>
        <v>0</v>
      </c>
      <c r="M310" s="64">
        <f t="shared" si="30"/>
        <v>0</v>
      </c>
      <c r="N310" s="64">
        <f t="shared" si="28"/>
        <v>0</v>
      </c>
      <c r="O310" s="64">
        <f t="shared" si="29"/>
        <v>0</v>
      </c>
    </row>
    <row r="311" spans="1:15" s="48" customFormat="1" ht="15" x14ac:dyDescent="0.2">
      <c r="A311" s="44"/>
      <c r="B311" s="45"/>
      <c r="C311" s="46"/>
      <c r="D311" s="46"/>
      <c r="E311" s="47"/>
      <c r="F311" s="47"/>
      <c r="G311" s="47"/>
      <c r="H311" s="47"/>
      <c r="I311" s="47"/>
      <c r="J311" s="53" t="str">
        <f t="shared" si="27"/>
        <v>no</v>
      </c>
      <c r="K311" s="64">
        <f t="shared" si="32"/>
        <v>0</v>
      </c>
      <c r="L311" s="64">
        <f t="shared" si="31"/>
        <v>0</v>
      </c>
      <c r="M311" s="64">
        <f t="shared" si="30"/>
        <v>0</v>
      </c>
      <c r="N311" s="64">
        <f t="shared" si="28"/>
        <v>0</v>
      </c>
      <c r="O311" s="64">
        <f t="shared" si="29"/>
        <v>0</v>
      </c>
    </row>
    <row r="312" spans="1:15" s="48" customFormat="1" ht="15" x14ac:dyDescent="0.2">
      <c r="A312" s="44"/>
      <c r="B312" s="45"/>
      <c r="C312" s="46"/>
      <c r="D312" s="46"/>
      <c r="E312" s="47"/>
      <c r="F312" s="47"/>
      <c r="G312" s="47"/>
      <c r="H312" s="47"/>
      <c r="I312" s="47"/>
      <c r="J312" s="53" t="str">
        <f t="shared" si="27"/>
        <v>no</v>
      </c>
      <c r="K312" s="64">
        <f t="shared" si="32"/>
        <v>0</v>
      </c>
      <c r="L312" s="64">
        <f t="shared" si="31"/>
        <v>0</v>
      </c>
      <c r="M312" s="64">
        <f t="shared" si="30"/>
        <v>0</v>
      </c>
      <c r="N312" s="64">
        <f t="shared" si="28"/>
        <v>0</v>
      </c>
      <c r="O312" s="64">
        <f t="shared" si="29"/>
        <v>0</v>
      </c>
    </row>
    <row r="313" spans="1:15" s="48" customFormat="1" ht="15" x14ac:dyDescent="0.2">
      <c r="A313" s="44"/>
      <c r="B313" s="45"/>
      <c r="C313" s="46"/>
      <c r="D313" s="46"/>
      <c r="E313" s="47"/>
      <c r="F313" s="47"/>
      <c r="G313" s="47"/>
      <c r="H313" s="47"/>
      <c r="I313" s="47"/>
      <c r="J313" s="53" t="str">
        <f t="shared" si="27"/>
        <v>no</v>
      </c>
      <c r="K313" s="64">
        <f t="shared" si="32"/>
        <v>0</v>
      </c>
      <c r="L313" s="64">
        <f t="shared" si="31"/>
        <v>0</v>
      </c>
      <c r="M313" s="64">
        <f t="shared" si="30"/>
        <v>0</v>
      </c>
      <c r="N313" s="64">
        <f t="shared" si="28"/>
        <v>0</v>
      </c>
      <c r="O313" s="64">
        <f t="shared" si="29"/>
        <v>0</v>
      </c>
    </row>
    <row r="314" spans="1:15" s="48" customFormat="1" ht="15" x14ac:dyDescent="0.2">
      <c r="A314" s="44"/>
      <c r="B314" s="45"/>
      <c r="C314" s="46"/>
      <c r="D314" s="46"/>
      <c r="E314" s="47"/>
      <c r="F314" s="47"/>
      <c r="G314" s="47"/>
      <c r="H314" s="47"/>
      <c r="I314" s="47"/>
      <c r="J314" s="53" t="str">
        <f t="shared" si="27"/>
        <v>no</v>
      </c>
      <c r="K314" s="64">
        <f t="shared" si="32"/>
        <v>0</v>
      </c>
      <c r="L314" s="64">
        <f t="shared" si="31"/>
        <v>0</v>
      </c>
      <c r="M314" s="64">
        <f t="shared" si="30"/>
        <v>0</v>
      </c>
      <c r="N314" s="64">
        <f t="shared" si="28"/>
        <v>0</v>
      </c>
      <c r="O314" s="64">
        <f t="shared" si="29"/>
        <v>0</v>
      </c>
    </row>
    <row r="315" spans="1:15" s="48" customFormat="1" ht="15" x14ac:dyDescent="0.2">
      <c r="A315" s="44"/>
      <c r="B315" s="45"/>
      <c r="C315" s="46"/>
      <c r="D315" s="46"/>
      <c r="E315" s="47"/>
      <c r="F315" s="47"/>
      <c r="G315" s="47"/>
      <c r="H315" s="47"/>
      <c r="I315" s="47"/>
      <c r="J315" s="53" t="str">
        <f t="shared" si="27"/>
        <v>no</v>
      </c>
      <c r="K315" s="64">
        <f t="shared" si="32"/>
        <v>0</v>
      </c>
      <c r="L315" s="64">
        <f t="shared" si="31"/>
        <v>0</v>
      </c>
      <c r="M315" s="64">
        <f t="shared" si="30"/>
        <v>0</v>
      </c>
      <c r="N315" s="64">
        <f t="shared" si="28"/>
        <v>0</v>
      </c>
      <c r="O315" s="64">
        <f t="shared" si="29"/>
        <v>0</v>
      </c>
    </row>
    <row r="316" spans="1:15" s="48" customFormat="1" ht="15" x14ac:dyDescent="0.2">
      <c r="A316" s="44"/>
      <c r="B316" s="45"/>
      <c r="C316" s="46"/>
      <c r="D316" s="46"/>
      <c r="E316" s="47"/>
      <c r="F316" s="47"/>
      <c r="G316" s="47"/>
      <c r="H316" s="47"/>
      <c r="I316" s="47"/>
      <c r="J316" s="53" t="str">
        <f t="shared" si="27"/>
        <v>no</v>
      </c>
      <c r="K316" s="64">
        <f t="shared" si="32"/>
        <v>0</v>
      </c>
      <c r="L316" s="64">
        <f t="shared" si="31"/>
        <v>0</v>
      </c>
      <c r="M316" s="64">
        <f t="shared" si="30"/>
        <v>0</v>
      </c>
      <c r="N316" s="64">
        <f t="shared" si="28"/>
        <v>0</v>
      </c>
      <c r="O316" s="64">
        <f t="shared" si="29"/>
        <v>0</v>
      </c>
    </row>
    <row r="317" spans="1:15" s="48" customFormat="1" ht="15" x14ac:dyDescent="0.2">
      <c r="A317" s="44"/>
      <c r="B317" s="45"/>
      <c r="C317" s="46"/>
      <c r="D317" s="46"/>
      <c r="E317" s="47"/>
      <c r="F317" s="47"/>
      <c r="G317" s="47"/>
      <c r="H317" s="47"/>
      <c r="I317" s="47"/>
      <c r="J317" s="53" t="str">
        <f t="shared" ref="J317:J380" si="33">IF(ISBLANK(G317),"no",IF($I317="NR","no",IF($D317="0-0 at half time","no",IF($G317&lt;=$C$8,"yes","no"))))</f>
        <v>no</v>
      </c>
      <c r="K317" s="64">
        <f t="shared" si="32"/>
        <v>0</v>
      </c>
      <c r="L317" s="64">
        <f t="shared" si="31"/>
        <v>0</v>
      </c>
      <c r="M317" s="64">
        <f t="shared" si="30"/>
        <v>0</v>
      </c>
      <c r="N317" s="64">
        <f t="shared" si="28"/>
        <v>0</v>
      </c>
      <c r="O317" s="64">
        <f t="shared" si="29"/>
        <v>0</v>
      </c>
    </row>
    <row r="318" spans="1:15" s="48" customFormat="1" ht="15" x14ac:dyDescent="0.2">
      <c r="A318" s="44"/>
      <c r="B318" s="45"/>
      <c r="C318" s="46"/>
      <c r="D318" s="46"/>
      <c r="E318" s="47"/>
      <c r="F318" s="47"/>
      <c r="G318" s="47"/>
      <c r="H318" s="47"/>
      <c r="I318" s="47"/>
      <c r="J318" s="53" t="str">
        <f t="shared" si="33"/>
        <v>no</v>
      </c>
      <c r="K318" s="64">
        <f t="shared" si="32"/>
        <v>0</v>
      </c>
      <c r="L318" s="64">
        <f t="shared" si="31"/>
        <v>0</v>
      </c>
      <c r="M318" s="64">
        <f t="shared" si="30"/>
        <v>0</v>
      </c>
      <c r="N318" s="64">
        <f t="shared" si="28"/>
        <v>0</v>
      </c>
      <c r="O318" s="64">
        <f t="shared" si="29"/>
        <v>0</v>
      </c>
    </row>
    <row r="319" spans="1:15" s="48" customFormat="1" ht="15" x14ac:dyDescent="0.2">
      <c r="A319" s="44"/>
      <c r="B319" s="45"/>
      <c r="C319" s="46"/>
      <c r="D319" s="46"/>
      <c r="E319" s="47"/>
      <c r="F319" s="47"/>
      <c r="G319" s="47"/>
      <c r="H319" s="47"/>
      <c r="I319" s="47"/>
      <c r="J319" s="53" t="str">
        <f t="shared" si="33"/>
        <v>no</v>
      </c>
      <c r="K319" s="64">
        <f t="shared" si="32"/>
        <v>0</v>
      </c>
      <c r="L319" s="64">
        <f t="shared" si="31"/>
        <v>0</v>
      </c>
      <c r="M319" s="64">
        <f t="shared" si="30"/>
        <v>0</v>
      </c>
      <c r="N319" s="64">
        <f t="shared" si="28"/>
        <v>0</v>
      </c>
      <c r="O319" s="64">
        <f t="shared" si="29"/>
        <v>0</v>
      </c>
    </row>
    <row r="320" spans="1:15" s="48" customFormat="1" ht="15" x14ac:dyDescent="0.2">
      <c r="A320" s="44"/>
      <c r="B320" s="45"/>
      <c r="C320" s="46"/>
      <c r="D320" s="46"/>
      <c r="E320" s="47"/>
      <c r="F320" s="47"/>
      <c r="G320" s="47"/>
      <c r="H320" s="47"/>
      <c r="I320" s="47"/>
      <c r="J320" s="53" t="str">
        <f t="shared" si="33"/>
        <v>no</v>
      </c>
      <c r="K320" s="64">
        <f t="shared" si="32"/>
        <v>0</v>
      </c>
      <c r="L320" s="64">
        <f t="shared" si="31"/>
        <v>0</v>
      </c>
      <c r="M320" s="64">
        <f t="shared" si="30"/>
        <v>0</v>
      </c>
      <c r="N320" s="64">
        <f t="shared" si="28"/>
        <v>0</v>
      </c>
      <c r="O320" s="64">
        <f t="shared" si="29"/>
        <v>0</v>
      </c>
    </row>
    <row r="321" spans="1:15" s="48" customFormat="1" ht="15" x14ac:dyDescent="0.2">
      <c r="A321" s="44"/>
      <c r="B321" s="45"/>
      <c r="C321" s="46"/>
      <c r="D321" s="46"/>
      <c r="E321" s="47"/>
      <c r="F321" s="47"/>
      <c r="G321" s="47"/>
      <c r="H321" s="47"/>
      <c r="I321" s="47"/>
      <c r="J321" s="53" t="str">
        <f t="shared" si="33"/>
        <v>no</v>
      </c>
      <c r="K321" s="64">
        <f t="shared" si="32"/>
        <v>0</v>
      </c>
      <c r="L321" s="64">
        <f t="shared" si="31"/>
        <v>0</v>
      </c>
      <c r="M321" s="64">
        <f t="shared" si="30"/>
        <v>0</v>
      </c>
      <c r="N321" s="64">
        <f t="shared" si="28"/>
        <v>0</v>
      </c>
      <c r="O321" s="64">
        <f t="shared" si="29"/>
        <v>0</v>
      </c>
    </row>
    <row r="322" spans="1:15" s="48" customFormat="1" ht="15" x14ac:dyDescent="0.2">
      <c r="A322" s="44"/>
      <c r="B322" s="45"/>
      <c r="C322" s="46"/>
      <c r="D322" s="46"/>
      <c r="E322" s="47"/>
      <c r="F322" s="47"/>
      <c r="G322" s="47"/>
      <c r="H322" s="47"/>
      <c r="I322" s="47"/>
      <c r="J322" s="53" t="str">
        <f t="shared" si="33"/>
        <v>no</v>
      </c>
      <c r="K322" s="64">
        <f t="shared" si="32"/>
        <v>0</v>
      </c>
      <c r="L322" s="64">
        <f t="shared" si="31"/>
        <v>0</v>
      </c>
      <c r="M322" s="64">
        <f t="shared" si="30"/>
        <v>0</v>
      </c>
      <c r="N322" s="64">
        <f t="shared" si="28"/>
        <v>0</v>
      </c>
      <c r="O322" s="64">
        <f t="shared" si="29"/>
        <v>0</v>
      </c>
    </row>
    <row r="323" spans="1:15" s="48" customFormat="1" ht="15" x14ac:dyDescent="0.2">
      <c r="A323" s="44"/>
      <c r="B323" s="45"/>
      <c r="C323" s="46"/>
      <c r="D323" s="46"/>
      <c r="E323" s="47"/>
      <c r="F323" s="47"/>
      <c r="G323" s="47"/>
      <c r="H323" s="47"/>
      <c r="I323" s="47"/>
      <c r="J323" s="53" t="str">
        <f t="shared" si="33"/>
        <v>no</v>
      </c>
      <c r="K323" s="64">
        <f t="shared" si="32"/>
        <v>0</v>
      </c>
      <c r="L323" s="64">
        <f t="shared" si="31"/>
        <v>0</v>
      </c>
      <c r="M323" s="64">
        <f t="shared" si="30"/>
        <v>0</v>
      </c>
      <c r="N323" s="64">
        <f t="shared" si="28"/>
        <v>0</v>
      </c>
      <c r="O323" s="64">
        <f t="shared" si="29"/>
        <v>0</v>
      </c>
    </row>
    <row r="324" spans="1:15" s="48" customFormat="1" ht="15" x14ac:dyDescent="0.2">
      <c r="A324" s="44"/>
      <c r="B324" s="45"/>
      <c r="C324" s="46"/>
      <c r="D324" s="46"/>
      <c r="E324" s="47"/>
      <c r="F324" s="47"/>
      <c r="G324" s="47"/>
      <c r="H324" s="47"/>
      <c r="I324" s="47"/>
      <c r="J324" s="53" t="str">
        <f t="shared" si="33"/>
        <v>no</v>
      </c>
      <c r="K324" s="64">
        <f t="shared" si="32"/>
        <v>0</v>
      </c>
      <c r="L324" s="64">
        <f t="shared" si="31"/>
        <v>0</v>
      </c>
      <c r="M324" s="64">
        <f t="shared" si="30"/>
        <v>0</v>
      </c>
      <c r="N324" s="64">
        <f t="shared" si="28"/>
        <v>0</v>
      </c>
      <c r="O324" s="64">
        <f t="shared" si="29"/>
        <v>0</v>
      </c>
    </row>
    <row r="325" spans="1:15" s="48" customFormat="1" ht="15" x14ac:dyDescent="0.2">
      <c r="A325" s="44"/>
      <c r="B325" s="45"/>
      <c r="C325" s="46"/>
      <c r="D325" s="46"/>
      <c r="E325" s="47"/>
      <c r="F325" s="47"/>
      <c r="G325" s="47"/>
      <c r="H325" s="47"/>
      <c r="I325" s="47"/>
      <c r="J325" s="53" t="str">
        <f t="shared" si="33"/>
        <v>no</v>
      </c>
      <c r="K325" s="64">
        <f t="shared" si="32"/>
        <v>0</v>
      </c>
      <c r="L325" s="64">
        <f t="shared" si="31"/>
        <v>0</v>
      </c>
      <c r="M325" s="64">
        <f t="shared" si="30"/>
        <v>0</v>
      </c>
      <c r="N325" s="64">
        <f t="shared" si="28"/>
        <v>0</v>
      </c>
      <c r="O325" s="64">
        <f t="shared" si="29"/>
        <v>0</v>
      </c>
    </row>
    <row r="326" spans="1:15" s="48" customFormat="1" ht="15" x14ac:dyDescent="0.2">
      <c r="A326" s="44"/>
      <c r="B326" s="45"/>
      <c r="C326" s="46"/>
      <c r="D326" s="46"/>
      <c r="E326" s="47"/>
      <c r="F326" s="47"/>
      <c r="G326" s="47"/>
      <c r="H326" s="47"/>
      <c r="I326" s="47"/>
      <c r="J326" s="53" t="str">
        <f t="shared" si="33"/>
        <v>no</v>
      </c>
      <c r="K326" s="64">
        <f t="shared" si="32"/>
        <v>0</v>
      </c>
      <c r="L326" s="64">
        <f t="shared" si="31"/>
        <v>0</v>
      </c>
      <c r="M326" s="64">
        <f t="shared" si="30"/>
        <v>0</v>
      </c>
      <c r="N326" s="64">
        <f t="shared" si="28"/>
        <v>0</v>
      </c>
      <c r="O326" s="64">
        <f t="shared" si="29"/>
        <v>0</v>
      </c>
    </row>
    <row r="327" spans="1:15" s="48" customFormat="1" ht="15" x14ac:dyDescent="0.2">
      <c r="A327" s="44"/>
      <c r="B327" s="45"/>
      <c r="C327" s="46"/>
      <c r="D327" s="46"/>
      <c r="E327" s="47"/>
      <c r="F327" s="47"/>
      <c r="G327" s="47"/>
      <c r="H327" s="47"/>
      <c r="I327" s="47"/>
      <c r="J327" s="53" t="str">
        <f t="shared" si="33"/>
        <v>no</v>
      </c>
      <c r="K327" s="64">
        <f t="shared" si="32"/>
        <v>0</v>
      </c>
      <c r="L327" s="64">
        <f t="shared" si="31"/>
        <v>0</v>
      </c>
      <c r="M327" s="64">
        <f t="shared" si="30"/>
        <v>0</v>
      </c>
      <c r="N327" s="64">
        <f t="shared" si="28"/>
        <v>0</v>
      </c>
      <c r="O327" s="64">
        <f t="shared" si="29"/>
        <v>0</v>
      </c>
    </row>
    <row r="328" spans="1:15" s="48" customFormat="1" ht="15" x14ac:dyDescent="0.2">
      <c r="A328" s="44"/>
      <c r="B328" s="45"/>
      <c r="C328" s="46"/>
      <c r="D328" s="46"/>
      <c r="E328" s="47"/>
      <c r="F328" s="47"/>
      <c r="G328" s="47"/>
      <c r="H328" s="47"/>
      <c r="I328" s="47"/>
      <c r="J328" s="53" t="str">
        <f t="shared" si="33"/>
        <v>no</v>
      </c>
      <c r="K328" s="64">
        <f t="shared" si="32"/>
        <v>0</v>
      </c>
      <c r="L328" s="64">
        <f t="shared" si="31"/>
        <v>0</v>
      </c>
      <c r="M328" s="64">
        <f t="shared" si="30"/>
        <v>0</v>
      </c>
      <c r="N328" s="64">
        <f t="shared" si="28"/>
        <v>0</v>
      </c>
      <c r="O328" s="64">
        <f t="shared" si="29"/>
        <v>0</v>
      </c>
    </row>
    <row r="329" spans="1:15" s="48" customFormat="1" ht="15" x14ac:dyDescent="0.2">
      <c r="A329" s="44"/>
      <c r="B329" s="45"/>
      <c r="C329" s="46"/>
      <c r="D329" s="46"/>
      <c r="E329" s="47"/>
      <c r="F329" s="47"/>
      <c r="G329" s="47"/>
      <c r="H329" s="47"/>
      <c r="I329" s="47"/>
      <c r="J329" s="53" t="str">
        <f t="shared" si="33"/>
        <v>no</v>
      </c>
      <c r="K329" s="64">
        <f t="shared" si="32"/>
        <v>0</v>
      </c>
      <c r="L329" s="64">
        <f t="shared" si="31"/>
        <v>0</v>
      </c>
      <c r="M329" s="64">
        <f t="shared" si="30"/>
        <v>0</v>
      </c>
      <c r="N329" s="64">
        <f t="shared" si="28"/>
        <v>0</v>
      </c>
      <c r="O329" s="64">
        <f t="shared" si="29"/>
        <v>0</v>
      </c>
    </row>
    <row r="330" spans="1:15" s="48" customFormat="1" ht="15" x14ac:dyDescent="0.2">
      <c r="A330" s="44"/>
      <c r="B330" s="45"/>
      <c r="C330" s="46"/>
      <c r="D330" s="46"/>
      <c r="E330" s="47"/>
      <c r="F330" s="47"/>
      <c r="G330" s="47"/>
      <c r="H330" s="47"/>
      <c r="I330" s="47"/>
      <c r="J330" s="53" t="str">
        <f t="shared" si="33"/>
        <v>no</v>
      </c>
      <c r="K330" s="64">
        <f t="shared" si="32"/>
        <v>0</v>
      </c>
      <c r="L330" s="64">
        <f t="shared" si="31"/>
        <v>0</v>
      </c>
      <c r="M330" s="64">
        <f t="shared" si="30"/>
        <v>0</v>
      </c>
      <c r="N330" s="64">
        <f t="shared" si="28"/>
        <v>0</v>
      </c>
      <c r="O330" s="64">
        <f t="shared" si="29"/>
        <v>0</v>
      </c>
    </row>
    <row r="331" spans="1:15" s="48" customFormat="1" ht="15" x14ac:dyDescent="0.2">
      <c r="A331" s="44"/>
      <c r="B331" s="45"/>
      <c r="C331" s="46"/>
      <c r="D331" s="46"/>
      <c r="E331" s="47"/>
      <c r="F331" s="47"/>
      <c r="G331" s="47"/>
      <c r="H331" s="47"/>
      <c r="I331" s="47"/>
      <c r="J331" s="53" t="str">
        <f t="shared" si="33"/>
        <v>no</v>
      </c>
      <c r="K331" s="64">
        <f t="shared" si="32"/>
        <v>0</v>
      </c>
      <c r="L331" s="64">
        <f t="shared" si="31"/>
        <v>0</v>
      </c>
      <c r="M331" s="64">
        <f t="shared" si="30"/>
        <v>0</v>
      </c>
      <c r="N331" s="64">
        <f t="shared" si="28"/>
        <v>0</v>
      </c>
      <c r="O331" s="64">
        <f t="shared" si="29"/>
        <v>0</v>
      </c>
    </row>
    <row r="332" spans="1:15" s="48" customFormat="1" ht="15" x14ac:dyDescent="0.2">
      <c r="A332" s="44"/>
      <c r="B332" s="45"/>
      <c r="C332" s="46"/>
      <c r="D332" s="46"/>
      <c r="E332" s="47"/>
      <c r="F332" s="47"/>
      <c r="G332" s="47"/>
      <c r="H332" s="47"/>
      <c r="I332" s="47"/>
      <c r="J332" s="53" t="str">
        <f t="shared" si="33"/>
        <v>no</v>
      </c>
      <c r="K332" s="64">
        <f t="shared" si="32"/>
        <v>0</v>
      </c>
      <c r="L332" s="64">
        <f t="shared" si="31"/>
        <v>0</v>
      </c>
      <c r="M332" s="64">
        <f t="shared" si="30"/>
        <v>0</v>
      </c>
      <c r="N332" s="64">
        <f t="shared" ref="N332:N395" si="34">IF(J332="no",0,$E332*$C$5)</f>
        <v>0</v>
      </c>
      <c r="O332" s="64">
        <f t="shared" ref="O332:O395" si="35">IF(ISBLANK(I332),0,IF(L332&lt;0,-N332,IF(L332=0,0,((N332/($G332-1))*(1-$C$6)))))</f>
        <v>0</v>
      </c>
    </row>
    <row r="333" spans="1:15" s="48" customFormat="1" ht="15" x14ac:dyDescent="0.2">
      <c r="A333" s="44"/>
      <c r="B333" s="45"/>
      <c r="C333" s="46"/>
      <c r="D333" s="46"/>
      <c r="E333" s="47"/>
      <c r="F333" s="47"/>
      <c r="G333" s="47"/>
      <c r="H333" s="47"/>
      <c r="I333" s="47"/>
      <c r="J333" s="53" t="str">
        <f t="shared" si="33"/>
        <v>no</v>
      </c>
      <c r="K333" s="64">
        <f t="shared" si="32"/>
        <v>0</v>
      </c>
      <c r="L333" s="64">
        <f t="shared" si="31"/>
        <v>0</v>
      </c>
      <c r="M333" s="64">
        <f t="shared" si="30"/>
        <v>0</v>
      </c>
      <c r="N333" s="64">
        <f t="shared" si="34"/>
        <v>0</v>
      </c>
      <c r="O333" s="64">
        <f t="shared" si="35"/>
        <v>0</v>
      </c>
    </row>
    <row r="334" spans="1:15" s="48" customFormat="1" ht="15" x14ac:dyDescent="0.2">
      <c r="A334" s="44"/>
      <c r="B334" s="45"/>
      <c r="C334" s="46"/>
      <c r="D334" s="46"/>
      <c r="E334" s="47"/>
      <c r="F334" s="47"/>
      <c r="G334" s="47"/>
      <c r="H334" s="47"/>
      <c r="I334" s="47"/>
      <c r="J334" s="53" t="str">
        <f t="shared" si="33"/>
        <v>no</v>
      </c>
      <c r="K334" s="64">
        <f t="shared" si="32"/>
        <v>0</v>
      </c>
      <c r="L334" s="64">
        <f t="shared" si="31"/>
        <v>0</v>
      </c>
      <c r="M334" s="64">
        <f t="shared" si="30"/>
        <v>0</v>
      </c>
      <c r="N334" s="64">
        <f t="shared" si="34"/>
        <v>0</v>
      </c>
      <c r="O334" s="64">
        <f t="shared" si="35"/>
        <v>0</v>
      </c>
    </row>
    <row r="335" spans="1:15" s="48" customFormat="1" ht="15" x14ac:dyDescent="0.2">
      <c r="A335" s="44"/>
      <c r="B335" s="45"/>
      <c r="C335" s="46"/>
      <c r="D335" s="46"/>
      <c r="E335" s="47"/>
      <c r="F335" s="47"/>
      <c r="G335" s="47"/>
      <c r="H335" s="47"/>
      <c r="I335" s="47"/>
      <c r="J335" s="53" t="str">
        <f t="shared" si="33"/>
        <v>no</v>
      </c>
      <c r="K335" s="64">
        <f t="shared" si="32"/>
        <v>0</v>
      </c>
      <c r="L335" s="64">
        <f t="shared" si="31"/>
        <v>0</v>
      </c>
      <c r="M335" s="64">
        <f t="shared" si="30"/>
        <v>0</v>
      </c>
      <c r="N335" s="64">
        <f t="shared" si="34"/>
        <v>0</v>
      </c>
      <c r="O335" s="64">
        <f t="shared" si="35"/>
        <v>0</v>
      </c>
    </row>
    <row r="336" spans="1:15" s="48" customFormat="1" ht="15" x14ac:dyDescent="0.2">
      <c r="A336" s="44"/>
      <c r="B336" s="45"/>
      <c r="C336" s="46"/>
      <c r="D336" s="46"/>
      <c r="E336" s="47"/>
      <c r="F336" s="47"/>
      <c r="G336" s="47"/>
      <c r="H336" s="47"/>
      <c r="I336" s="47"/>
      <c r="J336" s="53" t="str">
        <f t="shared" si="33"/>
        <v>no</v>
      </c>
      <c r="K336" s="64">
        <f t="shared" si="32"/>
        <v>0</v>
      </c>
      <c r="L336" s="64">
        <f t="shared" si="31"/>
        <v>0</v>
      </c>
      <c r="M336" s="64">
        <f t="shared" si="30"/>
        <v>0</v>
      </c>
      <c r="N336" s="64">
        <f t="shared" si="34"/>
        <v>0</v>
      </c>
      <c r="O336" s="64">
        <f t="shared" si="35"/>
        <v>0</v>
      </c>
    </row>
    <row r="337" spans="1:15" s="48" customFormat="1" ht="15" x14ac:dyDescent="0.2">
      <c r="A337" s="44"/>
      <c r="B337" s="45"/>
      <c r="C337" s="46"/>
      <c r="D337" s="46"/>
      <c r="E337" s="47"/>
      <c r="F337" s="47"/>
      <c r="G337" s="47"/>
      <c r="H337" s="47"/>
      <c r="I337" s="47"/>
      <c r="J337" s="53" t="str">
        <f t="shared" si="33"/>
        <v>no</v>
      </c>
      <c r="K337" s="64">
        <f t="shared" si="32"/>
        <v>0</v>
      </c>
      <c r="L337" s="64">
        <f t="shared" si="31"/>
        <v>0</v>
      </c>
      <c r="M337" s="64">
        <f t="shared" si="30"/>
        <v>0</v>
      </c>
      <c r="N337" s="64">
        <f t="shared" si="34"/>
        <v>0</v>
      </c>
      <c r="O337" s="64">
        <f t="shared" si="35"/>
        <v>0</v>
      </c>
    </row>
    <row r="338" spans="1:15" s="48" customFormat="1" ht="15" x14ac:dyDescent="0.2">
      <c r="A338" s="44"/>
      <c r="B338" s="45"/>
      <c r="C338" s="46"/>
      <c r="D338" s="46"/>
      <c r="E338" s="47"/>
      <c r="F338" s="47"/>
      <c r="G338" s="47"/>
      <c r="H338" s="47"/>
      <c r="I338" s="47"/>
      <c r="J338" s="53" t="str">
        <f t="shared" si="33"/>
        <v>no</v>
      </c>
      <c r="K338" s="64">
        <f t="shared" si="32"/>
        <v>0</v>
      </c>
      <c r="L338" s="64">
        <f t="shared" si="31"/>
        <v>0</v>
      </c>
      <c r="M338" s="64">
        <f t="shared" si="30"/>
        <v>0</v>
      </c>
      <c r="N338" s="64">
        <f t="shared" si="34"/>
        <v>0</v>
      </c>
      <c r="O338" s="64">
        <f t="shared" si="35"/>
        <v>0</v>
      </c>
    </row>
    <row r="339" spans="1:15" s="48" customFormat="1" ht="15" x14ac:dyDescent="0.2">
      <c r="A339" s="44"/>
      <c r="B339" s="45"/>
      <c r="C339" s="46"/>
      <c r="D339" s="46"/>
      <c r="E339" s="47"/>
      <c r="F339" s="47"/>
      <c r="G339" s="47"/>
      <c r="H339" s="47"/>
      <c r="I339" s="47"/>
      <c r="J339" s="53" t="str">
        <f t="shared" si="33"/>
        <v>no</v>
      </c>
      <c r="K339" s="64">
        <f t="shared" si="32"/>
        <v>0</v>
      </c>
      <c r="L339" s="64">
        <f t="shared" si="31"/>
        <v>0</v>
      </c>
      <c r="M339" s="64">
        <f t="shared" si="30"/>
        <v>0</v>
      </c>
      <c r="N339" s="64">
        <f t="shared" si="34"/>
        <v>0</v>
      </c>
      <c r="O339" s="64">
        <f t="shared" si="35"/>
        <v>0</v>
      </c>
    </row>
    <row r="340" spans="1:15" s="48" customFormat="1" ht="15" x14ac:dyDescent="0.2">
      <c r="A340" s="44"/>
      <c r="B340" s="45"/>
      <c r="C340" s="46"/>
      <c r="D340" s="46"/>
      <c r="E340" s="47"/>
      <c r="F340" s="47"/>
      <c r="G340" s="47"/>
      <c r="H340" s="47"/>
      <c r="I340" s="47"/>
      <c r="J340" s="53" t="str">
        <f t="shared" si="33"/>
        <v>no</v>
      </c>
      <c r="K340" s="64">
        <f t="shared" si="32"/>
        <v>0</v>
      </c>
      <c r="L340" s="64">
        <f t="shared" si="31"/>
        <v>0</v>
      </c>
      <c r="M340" s="64">
        <f t="shared" si="30"/>
        <v>0</v>
      </c>
      <c r="N340" s="64">
        <f t="shared" si="34"/>
        <v>0</v>
      </c>
      <c r="O340" s="64">
        <f t="shared" si="35"/>
        <v>0</v>
      </c>
    </row>
    <row r="341" spans="1:15" s="48" customFormat="1" ht="15" x14ac:dyDescent="0.2">
      <c r="A341" s="44"/>
      <c r="B341" s="45"/>
      <c r="C341" s="46"/>
      <c r="D341" s="46"/>
      <c r="E341" s="47"/>
      <c r="F341" s="47"/>
      <c r="G341" s="47"/>
      <c r="H341" s="47"/>
      <c r="I341" s="47"/>
      <c r="J341" s="53" t="str">
        <f t="shared" si="33"/>
        <v>no</v>
      </c>
      <c r="K341" s="64">
        <f t="shared" si="32"/>
        <v>0</v>
      </c>
      <c r="L341" s="64">
        <f t="shared" si="31"/>
        <v>0</v>
      </c>
      <c r="M341" s="64">
        <f t="shared" si="30"/>
        <v>0</v>
      </c>
      <c r="N341" s="64">
        <f t="shared" si="34"/>
        <v>0</v>
      </c>
      <c r="O341" s="64">
        <f t="shared" si="35"/>
        <v>0</v>
      </c>
    </row>
    <row r="342" spans="1:15" s="48" customFormat="1" ht="15" x14ac:dyDescent="0.2">
      <c r="A342" s="44"/>
      <c r="B342" s="45"/>
      <c r="C342" s="46"/>
      <c r="D342" s="46"/>
      <c r="E342" s="47"/>
      <c r="F342" s="47"/>
      <c r="G342" s="47"/>
      <c r="H342" s="47"/>
      <c r="I342" s="47"/>
      <c r="J342" s="53" t="str">
        <f t="shared" si="33"/>
        <v>no</v>
      </c>
      <c r="K342" s="64">
        <f t="shared" si="32"/>
        <v>0</v>
      </c>
      <c r="L342" s="64">
        <f t="shared" si="31"/>
        <v>0</v>
      </c>
      <c r="M342" s="64">
        <f t="shared" si="30"/>
        <v>0</v>
      </c>
      <c r="N342" s="64">
        <f t="shared" si="34"/>
        <v>0</v>
      </c>
      <c r="O342" s="64">
        <f t="shared" si="35"/>
        <v>0</v>
      </c>
    </row>
    <row r="343" spans="1:15" s="48" customFormat="1" ht="15" x14ac:dyDescent="0.2">
      <c r="A343" s="44"/>
      <c r="B343" s="45"/>
      <c r="C343" s="46"/>
      <c r="D343" s="46"/>
      <c r="E343" s="47"/>
      <c r="F343" s="47"/>
      <c r="G343" s="47"/>
      <c r="H343" s="47"/>
      <c r="I343" s="47"/>
      <c r="J343" s="53" t="str">
        <f t="shared" si="33"/>
        <v>no</v>
      </c>
      <c r="K343" s="64">
        <f t="shared" si="32"/>
        <v>0</v>
      </c>
      <c r="L343" s="64">
        <f t="shared" si="31"/>
        <v>0</v>
      </c>
      <c r="M343" s="64">
        <f t="shared" si="30"/>
        <v>0</v>
      </c>
      <c r="N343" s="64">
        <f t="shared" si="34"/>
        <v>0</v>
      </c>
      <c r="O343" s="64">
        <f t="shared" si="35"/>
        <v>0</v>
      </c>
    </row>
    <row r="344" spans="1:15" s="48" customFormat="1" ht="15" x14ac:dyDescent="0.2">
      <c r="A344" s="44"/>
      <c r="B344" s="45"/>
      <c r="C344" s="46"/>
      <c r="D344" s="46"/>
      <c r="E344" s="47"/>
      <c r="F344" s="47"/>
      <c r="G344" s="47"/>
      <c r="H344" s="47"/>
      <c r="I344" s="47"/>
      <c r="J344" s="53" t="str">
        <f t="shared" si="33"/>
        <v>no</v>
      </c>
      <c r="K344" s="64">
        <f t="shared" si="32"/>
        <v>0</v>
      </c>
      <c r="L344" s="64">
        <f t="shared" si="31"/>
        <v>0</v>
      </c>
      <c r="M344" s="64">
        <f t="shared" si="30"/>
        <v>0</v>
      </c>
      <c r="N344" s="64">
        <f t="shared" si="34"/>
        <v>0</v>
      </c>
      <c r="O344" s="64">
        <f t="shared" si="35"/>
        <v>0</v>
      </c>
    </row>
    <row r="345" spans="1:15" s="48" customFormat="1" ht="15" x14ac:dyDescent="0.2">
      <c r="A345" s="44"/>
      <c r="B345" s="45"/>
      <c r="C345" s="46"/>
      <c r="D345" s="46"/>
      <c r="E345" s="47"/>
      <c r="F345" s="47"/>
      <c r="G345" s="47"/>
      <c r="H345" s="47"/>
      <c r="I345" s="47"/>
      <c r="J345" s="53" t="str">
        <f t="shared" si="33"/>
        <v>no</v>
      </c>
      <c r="K345" s="64">
        <f t="shared" si="32"/>
        <v>0</v>
      </c>
      <c r="L345" s="64">
        <f t="shared" si="31"/>
        <v>0</v>
      </c>
      <c r="M345" s="64">
        <f t="shared" si="30"/>
        <v>0</v>
      </c>
      <c r="N345" s="64">
        <f t="shared" si="34"/>
        <v>0</v>
      </c>
      <c r="O345" s="64">
        <f t="shared" si="35"/>
        <v>0</v>
      </c>
    </row>
    <row r="346" spans="1:15" s="48" customFormat="1" ht="15" x14ac:dyDescent="0.2">
      <c r="A346" s="44"/>
      <c r="B346" s="45"/>
      <c r="C346" s="46"/>
      <c r="D346" s="46"/>
      <c r="E346" s="47"/>
      <c r="F346" s="47"/>
      <c r="G346" s="47"/>
      <c r="H346" s="47"/>
      <c r="I346" s="47"/>
      <c r="J346" s="53" t="str">
        <f t="shared" si="33"/>
        <v>no</v>
      </c>
      <c r="K346" s="64">
        <f t="shared" si="32"/>
        <v>0</v>
      </c>
      <c r="L346" s="64">
        <f t="shared" si="31"/>
        <v>0</v>
      </c>
      <c r="M346" s="64">
        <f t="shared" si="30"/>
        <v>0</v>
      </c>
      <c r="N346" s="64">
        <f t="shared" si="34"/>
        <v>0</v>
      </c>
      <c r="O346" s="64">
        <f t="shared" si="35"/>
        <v>0</v>
      </c>
    </row>
    <row r="347" spans="1:15" s="48" customFormat="1" ht="15" x14ac:dyDescent="0.2">
      <c r="A347" s="44"/>
      <c r="B347" s="45"/>
      <c r="C347" s="46"/>
      <c r="D347" s="46"/>
      <c r="E347" s="47"/>
      <c r="F347" s="47"/>
      <c r="G347" s="47"/>
      <c r="H347" s="47"/>
      <c r="I347" s="47"/>
      <c r="J347" s="53" t="str">
        <f t="shared" si="33"/>
        <v>no</v>
      </c>
      <c r="K347" s="64">
        <f t="shared" si="32"/>
        <v>0</v>
      </c>
      <c r="L347" s="64">
        <f t="shared" si="31"/>
        <v>0</v>
      </c>
      <c r="M347" s="64">
        <f t="shared" si="30"/>
        <v>0</v>
      </c>
      <c r="N347" s="64">
        <f t="shared" si="34"/>
        <v>0</v>
      </c>
      <c r="O347" s="64">
        <f t="shared" si="35"/>
        <v>0</v>
      </c>
    </row>
    <row r="348" spans="1:15" s="48" customFormat="1" ht="15" x14ac:dyDescent="0.2">
      <c r="A348" s="44"/>
      <c r="B348" s="45"/>
      <c r="C348" s="46"/>
      <c r="D348" s="46"/>
      <c r="E348" s="47"/>
      <c r="F348" s="47"/>
      <c r="G348" s="47"/>
      <c r="H348" s="47"/>
      <c r="I348" s="47"/>
      <c r="J348" s="53" t="str">
        <f t="shared" si="33"/>
        <v>no</v>
      </c>
      <c r="K348" s="64">
        <f t="shared" si="32"/>
        <v>0</v>
      </c>
      <c r="L348" s="64">
        <f t="shared" si="31"/>
        <v>0</v>
      </c>
      <c r="M348" s="64">
        <f t="shared" ref="M348:M411" si="36">IF($J348="yes",($G348-1)*$C$4*$E348,0)</f>
        <v>0</v>
      </c>
      <c r="N348" s="64">
        <f t="shared" si="34"/>
        <v>0</v>
      </c>
      <c r="O348" s="64">
        <f t="shared" si="35"/>
        <v>0</v>
      </c>
    </row>
    <row r="349" spans="1:15" s="48" customFormat="1" ht="15" x14ac:dyDescent="0.2">
      <c r="A349" s="44"/>
      <c r="B349" s="45"/>
      <c r="C349" s="46"/>
      <c r="D349" s="46"/>
      <c r="E349" s="47"/>
      <c r="F349" s="47"/>
      <c r="G349" s="47"/>
      <c r="H349" s="47"/>
      <c r="I349" s="47"/>
      <c r="J349" s="53" t="str">
        <f t="shared" si="33"/>
        <v>no</v>
      </c>
      <c r="K349" s="64">
        <f t="shared" si="32"/>
        <v>0</v>
      </c>
      <c r="L349" s="64">
        <f t="shared" si="31"/>
        <v>0</v>
      </c>
      <c r="M349" s="64">
        <f t="shared" si="36"/>
        <v>0</v>
      </c>
      <c r="N349" s="64">
        <f t="shared" si="34"/>
        <v>0</v>
      </c>
      <c r="O349" s="64">
        <f t="shared" si="35"/>
        <v>0</v>
      </c>
    </row>
    <row r="350" spans="1:15" s="48" customFormat="1" ht="15" x14ac:dyDescent="0.2">
      <c r="A350" s="44"/>
      <c r="B350" s="45"/>
      <c r="C350" s="46"/>
      <c r="D350" s="46"/>
      <c r="E350" s="47"/>
      <c r="F350" s="47"/>
      <c r="G350" s="47"/>
      <c r="H350" s="47"/>
      <c r="I350" s="47"/>
      <c r="J350" s="53" t="str">
        <f t="shared" si="33"/>
        <v>no</v>
      </c>
      <c r="K350" s="64">
        <f t="shared" si="32"/>
        <v>0</v>
      </c>
      <c r="L350" s="64">
        <f t="shared" si="31"/>
        <v>0</v>
      </c>
      <c r="M350" s="64">
        <f t="shared" si="36"/>
        <v>0</v>
      </c>
      <c r="N350" s="64">
        <f t="shared" si="34"/>
        <v>0</v>
      </c>
      <c r="O350" s="64">
        <f t="shared" si="35"/>
        <v>0</v>
      </c>
    </row>
    <row r="351" spans="1:15" s="48" customFormat="1" ht="15" x14ac:dyDescent="0.2">
      <c r="A351" s="44"/>
      <c r="B351" s="45"/>
      <c r="C351" s="46"/>
      <c r="D351" s="46"/>
      <c r="E351" s="47"/>
      <c r="F351" s="47"/>
      <c r="G351" s="47"/>
      <c r="H351" s="47"/>
      <c r="I351" s="47"/>
      <c r="J351" s="53" t="str">
        <f t="shared" si="33"/>
        <v>no</v>
      </c>
      <c r="K351" s="64">
        <f t="shared" si="32"/>
        <v>0</v>
      </c>
      <c r="L351" s="64">
        <f t="shared" si="31"/>
        <v>0</v>
      </c>
      <c r="M351" s="64">
        <f t="shared" si="36"/>
        <v>0</v>
      </c>
      <c r="N351" s="64">
        <f t="shared" si="34"/>
        <v>0</v>
      </c>
      <c r="O351" s="64">
        <f t="shared" si="35"/>
        <v>0</v>
      </c>
    </row>
    <row r="352" spans="1:15" s="48" customFormat="1" ht="15" x14ac:dyDescent="0.2">
      <c r="A352" s="44"/>
      <c r="B352" s="45"/>
      <c r="C352" s="46"/>
      <c r="D352" s="46"/>
      <c r="E352" s="47"/>
      <c r="F352" s="47"/>
      <c r="G352" s="47"/>
      <c r="H352" s="47"/>
      <c r="I352" s="47"/>
      <c r="J352" s="53" t="str">
        <f t="shared" si="33"/>
        <v>no</v>
      </c>
      <c r="K352" s="64">
        <f t="shared" si="32"/>
        <v>0</v>
      </c>
      <c r="L352" s="64">
        <f t="shared" si="31"/>
        <v>0</v>
      </c>
      <c r="M352" s="64">
        <f t="shared" si="36"/>
        <v>0</v>
      </c>
      <c r="N352" s="64">
        <f t="shared" si="34"/>
        <v>0</v>
      </c>
      <c r="O352" s="64">
        <f t="shared" si="35"/>
        <v>0</v>
      </c>
    </row>
    <row r="353" spans="1:15" s="48" customFormat="1" ht="15" x14ac:dyDescent="0.2">
      <c r="A353" s="44"/>
      <c r="B353" s="45"/>
      <c r="C353" s="46"/>
      <c r="D353" s="46"/>
      <c r="E353" s="47"/>
      <c r="F353" s="47"/>
      <c r="G353" s="47"/>
      <c r="H353" s="47"/>
      <c r="I353" s="47"/>
      <c r="J353" s="53" t="str">
        <f t="shared" si="33"/>
        <v>no</v>
      </c>
      <c r="K353" s="64">
        <f t="shared" si="32"/>
        <v>0</v>
      </c>
      <c r="L353" s="64">
        <f t="shared" si="31"/>
        <v>0</v>
      </c>
      <c r="M353" s="64">
        <f t="shared" si="36"/>
        <v>0</v>
      </c>
      <c r="N353" s="64">
        <f t="shared" si="34"/>
        <v>0</v>
      </c>
      <c r="O353" s="64">
        <f t="shared" si="35"/>
        <v>0</v>
      </c>
    </row>
    <row r="354" spans="1:15" s="48" customFormat="1" ht="15" x14ac:dyDescent="0.2">
      <c r="A354" s="44"/>
      <c r="B354" s="45"/>
      <c r="C354" s="46"/>
      <c r="D354" s="46"/>
      <c r="E354" s="47"/>
      <c r="F354" s="47"/>
      <c r="G354" s="47"/>
      <c r="H354" s="47"/>
      <c r="I354" s="47"/>
      <c r="J354" s="53" t="str">
        <f t="shared" si="33"/>
        <v>no</v>
      </c>
      <c r="K354" s="64">
        <f t="shared" si="32"/>
        <v>0</v>
      </c>
      <c r="L354" s="64">
        <f t="shared" si="31"/>
        <v>0</v>
      </c>
      <c r="M354" s="64">
        <f t="shared" si="36"/>
        <v>0</v>
      </c>
      <c r="N354" s="64">
        <f t="shared" si="34"/>
        <v>0</v>
      </c>
      <c r="O354" s="64">
        <f t="shared" si="35"/>
        <v>0</v>
      </c>
    </row>
    <row r="355" spans="1:15" s="48" customFormat="1" ht="15" x14ac:dyDescent="0.2">
      <c r="A355" s="44"/>
      <c r="B355" s="45"/>
      <c r="C355" s="46"/>
      <c r="D355" s="46"/>
      <c r="E355" s="47"/>
      <c r="F355" s="47"/>
      <c r="G355" s="47"/>
      <c r="H355" s="47"/>
      <c r="I355" s="47"/>
      <c r="J355" s="53" t="str">
        <f t="shared" si="33"/>
        <v>no</v>
      </c>
      <c r="K355" s="64">
        <f t="shared" si="32"/>
        <v>0</v>
      </c>
      <c r="L355" s="64">
        <f t="shared" si="31"/>
        <v>0</v>
      </c>
      <c r="M355" s="64">
        <f t="shared" si="36"/>
        <v>0</v>
      </c>
      <c r="N355" s="64">
        <f t="shared" si="34"/>
        <v>0</v>
      </c>
      <c r="O355" s="64">
        <f t="shared" si="35"/>
        <v>0</v>
      </c>
    </row>
    <row r="356" spans="1:15" s="48" customFormat="1" ht="15" x14ac:dyDescent="0.2">
      <c r="A356" s="44"/>
      <c r="B356" s="45"/>
      <c r="C356" s="46"/>
      <c r="D356" s="46"/>
      <c r="E356" s="47"/>
      <c r="F356" s="47"/>
      <c r="G356" s="47"/>
      <c r="H356" s="47"/>
      <c r="I356" s="47"/>
      <c r="J356" s="53" t="str">
        <f t="shared" si="33"/>
        <v>no</v>
      </c>
      <c r="K356" s="64">
        <f t="shared" si="32"/>
        <v>0</v>
      </c>
      <c r="L356" s="64">
        <f t="shared" si="31"/>
        <v>0</v>
      </c>
      <c r="M356" s="64">
        <f t="shared" si="36"/>
        <v>0</v>
      </c>
      <c r="N356" s="64">
        <f t="shared" si="34"/>
        <v>0</v>
      </c>
      <c r="O356" s="64">
        <f t="shared" si="35"/>
        <v>0</v>
      </c>
    </row>
    <row r="357" spans="1:15" s="48" customFormat="1" ht="15" x14ac:dyDescent="0.2">
      <c r="A357" s="44"/>
      <c r="B357" s="45"/>
      <c r="C357" s="46"/>
      <c r="D357" s="46"/>
      <c r="E357" s="47"/>
      <c r="F357" s="47"/>
      <c r="G357" s="47"/>
      <c r="H357" s="47"/>
      <c r="I357" s="47"/>
      <c r="J357" s="53" t="str">
        <f t="shared" si="33"/>
        <v>no</v>
      </c>
      <c r="K357" s="64">
        <f t="shared" si="32"/>
        <v>0</v>
      </c>
      <c r="L357" s="64">
        <f t="shared" si="31"/>
        <v>0</v>
      </c>
      <c r="M357" s="64">
        <f t="shared" si="36"/>
        <v>0</v>
      </c>
      <c r="N357" s="64">
        <f t="shared" si="34"/>
        <v>0</v>
      </c>
      <c r="O357" s="64">
        <f t="shared" si="35"/>
        <v>0</v>
      </c>
    </row>
    <row r="358" spans="1:15" s="48" customFormat="1" ht="15" x14ac:dyDescent="0.2">
      <c r="A358" s="44"/>
      <c r="B358" s="45"/>
      <c r="C358" s="46"/>
      <c r="D358" s="46"/>
      <c r="E358" s="47"/>
      <c r="F358" s="47"/>
      <c r="G358" s="47"/>
      <c r="H358" s="47"/>
      <c r="I358" s="47"/>
      <c r="J358" s="53" t="str">
        <f t="shared" si="33"/>
        <v>no</v>
      </c>
      <c r="K358" s="64">
        <f t="shared" si="32"/>
        <v>0</v>
      </c>
      <c r="L358" s="64">
        <f t="shared" si="31"/>
        <v>0</v>
      </c>
      <c r="M358" s="64">
        <f t="shared" si="36"/>
        <v>0</v>
      </c>
      <c r="N358" s="64">
        <f t="shared" si="34"/>
        <v>0</v>
      </c>
      <c r="O358" s="64">
        <f t="shared" si="35"/>
        <v>0</v>
      </c>
    </row>
    <row r="359" spans="1:15" s="48" customFormat="1" ht="15" x14ac:dyDescent="0.2">
      <c r="A359" s="44"/>
      <c r="B359" s="45"/>
      <c r="C359" s="46"/>
      <c r="D359" s="46"/>
      <c r="E359" s="47"/>
      <c r="F359" s="47"/>
      <c r="G359" s="47"/>
      <c r="H359" s="47"/>
      <c r="I359" s="47"/>
      <c r="J359" s="53" t="str">
        <f t="shared" si="33"/>
        <v>no</v>
      </c>
      <c r="K359" s="64">
        <f t="shared" si="32"/>
        <v>0</v>
      </c>
      <c r="L359" s="64">
        <f t="shared" si="31"/>
        <v>0</v>
      </c>
      <c r="M359" s="64">
        <f t="shared" si="36"/>
        <v>0</v>
      </c>
      <c r="N359" s="64">
        <f t="shared" si="34"/>
        <v>0</v>
      </c>
      <c r="O359" s="64">
        <f t="shared" si="35"/>
        <v>0</v>
      </c>
    </row>
    <row r="360" spans="1:15" s="48" customFormat="1" ht="15" x14ac:dyDescent="0.2">
      <c r="A360" s="44"/>
      <c r="B360" s="45"/>
      <c r="C360" s="46"/>
      <c r="D360" s="46"/>
      <c r="E360" s="47"/>
      <c r="F360" s="47"/>
      <c r="G360" s="47"/>
      <c r="H360" s="47"/>
      <c r="I360" s="47"/>
      <c r="J360" s="53" t="str">
        <f t="shared" si="33"/>
        <v>no</v>
      </c>
      <c r="K360" s="64">
        <f t="shared" si="32"/>
        <v>0</v>
      </c>
      <c r="L360" s="64">
        <f t="shared" si="31"/>
        <v>0</v>
      </c>
      <c r="M360" s="64">
        <f t="shared" si="36"/>
        <v>0</v>
      </c>
      <c r="N360" s="64">
        <f t="shared" si="34"/>
        <v>0</v>
      </c>
      <c r="O360" s="64">
        <f t="shared" si="35"/>
        <v>0</v>
      </c>
    </row>
    <row r="361" spans="1:15" s="48" customFormat="1" ht="15" x14ac:dyDescent="0.2">
      <c r="A361" s="44"/>
      <c r="B361" s="45"/>
      <c r="C361" s="46"/>
      <c r="D361" s="46"/>
      <c r="E361" s="47"/>
      <c r="F361" s="47"/>
      <c r="G361" s="47"/>
      <c r="H361" s="47"/>
      <c r="I361" s="47"/>
      <c r="J361" s="53" t="str">
        <f t="shared" si="33"/>
        <v>no</v>
      </c>
      <c r="K361" s="64">
        <f t="shared" si="32"/>
        <v>0</v>
      </c>
      <c r="L361" s="64">
        <f t="shared" si="31"/>
        <v>0</v>
      </c>
      <c r="M361" s="64">
        <f t="shared" si="36"/>
        <v>0</v>
      </c>
      <c r="N361" s="64">
        <f t="shared" si="34"/>
        <v>0</v>
      </c>
      <c r="O361" s="64">
        <f t="shared" si="35"/>
        <v>0</v>
      </c>
    </row>
    <row r="362" spans="1:15" s="48" customFormat="1" ht="15" x14ac:dyDescent="0.2">
      <c r="A362" s="44"/>
      <c r="B362" s="45"/>
      <c r="C362" s="46"/>
      <c r="D362" s="46"/>
      <c r="E362" s="47"/>
      <c r="F362" s="47"/>
      <c r="G362" s="47"/>
      <c r="H362" s="47"/>
      <c r="I362" s="47"/>
      <c r="J362" s="53" t="str">
        <f t="shared" si="33"/>
        <v>no</v>
      </c>
      <c r="K362" s="64">
        <f t="shared" si="32"/>
        <v>0</v>
      </c>
      <c r="L362" s="64">
        <f t="shared" si="31"/>
        <v>0</v>
      </c>
      <c r="M362" s="64">
        <f t="shared" si="36"/>
        <v>0</v>
      </c>
      <c r="N362" s="64">
        <f t="shared" si="34"/>
        <v>0</v>
      </c>
      <c r="O362" s="64">
        <f t="shared" si="35"/>
        <v>0</v>
      </c>
    </row>
    <row r="363" spans="1:15" s="48" customFormat="1" ht="15" x14ac:dyDescent="0.2">
      <c r="A363" s="44"/>
      <c r="B363" s="45"/>
      <c r="C363" s="46"/>
      <c r="D363" s="46"/>
      <c r="E363" s="47"/>
      <c r="F363" s="47"/>
      <c r="G363" s="47"/>
      <c r="H363" s="47"/>
      <c r="I363" s="47"/>
      <c r="J363" s="53" t="str">
        <f t="shared" si="33"/>
        <v>no</v>
      </c>
      <c r="K363" s="64">
        <f t="shared" si="32"/>
        <v>0</v>
      </c>
      <c r="L363" s="64">
        <f t="shared" si="31"/>
        <v>0</v>
      </c>
      <c r="M363" s="64">
        <f t="shared" si="36"/>
        <v>0</v>
      </c>
      <c r="N363" s="64">
        <f t="shared" si="34"/>
        <v>0</v>
      </c>
      <c r="O363" s="64">
        <f t="shared" si="35"/>
        <v>0</v>
      </c>
    </row>
    <row r="364" spans="1:15" s="48" customFormat="1" ht="15" x14ac:dyDescent="0.2">
      <c r="A364" s="44"/>
      <c r="B364" s="45"/>
      <c r="C364" s="46"/>
      <c r="D364" s="46"/>
      <c r="E364" s="47"/>
      <c r="F364" s="47"/>
      <c r="G364" s="47"/>
      <c r="H364" s="47"/>
      <c r="I364" s="47"/>
      <c r="J364" s="53" t="str">
        <f t="shared" si="33"/>
        <v>no</v>
      </c>
      <c r="K364" s="64">
        <f t="shared" si="32"/>
        <v>0</v>
      </c>
      <c r="L364" s="64">
        <f t="shared" si="31"/>
        <v>0</v>
      </c>
      <c r="M364" s="64">
        <f t="shared" si="36"/>
        <v>0</v>
      </c>
      <c r="N364" s="64">
        <f t="shared" si="34"/>
        <v>0</v>
      </c>
      <c r="O364" s="64">
        <f t="shared" si="35"/>
        <v>0</v>
      </c>
    </row>
    <row r="365" spans="1:15" s="48" customFormat="1" ht="15" x14ac:dyDescent="0.2">
      <c r="A365" s="44"/>
      <c r="B365" s="45"/>
      <c r="C365" s="46"/>
      <c r="D365" s="46"/>
      <c r="E365" s="47"/>
      <c r="F365" s="47"/>
      <c r="G365" s="47"/>
      <c r="H365" s="47"/>
      <c r="I365" s="47"/>
      <c r="J365" s="53" t="str">
        <f t="shared" si="33"/>
        <v>no</v>
      </c>
      <c r="K365" s="64">
        <f t="shared" si="32"/>
        <v>0</v>
      </c>
      <c r="L365" s="64">
        <f t="shared" si="31"/>
        <v>0</v>
      </c>
      <c r="M365" s="64">
        <f t="shared" si="36"/>
        <v>0</v>
      </c>
      <c r="N365" s="64">
        <f t="shared" si="34"/>
        <v>0</v>
      </c>
      <c r="O365" s="64">
        <f t="shared" si="35"/>
        <v>0</v>
      </c>
    </row>
    <row r="366" spans="1:15" s="48" customFormat="1" ht="15" x14ac:dyDescent="0.2">
      <c r="A366" s="44"/>
      <c r="B366" s="45"/>
      <c r="C366" s="46"/>
      <c r="D366" s="46"/>
      <c r="E366" s="47"/>
      <c r="F366" s="47"/>
      <c r="G366" s="47"/>
      <c r="H366" s="47"/>
      <c r="I366" s="47"/>
      <c r="J366" s="53" t="str">
        <f t="shared" si="33"/>
        <v>no</v>
      </c>
      <c r="K366" s="64">
        <f t="shared" si="32"/>
        <v>0</v>
      </c>
      <c r="L366" s="64">
        <f t="shared" si="31"/>
        <v>0</v>
      </c>
      <c r="M366" s="64">
        <f t="shared" si="36"/>
        <v>0</v>
      </c>
      <c r="N366" s="64">
        <f t="shared" si="34"/>
        <v>0</v>
      </c>
      <c r="O366" s="64">
        <f t="shared" si="35"/>
        <v>0</v>
      </c>
    </row>
    <row r="367" spans="1:15" s="48" customFormat="1" ht="15" x14ac:dyDescent="0.2">
      <c r="A367" s="44"/>
      <c r="B367" s="45"/>
      <c r="C367" s="46"/>
      <c r="D367" s="46"/>
      <c r="E367" s="47"/>
      <c r="F367" s="47"/>
      <c r="G367" s="47"/>
      <c r="H367" s="47"/>
      <c r="I367" s="47"/>
      <c r="J367" s="53" t="str">
        <f t="shared" si="33"/>
        <v>no</v>
      </c>
      <c r="K367" s="64">
        <f t="shared" si="32"/>
        <v>0</v>
      </c>
      <c r="L367" s="64">
        <f t="shared" si="31"/>
        <v>0</v>
      </c>
      <c r="M367" s="64">
        <f t="shared" si="36"/>
        <v>0</v>
      </c>
      <c r="N367" s="64">
        <f t="shared" si="34"/>
        <v>0</v>
      </c>
      <c r="O367" s="64">
        <f t="shared" si="35"/>
        <v>0</v>
      </c>
    </row>
    <row r="368" spans="1:15" s="48" customFormat="1" ht="15" x14ac:dyDescent="0.2">
      <c r="A368" s="44"/>
      <c r="B368" s="45"/>
      <c r="C368" s="46"/>
      <c r="D368" s="46"/>
      <c r="E368" s="47"/>
      <c r="F368" s="47"/>
      <c r="G368" s="47"/>
      <c r="H368" s="47"/>
      <c r="I368" s="47"/>
      <c r="J368" s="53" t="str">
        <f t="shared" si="33"/>
        <v>no</v>
      </c>
      <c r="K368" s="64">
        <f t="shared" si="32"/>
        <v>0</v>
      </c>
      <c r="L368" s="64">
        <f t="shared" ref="L368:L431" si="37">IF(ISBLANK(I368),0,IF($J368="no",0,IF($I368="No",-(($G368-1)*($C$4*$E368)),$C$4*$E368*(1-$C$6))))</f>
        <v>0</v>
      </c>
      <c r="M368" s="64">
        <f t="shared" si="36"/>
        <v>0</v>
      </c>
      <c r="N368" s="64">
        <f t="shared" si="34"/>
        <v>0</v>
      </c>
      <c r="O368" s="64">
        <f t="shared" si="35"/>
        <v>0</v>
      </c>
    </row>
    <row r="369" spans="1:15" s="48" customFormat="1" ht="15" x14ac:dyDescent="0.2">
      <c r="A369" s="44"/>
      <c r="B369" s="45"/>
      <c r="C369" s="46"/>
      <c r="D369" s="46"/>
      <c r="E369" s="47"/>
      <c r="F369" s="47"/>
      <c r="G369" s="47"/>
      <c r="H369" s="47"/>
      <c r="I369" s="47"/>
      <c r="J369" s="53" t="str">
        <f t="shared" si="33"/>
        <v>no</v>
      </c>
      <c r="K369" s="64">
        <f t="shared" si="32"/>
        <v>0</v>
      </c>
      <c r="L369" s="64">
        <f t="shared" si="37"/>
        <v>0</v>
      </c>
      <c r="M369" s="64">
        <f t="shared" si="36"/>
        <v>0</v>
      </c>
      <c r="N369" s="64">
        <f t="shared" si="34"/>
        <v>0</v>
      </c>
      <c r="O369" s="64">
        <f t="shared" si="35"/>
        <v>0</v>
      </c>
    </row>
    <row r="370" spans="1:15" s="48" customFormat="1" ht="15" x14ac:dyDescent="0.2">
      <c r="A370" s="44"/>
      <c r="B370" s="45"/>
      <c r="C370" s="46"/>
      <c r="D370" s="46"/>
      <c r="E370" s="47"/>
      <c r="F370" s="47"/>
      <c r="G370" s="47"/>
      <c r="H370" s="47"/>
      <c r="I370" s="47"/>
      <c r="J370" s="53" t="str">
        <f t="shared" si="33"/>
        <v>no</v>
      </c>
      <c r="K370" s="64">
        <f t="shared" si="32"/>
        <v>0</v>
      </c>
      <c r="L370" s="64">
        <f t="shared" si="37"/>
        <v>0</v>
      </c>
      <c r="M370" s="64">
        <f t="shared" si="36"/>
        <v>0</v>
      </c>
      <c r="N370" s="64">
        <f t="shared" si="34"/>
        <v>0</v>
      </c>
      <c r="O370" s="64">
        <f t="shared" si="35"/>
        <v>0</v>
      </c>
    </row>
    <row r="371" spans="1:15" s="48" customFormat="1" ht="15" x14ac:dyDescent="0.2">
      <c r="A371" s="44"/>
      <c r="B371" s="45"/>
      <c r="C371" s="46"/>
      <c r="D371" s="46"/>
      <c r="E371" s="47"/>
      <c r="F371" s="47"/>
      <c r="G371" s="47"/>
      <c r="H371" s="47"/>
      <c r="I371" s="47"/>
      <c r="J371" s="53" t="str">
        <f t="shared" si="33"/>
        <v>no</v>
      </c>
      <c r="K371" s="64">
        <f t="shared" ref="K371:K434" si="38">$E371*$C$4</f>
        <v>0</v>
      </c>
      <c r="L371" s="64">
        <f t="shared" si="37"/>
        <v>0</v>
      </c>
      <c r="M371" s="64">
        <f t="shared" si="36"/>
        <v>0</v>
      </c>
      <c r="N371" s="64">
        <f t="shared" si="34"/>
        <v>0</v>
      </c>
      <c r="O371" s="64">
        <f t="shared" si="35"/>
        <v>0</v>
      </c>
    </row>
    <row r="372" spans="1:15" s="48" customFormat="1" ht="15" x14ac:dyDescent="0.2">
      <c r="A372" s="44"/>
      <c r="B372" s="45"/>
      <c r="C372" s="46"/>
      <c r="D372" s="46"/>
      <c r="E372" s="47"/>
      <c r="F372" s="47"/>
      <c r="G372" s="47"/>
      <c r="H372" s="47"/>
      <c r="I372" s="47"/>
      <c r="J372" s="53" t="str">
        <f t="shared" si="33"/>
        <v>no</v>
      </c>
      <c r="K372" s="64">
        <f t="shared" si="38"/>
        <v>0</v>
      </c>
      <c r="L372" s="64">
        <f t="shared" si="37"/>
        <v>0</v>
      </c>
      <c r="M372" s="64">
        <f t="shared" si="36"/>
        <v>0</v>
      </c>
      <c r="N372" s="64">
        <f t="shared" si="34"/>
        <v>0</v>
      </c>
      <c r="O372" s="64">
        <f t="shared" si="35"/>
        <v>0</v>
      </c>
    </row>
    <row r="373" spans="1:15" s="48" customFormat="1" ht="15" x14ac:dyDescent="0.2">
      <c r="A373" s="44"/>
      <c r="B373" s="45"/>
      <c r="C373" s="46"/>
      <c r="D373" s="46"/>
      <c r="E373" s="47"/>
      <c r="F373" s="47"/>
      <c r="G373" s="47"/>
      <c r="H373" s="47"/>
      <c r="I373" s="47"/>
      <c r="J373" s="53" t="str">
        <f t="shared" si="33"/>
        <v>no</v>
      </c>
      <c r="K373" s="64">
        <f t="shared" si="38"/>
        <v>0</v>
      </c>
      <c r="L373" s="64">
        <f t="shared" si="37"/>
        <v>0</v>
      </c>
      <c r="M373" s="64">
        <f t="shared" si="36"/>
        <v>0</v>
      </c>
      <c r="N373" s="64">
        <f t="shared" si="34"/>
        <v>0</v>
      </c>
      <c r="O373" s="64">
        <f t="shared" si="35"/>
        <v>0</v>
      </c>
    </row>
    <row r="374" spans="1:15" s="48" customFormat="1" ht="15" x14ac:dyDescent="0.2">
      <c r="A374" s="44"/>
      <c r="B374" s="45"/>
      <c r="C374" s="46"/>
      <c r="D374" s="46"/>
      <c r="E374" s="47"/>
      <c r="F374" s="47"/>
      <c r="G374" s="47"/>
      <c r="H374" s="47"/>
      <c r="I374" s="47"/>
      <c r="J374" s="53" t="str">
        <f t="shared" si="33"/>
        <v>no</v>
      </c>
      <c r="K374" s="64">
        <f t="shared" si="38"/>
        <v>0</v>
      </c>
      <c r="L374" s="64">
        <f t="shared" si="37"/>
        <v>0</v>
      </c>
      <c r="M374" s="64">
        <f t="shared" si="36"/>
        <v>0</v>
      </c>
      <c r="N374" s="64">
        <f t="shared" si="34"/>
        <v>0</v>
      </c>
      <c r="O374" s="64">
        <f t="shared" si="35"/>
        <v>0</v>
      </c>
    </row>
    <row r="375" spans="1:15" s="48" customFormat="1" ht="15" x14ac:dyDescent="0.2">
      <c r="A375" s="44"/>
      <c r="B375" s="45"/>
      <c r="C375" s="46"/>
      <c r="D375" s="46"/>
      <c r="E375" s="47"/>
      <c r="F375" s="47"/>
      <c r="G375" s="47"/>
      <c r="H375" s="47"/>
      <c r="I375" s="47"/>
      <c r="J375" s="53" t="str">
        <f t="shared" si="33"/>
        <v>no</v>
      </c>
      <c r="K375" s="64">
        <f t="shared" si="38"/>
        <v>0</v>
      </c>
      <c r="L375" s="64">
        <f t="shared" si="37"/>
        <v>0</v>
      </c>
      <c r="M375" s="64">
        <f t="shared" si="36"/>
        <v>0</v>
      </c>
      <c r="N375" s="64">
        <f t="shared" si="34"/>
        <v>0</v>
      </c>
      <c r="O375" s="64">
        <f t="shared" si="35"/>
        <v>0</v>
      </c>
    </row>
    <row r="376" spans="1:15" s="48" customFormat="1" ht="15" x14ac:dyDescent="0.2">
      <c r="A376" s="44"/>
      <c r="B376" s="45"/>
      <c r="C376" s="46"/>
      <c r="D376" s="46"/>
      <c r="E376" s="47"/>
      <c r="F376" s="47"/>
      <c r="G376" s="47"/>
      <c r="H376" s="47"/>
      <c r="I376" s="47"/>
      <c r="J376" s="53" t="str">
        <f t="shared" si="33"/>
        <v>no</v>
      </c>
      <c r="K376" s="64">
        <f t="shared" si="38"/>
        <v>0</v>
      </c>
      <c r="L376" s="64">
        <f t="shared" si="37"/>
        <v>0</v>
      </c>
      <c r="M376" s="64">
        <f t="shared" si="36"/>
        <v>0</v>
      </c>
      <c r="N376" s="64">
        <f t="shared" si="34"/>
        <v>0</v>
      </c>
      <c r="O376" s="64">
        <f t="shared" si="35"/>
        <v>0</v>
      </c>
    </row>
    <row r="377" spans="1:15" s="48" customFormat="1" ht="15" x14ac:dyDescent="0.2">
      <c r="A377" s="44"/>
      <c r="B377" s="45"/>
      <c r="C377" s="46"/>
      <c r="D377" s="46"/>
      <c r="E377" s="47"/>
      <c r="F377" s="47"/>
      <c r="G377" s="47"/>
      <c r="H377" s="47"/>
      <c r="I377" s="47"/>
      <c r="J377" s="53" t="str">
        <f t="shared" si="33"/>
        <v>no</v>
      </c>
      <c r="K377" s="64">
        <f t="shared" si="38"/>
        <v>0</v>
      </c>
      <c r="L377" s="64">
        <f t="shared" si="37"/>
        <v>0</v>
      </c>
      <c r="M377" s="64">
        <f t="shared" si="36"/>
        <v>0</v>
      </c>
      <c r="N377" s="64">
        <f t="shared" si="34"/>
        <v>0</v>
      </c>
      <c r="O377" s="64">
        <f t="shared" si="35"/>
        <v>0</v>
      </c>
    </row>
    <row r="378" spans="1:15" s="48" customFormat="1" ht="15" x14ac:dyDescent="0.2">
      <c r="A378" s="44"/>
      <c r="B378" s="45"/>
      <c r="C378" s="46"/>
      <c r="D378" s="46"/>
      <c r="E378" s="47"/>
      <c r="F378" s="47"/>
      <c r="G378" s="47"/>
      <c r="H378" s="47"/>
      <c r="I378" s="47"/>
      <c r="J378" s="53" t="str">
        <f t="shared" si="33"/>
        <v>no</v>
      </c>
      <c r="K378" s="64">
        <f t="shared" si="38"/>
        <v>0</v>
      </c>
      <c r="L378" s="64">
        <f t="shared" si="37"/>
        <v>0</v>
      </c>
      <c r="M378" s="64">
        <f t="shared" si="36"/>
        <v>0</v>
      </c>
      <c r="N378" s="64">
        <f t="shared" si="34"/>
        <v>0</v>
      </c>
      <c r="O378" s="64">
        <f t="shared" si="35"/>
        <v>0</v>
      </c>
    </row>
    <row r="379" spans="1:15" s="48" customFormat="1" ht="15" x14ac:dyDescent="0.2">
      <c r="A379" s="44"/>
      <c r="B379" s="45"/>
      <c r="C379" s="46"/>
      <c r="D379" s="46"/>
      <c r="E379" s="47"/>
      <c r="F379" s="47"/>
      <c r="G379" s="47"/>
      <c r="H379" s="47"/>
      <c r="I379" s="47"/>
      <c r="J379" s="53" t="str">
        <f t="shared" si="33"/>
        <v>no</v>
      </c>
      <c r="K379" s="64">
        <f t="shared" si="38"/>
        <v>0</v>
      </c>
      <c r="L379" s="64">
        <f t="shared" si="37"/>
        <v>0</v>
      </c>
      <c r="M379" s="64">
        <f t="shared" si="36"/>
        <v>0</v>
      </c>
      <c r="N379" s="64">
        <f t="shared" si="34"/>
        <v>0</v>
      </c>
      <c r="O379" s="64">
        <f t="shared" si="35"/>
        <v>0</v>
      </c>
    </row>
    <row r="380" spans="1:15" s="48" customFormat="1" ht="15" x14ac:dyDescent="0.2">
      <c r="A380" s="44"/>
      <c r="B380" s="45"/>
      <c r="C380" s="46"/>
      <c r="D380" s="46"/>
      <c r="E380" s="47"/>
      <c r="F380" s="47"/>
      <c r="G380" s="47"/>
      <c r="H380" s="47"/>
      <c r="I380" s="47"/>
      <c r="J380" s="53" t="str">
        <f t="shared" si="33"/>
        <v>no</v>
      </c>
      <c r="K380" s="64">
        <f t="shared" si="38"/>
        <v>0</v>
      </c>
      <c r="L380" s="64">
        <f t="shared" si="37"/>
        <v>0</v>
      </c>
      <c r="M380" s="64">
        <f t="shared" si="36"/>
        <v>0</v>
      </c>
      <c r="N380" s="64">
        <f t="shared" si="34"/>
        <v>0</v>
      </c>
      <c r="O380" s="64">
        <f t="shared" si="35"/>
        <v>0</v>
      </c>
    </row>
    <row r="381" spans="1:15" s="48" customFormat="1" ht="15" x14ac:dyDescent="0.2">
      <c r="A381" s="44"/>
      <c r="B381" s="45"/>
      <c r="C381" s="46"/>
      <c r="D381" s="46"/>
      <c r="E381" s="47"/>
      <c r="F381" s="47"/>
      <c r="G381" s="47"/>
      <c r="H381" s="47"/>
      <c r="I381" s="47"/>
      <c r="J381" s="53" t="str">
        <f t="shared" ref="J381:J444" si="39">IF(ISBLANK(G381),"no",IF($I381="NR","no",IF($D381="0-0 at half time","no",IF($G381&lt;=$C$8,"yes","no"))))</f>
        <v>no</v>
      </c>
      <c r="K381" s="64">
        <f t="shared" si="38"/>
        <v>0</v>
      </c>
      <c r="L381" s="64">
        <f t="shared" si="37"/>
        <v>0</v>
      </c>
      <c r="M381" s="64">
        <f t="shared" si="36"/>
        <v>0</v>
      </c>
      <c r="N381" s="64">
        <f t="shared" si="34"/>
        <v>0</v>
      </c>
      <c r="O381" s="64">
        <f t="shared" si="35"/>
        <v>0</v>
      </c>
    </row>
    <row r="382" spans="1:15" s="48" customFormat="1" ht="15" x14ac:dyDescent="0.2">
      <c r="A382" s="44"/>
      <c r="B382" s="45"/>
      <c r="C382" s="46"/>
      <c r="D382" s="46"/>
      <c r="E382" s="47"/>
      <c r="F382" s="47"/>
      <c r="G382" s="47"/>
      <c r="H382" s="47"/>
      <c r="I382" s="47"/>
      <c r="J382" s="53" t="str">
        <f t="shared" si="39"/>
        <v>no</v>
      </c>
      <c r="K382" s="64">
        <f t="shared" si="38"/>
        <v>0</v>
      </c>
      <c r="L382" s="64">
        <f t="shared" si="37"/>
        <v>0</v>
      </c>
      <c r="M382" s="64">
        <f t="shared" si="36"/>
        <v>0</v>
      </c>
      <c r="N382" s="64">
        <f t="shared" si="34"/>
        <v>0</v>
      </c>
      <c r="O382" s="64">
        <f t="shared" si="35"/>
        <v>0</v>
      </c>
    </row>
    <row r="383" spans="1:15" s="48" customFormat="1" ht="15" x14ac:dyDescent="0.2">
      <c r="A383" s="44"/>
      <c r="B383" s="45"/>
      <c r="C383" s="46"/>
      <c r="D383" s="46"/>
      <c r="E383" s="47"/>
      <c r="F383" s="47"/>
      <c r="G383" s="47"/>
      <c r="H383" s="47"/>
      <c r="I383" s="47"/>
      <c r="J383" s="53" t="str">
        <f t="shared" si="39"/>
        <v>no</v>
      </c>
      <c r="K383" s="64">
        <f t="shared" si="38"/>
        <v>0</v>
      </c>
      <c r="L383" s="64">
        <f t="shared" si="37"/>
        <v>0</v>
      </c>
      <c r="M383" s="64">
        <f t="shared" si="36"/>
        <v>0</v>
      </c>
      <c r="N383" s="64">
        <f t="shared" si="34"/>
        <v>0</v>
      </c>
      <c r="O383" s="64">
        <f t="shared" si="35"/>
        <v>0</v>
      </c>
    </row>
    <row r="384" spans="1:15" s="48" customFormat="1" ht="15" x14ac:dyDescent="0.2">
      <c r="A384" s="44"/>
      <c r="B384" s="45"/>
      <c r="C384" s="46"/>
      <c r="D384" s="46"/>
      <c r="E384" s="47"/>
      <c r="F384" s="47"/>
      <c r="G384" s="47"/>
      <c r="H384" s="47"/>
      <c r="I384" s="47"/>
      <c r="J384" s="53" t="str">
        <f t="shared" si="39"/>
        <v>no</v>
      </c>
      <c r="K384" s="64">
        <f t="shared" si="38"/>
        <v>0</v>
      </c>
      <c r="L384" s="64">
        <f t="shared" si="37"/>
        <v>0</v>
      </c>
      <c r="M384" s="64">
        <f t="shared" si="36"/>
        <v>0</v>
      </c>
      <c r="N384" s="64">
        <f t="shared" si="34"/>
        <v>0</v>
      </c>
      <c r="O384" s="64">
        <f t="shared" si="35"/>
        <v>0</v>
      </c>
    </row>
    <row r="385" spans="1:15" s="48" customFormat="1" ht="15" x14ac:dyDescent="0.2">
      <c r="A385" s="44"/>
      <c r="B385" s="45"/>
      <c r="C385" s="46"/>
      <c r="D385" s="46"/>
      <c r="E385" s="47"/>
      <c r="F385" s="47"/>
      <c r="G385" s="47"/>
      <c r="H385" s="47"/>
      <c r="I385" s="47"/>
      <c r="J385" s="53" t="str">
        <f t="shared" si="39"/>
        <v>no</v>
      </c>
      <c r="K385" s="64">
        <f t="shared" si="38"/>
        <v>0</v>
      </c>
      <c r="L385" s="64">
        <f t="shared" si="37"/>
        <v>0</v>
      </c>
      <c r="M385" s="64">
        <f t="shared" si="36"/>
        <v>0</v>
      </c>
      <c r="N385" s="64">
        <f t="shared" si="34"/>
        <v>0</v>
      </c>
      <c r="O385" s="64">
        <f t="shared" si="35"/>
        <v>0</v>
      </c>
    </row>
    <row r="386" spans="1:15" s="48" customFormat="1" ht="15" x14ac:dyDescent="0.2">
      <c r="A386" s="44"/>
      <c r="B386" s="45"/>
      <c r="C386" s="46"/>
      <c r="D386" s="46"/>
      <c r="E386" s="47"/>
      <c r="F386" s="47"/>
      <c r="G386" s="47"/>
      <c r="H386" s="47"/>
      <c r="I386" s="47"/>
      <c r="J386" s="53" t="str">
        <f t="shared" si="39"/>
        <v>no</v>
      </c>
      <c r="K386" s="64">
        <f t="shared" si="38"/>
        <v>0</v>
      </c>
      <c r="L386" s="64">
        <f t="shared" si="37"/>
        <v>0</v>
      </c>
      <c r="M386" s="64">
        <f t="shared" si="36"/>
        <v>0</v>
      </c>
      <c r="N386" s="64">
        <f t="shared" si="34"/>
        <v>0</v>
      </c>
      <c r="O386" s="64">
        <f t="shared" si="35"/>
        <v>0</v>
      </c>
    </row>
    <row r="387" spans="1:15" s="48" customFormat="1" ht="15" x14ac:dyDescent="0.2">
      <c r="A387" s="44"/>
      <c r="B387" s="45"/>
      <c r="C387" s="46"/>
      <c r="D387" s="46"/>
      <c r="E387" s="47"/>
      <c r="F387" s="47"/>
      <c r="G387" s="47"/>
      <c r="H387" s="47"/>
      <c r="I387" s="47"/>
      <c r="J387" s="53" t="str">
        <f t="shared" si="39"/>
        <v>no</v>
      </c>
      <c r="K387" s="64">
        <f t="shared" si="38"/>
        <v>0</v>
      </c>
      <c r="L387" s="64">
        <f t="shared" si="37"/>
        <v>0</v>
      </c>
      <c r="M387" s="64">
        <f t="shared" si="36"/>
        <v>0</v>
      </c>
      <c r="N387" s="64">
        <f t="shared" si="34"/>
        <v>0</v>
      </c>
      <c r="O387" s="64">
        <f t="shared" si="35"/>
        <v>0</v>
      </c>
    </row>
    <row r="388" spans="1:15" s="48" customFormat="1" ht="15" x14ac:dyDescent="0.2">
      <c r="A388" s="44"/>
      <c r="B388" s="45"/>
      <c r="C388" s="46"/>
      <c r="D388" s="46"/>
      <c r="E388" s="47"/>
      <c r="F388" s="47"/>
      <c r="G388" s="47"/>
      <c r="H388" s="47"/>
      <c r="I388" s="47"/>
      <c r="J388" s="53" t="str">
        <f t="shared" si="39"/>
        <v>no</v>
      </c>
      <c r="K388" s="64">
        <f t="shared" si="38"/>
        <v>0</v>
      </c>
      <c r="L388" s="64">
        <f t="shared" si="37"/>
        <v>0</v>
      </c>
      <c r="M388" s="64">
        <f t="shared" si="36"/>
        <v>0</v>
      </c>
      <c r="N388" s="64">
        <f t="shared" si="34"/>
        <v>0</v>
      </c>
      <c r="O388" s="64">
        <f t="shared" si="35"/>
        <v>0</v>
      </c>
    </row>
    <row r="389" spans="1:15" s="48" customFormat="1" ht="15" x14ac:dyDescent="0.2">
      <c r="A389" s="44"/>
      <c r="B389" s="45"/>
      <c r="C389" s="46"/>
      <c r="D389" s="46"/>
      <c r="E389" s="47"/>
      <c r="F389" s="47"/>
      <c r="G389" s="47"/>
      <c r="H389" s="47"/>
      <c r="I389" s="47"/>
      <c r="J389" s="53" t="str">
        <f t="shared" si="39"/>
        <v>no</v>
      </c>
      <c r="K389" s="64">
        <f t="shared" si="38"/>
        <v>0</v>
      </c>
      <c r="L389" s="64">
        <f t="shared" si="37"/>
        <v>0</v>
      </c>
      <c r="M389" s="64">
        <f t="shared" si="36"/>
        <v>0</v>
      </c>
      <c r="N389" s="64">
        <f t="shared" si="34"/>
        <v>0</v>
      </c>
      <c r="O389" s="64">
        <f t="shared" si="35"/>
        <v>0</v>
      </c>
    </row>
    <row r="390" spans="1:15" s="48" customFormat="1" ht="15" x14ac:dyDescent="0.2">
      <c r="A390" s="44"/>
      <c r="B390" s="45"/>
      <c r="C390" s="46"/>
      <c r="D390" s="46"/>
      <c r="E390" s="47"/>
      <c r="F390" s="47"/>
      <c r="G390" s="47"/>
      <c r="H390" s="47"/>
      <c r="I390" s="47"/>
      <c r="J390" s="53" t="str">
        <f t="shared" si="39"/>
        <v>no</v>
      </c>
      <c r="K390" s="64">
        <f t="shared" si="38"/>
        <v>0</v>
      </c>
      <c r="L390" s="64">
        <f t="shared" si="37"/>
        <v>0</v>
      </c>
      <c r="M390" s="64">
        <f t="shared" si="36"/>
        <v>0</v>
      </c>
      <c r="N390" s="64">
        <f t="shared" si="34"/>
        <v>0</v>
      </c>
      <c r="O390" s="64">
        <f t="shared" si="35"/>
        <v>0</v>
      </c>
    </row>
    <row r="391" spans="1:15" s="48" customFormat="1" ht="15" x14ac:dyDescent="0.2">
      <c r="A391" s="44"/>
      <c r="B391" s="45"/>
      <c r="C391" s="46"/>
      <c r="D391" s="46"/>
      <c r="E391" s="47"/>
      <c r="F391" s="47"/>
      <c r="G391" s="47"/>
      <c r="H391" s="47"/>
      <c r="I391" s="47"/>
      <c r="J391" s="53" t="str">
        <f t="shared" si="39"/>
        <v>no</v>
      </c>
      <c r="K391" s="64">
        <f t="shared" si="38"/>
        <v>0</v>
      </c>
      <c r="L391" s="64">
        <f t="shared" si="37"/>
        <v>0</v>
      </c>
      <c r="M391" s="64">
        <f t="shared" si="36"/>
        <v>0</v>
      </c>
      <c r="N391" s="64">
        <f t="shared" si="34"/>
        <v>0</v>
      </c>
      <c r="O391" s="64">
        <f t="shared" si="35"/>
        <v>0</v>
      </c>
    </row>
    <row r="392" spans="1:15" s="48" customFormat="1" ht="15" x14ac:dyDescent="0.2">
      <c r="A392" s="44"/>
      <c r="B392" s="45"/>
      <c r="C392" s="46"/>
      <c r="D392" s="46"/>
      <c r="E392" s="47"/>
      <c r="F392" s="47"/>
      <c r="G392" s="47"/>
      <c r="H392" s="47"/>
      <c r="I392" s="47"/>
      <c r="J392" s="53" t="str">
        <f t="shared" si="39"/>
        <v>no</v>
      </c>
      <c r="K392" s="64">
        <f t="shared" si="38"/>
        <v>0</v>
      </c>
      <c r="L392" s="64">
        <f t="shared" si="37"/>
        <v>0</v>
      </c>
      <c r="M392" s="64">
        <f t="shared" si="36"/>
        <v>0</v>
      </c>
      <c r="N392" s="64">
        <f t="shared" si="34"/>
        <v>0</v>
      </c>
      <c r="O392" s="64">
        <f t="shared" si="35"/>
        <v>0</v>
      </c>
    </row>
    <row r="393" spans="1:15" s="48" customFormat="1" ht="15" x14ac:dyDescent="0.2">
      <c r="A393" s="44"/>
      <c r="B393" s="45"/>
      <c r="C393" s="46"/>
      <c r="D393" s="46"/>
      <c r="E393" s="47"/>
      <c r="F393" s="47"/>
      <c r="G393" s="47"/>
      <c r="H393" s="47"/>
      <c r="I393" s="47"/>
      <c r="J393" s="53" t="str">
        <f t="shared" si="39"/>
        <v>no</v>
      </c>
      <c r="K393" s="64">
        <f t="shared" si="38"/>
        <v>0</v>
      </c>
      <c r="L393" s="64">
        <f t="shared" si="37"/>
        <v>0</v>
      </c>
      <c r="M393" s="64">
        <f t="shared" si="36"/>
        <v>0</v>
      </c>
      <c r="N393" s="64">
        <f t="shared" si="34"/>
        <v>0</v>
      </c>
      <c r="O393" s="64">
        <f t="shared" si="35"/>
        <v>0</v>
      </c>
    </row>
    <row r="394" spans="1:15" s="48" customFormat="1" ht="15" x14ac:dyDescent="0.2">
      <c r="A394" s="44"/>
      <c r="B394" s="45"/>
      <c r="C394" s="46"/>
      <c r="D394" s="46"/>
      <c r="E394" s="47"/>
      <c r="F394" s="47"/>
      <c r="G394" s="47"/>
      <c r="H394" s="47"/>
      <c r="I394" s="47"/>
      <c r="J394" s="53" t="str">
        <f t="shared" si="39"/>
        <v>no</v>
      </c>
      <c r="K394" s="64">
        <f t="shared" si="38"/>
        <v>0</v>
      </c>
      <c r="L394" s="64">
        <f t="shared" si="37"/>
        <v>0</v>
      </c>
      <c r="M394" s="64">
        <f t="shared" si="36"/>
        <v>0</v>
      </c>
      <c r="N394" s="64">
        <f t="shared" si="34"/>
        <v>0</v>
      </c>
      <c r="O394" s="64">
        <f t="shared" si="35"/>
        <v>0</v>
      </c>
    </row>
    <row r="395" spans="1:15" s="48" customFormat="1" ht="15" x14ac:dyDescent="0.2">
      <c r="A395" s="44"/>
      <c r="B395" s="45"/>
      <c r="C395" s="46"/>
      <c r="D395" s="46"/>
      <c r="E395" s="47"/>
      <c r="F395" s="47"/>
      <c r="G395" s="47"/>
      <c r="H395" s="47"/>
      <c r="I395" s="47"/>
      <c r="J395" s="53" t="str">
        <f t="shared" si="39"/>
        <v>no</v>
      </c>
      <c r="K395" s="64">
        <f t="shared" si="38"/>
        <v>0</v>
      </c>
      <c r="L395" s="64">
        <f t="shared" si="37"/>
        <v>0</v>
      </c>
      <c r="M395" s="64">
        <f t="shared" si="36"/>
        <v>0</v>
      </c>
      <c r="N395" s="64">
        <f t="shared" si="34"/>
        <v>0</v>
      </c>
      <c r="O395" s="64">
        <f t="shared" si="35"/>
        <v>0</v>
      </c>
    </row>
    <row r="396" spans="1:15" s="48" customFormat="1" ht="15" x14ac:dyDescent="0.2">
      <c r="A396" s="44"/>
      <c r="B396" s="45"/>
      <c r="C396" s="46"/>
      <c r="D396" s="46"/>
      <c r="E396" s="47"/>
      <c r="F396" s="47"/>
      <c r="G396" s="47"/>
      <c r="H396" s="47"/>
      <c r="I396" s="47"/>
      <c r="J396" s="53" t="str">
        <f t="shared" si="39"/>
        <v>no</v>
      </c>
      <c r="K396" s="64">
        <f t="shared" si="38"/>
        <v>0</v>
      </c>
      <c r="L396" s="64">
        <f t="shared" si="37"/>
        <v>0</v>
      </c>
      <c r="M396" s="64">
        <f t="shared" si="36"/>
        <v>0</v>
      </c>
      <c r="N396" s="64">
        <f t="shared" ref="N396:N459" si="40">IF(J396="no",0,$E396*$C$5)</f>
        <v>0</v>
      </c>
      <c r="O396" s="64">
        <f t="shared" ref="O396:O459" si="41">IF(ISBLANK(I396),0,IF(L396&lt;0,-N396,IF(L396=0,0,((N396/($G396-1))*(1-$C$6)))))</f>
        <v>0</v>
      </c>
    </row>
    <row r="397" spans="1:15" s="48" customFormat="1" ht="15" x14ac:dyDescent="0.2">
      <c r="A397" s="44"/>
      <c r="B397" s="45"/>
      <c r="C397" s="46"/>
      <c r="D397" s="46"/>
      <c r="E397" s="47"/>
      <c r="F397" s="47"/>
      <c r="G397" s="47"/>
      <c r="H397" s="47"/>
      <c r="I397" s="47"/>
      <c r="J397" s="53" t="str">
        <f t="shared" si="39"/>
        <v>no</v>
      </c>
      <c r="K397" s="64">
        <f t="shared" si="38"/>
        <v>0</v>
      </c>
      <c r="L397" s="64">
        <f t="shared" si="37"/>
        <v>0</v>
      </c>
      <c r="M397" s="64">
        <f t="shared" si="36"/>
        <v>0</v>
      </c>
      <c r="N397" s="64">
        <f t="shared" si="40"/>
        <v>0</v>
      </c>
      <c r="O397" s="64">
        <f t="shared" si="41"/>
        <v>0</v>
      </c>
    </row>
    <row r="398" spans="1:15" s="48" customFormat="1" ht="15" x14ac:dyDescent="0.2">
      <c r="A398" s="44"/>
      <c r="B398" s="45"/>
      <c r="C398" s="46"/>
      <c r="D398" s="46"/>
      <c r="E398" s="47"/>
      <c r="F398" s="47"/>
      <c r="G398" s="47"/>
      <c r="H398" s="47"/>
      <c r="I398" s="47"/>
      <c r="J398" s="53" t="str">
        <f t="shared" si="39"/>
        <v>no</v>
      </c>
      <c r="K398" s="64">
        <f t="shared" si="38"/>
        <v>0</v>
      </c>
      <c r="L398" s="64">
        <f t="shared" si="37"/>
        <v>0</v>
      </c>
      <c r="M398" s="64">
        <f t="shared" si="36"/>
        <v>0</v>
      </c>
      <c r="N398" s="64">
        <f t="shared" si="40"/>
        <v>0</v>
      </c>
      <c r="O398" s="64">
        <f t="shared" si="41"/>
        <v>0</v>
      </c>
    </row>
    <row r="399" spans="1:15" s="48" customFormat="1" ht="15" x14ac:dyDescent="0.2">
      <c r="A399" s="44"/>
      <c r="B399" s="45"/>
      <c r="C399" s="46"/>
      <c r="D399" s="46"/>
      <c r="E399" s="47"/>
      <c r="F399" s="47"/>
      <c r="G399" s="47"/>
      <c r="H399" s="47"/>
      <c r="I399" s="47"/>
      <c r="J399" s="53" t="str">
        <f t="shared" si="39"/>
        <v>no</v>
      </c>
      <c r="K399" s="64">
        <f t="shared" si="38"/>
        <v>0</v>
      </c>
      <c r="L399" s="64">
        <f t="shared" si="37"/>
        <v>0</v>
      </c>
      <c r="M399" s="64">
        <f t="shared" si="36"/>
        <v>0</v>
      </c>
      <c r="N399" s="64">
        <f t="shared" si="40"/>
        <v>0</v>
      </c>
      <c r="O399" s="64">
        <f t="shared" si="41"/>
        <v>0</v>
      </c>
    </row>
    <row r="400" spans="1:15" s="48" customFormat="1" ht="15" x14ac:dyDescent="0.2">
      <c r="A400" s="44"/>
      <c r="B400" s="45"/>
      <c r="C400" s="46"/>
      <c r="D400" s="46"/>
      <c r="E400" s="47"/>
      <c r="F400" s="47"/>
      <c r="G400" s="47"/>
      <c r="H400" s="47"/>
      <c r="I400" s="47"/>
      <c r="J400" s="53" t="str">
        <f t="shared" si="39"/>
        <v>no</v>
      </c>
      <c r="K400" s="64">
        <f t="shared" si="38"/>
        <v>0</v>
      </c>
      <c r="L400" s="64">
        <f t="shared" si="37"/>
        <v>0</v>
      </c>
      <c r="M400" s="64">
        <f t="shared" si="36"/>
        <v>0</v>
      </c>
      <c r="N400" s="64">
        <f t="shared" si="40"/>
        <v>0</v>
      </c>
      <c r="O400" s="64">
        <f t="shared" si="41"/>
        <v>0</v>
      </c>
    </row>
    <row r="401" spans="1:15" s="48" customFormat="1" ht="15" x14ac:dyDescent="0.2">
      <c r="A401" s="44"/>
      <c r="B401" s="45"/>
      <c r="C401" s="46"/>
      <c r="D401" s="46"/>
      <c r="E401" s="47"/>
      <c r="F401" s="47"/>
      <c r="G401" s="47"/>
      <c r="H401" s="47"/>
      <c r="I401" s="47"/>
      <c r="J401" s="53" t="str">
        <f t="shared" si="39"/>
        <v>no</v>
      </c>
      <c r="K401" s="64">
        <f t="shared" si="38"/>
        <v>0</v>
      </c>
      <c r="L401" s="64">
        <f t="shared" si="37"/>
        <v>0</v>
      </c>
      <c r="M401" s="64">
        <f t="shared" si="36"/>
        <v>0</v>
      </c>
      <c r="N401" s="64">
        <f t="shared" si="40"/>
        <v>0</v>
      </c>
      <c r="O401" s="64">
        <f t="shared" si="41"/>
        <v>0</v>
      </c>
    </row>
    <row r="402" spans="1:15" s="48" customFormat="1" ht="15" x14ac:dyDescent="0.2">
      <c r="A402" s="44"/>
      <c r="B402" s="45"/>
      <c r="C402" s="46"/>
      <c r="D402" s="46"/>
      <c r="E402" s="47"/>
      <c r="F402" s="47"/>
      <c r="G402" s="47"/>
      <c r="H402" s="47"/>
      <c r="I402" s="47"/>
      <c r="J402" s="53" t="str">
        <f t="shared" si="39"/>
        <v>no</v>
      </c>
      <c r="K402" s="64">
        <f t="shared" si="38"/>
        <v>0</v>
      </c>
      <c r="L402" s="64">
        <f t="shared" si="37"/>
        <v>0</v>
      </c>
      <c r="M402" s="64">
        <f t="shared" si="36"/>
        <v>0</v>
      </c>
      <c r="N402" s="64">
        <f t="shared" si="40"/>
        <v>0</v>
      </c>
      <c r="O402" s="64">
        <f t="shared" si="41"/>
        <v>0</v>
      </c>
    </row>
    <row r="403" spans="1:15" s="48" customFormat="1" ht="15" x14ac:dyDescent="0.2">
      <c r="A403" s="44"/>
      <c r="B403" s="45"/>
      <c r="C403" s="46"/>
      <c r="D403" s="46"/>
      <c r="E403" s="47"/>
      <c r="F403" s="47"/>
      <c r="G403" s="47"/>
      <c r="H403" s="47"/>
      <c r="I403" s="47"/>
      <c r="J403" s="53" t="str">
        <f t="shared" si="39"/>
        <v>no</v>
      </c>
      <c r="K403" s="64">
        <f t="shared" si="38"/>
        <v>0</v>
      </c>
      <c r="L403" s="64">
        <f t="shared" si="37"/>
        <v>0</v>
      </c>
      <c r="M403" s="64">
        <f t="shared" si="36"/>
        <v>0</v>
      </c>
      <c r="N403" s="64">
        <f t="shared" si="40"/>
        <v>0</v>
      </c>
      <c r="O403" s="64">
        <f t="shared" si="41"/>
        <v>0</v>
      </c>
    </row>
    <row r="404" spans="1:15" s="48" customFormat="1" ht="15" x14ac:dyDescent="0.2">
      <c r="A404" s="44"/>
      <c r="B404" s="45"/>
      <c r="C404" s="46"/>
      <c r="D404" s="46"/>
      <c r="E404" s="47"/>
      <c r="F404" s="47"/>
      <c r="G404" s="47"/>
      <c r="H404" s="47"/>
      <c r="I404" s="47"/>
      <c r="J404" s="53" t="str">
        <f t="shared" si="39"/>
        <v>no</v>
      </c>
      <c r="K404" s="64">
        <f t="shared" si="38"/>
        <v>0</v>
      </c>
      <c r="L404" s="64">
        <f t="shared" si="37"/>
        <v>0</v>
      </c>
      <c r="M404" s="64">
        <f t="shared" si="36"/>
        <v>0</v>
      </c>
      <c r="N404" s="64">
        <f t="shared" si="40"/>
        <v>0</v>
      </c>
      <c r="O404" s="64">
        <f t="shared" si="41"/>
        <v>0</v>
      </c>
    </row>
    <row r="405" spans="1:15" s="48" customFormat="1" ht="15" x14ac:dyDescent="0.2">
      <c r="A405" s="44"/>
      <c r="B405" s="45"/>
      <c r="C405" s="46"/>
      <c r="D405" s="46"/>
      <c r="E405" s="47"/>
      <c r="F405" s="47"/>
      <c r="G405" s="47"/>
      <c r="H405" s="47"/>
      <c r="I405" s="47"/>
      <c r="J405" s="53" t="str">
        <f t="shared" si="39"/>
        <v>no</v>
      </c>
      <c r="K405" s="64">
        <f t="shared" si="38"/>
        <v>0</v>
      </c>
      <c r="L405" s="64">
        <f t="shared" si="37"/>
        <v>0</v>
      </c>
      <c r="M405" s="64">
        <f t="shared" si="36"/>
        <v>0</v>
      </c>
      <c r="N405" s="64">
        <f t="shared" si="40"/>
        <v>0</v>
      </c>
      <c r="O405" s="64">
        <f t="shared" si="41"/>
        <v>0</v>
      </c>
    </row>
    <row r="406" spans="1:15" s="48" customFormat="1" ht="15" x14ac:dyDescent="0.2">
      <c r="A406" s="44"/>
      <c r="B406" s="45"/>
      <c r="C406" s="46"/>
      <c r="D406" s="46"/>
      <c r="E406" s="47"/>
      <c r="F406" s="47"/>
      <c r="G406" s="47"/>
      <c r="H406" s="47"/>
      <c r="I406" s="47"/>
      <c r="J406" s="53" t="str">
        <f t="shared" si="39"/>
        <v>no</v>
      </c>
      <c r="K406" s="64">
        <f t="shared" si="38"/>
        <v>0</v>
      </c>
      <c r="L406" s="64">
        <f t="shared" si="37"/>
        <v>0</v>
      </c>
      <c r="M406" s="64">
        <f t="shared" si="36"/>
        <v>0</v>
      </c>
      <c r="N406" s="64">
        <f t="shared" si="40"/>
        <v>0</v>
      </c>
      <c r="O406" s="64">
        <f t="shared" si="41"/>
        <v>0</v>
      </c>
    </row>
    <row r="407" spans="1:15" s="48" customFormat="1" ht="15" x14ac:dyDescent="0.2">
      <c r="A407" s="44"/>
      <c r="B407" s="45"/>
      <c r="C407" s="46"/>
      <c r="D407" s="46"/>
      <c r="E407" s="47"/>
      <c r="F407" s="47"/>
      <c r="G407" s="47"/>
      <c r="H407" s="47"/>
      <c r="I407" s="47"/>
      <c r="J407" s="53" t="str">
        <f t="shared" si="39"/>
        <v>no</v>
      </c>
      <c r="K407" s="64">
        <f t="shared" si="38"/>
        <v>0</v>
      </c>
      <c r="L407" s="64">
        <f t="shared" si="37"/>
        <v>0</v>
      </c>
      <c r="M407" s="64">
        <f t="shared" si="36"/>
        <v>0</v>
      </c>
      <c r="N407" s="64">
        <f t="shared" si="40"/>
        <v>0</v>
      </c>
      <c r="O407" s="64">
        <f t="shared" si="41"/>
        <v>0</v>
      </c>
    </row>
    <row r="408" spans="1:15" s="48" customFormat="1" ht="15" x14ac:dyDescent="0.2">
      <c r="A408" s="44"/>
      <c r="B408" s="45"/>
      <c r="C408" s="46"/>
      <c r="D408" s="46"/>
      <c r="E408" s="47"/>
      <c r="F408" s="47"/>
      <c r="G408" s="47"/>
      <c r="H408" s="47"/>
      <c r="I408" s="47"/>
      <c r="J408" s="53" t="str">
        <f t="shared" si="39"/>
        <v>no</v>
      </c>
      <c r="K408" s="64">
        <f t="shared" si="38"/>
        <v>0</v>
      </c>
      <c r="L408" s="64">
        <f t="shared" si="37"/>
        <v>0</v>
      </c>
      <c r="M408" s="64">
        <f t="shared" si="36"/>
        <v>0</v>
      </c>
      <c r="N408" s="64">
        <f t="shared" si="40"/>
        <v>0</v>
      </c>
      <c r="O408" s="64">
        <f t="shared" si="41"/>
        <v>0</v>
      </c>
    </row>
    <row r="409" spans="1:15" s="48" customFormat="1" ht="15" x14ac:dyDescent="0.2">
      <c r="A409" s="44"/>
      <c r="B409" s="45"/>
      <c r="C409" s="46"/>
      <c r="D409" s="46"/>
      <c r="E409" s="47"/>
      <c r="F409" s="47"/>
      <c r="G409" s="47"/>
      <c r="H409" s="47"/>
      <c r="I409" s="47"/>
      <c r="J409" s="53" t="str">
        <f t="shared" si="39"/>
        <v>no</v>
      </c>
      <c r="K409" s="64">
        <f t="shared" si="38"/>
        <v>0</v>
      </c>
      <c r="L409" s="64">
        <f t="shared" si="37"/>
        <v>0</v>
      </c>
      <c r="M409" s="64">
        <f t="shared" si="36"/>
        <v>0</v>
      </c>
      <c r="N409" s="64">
        <f t="shared" si="40"/>
        <v>0</v>
      </c>
      <c r="O409" s="64">
        <f t="shared" si="41"/>
        <v>0</v>
      </c>
    </row>
    <row r="410" spans="1:15" s="48" customFormat="1" ht="15" x14ac:dyDescent="0.2">
      <c r="A410" s="44"/>
      <c r="B410" s="45"/>
      <c r="C410" s="46"/>
      <c r="D410" s="46"/>
      <c r="E410" s="47"/>
      <c r="F410" s="47"/>
      <c r="G410" s="47"/>
      <c r="H410" s="47"/>
      <c r="I410" s="47"/>
      <c r="J410" s="53" t="str">
        <f t="shared" si="39"/>
        <v>no</v>
      </c>
      <c r="K410" s="64">
        <f t="shared" si="38"/>
        <v>0</v>
      </c>
      <c r="L410" s="64">
        <f t="shared" si="37"/>
        <v>0</v>
      </c>
      <c r="M410" s="64">
        <f t="shared" si="36"/>
        <v>0</v>
      </c>
      <c r="N410" s="64">
        <f t="shared" si="40"/>
        <v>0</v>
      </c>
      <c r="O410" s="64">
        <f t="shared" si="41"/>
        <v>0</v>
      </c>
    </row>
    <row r="411" spans="1:15" s="48" customFormat="1" ht="15" x14ac:dyDescent="0.2">
      <c r="A411" s="44"/>
      <c r="B411" s="45"/>
      <c r="C411" s="46"/>
      <c r="D411" s="46"/>
      <c r="E411" s="47"/>
      <c r="F411" s="47"/>
      <c r="G411" s="47"/>
      <c r="H411" s="47"/>
      <c r="I411" s="47"/>
      <c r="J411" s="53" t="str">
        <f t="shared" si="39"/>
        <v>no</v>
      </c>
      <c r="K411" s="64">
        <f t="shared" si="38"/>
        <v>0</v>
      </c>
      <c r="L411" s="64">
        <f t="shared" si="37"/>
        <v>0</v>
      </c>
      <c r="M411" s="64">
        <f t="shared" si="36"/>
        <v>0</v>
      </c>
      <c r="N411" s="64">
        <f t="shared" si="40"/>
        <v>0</v>
      </c>
      <c r="O411" s="64">
        <f t="shared" si="41"/>
        <v>0</v>
      </c>
    </row>
    <row r="412" spans="1:15" s="48" customFormat="1" ht="15" x14ac:dyDescent="0.2">
      <c r="A412" s="44"/>
      <c r="B412" s="45"/>
      <c r="C412" s="46"/>
      <c r="D412" s="46"/>
      <c r="E412" s="47"/>
      <c r="F412" s="47"/>
      <c r="G412" s="47"/>
      <c r="H412" s="47"/>
      <c r="I412" s="47"/>
      <c r="J412" s="53" t="str">
        <f t="shared" si="39"/>
        <v>no</v>
      </c>
      <c r="K412" s="64">
        <f t="shared" si="38"/>
        <v>0</v>
      </c>
      <c r="L412" s="64">
        <f t="shared" si="37"/>
        <v>0</v>
      </c>
      <c r="M412" s="64">
        <f t="shared" ref="M412:M475" si="42">IF($J412="yes",($G412-1)*$C$4*$E412,0)</f>
        <v>0</v>
      </c>
      <c r="N412" s="64">
        <f t="shared" si="40"/>
        <v>0</v>
      </c>
      <c r="O412" s="64">
        <f t="shared" si="41"/>
        <v>0</v>
      </c>
    </row>
    <row r="413" spans="1:15" s="48" customFormat="1" ht="15" x14ac:dyDescent="0.2">
      <c r="A413" s="44"/>
      <c r="B413" s="45"/>
      <c r="C413" s="46"/>
      <c r="D413" s="46"/>
      <c r="E413" s="47"/>
      <c r="F413" s="47"/>
      <c r="G413" s="47"/>
      <c r="H413" s="47"/>
      <c r="I413" s="47"/>
      <c r="J413" s="53" t="str">
        <f t="shared" si="39"/>
        <v>no</v>
      </c>
      <c r="K413" s="64">
        <f t="shared" si="38"/>
        <v>0</v>
      </c>
      <c r="L413" s="64">
        <f t="shared" si="37"/>
        <v>0</v>
      </c>
      <c r="M413" s="64">
        <f t="shared" si="42"/>
        <v>0</v>
      </c>
      <c r="N413" s="64">
        <f t="shared" si="40"/>
        <v>0</v>
      </c>
      <c r="O413" s="64">
        <f t="shared" si="41"/>
        <v>0</v>
      </c>
    </row>
    <row r="414" spans="1:15" s="48" customFormat="1" ht="15" x14ac:dyDescent="0.2">
      <c r="A414" s="44"/>
      <c r="B414" s="45"/>
      <c r="C414" s="46"/>
      <c r="D414" s="46"/>
      <c r="E414" s="47"/>
      <c r="F414" s="47"/>
      <c r="G414" s="47"/>
      <c r="H414" s="47"/>
      <c r="I414" s="47"/>
      <c r="J414" s="53" t="str">
        <f t="shared" si="39"/>
        <v>no</v>
      </c>
      <c r="K414" s="64">
        <f t="shared" si="38"/>
        <v>0</v>
      </c>
      <c r="L414" s="64">
        <f t="shared" si="37"/>
        <v>0</v>
      </c>
      <c r="M414" s="64">
        <f t="shared" si="42"/>
        <v>0</v>
      </c>
      <c r="N414" s="64">
        <f t="shared" si="40"/>
        <v>0</v>
      </c>
      <c r="O414" s="64">
        <f t="shared" si="41"/>
        <v>0</v>
      </c>
    </row>
    <row r="415" spans="1:15" s="48" customFormat="1" ht="15" x14ac:dyDescent="0.2">
      <c r="A415" s="44"/>
      <c r="B415" s="45"/>
      <c r="C415" s="46"/>
      <c r="D415" s="46"/>
      <c r="E415" s="47"/>
      <c r="F415" s="47"/>
      <c r="G415" s="47"/>
      <c r="H415" s="47"/>
      <c r="I415" s="47"/>
      <c r="J415" s="53" t="str">
        <f t="shared" si="39"/>
        <v>no</v>
      </c>
      <c r="K415" s="64">
        <f t="shared" si="38"/>
        <v>0</v>
      </c>
      <c r="L415" s="64">
        <f t="shared" si="37"/>
        <v>0</v>
      </c>
      <c r="M415" s="64">
        <f t="shared" si="42"/>
        <v>0</v>
      </c>
      <c r="N415" s="64">
        <f t="shared" si="40"/>
        <v>0</v>
      </c>
      <c r="O415" s="64">
        <f t="shared" si="41"/>
        <v>0</v>
      </c>
    </row>
    <row r="416" spans="1:15" s="48" customFormat="1" ht="15" x14ac:dyDescent="0.2">
      <c r="A416" s="44"/>
      <c r="B416" s="45"/>
      <c r="C416" s="46"/>
      <c r="D416" s="46"/>
      <c r="E416" s="47"/>
      <c r="F416" s="47"/>
      <c r="G416" s="47"/>
      <c r="H416" s="47"/>
      <c r="I416" s="47"/>
      <c r="J416" s="53" t="str">
        <f t="shared" si="39"/>
        <v>no</v>
      </c>
      <c r="K416" s="64">
        <f t="shared" si="38"/>
        <v>0</v>
      </c>
      <c r="L416" s="64">
        <f t="shared" si="37"/>
        <v>0</v>
      </c>
      <c r="M416" s="64">
        <f t="shared" si="42"/>
        <v>0</v>
      </c>
      <c r="N416" s="64">
        <f t="shared" si="40"/>
        <v>0</v>
      </c>
      <c r="O416" s="64">
        <f t="shared" si="41"/>
        <v>0</v>
      </c>
    </row>
    <row r="417" spans="1:15" s="48" customFormat="1" ht="15" x14ac:dyDescent="0.2">
      <c r="A417" s="44"/>
      <c r="B417" s="45"/>
      <c r="C417" s="46"/>
      <c r="D417" s="46"/>
      <c r="E417" s="47"/>
      <c r="F417" s="47"/>
      <c r="G417" s="47"/>
      <c r="H417" s="47"/>
      <c r="I417" s="47"/>
      <c r="J417" s="53" t="str">
        <f t="shared" si="39"/>
        <v>no</v>
      </c>
      <c r="K417" s="64">
        <f t="shared" si="38"/>
        <v>0</v>
      </c>
      <c r="L417" s="64">
        <f t="shared" si="37"/>
        <v>0</v>
      </c>
      <c r="M417" s="64">
        <f t="shared" si="42"/>
        <v>0</v>
      </c>
      <c r="N417" s="64">
        <f t="shared" si="40"/>
        <v>0</v>
      </c>
      <c r="O417" s="64">
        <f t="shared" si="41"/>
        <v>0</v>
      </c>
    </row>
    <row r="418" spans="1:15" s="48" customFormat="1" ht="15" x14ac:dyDescent="0.2">
      <c r="A418" s="44"/>
      <c r="B418" s="45"/>
      <c r="C418" s="46"/>
      <c r="D418" s="46"/>
      <c r="E418" s="47"/>
      <c r="F418" s="47"/>
      <c r="G418" s="47"/>
      <c r="H418" s="47"/>
      <c r="I418" s="47"/>
      <c r="J418" s="53" t="str">
        <f t="shared" si="39"/>
        <v>no</v>
      </c>
      <c r="K418" s="64">
        <f t="shared" si="38"/>
        <v>0</v>
      </c>
      <c r="L418" s="64">
        <f t="shared" si="37"/>
        <v>0</v>
      </c>
      <c r="M418" s="64">
        <f t="shared" si="42"/>
        <v>0</v>
      </c>
      <c r="N418" s="64">
        <f t="shared" si="40"/>
        <v>0</v>
      </c>
      <c r="O418" s="64">
        <f t="shared" si="41"/>
        <v>0</v>
      </c>
    </row>
    <row r="419" spans="1:15" s="48" customFormat="1" ht="15" x14ac:dyDescent="0.2">
      <c r="A419" s="44"/>
      <c r="B419" s="45"/>
      <c r="C419" s="46"/>
      <c r="D419" s="46"/>
      <c r="E419" s="47"/>
      <c r="F419" s="47"/>
      <c r="G419" s="47"/>
      <c r="H419" s="47"/>
      <c r="I419" s="47"/>
      <c r="J419" s="53" t="str">
        <f t="shared" si="39"/>
        <v>no</v>
      </c>
      <c r="K419" s="64">
        <f t="shared" si="38"/>
        <v>0</v>
      </c>
      <c r="L419" s="64">
        <f t="shared" si="37"/>
        <v>0</v>
      </c>
      <c r="M419" s="64">
        <f t="shared" si="42"/>
        <v>0</v>
      </c>
      <c r="N419" s="64">
        <f t="shared" si="40"/>
        <v>0</v>
      </c>
      <c r="O419" s="64">
        <f t="shared" si="41"/>
        <v>0</v>
      </c>
    </row>
    <row r="420" spans="1:15" s="48" customFormat="1" ht="15" x14ac:dyDescent="0.2">
      <c r="A420" s="44"/>
      <c r="B420" s="45"/>
      <c r="C420" s="46"/>
      <c r="D420" s="46"/>
      <c r="E420" s="47"/>
      <c r="F420" s="47"/>
      <c r="G420" s="47"/>
      <c r="H420" s="47"/>
      <c r="I420" s="47"/>
      <c r="J420" s="53" t="str">
        <f t="shared" si="39"/>
        <v>no</v>
      </c>
      <c r="K420" s="64">
        <f t="shared" si="38"/>
        <v>0</v>
      </c>
      <c r="L420" s="64">
        <f t="shared" si="37"/>
        <v>0</v>
      </c>
      <c r="M420" s="64">
        <f t="shared" si="42"/>
        <v>0</v>
      </c>
      <c r="N420" s="64">
        <f t="shared" si="40"/>
        <v>0</v>
      </c>
      <c r="O420" s="64">
        <f t="shared" si="41"/>
        <v>0</v>
      </c>
    </row>
    <row r="421" spans="1:15" s="48" customFormat="1" ht="15" x14ac:dyDescent="0.2">
      <c r="A421" s="44"/>
      <c r="B421" s="45"/>
      <c r="C421" s="46"/>
      <c r="D421" s="46"/>
      <c r="E421" s="47"/>
      <c r="F421" s="47"/>
      <c r="G421" s="47"/>
      <c r="H421" s="47"/>
      <c r="I421" s="47"/>
      <c r="J421" s="53" t="str">
        <f t="shared" si="39"/>
        <v>no</v>
      </c>
      <c r="K421" s="64">
        <f t="shared" si="38"/>
        <v>0</v>
      </c>
      <c r="L421" s="64">
        <f t="shared" si="37"/>
        <v>0</v>
      </c>
      <c r="M421" s="64">
        <f t="shared" si="42"/>
        <v>0</v>
      </c>
      <c r="N421" s="64">
        <f t="shared" si="40"/>
        <v>0</v>
      </c>
      <c r="O421" s="64">
        <f t="shared" si="41"/>
        <v>0</v>
      </c>
    </row>
    <row r="422" spans="1:15" s="48" customFormat="1" ht="15" x14ac:dyDescent="0.2">
      <c r="A422" s="44"/>
      <c r="B422" s="45"/>
      <c r="C422" s="46"/>
      <c r="D422" s="46"/>
      <c r="E422" s="47"/>
      <c r="F422" s="47"/>
      <c r="G422" s="47"/>
      <c r="H422" s="47"/>
      <c r="I422" s="47"/>
      <c r="J422" s="53" t="str">
        <f t="shared" si="39"/>
        <v>no</v>
      </c>
      <c r="K422" s="64">
        <f t="shared" si="38"/>
        <v>0</v>
      </c>
      <c r="L422" s="64">
        <f t="shared" si="37"/>
        <v>0</v>
      </c>
      <c r="M422" s="64">
        <f t="shared" si="42"/>
        <v>0</v>
      </c>
      <c r="N422" s="64">
        <f t="shared" si="40"/>
        <v>0</v>
      </c>
      <c r="O422" s="64">
        <f t="shared" si="41"/>
        <v>0</v>
      </c>
    </row>
    <row r="423" spans="1:15" s="48" customFormat="1" ht="15" x14ac:dyDescent="0.2">
      <c r="A423" s="44"/>
      <c r="B423" s="45"/>
      <c r="C423" s="46"/>
      <c r="D423" s="46"/>
      <c r="E423" s="47"/>
      <c r="F423" s="47"/>
      <c r="G423" s="47"/>
      <c r="H423" s="47"/>
      <c r="I423" s="47"/>
      <c r="J423" s="53" t="str">
        <f t="shared" si="39"/>
        <v>no</v>
      </c>
      <c r="K423" s="64">
        <f t="shared" si="38"/>
        <v>0</v>
      </c>
      <c r="L423" s="64">
        <f t="shared" si="37"/>
        <v>0</v>
      </c>
      <c r="M423" s="64">
        <f t="shared" si="42"/>
        <v>0</v>
      </c>
      <c r="N423" s="64">
        <f t="shared" si="40"/>
        <v>0</v>
      </c>
      <c r="O423" s="64">
        <f t="shared" si="41"/>
        <v>0</v>
      </c>
    </row>
    <row r="424" spans="1:15" s="48" customFormat="1" ht="15" x14ac:dyDescent="0.2">
      <c r="A424" s="44"/>
      <c r="B424" s="45"/>
      <c r="C424" s="46"/>
      <c r="D424" s="46"/>
      <c r="E424" s="47"/>
      <c r="F424" s="47"/>
      <c r="G424" s="47"/>
      <c r="H424" s="47"/>
      <c r="I424" s="47"/>
      <c r="J424" s="53" t="str">
        <f t="shared" si="39"/>
        <v>no</v>
      </c>
      <c r="K424" s="64">
        <f t="shared" si="38"/>
        <v>0</v>
      </c>
      <c r="L424" s="64">
        <f t="shared" si="37"/>
        <v>0</v>
      </c>
      <c r="M424" s="64">
        <f t="shared" si="42"/>
        <v>0</v>
      </c>
      <c r="N424" s="64">
        <f t="shared" si="40"/>
        <v>0</v>
      </c>
      <c r="O424" s="64">
        <f t="shared" si="41"/>
        <v>0</v>
      </c>
    </row>
    <row r="425" spans="1:15" s="48" customFormat="1" ht="15" x14ac:dyDescent="0.2">
      <c r="A425" s="44"/>
      <c r="B425" s="45"/>
      <c r="C425" s="46"/>
      <c r="D425" s="46"/>
      <c r="E425" s="47"/>
      <c r="F425" s="47"/>
      <c r="G425" s="47"/>
      <c r="H425" s="47"/>
      <c r="I425" s="47"/>
      <c r="J425" s="53" t="str">
        <f t="shared" si="39"/>
        <v>no</v>
      </c>
      <c r="K425" s="64">
        <f t="shared" si="38"/>
        <v>0</v>
      </c>
      <c r="L425" s="64">
        <f t="shared" si="37"/>
        <v>0</v>
      </c>
      <c r="M425" s="64">
        <f t="shared" si="42"/>
        <v>0</v>
      </c>
      <c r="N425" s="64">
        <f t="shared" si="40"/>
        <v>0</v>
      </c>
      <c r="O425" s="64">
        <f t="shared" si="41"/>
        <v>0</v>
      </c>
    </row>
    <row r="426" spans="1:15" s="48" customFormat="1" ht="15" x14ac:dyDescent="0.2">
      <c r="A426" s="44"/>
      <c r="B426" s="45"/>
      <c r="C426" s="46"/>
      <c r="D426" s="46"/>
      <c r="E426" s="47"/>
      <c r="F426" s="47"/>
      <c r="G426" s="47"/>
      <c r="H426" s="47"/>
      <c r="I426" s="47"/>
      <c r="J426" s="53" t="str">
        <f t="shared" si="39"/>
        <v>no</v>
      </c>
      <c r="K426" s="64">
        <f t="shared" si="38"/>
        <v>0</v>
      </c>
      <c r="L426" s="64">
        <f t="shared" si="37"/>
        <v>0</v>
      </c>
      <c r="M426" s="64">
        <f t="shared" si="42"/>
        <v>0</v>
      </c>
      <c r="N426" s="64">
        <f t="shared" si="40"/>
        <v>0</v>
      </c>
      <c r="O426" s="64">
        <f t="shared" si="41"/>
        <v>0</v>
      </c>
    </row>
    <row r="427" spans="1:15" s="48" customFormat="1" ht="15" x14ac:dyDescent="0.2">
      <c r="A427" s="44"/>
      <c r="B427" s="45"/>
      <c r="C427" s="46"/>
      <c r="D427" s="46"/>
      <c r="E427" s="47"/>
      <c r="F427" s="47"/>
      <c r="G427" s="47"/>
      <c r="H427" s="47"/>
      <c r="I427" s="47"/>
      <c r="J427" s="53" t="str">
        <f t="shared" si="39"/>
        <v>no</v>
      </c>
      <c r="K427" s="64">
        <f t="shared" si="38"/>
        <v>0</v>
      </c>
      <c r="L427" s="64">
        <f t="shared" si="37"/>
        <v>0</v>
      </c>
      <c r="M427" s="64">
        <f t="shared" si="42"/>
        <v>0</v>
      </c>
      <c r="N427" s="64">
        <f t="shared" si="40"/>
        <v>0</v>
      </c>
      <c r="O427" s="64">
        <f t="shared" si="41"/>
        <v>0</v>
      </c>
    </row>
    <row r="428" spans="1:15" s="48" customFormat="1" ht="15" x14ac:dyDescent="0.2">
      <c r="A428" s="44"/>
      <c r="B428" s="45"/>
      <c r="C428" s="46"/>
      <c r="D428" s="46"/>
      <c r="E428" s="47"/>
      <c r="F428" s="47"/>
      <c r="G428" s="47"/>
      <c r="H428" s="47"/>
      <c r="I428" s="47"/>
      <c r="J428" s="53" t="str">
        <f t="shared" si="39"/>
        <v>no</v>
      </c>
      <c r="K428" s="64">
        <f t="shared" si="38"/>
        <v>0</v>
      </c>
      <c r="L428" s="64">
        <f t="shared" si="37"/>
        <v>0</v>
      </c>
      <c r="M428" s="64">
        <f t="shared" si="42"/>
        <v>0</v>
      </c>
      <c r="N428" s="64">
        <f t="shared" si="40"/>
        <v>0</v>
      </c>
      <c r="O428" s="64">
        <f t="shared" si="41"/>
        <v>0</v>
      </c>
    </row>
    <row r="429" spans="1:15" s="48" customFormat="1" ht="15" x14ac:dyDescent="0.2">
      <c r="A429" s="44"/>
      <c r="B429" s="45"/>
      <c r="C429" s="46"/>
      <c r="D429" s="46"/>
      <c r="E429" s="47"/>
      <c r="F429" s="47"/>
      <c r="G429" s="47"/>
      <c r="H429" s="47"/>
      <c r="I429" s="47"/>
      <c r="J429" s="53" t="str">
        <f t="shared" si="39"/>
        <v>no</v>
      </c>
      <c r="K429" s="64">
        <f t="shared" si="38"/>
        <v>0</v>
      </c>
      <c r="L429" s="64">
        <f t="shared" si="37"/>
        <v>0</v>
      </c>
      <c r="M429" s="64">
        <f t="shared" si="42"/>
        <v>0</v>
      </c>
      <c r="N429" s="64">
        <f t="shared" si="40"/>
        <v>0</v>
      </c>
      <c r="O429" s="64">
        <f t="shared" si="41"/>
        <v>0</v>
      </c>
    </row>
    <row r="430" spans="1:15" s="48" customFormat="1" ht="15" x14ac:dyDescent="0.2">
      <c r="A430" s="44"/>
      <c r="B430" s="45"/>
      <c r="C430" s="46"/>
      <c r="D430" s="46"/>
      <c r="E430" s="47"/>
      <c r="F430" s="47"/>
      <c r="G430" s="47"/>
      <c r="H430" s="47"/>
      <c r="I430" s="47"/>
      <c r="J430" s="53" t="str">
        <f t="shared" si="39"/>
        <v>no</v>
      </c>
      <c r="K430" s="64">
        <f t="shared" si="38"/>
        <v>0</v>
      </c>
      <c r="L430" s="64">
        <f t="shared" si="37"/>
        <v>0</v>
      </c>
      <c r="M430" s="64">
        <f t="shared" si="42"/>
        <v>0</v>
      </c>
      <c r="N430" s="64">
        <f t="shared" si="40"/>
        <v>0</v>
      </c>
      <c r="O430" s="64">
        <f t="shared" si="41"/>
        <v>0</v>
      </c>
    </row>
    <row r="431" spans="1:15" s="48" customFormat="1" ht="15" x14ac:dyDescent="0.2">
      <c r="A431" s="44"/>
      <c r="B431" s="45"/>
      <c r="C431" s="46"/>
      <c r="D431" s="46"/>
      <c r="E431" s="47"/>
      <c r="F431" s="47"/>
      <c r="G431" s="47"/>
      <c r="H431" s="47"/>
      <c r="I431" s="47"/>
      <c r="J431" s="53" t="str">
        <f t="shared" si="39"/>
        <v>no</v>
      </c>
      <c r="K431" s="64">
        <f t="shared" si="38"/>
        <v>0</v>
      </c>
      <c r="L431" s="64">
        <f t="shared" si="37"/>
        <v>0</v>
      </c>
      <c r="M431" s="64">
        <f t="shared" si="42"/>
        <v>0</v>
      </c>
      <c r="N431" s="64">
        <f t="shared" si="40"/>
        <v>0</v>
      </c>
      <c r="O431" s="64">
        <f t="shared" si="41"/>
        <v>0</v>
      </c>
    </row>
    <row r="432" spans="1:15" s="48" customFormat="1" ht="15" x14ac:dyDescent="0.2">
      <c r="A432" s="44"/>
      <c r="B432" s="45"/>
      <c r="C432" s="46"/>
      <c r="D432" s="46"/>
      <c r="E432" s="47"/>
      <c r="F432" s="47"/>
      <c r="G432" s="47"/>
      <c r="H432" s="47"/>
      <c r="I432" s="47"/>
      <c r="J432" s="53" t="str">
        <f t="shared" si="39"/>
        <v>no</v>
      </c>
      <c r="K432" s="64">
        <f t="shared" si="38"/>
        <v>0</v>
      </c>
      <c r="L432" s="64">
        <f t="shared" ref="L432:L495" si="43">IF(ISBLANK(I432),0,IF($J432="no",0,IF($I432="No",-(($G432-1)*($C$4*$E432)),$C$4*$E432*(1-$C$6))))</f>
        <v>0</v>
      </c>
      <c r="M432" s="64">
        <f t="shared" si="42"/>
        <v>0</v>
      </c>
      <c r="N432" s="64">
        <f t="shared" si="40"/>
        <v>0</v>
      </c>
      <c r="O432" s="64">
        <f t="shared" si="41"/>
        <v>0</v>
      </c>
    </row>
    <row r="433" spans="1:15" s="48" customFormat="1" ht="15" x14ac:dyDescent="0.2">
      <c r="A433" s="44"/>
      <c r="B433" s="45"/>
      <c r="C433" s="46"/>
      <c r="D433" s="46"/>
      <c r="E433" s="47"/>
      <c r="F433" s="47"/>
      <c r="G433" s="47"/>
      <c r="H433" s="47"/>
      <c r="I433" s="47"/>
      <c r="J433" s="53" t="str">
        <f t="shared" si="39"/>
        <v>no</v>
      </c>
      <c r="K433" s="64">
        <f t="shared" si="38"/>
        <v>0</v>
      </c>
      <c r="L433" s="64">
        <f t="shared" si="43"/>
        <v>0</v>
      </c>
      <c r="M433" s="64">
        <f t="shared" si="42"/>
        <v>0</v>
      </c>
      <c r="N433" s="64">
        <f t="shared" si="40"/>
        <v>0</v>
      </c>
      <c r="O433" s="64">
        <f t="shared" si="41"/>
        <v>0</v>
      </c>
    </row>
    <row r="434" spans="1:15" s="48" customFormat="1" ht="15" x14ac:dyDescent="0.2">
      <c r="A434" s="44"/>
      <c r="B434" s="45"/>
      <c r="C434" s="46"/>
      <c r="D434" s="46"/>
      <c r="E434" s="47"/>
      <c r="F434" s="47"/>
      <c r="G434" s="47"/>
      <c r="H434" s="47"/>
      <c r="I434" s="47"/>
      <c r="J434" s="53" t="str">
        <f t="shared" si="39"/>
        <v>no</v>
      </c>
      <c r="K434" s="64">
        <f t="shared" si="38"/>
        <v>0</v>
      </c>
      <c r="L434" s="64">
        <f t="shared" si="43"/>
        <v>0</v>
      </c>
      <c r="M434" s="64">
        <f t="shared" si="42"/>
        <v>0</v>
      </c>
      <c r="N434" s="64">
        <f t="shared" si="40"/>
        <v>0</v>
      </c>
      <c r="O434" s="64">
        <f t="shared" si="41"/>
        <v>0</v>
      </c>
    </row>
    <row r="435" spans="1:15" s="48" customFormat="1" ht="15" x14ac:dyDescent="0.2">
      <c r="A435" s="44"/>
      <c r="B435" s="45"/>
      <c r="C435" s="46"/>
      <c r="D435" s="46"/>
      <c r="E435" s="47"/>
      <c r="F435" s="47"/>
      <c r="G435" s="47"/>
      <c r="H435" s="47"/>
      <c r="I435" s="47"/>
      <c r="J435" s="53" t="str">
        <f t="shared" si="39"/>
        <v>no</v>
      </c>
      <c r="K435" s="64">
        <f t="shared" ref="K435:K498" si="44">$E435*$C$4</f>
        <v>0</v>
      </c>
      <c r="L435" s="64">
        <f t="shared" si="43"/>
        <v>0</v>
      </c>
      <c r="M435" s="64">
        <f t="shared" si="42"/>
        <v>0</v>
      </c>
      <c r="N435" s="64">
        <f t="shared" si="40"/>
        <v>0</v>
      </c>
      <c r="O435" s="64">
        <f t="shared" si="41"/>
        <v>0</v>
      </c>
    </row>
    <row r="436" spans="1:15" s="48" customFormat="1" ht="15" x14ac:dyDescent="0.2">
      <c r="A436" s="44"/>
      <c r="B436" s="45"/>
      <c r="C436" s="46"/>
      <c r="D436" s="46"/>
      <c r="E436" s="47"/>
      <c r="F436" s="47"/>
      <c r="G436" s="47"/>
      <c r="H436" s="47"/>
      <c r="I436" s="47"/>
      <c r="J436" s="53" t="str">
        <f t="shared" si="39"/>
        <v>no</v>
      </c>
      <c r="K436" s="64">
        <f t="shared" si="44"/>
        <v>0</v>
      </c>
      <c r="L436" s="64">
        <f t="shared" si="43"/>
        <v>0</v>
      </c>
      <c r="M436" s="64">
        <f t="shared" si="42"/>
        <v>0</v>
      </c>
      <c r="N436" s="64">
        <f t="shared" si="40"/>
        <v>0</v>
      </c>
      <c r="O436" s="64">
        <f t="shared" si="41"/>
        <v>0</v>
      </c>
    </row>
    <row r="437" spans="1:15" s="48" customFormat="1" ht="15" x14ac:dyDescent="0.2">
      <c r="A437" s="44"/>
      <c r="B437" s="45"/>
      <c r="C437" s="46"/>
      <c r="D437" s="46"/>
      <c r="E437" s="47"/>
      <c r="F437" s="47"/>
      <c r="G437" s="47"/>
      <c r="H437" s="47"/>
      <c r="I437" s="47"/>
      <c r="J437" s="53" t="str">
        <f t="shared" si="39"/>
        <v>no</v>
      </c>
      <c r="K437" s="64">
        <f t="shared" si="44"/>
        <v>0</v>
      </c>
      <c r="L437" s="64">
        <f t="shared" si="43"/>
        <v>0</v>
      </c>
      <c r="M437" s="64">
        <f t="shared" si="42"/>
        <v>0</v>
      </c>
      <c r="N437" s="64">
        <f t="shared" si="40"/>
        <v>0</v>
      </c>
      <c r="O437" s="64">
        <f t="shared" si="41"/>
        <v>0</v>
      </c>
    </row>
    <row r="438" spans="1:15" s="48" customFormat="1" ht="15" x14ac:dyDescent="0.2">
      <c r="A438" s="44"/>
      <c r="B438" s="45"/>
      <c r="C438" s="46"/>
      <c r="D438" s="46"/>
      <c r="E438" s="47"/>
      <c r="F438" s="47"/>
      <c r="G438" s="47"/>
      <c r="H438" s="47"/>
      <c r="I438" s="47"/>
      <c r="J438" s="53" t="str">
        <f t="shared" si="39"/>
        <v>no</v>
      </c>
      <c r="K438" s="64">
        <f t="shared" si="44"/>
        <v>0</v>
      </c>
      <c r="L438" s="64">
        <f t="shared" si="43"/>
        <v>0</v>
      </c>
      <c r="M438" s="64">
        <f t="shared" si="42"/>
        <v>0</v>
      </c>
      <c r="N438" s="64">
        <f t="shared" si="40"/>
        <v>0</v>
      </c>
      <c r="O438" s="64">
        <f t="shared" si="41"/>
        <v>0</v>
      </c>
    </row>
    <row r="439" spans="1:15" s="48" customFormat="1" ht="15" x14ac:dyDescent="0.2">
      <c r="A439" s="44"/>
      <c r="B439" s="45"/>
      <c r="C439" s="46"/>
      <c r="D439" s="46"/>
      <c r="E439" s="47"/>
      <c r="F439" s="47"/>
      <c r="G439" s="47"/>
      <c r="H439" s="47"/>
      <c r="I439" s="47"/>
      <c r="J439" s="53" t="str">
        <f t="shared" si="39"/>
        <v>no</v>
      </c>
      <c r="K439" s="64">
        <f t="shared" si="44"/>
        <v>0</v>
      </c>
      <c r="L439" s="64">
        <f t="shared" si="43"/>
        <v>0</v>
      </c>
      <c r="M439" s="64">
        <f t="shared" si="42"/>
        <v>0</v>
      </c>
      <c r="N439" s="64">
        <f t="shared" si="40"/>
        <v>0</v>
      </c>
      <c r="O439" s="64">
        <f t="shared" si="41"/>
        <v>0</v>
      </c>
    </row>
    <row r="440" spans="1:15" s="48" customFormat="1" ht="15" x14ac:dyDescent="0.2">
      <c r="A440" s="44"/>
      <c r="B440" s="45"/>
      <c r="C440" s="46"/>
      <c r="D440" s="46"/>
      <c r="E440" s="47"/>
      <c r="F440" s="47"/>
      <c r="G440" s="47"/>
      <c r="H440" s="47"/>
      <c r="I440" s="47"/>
      <c r="J440" s="53" t="str">
        <f t="shared" si="39"/>
        <v>no</v>
      </c>
      <c r="K440" s="64">
        <f t="shared" si="44"/>
        <v>0</v>
      </c>
      <c r="L440" s="64">
        <f t="shared" si="43"/>
        <v>0</v>
      </c>
      <c r="M440" s="64">
        <f t="shared" si="42"/>
        <v>0</v>
      </c>
      <c r="N440" s="64">
        <f t="shared" si="40"/>
        <v>0</v>
      </c>
      <c r="O440" s="64">
        <f t="shared" si="41"/>
        <v>0</v>
      </c>
    </row>
    <row r="441" spans="1:15" s="48" customFormat="1" ht="15" x14ac:dyDescent="0.2">
      <c r="A441" s="44"/>
      <c r="B441" s="45"/>
      <c r="C441" s="46"/>
      <c r="D441" s="46"/>
      <c r="E441" s="47"/>
      <c r="F441" s="47"/>
      <c r="G441" s="47"/>
      <c r="H441" s="47"/>
      <c r="I441" s="47"/>
      <c r="J441" s="53" t="str">
        <f t="shared" si="39"/>
        <v>no</v>
      </c>
      <c r="K441" s="64">
        <f t="shared" si="44"/>
        <v>0</v>
      </c>
      <c r="L441" s="64">
        <f t="shared" si="43"/>
        <v>0</v>
      </c>
      <c r="M441" s="64">
        <f t="shared" si="42"/>
        <v>0</v>
      </c>
      <c r="N441" s="64">
        <f t="shared" si="40"/>
        <v>0</v>
      </c>
      <c r="O441" s="64">
        <f t="shared" si="41"/>
        <v>0</v>
      </c>
    </row>
    <row r="442" spans="1:15" s="48" customFormat="1" ht="15" x14ac:dyDescent="0.2">
      <c r="A442" s="44"/>
      <c r="B442" s="45"/>
      <c r="C442" s="46"/>
      <c r="D442" s="46"/>
      <c r="E442" s="47"/>
      <c r="F442" s="47"/>
      <c r="G442" s="47"/>
      <c r="H442" s="47"/>
      <c r="I442" s="47"/>
      <c r="J442" s="53" t="str">
        <f t="shared" si="39"/>
        <v>no</v>
      </c>
      <c r="K442" s="64">
        <f t="shared" si="44"/>
        <v>0</v>
      </c>
      <c r="L442" s="64">
        <f t="shared" si="43"/>
        <v>0</v>
      </c>
      <c r="M442" s="64">
        <f t="shared" si="42"/>
        <v>0</v>
      </c>
      <c r="N442" s="64">
        <f t="shared" si="40"/>
        <v>0</v>
      </c>
      <c r="O442" s="64">
        <f t="shared" si="41"/>
        <v>0</v>
      </c>
    </row>
    <row r="443" spans="1:15" s="48" customFormat="1" ht="15" x14ac:dyDescent="0.2">
      <c r="A443" s="44"/>
      <c r="B443" s="45"/>
      <c r="C443" s="46"/>
      <c r="D443" s="46"/>
      <c r="E443" s="47"/>
      <c r="F443" s="47"/>
      <c r="G443" s="47"/>
      <c r="H443" s="47"/>
      <c r="I443" s="47"/>
      <c r="J443" s="53" t="str">
        <f t="shared" si="39"/>
        <v>no</v>
      </c>
      <c r="K443" s="64">
        <f t="shared" si="44"/>
        <v>0</v>
      </c>
      <c r="L443" s="64">
        <f t="shared" si="43"/>
        <v>0</v>
      </c>
      <c r="M443" s="64">
        <f t="shared" si="42"/>
        <v>0</v>
      </c>
      <c r="N443" s="64">
        <f t="shared" si="40"/>
        <v>0</v>
      </c>
      <c r="O443" s="64">
        <f t="shared" si="41"/>
        <v>0</v>
      </c>
    </row>
    <row r="444" spans="1:15" s="48" customFormat="1" ht="15" x14ac:dyDescent="0.2">
      <c r="A444" s="44"/>
      <c r="B444" s="45"/>
      <c r="C444" s="46"/>
      <c r="D444" s="46"/>
      <c r="E444" s="47"/>
      <c r="F444" s="47"/>
      <c r="G444" s="47"/>
      <c r="H444" s="47"/>
      <c r="I444" s="47"/>
      <c r="J444" s="53" t="str">
        <f t="shared" si="39"/>
        <v>no</v>
      </c>
      <c r="K444" s="64">
        <f t="shared" si="44"/>
        <v>0</v>
      </c>
      <c r="L444" s="64">
        <f t="shared" si="43"/>
        <v>0</v>
      </c>
      <c r="M444" s="64">
        <f t="shared" si="42"/>
        <v>0</v>
      </c>
      <c r="N444" s="64">
        <f t="shared" si="40"/>
        <v>0</v>
      </c>
      <c r="O444" s="64">
        <f t="shared" si="41"/>
        <v>0</v>
      </c>
    </row>
    <row r="445" spans="1:15" s="48" customFormat="1" ht="15" x14ac:dyDescent="0.2">
      <c r="A445" s="44"/>
      <c r="B445" s="45"/>
      <c r="C445" s="46"/>
      <c r="D445" s="46"/>
      <c r="E445" s="47"/>
      <c r="F445" s="47"/>
      <c r="G445" s="47"/>
      <c r="H445" s="47"/>
      <c r="I445" s="47"/>
      <c r="J445" s="53" t="str">
        <f t="shared" ref="J445:J508" si="45">IF(ISBLANK(G445),"no",IF($I445="NR","no",IF($D445="0-0 at half time","no",IF($G445&lt;=$C$8,"yes","no"))))</f>
        <v>no</v>
      </c>
      <c r="K445" s="64">
        <f t="shared" si="44"/>
        <v>0</v>
      </c>
      <c r="L445" s="64">
        <f t="shared" si="43"/>
        <v>0</v>
      </c>
      <c r="M445" s="64">
        <f t="shared" si="42"/>
        <v>0</v>
      </c>
      <c r="N445" s="64">
        <f t="shared" si="40"/>
        <v>0</v>
      </c>
      <c r="O445" s="64">
        <f t="shared" si="41"/>
        <v>0</v>
      </c>
    </row>
    <row r="446" spans="1:15" s="48" customFormat="1" ht="15" x14ac:dyDescent="0.2">
      <c r="A446" s="44"/>
      <c r="B446" s="45"/>
      <c r="C446" s="46"/>
      <c r="D446" s="46"/>
      <c r="E446" s="47"/>
      <c r="F446" s="47"/>
      <c r="G446" s="47"/>
      <c r="H446" s="47"/>
      <c r="I446" s="47"/>
      <c r="J446" s="53" t="str">
        <f t="shared" si="45"/>
        <v>no</v>
      </c>
      <c r="K446" s="64">
        <f t="shared" si="44"/>
        <v>0</v>
      </c>
      <c r="L446" s="64">
        <f t="shared" si="43"/>
        <v>0</v>
      </c>
      <c r="M446" s="64">
        <f t="shared" si="42"/>
        <v>0</v>
      </c>
      <c r="N446" s="64">
        <f t="shared" si="40"/>
        <v>0</v>
      </c>
      <c r="O446" s="64">
        <f t="shared" si="41"/>
        <v>0</v>
      </c>
    </row>
    <row r="447" spans="1:15" s="48" customFormat="1" ht="15" x14ac:dyDescent="0.2">
      <c r="A447" s="44"/>
      <c r="B447" s="45"/>
      <c r="C447" s="46"/>
      <c r="D447" s="46"/>
      <c r="E447" s="47"/>
      <c r="F447" s="47"/>
      <c r="G447" s="47"/>
      <c r="H447" s="47"/>
      <c r="I447" s="47"/>
      <c r="J447" s="53" t="str">
        <f t="shared" si="45"/>
        <v>no</v>
      </c>
      <c r="K447" s="64">
        <f t="shared" si="44"/>
        <v>0</v>
      </c>
      <c r="L447" s="64">
        <f t="shared" si="43"/>
        <v>0</v>
      </c>
      <c r="M447" s="64">
        <f t="shared" si="42"/>
        <v>0</v>
      </c>
      <c r="N447" s="64">
        <f t="shared" si="40"/>
        <v>0</v>
      </c>
      <c r="O447" s="64">
        <f t="shared" si="41"/>
        <v>0</v>
      </c>
    </row>
    <row r="448" spans="1:15" s="48" customFormat="1" ht="15" x14ac:dyDescent="0.2">
      <c r="A448" s="44"/>
      <c r="B448" s="45"/>
      <c r="C448" s="46"/>
      <c r="D448" s="46"/>
      <c r="E448" s="47"/>
      <c r="F448" s="47"/>
      <c r="G448" s="47"/>
      <c r="H448" s="47"/>
      <c r="I448" s="47"/>
      <c r="J448" s="53" t="str">
        <f t="shared" si="45"/>
        <v>no</v>
      </c>
      <c r="K448" s="64">
        <f t="shared" si="44"/>
        <v>0</v>
      </c>
      <c r="L448" s="64">
        <f t="shared" si="43"/>
        <v>0</v>
      </c>
      <c r="M448" s="64">
        <f t="shared" si="42"/>
        <v>0</v>
      </c>
      <c r="N448" s="64">
        <f t="shared" si="40"/>
        <v>0</v>
      </c>
      <c r="O448" s="64">
        <f t="shared" si="41"/>
        <v>0</v>
      </c>
    </row>
    <row r="449" spans="1:15" s="48" customFormat="1" ht="15" x14ac:dyDescent="0.2">
      <c r="A449" s="44"/>
      <c r="B449" s="45"/>
      <c r="C449" s="46"/>
      <c r="D449" s="46"/>
      <c r="E449" s="47"/>
      <c r="F449" s="47"/>
      <c r="G449" s="47"/>
      <c r="H449" s="47"/>
      <c r="I449" s="47"/>
      <c r="J449" s="53" t="str">
        <f t="shared" si="45"/>
        <v>no</v>
      </c>
      <c r="K449" s="64">
        <f t="shared" si="44"/>
        <v>0</v>
      </c>
      <c r="L449" s="64">
        <f t="shared" si="43"/>
        <v>0</v>
      </c>
      <c r="M449" s="64">
        <f t="shared" si="42"/>
        <v>0</v>
      </c>
      <c r="N449" s="64">
        <f t="shared" si="40"/>
        <v>0</v>
      </c>
      <c r="O449" s="64">
        <f t="shared" si="41"/>
        <v>0</v>
      </c>
    </row>
    <row r="450" spans="1:15" s="48" customFormat="1" ht="15" x14ac:dyDescent="0.2">
      <c r="A450" s="44"/>
      <c r="B450" s="45"/>
      <c r="C450" s="46"/>
      <c r="D450" s="46"/>
      <c r="E450" s="47"/>
      <c r="F450" s="47"/>
      <c r="G450" s="47"/>
      <c r="H450" s="47"/>
      <c r="I450" s="47"/>
      <c r="J450" s="53" t="str">
        <f t="shared" si="45"/>
        <v>no</v>
      </c>
      <c r="K450" s="64">
        <f t="shared" si="44"/>
        <v>0</v>
      </c>
      <c r="L450" s="64">
        <f t="shared" si="43"/>
        <v>0</v>
      </c>
      <c r="M450" s="64">
        <f t="shared" si="42"/>
        <v>0</v>
      </c>
      <c r="N450" s="64">
        <f t="shared" si="40"/>
        <v>0</v>
      </c>
      <c r="O450" s="64">
        <f t="shared" si="41"/>
        <v>0</v>
      </c>
    </row>
    <row r="451" spans="1:15" s="48" customFormat="1" ht="15" x14ac:dyDescent="0.2">
      <c r="A451" s="44"/>
      <c r="B451" s="45"/>
      <c r="C451" s="46"/>
      <c r="D451" s="46"/>
      <c r="E451" s="47"/>
      <c r="F451" s="47"/>
      <c r="G451" s="47"/>
      <c r="H451" s="47"/>
      <c r="I451" s="47"/>
      <c r="J451" s="53" t="str">
        <f t="shared" si="45"/>
        <v>no</v>
      </c>
      <c r="K451" s="64">
        <f t="shared" si="44"/>
        <v>0</v>
      </c>
      <c r="L451" s="64">
        <f t="shared" si="43"/>
        <v>0</v>
      </c>
      <c r="M451" s="64">
        <f t="shared" si="42"/>
        <v>0</v>
      </c>
      <c r="N451" s="64">
        <f t="shared" si="40"/>
        <v>0</v>
      </c>
      <c r="O451" s="64">
        <f t="shared" si="41"/>
        <v>0</v>
      </c>
    </row>
    <row r="452" spans="1:15" s="48" customFormat="1" ht="15" x14ac:dyDescent="0.2">
      <c r="A452" s="44"/>
      <c r="B452" s="45"/>
      <c r="C452" s="46"/>
      <c r="D452" s="46"/>
      <c r="E452" s="47"/>
      <c r="F452" s="47"/>
      <c r="G452" s="47"/>
      <c r="H452" s="47"/>
      <c r="I452" s="47"/>
      <c r="J452" s="53" t="str">
        <f t="shared" si="45"/>
        <v>no</v>
      </c>
      <c r="K452" s="64">
        <f t="shared" si="44"/>
        <v>0</v>
      </c>
      <c r="L452" s="64">
        <f t="shared" si="43"/>
        <v>0</v>
      </c>
      <c r="M452" s="64">
        <f t="shared" si="42"/>
        <v>0</v>
      </c>
      <c r="N452" s="64">
        <f t="shared" si="40"/>
        <v>0</v>
      </c>
      <c r="O452" s="64">
        <f t="shared" si="41"/>
        <v>0</v>
      </c>
    </row>
    <row r="453" spans="1:15" s="48" customFormat="1" ht="15" x14ac:dyDescent="0.2">
      <c r="A453" s="44"/>
      <c r="B453" s="45"/>
      <c r="C453" s="46"/>
      <c r="D453" s="46"/>
      <c r="E453" s="47"/>
      <c r="F453" s="47"/>
      <c r="G453" s="47"/>
      <c r="H453" s="47"/>
      <c r="I453" s="47"/>
      <c r="J453" s="53" t="str">
        <f t="shared" si="45"/>
        <v>no</v>
      </c>
      <c r="K453" s="64">
        <f t="shared" si="44"/>
        <v>0</v>
      </c>
      <c r="L453" s="64">
        <f t="shared" si="43"/>
        <v>0</v>
      </c>
      <c r="M453" s="64">
        <f t="shared" si="42"/>
        <v>0</v>
      </c>
      <c r="N453" s="64">
        <f t="shared" si="40"/>
        <v>0</v>
      </c>
      <c r="O453" s="64">
        <f t="shared" si="41"/>
        <v>0</v>
      </c>
    </row>
    <row r="454" spans="1:15" s="48" customFormat="1" ht="15" x14ac:dyDescent="0.2">
      <c r="A454" s="44"/>
      <c r="B454" s="45"/>
      <c r="C454" s="46"/>
      <c r="D454" s="46"/>
      <c r="E454" s="47"/>
      <c r="F454" s="47"/>
      <c r="G454" s="47"/>
      <c r="H454" s="47"/>
      <c r="I454" s="47"/>
      <c r="J454" s="53" t="str">
        <f t="shared" si="45"/>
        <v>no</v>
      </c>
      <c r="K454" s="64">
        <f t="shared" si="44"/>
        <v>0</v>
      </c>
      <c r="L454" s="64">
        <f t="shared" si="43"/>
        <v>0</v>
      </c>
      <c r="M454" s="64">
        <f t="shared" si="42"/>
        <v>0</v>
      </c>
      <c r="N454" s="64">
        <f t="shared" si="40"/>
        <v>0</v>
      </c>
      <c r="O454" s="64">
        <f t="shared" si="41"/>
        <v>0</v>
      </c>
    </row>
    <row r="455" spans="1:15" s="48" customFormat="1" ht="15" x14ac:dyDescent="0.2">
      <c r="A455" s="44"/>
      <c r="B455" s="45"/>
      <c r="C455" s="46"/>
      <c r="D455" s="46"/>
      <c r="E455" s="47"/>
      <c r="F455" s="47"/>
      <c r="G455" s="47"/>
      <c r="H455" s="47"/>
      <c r="I455" s="47"/>
      <c r="J455" s="53" t="str">
        <f t="shared" si="45"/>
        <v>no</v>
      </c>
      <c r="K455" s="64">
        <f t="shared" si="44"/>
        <v>0</v>
      </c>
      <c r="L455" s="64">
        <f t="shared" si="43"/>
        <v>0</v>
      </c>
      <c r="M455" s="64">
        <f t="shared" si="42"/>
        <v>0</v>
      </c>
      <c r="N455" s="64">
        <f t="shared" si="40"/>
        <v>0</v>
      </c>
      <c r="O455" s="64">
        <f t="shared" si="41"/>
        <v>0</v>
      </c>
    </row>
    <row r="456" spans="1:15" s="48" customFormat="1" ht="15" x14ac:dyDescent="0.2">
      <c r="A456" s="44"/>
      <c r="B456" s="45"/>
      <c r="C456" s="46"/>
      <c r="D456" s="46"/>
      <c r="E456" s="47"/>
      <c r="F456" s="47"/>
      <c r="G456" s="47"/>
      <c r="H456" s="47"/>
      <c r="I456" s="47"/>
      <c r="J456" s="53" t="str">
        <f t="shared" si="45"/>
        <v>no</v>
      </c>
      <c r="K456" s="64">
        <f t="shared" si="44"/>
        <v>0</v>
      </c>
      <c r="L456" s="64">
        <f t="shared" si="43"/>
        <v>0</v>
      </c>
      <c r="M456" s="64">
        <f t="shared" si="42"/>
        <v>0</v>
      </c>
      <c r="N456" s="64">
        <f t="shared" si="40"/>
        <v>0</v>
      </c>
      <c r="O456" s="64">
        <f t="shared" si="41"/>
        <v>0</v>
      </c>
    </row>
    <row r="457" spans="1:15" s="48" customFormat="1" ht="15" x14ac:dyDescent="0.2">
      <c r="A457" s="44"/>
      <c r="B457" s="45"/>
      <c r="C457" s="46"/>
      <c r="D457" s="46"/>
      <c r="E457" s="47"/>
      <c r="F457" s="47"/>
      <c r="G457" s="47"/>
      <c r="H457" s="47"/>
      <c r="I457" s="47"/>
      <c r="J457" s="53" t="str">
        <f t="shared" si="45"/>
        <v>no</v>
      </c>
      <c r="K457" s="64">
        <f t="shared" si="44"/>
        <v>0</v>
      </c>
      <c r="L457" s="64">
        <f t="shared" si="43"/>
        <v>0</v>
      </c>
      <c r="M457" s="64">
        <f t="shared" si="42"/>
        <v>0</v>
      </c>
      <c r="N457" s="64">
        <f t="shared" si="40"/>
        <v>0</v>
      </c>
      <c r="O457" s="64">
        <f t="shared" si="41"/>
        <v>0</v>
      </c>
    </row>
    <row r="458" spans="1:15" s="48" customFormat="1" ht="15" x14ac:dyDescent="0.2">
      <c r="A458" s="44"/>
      <c r="B458" s="45"/>
      <c r="C458" s="46"/>
      <c r="D458" s="46"/>
      <c r="E458" s="47"/>
      <c r="F458" s="47"/>
      <c r="G458" s="47"/>
      <c r="H458" s="47"/>
      <c r="I458" s="47"/>
      <c r="J458" s="53" t="str">
        <f t="shared" si="45"/>
        <v>no</v>
      </c>
      <c r="K458" s="64">
        <f t="shared" si="44"/>
        <v>0</v>
      </c>
      <c r="L458" s="64">
        <f t="shared" si="43"/>
        <v>0</v>
      </c>
      <c r="M458" s="64">
        <f t="shared" si="42"/>
        <v>0</v>
      </c>
      <c r="N458" s="64">
        <f t="shared" si="40"/>
        <v>0</v>
      </c>
      <c r="O458" s="64">
        <f t="shared" si="41"/>
        <v>0</v>
      </c>
    </row>
    <row r="459" spans="1:15" s="48" customFormat="1" ht="15" x14ac:dyDescent="0.2">
      <c r="A459" s="44"/>
      <c r="B459" s="45"/>
      <c r="C459" s="46"/>
      <c r="D459" s="46"/>
      <c r="E459" s="47"/>
      <c r="F459" s="47"/>
      <c r="G459" s="47"/>
      <c r="H459" s="47"/>
      <c r="I459" s="47"/>
      <c r="J459" s="53" t="str">
        <f t="shared" si="45"/>
        <v>no</v>
      </c>
      <c r="K459" s="64">
        <f t="shared" si="44"/>
        <v>0</v>
      </c>
      <c r="L459" s="64">
        <f t="shared" si="43"/>
        <v>0</v>
      </c>
      <c r="M459" s="64">
        <f t="shared" si="42"/>
        <v>0</v>
      </c>
      <c r="N459" s="64">
        <f t="shared" si="40"/>
        <v>0</v>
      </c>
      <c r="O459" s="64">
        <f t="shared" si="41"/>
        <v>0</v>
      </c>
    </row>
    <row r="460" spans="1:15" s="48" customFormat="1" ht="15" x14ac:dyDescent="0.2">
      <c r="A460" s="44"/>
      <c r="B460" s="45"/>
      <c r="C460" s="46"/>
      <c r="D460" s="46"/>
      <c r="E460" s="47"/>
      <c r="F460" s="47"/>
      <c r="G460" s="47"/>
      <c r="H460" s="47"/>
      <c r="I460" s="47"/>
      <c r="J460" s="53" t="str">
        <f t="shared" si="45"/>
        <v>no</v>
      </c>
      <c r="K460" s="64">
        <f t="shared" si="44"/>
        <v>0</v>
      </c>
      <c r="L460" s="64">
        <f t="shared" si="43"/>
        <v>0</v>
      </c>
      <c r="M460" s="64">
        <f t="shared" si="42"/>
        <v>0</v>
      </c>
      <c r="N460" s="64">
        <f t="shared" ref="N460:N523" si="46">IF(J460="no",0,$E460*$C$5)</f>
        <v>0</v>
      </c>
      <c r="O460" s="64">
        <f t="shared" ref="O460:O523" si="47">IF(ISBLANK(I460),0,IF(L460&lt;0,-N460,IF(L460=0,0,((N460/($G460-1))*(1-$C$6)))))</f>
        <v>0</v>
      </c>
    </row>
    <row r="461" spans="1:15" s="48" customFormat="1" ht="15" x14ac:dyDescent="0.2">
      <c r="A461" s="44"/>
      <c r="B461" s="45"/>
      <c r="C461" s="46"/>
      <c r="D461" s="46"/>
      <c r="E461" s="47"/>
      <c r="F461" s="47"/>
      <c r="G461" s="47"/>
      <c r="H461" s="47"/>
      <c r="I461" s="47"/>
      <c r="J461" s="53" t="str">
        <f t="shared" si="45"/>
        <v>no</v>
      </c>
      <c r="K461" s="64">
        <f t="shared" si="44"/>
        <v>0</v>
      </c>
      <c r="L461" s="64">
        <f t="shared" si="43"/>
        <v>0</v>
      </c>
      <c r="M461" s="64">
        <f t="shared" si="42"/>
        <v>0</v>
      </c>
      <c r="N461" s="64">
        <f t="shared" si="46"/>
        <v>0</v>
      </c>
      <c r="O461" s="64">
        <f t="shared" si="47"/>
        <v>0</v>
      </c>
    </row>
    <row r="462" spans="1:15" s="48" customFormat="1" ht="15" x14ac:dyDescent="0.2">
      <c r="A462" s="44"/>
      <c r="B462" s="45"/>
      <c r="C462" s="46"/>
      <c r="D462" s="46"/>
      <c r="E462" s="47"/>
      <c r="F462" s="47"/>
      <c r="G462" s="47"/>
      <c r="H462" s="47"/>
      <c r="I462" s="47"/>
      <c r="J462" s="53" t="str">
        <f t="shared" si="45"/>
        <v>no</v>
      </c>
      <c r="K462" s="64">
        <f t="shared" si="44"/>
        <v>0</v>
      </c>
      <c r="L462" s="64">
        <f t="shared" si="43"/>
        <v>0</v>
      </c>
      <c r="M462" s="64">
        <f t="shared" si="42"/>
        <v>0</v>
      </c>
      <c r="N462" s="64">
        <f t="shared" si="46"/>
        <v>0</v>
      </c>
      <c r="O462" s="64">
        <f t="shared" si="47"/>
        <v>0</v>
      </c>
    </row>
    <row r="463" spans="1:15" s="48" customFormat="1" ht="15" x14ac:dyDescent="0.2">
      <c r="A463" s="44"/>
      <c r="B463" s="45"/>
      <c r="C463" s="46"/>
      <c r="D463" s="46"/>
      <c r="E463" s="47"/>
      <c r="F463" s="47"/>
      <c r="G463" s="47"/>
      <c r="H463" s="47"/>
      <c r="I463" s="47"/>
      <c r="J463" s="53" t="str">
        <f t="shared" si="45"/>
        <v>no</v>
      </c>
      <c r="K463" s="64">
        <f t="shared" si="44"/>
        <v>0</v>
      </c>
      <c r="L463" s="64">
        <f t="shared" si="43"/>
        <v>0</v>
      </c>
      <c r="M463" s="64">
        <f t="shared" si="42"/>
        <v>0</v>
      </c>
      <c r="N463" s="64">
        <f t="shared" si="46"/>
        <v>0</v>
      </c>
      <c r="O463" s="64">
        <f t="shared" si="47"/>
        <v>0</v>
      </c>
    </row>
    <row r="464" spans="1:15" s="48" customFormat="1" ht="15" x14ac:dyDescent="0.2">
      <c r="A464" s="44"/>
      <c r="B464" s="45"/>
      <c r="C464" s="46"/>
      <c r="D464" s="46"/>
      <c r="E464" s="47"/>
      <c r="F464" s="47"/>
      <c r="G464" s="47"/>
      <c r="H464" s="47"/>
      <c r="I464" s="47"/>
      <c r="J464" s="53" t="str">
        <f t="shared" si="45"/>
        <v>no</v>
      </c>
      <c r="K464" s="64">
        <f t="shared" si="44"/>
        <v>0</v>
      </c>
      <c r="L464" s="64">
        <f t="shared" si="43"/>
        <v>0</v>
      </c>
      <c r="M464" s="64">
        <f t="shared" si="42"/>
        <v>0</v>
      </c>
      <c r="N464" s="64">
        <f t="shared" si="46"/>
        <v>0</v>
      </c>
      <c r="O464" s="64">
        <f t="shared" si="47"/>
        <v>0</v>
      </c>
    </row>
    <row r="465" spans="1:15" s="48" customFormat="1" ht="15" x14ac:dyDescent="0.2">
      <c r="A465" s="44"/>
      <c r="B465" s="45"/>
      <c r="C465" s="46"/>
      <c r="D465" s="46"/>
      <c r="E465" s="47"/>
      <c r="F465" s="47"/>
      <c r="G465" s="47"/>
      <c r="H465" s="47"/>
      <c r="I465" s="47"/>
      <c r="J465" s="53" t="str">
        <f t="shared" si="45"/>
        <v>no</v>
      </c>
      <c r="K465" s="64">
        <f t="shared" si="44"/>
        <v>0</v>
      </c>
      <c r="L465" s="64">
        <f t="shared" si="43"/>
        <v>0</v>
      </c>
      <c r="M465" s="64">
        <f t="shared" si="42"/>
        <v>0</v>
      </c>
      <c r="N465" s="64">
        <f t="shared" si="46"/>
        <v>0</v>
      </c>
      <c r="O465" s="64">
        <f t="shared" si="47"/>
        <v>0</v>
      </c>
    </row>
    <row r="466" spans="1:15" s="48" customFormat="1" ht="15" x14ac:dyDescent="0.2">
      <c r="A466" s="44"/>
      <c r="B466" s="45"/>
      <c r="C466" s="46"/>
      <c r="D466" s="46"/>
      <c r="E466" s="47"/>
      <c r="F466" s="47"/>
      <c r="G466" s="47"/>
      <c r="H466" s="47"/>
      <c r="I466" s="47"/>
      <c r="J466" s="53" t="str">
        <f t="shared" si="45"/>
        <v>no</v>
      </c>
      <c r="K466" s="64">
        <f t="shared" si="44"/>
        <v>0</v>
      </c>
      <c r="L466" s="64">
        <f t="shared" si="43"/>
        <v>0</v>
      </c>
      <c r="M466" s="64">
        <f t="shared" si="42"/>
        <v>0</v>
      </c>
      <c r="N466" s="64">
        <f t="shared" si="46"/>
        <v>0</v>
      </c>
      <c r="O466" s="64">
        <f t="shared" si="47"/>
        <v>0</v>
      </c>
    </row>
    <row r="467" spans="1:15" s="48" customFormat="1" ht="15" x14ac:dyDescent="0.2">
      <c r="A467" s="44"/>
      <c r="B467" s="45"/>
      <c r="C467" s="46"/>
      <c r="D467" s="46"/>
      <c r="E467" s="47"/>
      <c r="F467" s="47"/>
      <c r="G467" s="47"/>
      <c r="H467" s="47"/>
      <c r="I467" s="47"/>
      <c r="J467" s="53" t="str">
        <f t="shared" si="45"/>
        <v>no</v>
      </c>
      <c r="K467" s="64">
        <f t="shared" si="44"/>
        <v>0</v>
      </c>
      <c r="L467" s="64">
        <f t="shared" si="43"/>
        <v>0</v>
      </c>
      <c r="M467" s="64">
        <f t="shared" si="42"/>
        <v>0</v>
      </c>
      <c r="N467" s="64">
        <f t="shared" si="46"/>
        <v>0</v>
      </c>
      <c r="O467" s="64">
        <f t="shared" si="47"/>
        <v>0</v>
      </c>
    </row>
    <row r="468" spans="1:15" s="48" customFormat="1" ht="15" x14ac:dyDescent="0.2">
      <c r="A468" s="44"/>
      <c r="B468" s="45"/>
      <c r="C468" s="46"/>
      <c r="D468" s="46"/>
      <c r="E468" s="47"/>
      <c r="F468" s="47"/>
      <c r="G468" s="47"/>
      <c r="H468" s="47"/>
      <c r="I468" s="47"/>
      <c r="J468" s="53" t="str">
        <f t="shared" si="45"/>
        <v>no</v>
      </c>
      <c r="K468" s="64">
        <f t="shared" si="44"/>
        <v>0</v>
      </c>
      <c r="L468" s="64">
        <f t="shared" si="43"/>
        <v>0</v>
      </c>
      <c r="M468" s="64">
        <f t="shared" si="42"/>
        <v>0</v>
      </c>
      <c r="N468" s="64">
        <f t="shared" si="46"/>
        <v>0</v>
      </c>
      <c r="O468" s="64">
        <f t="shared" si="47"/>
        <v>0</v>
      </c>
    </row>
    <row r="469" spans="1:15" s="48" customFormat="1" ht="15" x14ac:dyDescent="0.2">
      <c r="A469" s="44"/>
      <c r="B469" s="45"/>
      <c r="C469" s="46"/>
      <c r="D469" s="46"/>
      <c r="E469" s="47"/>
      <c r="F469" s="47"/>
      <c r="G469" s="47"/>
      <c r="H469" s="47"/>
      <c r="I469" s="47"/>
      <c r="J469" s="53" t="str">
        <f t="shared" si="45"/>
        <v>no</v>
      </c>
      <c r="K469" s="64">
        <f t="shared" si="44"/>
        <v>0</v>
      </c>
      <c r="L469" s="64">
        <f t="shared" si="43"/>
        <v>0</v>
      </c>
      <c r="M469" s="64">
        <f t="shared" si="42"/>
        <v>0</v>
      </c>
      <c r="N469" s="64">
        <f t="shared" si="46"/>
        <v>0</v>
      </c>
      <c r="O469" s="64">
        <f t="shared" si="47"/>
        <v>0</v>
      </c>
    </row>
    <row r="470" spans="1:15" s="48" customFormat="1" ht="15" x14ac:dyDescent="0.2">
      <c r="A470" s="44"/>
      <c r="B470" s="45"/>
      <c r="C470" s="46"/>
      <c r="D470" s="46"/>
      <c r="E470" s="47"/>
      <c r="F470" s="47"/>
      <c r="G470" s="47"/>
      <c r="H470" s="47"/>
      <c r="I470" s="47"/>
      <c r="J470" s="53" t="str">
        <f t="shared" si="45"/>
        <v>no</v>
      </c>
      <c r="K470" s="64">
        <f t="shared" si="44"/>
        <v>0</v>
      </c>
      <c r="L470" s="64">
        <f t="shared" si="43"/>
        <v>0</v>
      </c>
      <c r="M470" s="64">
        <f t="shared" si="42"/>
        <v>0</v>
      </c>
      <c r="N470" s="64">
        <f t="shared" si="46"/>
        <v>0</v>
      </c>
      <c r="O470" s="64">
        <f t="shared" si="47"/>
        <v>0</v>
      </c>
    </row>
    <row r="471" spans="1:15" s="48" customFormat="1" ht="15" x14ac:dyDescent="0.2">
      <c r="A471" s="44"/>
      <c r="B471" s="45"/>
      <c r="C471" s="46"/>
      <c r="D471" s="46"/>
      <c r="E471" s="47"/>
      <c r="F471" s="47"/>
      <c r="G471" s="47"/>
      <c r="H471" s="47"/>
      <c r="I471" s="47"/>
      <c r="J471" s="53" t="str">
        <f t="shared" si="45"/>
        <v>no</v>
      </c>
      <c r="K471" s="64">
        <f t="shared" si="44"/>
        <v>0</v>
      </c>
      <c r="L471" s="64">
        <f t="shared" si="43"/>
        <v>0</v>
      </c>
      <c r="M471" s="64">
        <f t="shared" si="42"/>
        <v>0</v>
      </c>
      <c r="N471" s="64">
        <f t="shared" si="46"/>
        <v>0</v>
      </c>
      <c r="O471" s="64">
        <f t="shared" si="47"/>
        <v>0</v>
      </c>
    </row>
    <row r="472" spans="1:15" s="48" customFormat="1" ht="15" x14ac:dyDescent="0.2">
      <c r="A472" s="44"/>
      <c r="B472" s="45"/>
      <c r="C472" s="46"/>
      <c r="D472" s="46"/>
      <c r="E472" s="47"/>
      <c r="F472" s="47"/>
      <c r="G472" s="47"/>
      <c r="H472" s="47"/>
      <c r="I472" s="47"/>
      <c r="J472" s="53" t="str">
        <f t="shared" si="45"/>
        <v>no</v>
      </c>
      <c r="K472" s="64">
        <f t="shared" si="44"/>
        <v>0</v>
      </c>
      <c r="L472" s="64">
        <f t="shared" si="43"/>
        <v>0</v>
      </c>
      <c r="M472" s="64">
        <f t="shared" si="42"/>
        <v>0</v>
      </c>
      <c r="N472" s="64">
        <f t="shared" si="46"/>
        <v>0</v>
      </c>
      <c r="O472" s="64">
        <f t="shared" si="47"/>
        <v>0</v>
      </c>
    </row>
    <row r="473" spans="1:15" s="48" customFormat="1" ht="15" x14ac:dyDescent="0.2">
      <c r="A473" s="44"/>
      <c r="B473" s="45"/>
      <c r="C473" s="46"/>
      <c r="D473" s="46"/>
      <c r="E473" s="47"/>
      <c r="F473" s="47"/>
      <c r="G473" s="47"/>
      <c r="H473" s="47"/>
      <c r="I473" s="47"/>
      <c r="J473" s="53" t="str">
        <f t="shared" si="45"/>
        <v>no</v>
      </c>
      <c r="K473" s="64">
        <f t="shared" si="44"/>
        <v>0</v>
      </c>
      <c r="L473" s="64">
        <f t="shared" si="43"/>
        <v>0</v>
      </c>
      <c r="M473" s="64">
        <f t="shared" si="42"/>
        <v>0</v>
      </c>
      <c r="N473" s="64">
        <f t="shared" si="46"/>
        <v>0</v>
      </c>
      <c r="O473" s="64">
        <f t="shared" si="47"/>
        <v>0</v>
      </c>
    </row>
    <row r="474" spans="1:15" s="48" customFormat="1" ht="15" x14ac:dyDescent="0.2">
      <c r="A474" s="44"/>
      <c r="B474" s="45"/>
      <c r="C474" s="46"/>
      <c r="D474" s="46"/>
      <c r="E474" s="47"/>
      <c r="F474" s="47"/>
      <c r="G474" s="47"/>
      <c r="H474" s="47"/>
      <c r="I474" s="47"/>
      <c r="J474" s="53" t="str">
        <f t="shared" si="45"/>
        <v>no</v>
      </c>
      <c r="K474" s="64">
        <f t="shared" si="44"/>
        <v>0</v>
      </c>
      <c r="L474" s="64">
        <f t="shared" si="43"/>
        <v>0</v>
      </c>
      <c r="M474" s="64">
        <f t="shared" si="42"/>
        <v>0</v>
      </c>
      <c r="N474" s="64">
        <f t="shared" si="46"/>
        <v>0</v>
      </c>
      <c r="O474" s="64">
        <f t="shared" si="47"/>
        <v>0</v>
      </c>
    </row>
    <row r="475" spans="1:15" s="48" customFormat="1" ht="15" x14ac:dyDescent="0.2">
      <c r="A475" s="44"/>
      <c r="B475" s="45"/>
      <c r="C475" s="46"/>
      <c r="D475" s="46"/>
      <c r="E475" s="47"/>
      <c r="F475" s="47"/>
      <c r="G475" s="47"/>
      <c r="H475" s="47"/>
      <c r="I475" s="47"/>
      <c r="J475" s="53" t="str">
        <f t="shared" si="45"/>
        <v>no</v>
      </c>
      <c r="K475" s="64">
        <f t="shared" si="44"/>
        <v>0</v>
      </c>
      <c r="L475" s="64">
        <f t="shared" si="43"/>
        <v>0</v>
      </c>
      <c r="M475" s="64">
        <f t="shared" si="42"/>
        <v>0</v>
      </c>
      <c r="N475" s="64">
        <f t="shared" si="46"/>
        <v>0</v>
      </c>
      <c r="O475" s="64">
        <f t="shared" si="47"/>
        <v>0</v>
      </c>
    </row>
    <row r="476" spans="1:15" s="48" customFormat="1" ht="15" x14ac:dyDescent="0.2">
      <c r="A476" s="44"/>
      <c r="B476" s="45"/>
      <c r="C476" s="46"/>
      <c r="D476" s="46"/>
      <c r="E476" s="47"/>
      <c r="F476" s="47"/>
      <c r="G476" s="47"/>
      <c r="H476" s="47"/>
      <c r="I476" s="47"/>
      <c r="J476" s="53" t="str">
        <f t="shared" si="45"/>
        <v>no</v>
      </c>
      <c r="K476" s="64">
        <f t="shared" si="44"/>
        <v>0</v>
      </c>
      <c r="L476" s="64">
        <f t="shared" si="43"/>
        <v>0</v>
      </c>
      <c r="M476" s="64">
        <f t="shared" ref="M476:M539" si="48">IF($J476="yes",($G476-1)*$C$4*$E476,0)</f>
        <v>0</v>
      </c>
      <c r="N476" s="64">
        <f t="shared" si="46"/>
        <v>0</v>
      </c>
      <c r="O476" s="64">
        <f t="shared" si="47"/>
        <v>0</v>
      </c>
    </row>
    <row r="477" spans="1:15" s="48" customFormat="1" ht="15" x14ac:dyDescent="0.2">
      <c r="A477" s="44"/>
      <c r="B477" s="45"/>
      <c r="C477" s="46"/>
      <c r="D477" s="46"/>
      <c r="E477" s="47"/>
      <c r="F477" s="47"/>
      <c r="G477" s="47"/>
      <c r="H477" s="47"/>
      <c r="I477" s="47"/>
      <c r="J477" s="53" t="str">
        <f t="shared" si="45"/>
        <v>no</v>
      </c>
      <c r="K477" s="64">
        <f t="shared" si="44"/>
        <v>0</v>
      </c>
      <c r="L477" s="64">
        <f t="shared" si="43"/>
        <v>0</v>
      </c>
      <c r="M477" s="64">
        <f t="shared" si="48"/>
        <v>0</v>
      </c>
      <c r="N477" s="64">
        <f t="shared" si="46"/>
        <v>0</v>
      </c>
      <c r="O477" s="64">
        <f t="shared" si="47"/>
        <v>0</v>
      </c>
    </row>
    <row r="478" spans="1:15" s="48" customFormat="1" ht="15" x14ac:dyDescent="0.2">
      <c r="A478" s="44"/>
      <c r="B478" s="45"/>
      <c r="C478" s="46"/>
      <c r="D478" s="46"/>
      <c r="E478" s="47"/>
      <c r="F478" s="47"/>
      <c r="G478" s="47"/>
      <c r="H478" s="47"/>
      <c r="I478" s="47"/>
      <c r="J478" s="53" t="str">
        <f t="shared" si="45"/>
        <v>no</v>
      </c>
      <c r="K478" s="64">
        <f t="shared" si="44"/>
        <v>0</v>
      </c>
      <c r="L478" s="64">
        <f t="shared" si="43"/>
        <v>0</v>
      </c>
      <c r="M478" s="64">
        <f t="shared" si="48"/>
        <v>0</v>
      </c>
      <c r="N478" s="64">
        <f t="shared" si="46"/>
        <v>0</v>
      </c>
      <c r="O478" s="64">
        <f t="shared" si="47"/>
        <v>0</v>
      </c>
    </row>
    <row r="479" spans="1:15" s="48" customFormat="1" ht="15" x14ac:dyDescent="0.2">
      <c r="A479" s="44"/>
      <c r="B479" s="45"/>
      <c r="C479" s="46"/>
      <c r="D479" s="46"/>
      <c r="E479" s="47"/>
      <c r="F479" s="47"/>
      <c r="G479" s="47"/>
      <c r="H479" s="47"/>
      <c r="I479" s="47"/>
      <c r="J479" s="53" t="str">
        <f t="shared" si="45"/>
        <v>no</v>
      </c>
      <c r="K479" s="64">
        <f t="shared" si="44"/>
        <v>0</v>
      </c>
      <c r="L479" s="64">
        <f t="shared" si="43"/>
        <v>0</v>
      </c>
      <c r="M479" s="64">
        <f t="shared" si="48"/>
        <v>0</v>
      </c>
      <c r="N479" s="64">
        <f t="shared" si="46"/>
        <v>0</v>
      </c>
      <c r="O479" s="64">
        <f t="shared" si="47"/>
        <v>0</v>
      </c>
    </row>
    <row r="480" spans="1:15" s="48" customFormat="1" ht="15" x14ac:dyDescent="0.2">
      <c r="A480" s="44"/>
      <c r="B480" s="45"/>
      <c r="C480" s="46"/>
      <c r="D480" s="46"/>
      <c r="E480" s="47"/>
      <c r="F480" s="47"/>
      <c r="G480" s="47"/>
      <c r="H480" s="47"/>
      <c r="I480" s="47"/>
      <c r="J480" s="53" t="str">
        <f t="shared" si="45"/>
        <v>no</v>
      </c>
      <c r="K480" s="64">
        <f t="shared" si="44"/>
        <v>0</v>
      </c>
      <c r="L480" s="64">
        <f t="shared" si="43"/>
        <v>0</v>
      </c>
      <c r="M480" s="64">
        <f t="shared" si="48"/>
        <v>0</v>
      </c>
      <c r="N480" s="64">
        <f t="shared" si="46"/>
        <v>0</v>
      </c>
      <c r="O480" s="64">
        <f t="shared" si="47"/>
        <v>0</v>
      </c>
    </row>
    <row r="481" spans="1:15" s="48" customFormat="1" ht="15" x14ac:dyDescent="0.2">
      <c r="A481" s="44"/>
      <c r="B481" s="45"/>
      <c r="C481" s="46"/>
      <c r="D481" s="46"/>
      <c r="E481" s="47"/>
      <c r="F481" s="47"/>
      <c r="G481" s="47"/>
      <c r="H481" s="47"/>
      <c r="I481" s="47"/>
      <c r="J481" s="53" t="str">
        <f t="shared" si="45"/>
        <v>no</v>
      </c>
      <c r="K481" s="64">
        <f t="shared" si="44"/>
        <v>0</v>
      </c>
      <c r="L481" s="64">
        <f t="shared" si="43"/>
        <v>0</v>
      </c>
      <c r="M481" s="64">
        <f t="shared" si="48"/>
        <v>0</v>
      </c>
      <c r="N481" s="64">
        <f t="shared" si="46"/>
        <v>0</v>
      </c>
      <c r="O481" s="64">
        <f t="shared" si="47"/>
        <v>0</v>
      </c>
    </row>
    <row r="482" spans="1:15" s="48" customFormat="1" ht="15" x14ac:dyDescent="0.2">
      <c r="A482" s="44"/>
      <c r="B482" s="45"/>
      <c r="C482" s="46"/>
      <c r="D482" s="46"/>
      <c r="E482" s="47"/>
      <c r="F482" s="47"/>
      <c r="G482" s="47"/>
      <c r="H482" s="47"/>
      <c r="I482" s="47"/>
      <c r="J482" s="53" t="str">
        <f t="shared" si="45"/>
        <v>no</v>
      </c>
      <c r="K482" s="64">
        <f t="shared" si="44"/>
        <v>0</v>
      </c>
      <c r="L482" s="64">
        <f t="shared" si="43"/>
        <v>0</v>
      </c>
      <c r="M482" s="64">
        <f t="shared" si="48"/>
        <v>0</v>
      </c>
      <c r="N482" s="64">
        <f t="shared" si="46"/>
        <v>0</v>
      </c>
      <c r="O482" s="64">
        <f t="shared" si="47"/>
        <v>0</v>
      </c>
    </row>
    <row r="483" spans="1:15" s="48" customFormat="1" ht="15" x14ac:dyDescent="0.2">
      <c r="A483" s="44"/>
      <c r="B483" s="45"/>
      <c r="C483" s="46"/>
      <c r="D483" s="46"/>
      <c r="E483" s="47"/>
      <c r="F483" s="47"/>
      <c r="G483" s="47"/>
      <c r="H483" s="47"/>
      <c r="I483" s="47"/>
      <c r="J483" s="53" t="str">
        <f t="shared" si="45"/>
        <v>no</v>
      </c>
      <c r="K483" s="64">
        <f t="shared" si="44"/>
        <v>0</v>
      </c>
      <c r="L483" s="64">
        <f t="shared" si="43"/>
        <v>0</v>
      </c>
      <c r="M483" s="64">
        <f t="shared" si="48"/>
        <v>0</v>
      </c>
      <c r="N483" s="64">
        <f t="shared" si="46"/>
        <v>0</v>
      </c>
      <c r="O483" s="64">
        <f t="shared" si="47"/>
        <v>0</v>
      </c>
    </row>
    <row r="484" spans="1:15" s="48" customFormat="1" ht="15" x14ac:dyDescent="0.2">
      <c r="A484" s="44"/>
      <c r="B484" s="45"/>
      <c r="C484" s="46"/>
      <c r="D484" s="46"/>
      <c r="E484" s="47"/>
      <c r="F484" s="47"/>
      <c r="G484" s="47"/>
      <c r="H484" s="47"/>
      <c r="I484" s="47"/>
      <c r="J484" s="53" t="str">
        <f t="shared" si="45"/>
        <v>no</v>
      </c>
      <c r="K484" s="64">
        <f t="shared" si="44"/>
        <v>0</v>
      </c>
      <c r="L484" s="64">
        <f t="shared" si="43"/>
        <v>0</v>
      </c>
      <c r="M484" s="64">
        <f t="shared" si="48"/>
        <v>0</v>
      </c>
      <c r="N484" s="64">
        <f t="shared" si="46"/>
        <v>0</v>
      </c>
      <c r="O484" s="64">
        <f t="shared" si="47"/>
        <v>0</v>
      </c>
    </row>
    <row r="485" spans="1:15" s="48" customFormat="1" ht="15" x14ac:dyDescent="0.2">
      <c r="A485" s="44"/>
      <c r="B485" s="45"/>
      <c r="C485" s="46"/>
      <c r="D485" s="46"/>
      <c r="E485" s="47"/>
      <c r="F485" s="47"/>
      <c r="G485" s="47"/>
      <c r="H485" s="47"/>
      <c r="I485" s="47"/>
      <c r="J485" s="53" t="str">
        <f t="shared" si="45"/>
        <v>no</v>
      </c>
      <c r="K485" s="64">
        <f t="shared" si="44"/>
        <v>0</v>
      </c>
      <c r="L485" s="64">
        <f t="shared" si="43"/>
        <v>0</v>
      </c>
      <c r="M485" s="64">
        <f t="shared" si="48"/>
        <v>0</v>
      </c>
      <c r="N485" s="64">
        <f t="shared" si="46"/>
        <v>0</v>
      </c>
      <c r="O485" s="64">
        <f t="shared" si="47"/>
        <v>0</v>
      </c>
    </row>
    <row r="486" spans="1:15" s="48" customFormat="1" ht="15" x14ac:dyDescent="0.2">
      <c r="A486" s="44"/>
      <c r="B486" s="45"/>
      <c r="C486" s="46"/>
      <c r="D486" s="46"/>
      <c r="E486" s="47"/>
      <c r="F486" s="47"/>
      <c r="G486" s="47"/>
      <c r="H486" s="47"/>
      <c r="I486" s="47"/>
      <c r="J486" s="53" t="str">
        <f t="shared" si="45"/>
        <v>no</v>
      </c>
      <c r="K486" s="64">
        <f t="shared" si="44"/>
        <v>0</v>
      </c>
      <c r="L486" s="64">
        <f t="shared" si="43"/>
        <v>0</v>
      </c>
      <c r="M486" s="64">
        <f t="shared" si="48"/>
        <v>0</v>
      </c>
      <c r="N486" s="64">
        <f t="shared" si="46"/>
        <v>0</v>
      </c>
      <c r="O486" s="64">
        <f t="shared" si="47"/>
        <v>0</v>
      </c>
    </row>
    <row r="487" spans="1:15" s="48" customFormat="1" ht="15" x14ac:dyDescent="0.2">
      <c r="A487" s="44"/>
      <c r="B487" s="45"/>
      <c r="C487" s="46"/>
      <c r="D487" s="46"/>
      <c r="E487" s="47"/>
      <c r="F487" s="47"/>
      <c r="G487" s="47"/>
      <c r="H487" s="47"/>
      <c r="I487" s="47"/>
      <c r="J487" s="53" t="str">
        <f t="shared" si="45"/>
        <v>no</v>
      </c>
      <c r="K487" s="64">
        <f t="shared" si="44"/>
        <v>0</v>
      </c>
      <c r="L487" s="64">
        <f t="shared" si="43"/>
        <v>0</v>
      </c>
      <c r="M487" s="64">
        <f t="shared" si="48"/>
        <v>0</v>
      </c>
      <c r="N487" s="64">
        <f t="shared" si="46"/>
        <v>0</v>
      </c>
      <c r="O487" s="64">
        <f t="shared" si="47"/>
        <v>0</v>
      </c>
    </row>
    <row r="488" spans="1:15" s="48" customFormat="1" ht="15" x14ac:dyDescent="0.2">
      <c r="A488" s="44"/>
      <c r="B488" s="45"/>
      <c r="C488" s="46"/>
      <c r="D488" s="46"/>
      <c r="E488" s="47"/>
      <c r="F488" s="47"/>
      <c r="G488" s="47"/>
      <c r="H488" s="47"/>
      <c r="I488" s="47"/>
      <c r="J488" s="53" t="str">
        <f t="shared" si="45"/>
        <v>no</v>
      </c>
      <c r="K488" s="64">
        <f t="shared" si="44"/>
        <v>0</v>
      </c>
      <c r="L488" s="64">
        <f t="shared" si="43"/>
        <v>0</v>
      </c>
      <c r="M488" s="64">
        <f t="shared" si="48"/>
        <v>0</v>
      </c>
      <c r="N488" s="64">
        <f t="shared" si="46"/>
        <v>0</v>
      </c>
      <c r="O488" s="64">
        <f t="shared" si="47"/>
        <v>0</v>
      </c>
    </row>
    <row r="489" spans="1:15" s="48" customFormat="1" ht="15" x14ac:dyDescent="0.2">
      <c r="A489" s="44"/>
      <c r="B489" s="45"/>
      <c r="C489" s="46"/>
      <c r="D489" s="46"/>
      <c r="E489" s="47"/>
      <c r="F489" s="47"/>
      <c r="G489" s="47"/>
      <c r="H489" s="47"/>
      <c r="I489" s="47"/>
      <c r="J489" s="53" t="str">
        <f t="shared" si="45"/>
        <v>no</v>
      </c>
      <c r="K489" s="64">
        <f t="shared" si="44"/>
        <v>0</v>
      </c>
      <c r="L489" s="64">
        <f t="shared" si="43"/>
        <v>0</v>
      </c>
      <c r="M489" s="64">
        <f t="shared" si="48"/>
        <v>0</v>
      </c>
      <c r="N489" s="64">
        <f t="shared" si="46"/>
        <v>0</v>
      </c>
      <c r="O489" s="64">
        <f t="shared" si="47"/>
        <v>0</v>
      </c>
    </row>
    <row r="490" spans="1:15" s="48" customFormat="1" ht="15" x14ac:dyDescent="0.2">
      <c r="A490" s="44"/>
      <c r="B490" s="45"/>
      <c r="C490" s="46"/>
      <c r="D490" s="46"/>
      <c r="E490" s="47"/>
      <c r="F490" s="47"/>
      <c r="G490" s="47"/>
      <c r="H490" s="47"/>
      <c r="I490" s="47"/>
      <c r="J490" s="53" t="str">
        <f t="shared" si="45"/>
        <v>no</v>
      </c>
      <c r="K490" s="64">
        <f t="shared" si="44"/>
        <v>0</v>
      </c>
      <c r="L490" s="64">
        <f t="shared" si="43"/>
        <v>0</v>
      </c>
      <c r="M490" s="64">
        <f t="shared" si="48"/>
        <v>0</v>
      </c>
      <c r="N490" s="64">
        <f t="shared" si="46"/>
        <v>0</v>
      </c>
      <c r="O490" s="64">
        <f t="shared" si="47"/>
        <v>0</v>
      </c>
    </row>
    <row r="491" spans="1:15" s="48" customFormat="1" ht="15" x14ac:dyDescent="0.2">
      <c r="A491" s="44"/>
      <c r="B491" s="45"/>
      <c r="C491" s="46"/>
      <c r="D491" s="46"/>
      <c r="E491" s="47"/>
      <c r="F491" s="47"/>
      <c r="G491" s="47"/>
      <c r="H491" s="47"/>
      <c r="I491" s="47"/>
      <c r="J491" s="53" t="str">
        <f t="shared" si="45"/>
        <v>no</v>
      </c>
      <c r="K491" s="64">
        <f t="shared" si="44"/>
        <v>0</v>
      </c>
      <c r="L491" s="64">
        <f t="shared" si="43"/>
        <v>0</v>
      </c>
      <c r="M491" s="64">
        <f t="shared" si="48"/>
        <v>0</v>
      </c>
      <c r="N491" s="64">
        <f t="shared" si="46"/>
        <v>0</v>
      </c>
      <c r="O491" s="64">
        <f t="shared" si="47"/>
        <v>0</v>
      </c>
    </row>
    <row r="492" spans="1:15" s="48" customFormat="1" ht="15" x14ac:dyDescent="0.2">
      <c r="A492" s="44"/>
      <c r="B492" s="45"/>
      <c r="C492" s="46"/>
      <c r="D492" s="46"/>
      <c r="E492" s="47"/>
      <c r="F492" s="47"/>
      <c r="G492" s="47"/>
      <c r="H492" s="47"/>
      <c r="I492" s="47"/>
      <c r="J492" s="53" t="str">
        <f t="shared" si="45"/>
        <v>no</v>
      </c>
      <c r="K492" s="64">
        <f t="shared" si="44"/>
        <v>0</v>
      </c>
      <c r="L492" s="64">
        <f t="shared" si="43"/>
        <v>0</v>
      </c>
      <c r="M492" s="64">
        <f t="shared" si="48"/>
        <v>0</v>
      </c>
      <c r="N492" s="64">
        <f t="shared" si="46"/>
        <v>0</v>
      </c>
      <c r="O492" s="64">
        <f t="shared" si="47"/>
        <v>0</v>
      </c>
    </row>
    <row r="493" spans="1:15" s="48" customFormat="1" ht="15" x14ac:dyDescent="0.2">
      <c r="A493" s="44"/>
      <c r="B493" s="45"/>
      <c r="C493" s="46"/>
      <c r="D493" s="46"/>
      <c r="E493" s="47"/>
      <c r="F493" s="47"/>
      <c r="G493" s="47"/>
      <c r="H493" s="47"/>
      <c r="I493" s="47"/>
      <c r="J493" s="53" t="str">
        <f t="shared" si="45"/>
        <v>no</v>
      </c>
      <c r="K493" s="64">
        <f t="shared" si="44"/>
        <v>0</v>
      </c>
      <c r="L493" s="64">
        <f t="shared" si="43"/>
        <v>0</v>
      </c>
      <c r="M493" s="64">
        <f t="shared" si="48"/>
        <v>0</v>
      </c>
      <c r="N493" s="64">
        <f t="shared" si="46"/>
        <v>0</v>
      </c>
      <c r="O493" s="64">
        <f t="shared" si="47"/>
        <v>0</v>
      </c>
    </row>
    <row r="494" spans="1:15" s="48" customFormat="1" ht="15" x14ac:dyDescent="0.2">
      <c r="A494" s="44"/>
      <c r="B494" s="45"/>
      <c r="C494" s="46"/>
      <c r="D494" s="46"/>
      <c r="E494" s="47"/>
      <c r="F494" s="47"/>
      <c r="G494" s="47"/>
      <c r="H494" s="47"/>
      <c r="I494" s="47"/>
      <c r="J494" s="53" t="str">
        <f t="shared" si="45"/>
        <v>no</v>
      </c>
      <c r="K494" s="64">
        <f t="shared" si="44"/>
        <v>0</v>
      </c>
      <c r="L494" s="64">
        <f t="shared" si="43"/>
        <v>0</v>
      </c>
      <c r="M494" s="64">
        <f t="shared" si="48"/>
        <v>0</v>
      </c>
      <c r="N494" s="64">
        <f t="shared" si="46"/>
        <v>0</v>
      </c>
      <c r="O494" s="64">
        <f t="shared" si="47"/>
        <v>0</v>
      </c>
    </row>
    <row r="495" spans="1:15" s="48" customFormat="1" ht="15" x14ac:dyDescent="0.2">
      <c r="A495" s="44"/>
      <c r="B495" s="45"/>
      <c r="C495" s="46"/>
      <c r="D495" s="46"/>
      <c r="E495" s="47"/>
      <c r="F495" s="47"/>
      <c r="G495" s="47"/>
      <c r="H495" s="47"/>
      <c r="I495" s="47"/>
      <c r="J495" s="53" t="str">
        <f t="shared" si="45"/>
        <v>no</v>
      </c>
      <c r="K495" s="64">
        <f t="shared" si="44"/>
        <v>0</v>
      </c>
      <c r="L495" s="64">
        <f t="shared" si="43"/>
        <v>0</v>
      </c>
      <c r="M495" s="64">
        <f t="shared" si="48"/>
        <v>0</v>
      </c>
      <c r="N495" s="64">
        <f t="shared" si="46"/>
        <v>0</v>
      </c>
      <c r="O495" s="64">
        <f t="shared" si="47"/>
        <v>0</v>
      </c>
    </row>
    <row r="496" spans="1:15" s="48" customFormat="1" ht="15" x14ac:dyDescent="0.2">
      <c r="A496" s="44"/>
      <c r="B496" s="45"/>
      <c r="C496" s="46"/>
      <c r="D496" s="46"/>
      <c r="E496" s="47"/>
      <c r="F496" s="47"/>
      <c r="G496" s="47"/>
      <c r="H496" s="47"/>
      <c r="I496" s="47"/>
      <c r="J496" s="53" t="str">
        <f t="shared" si="45"/>
        <v>no</v>
      </c>
      <c r="K496" s="64">
        <f t="shared" si="44"/>
        <v>0</v>
      </c>
      <c r="L496" s="64">
        <f t="shared" ref="L496:L559" si="49">IF(ISBLANK(I496),0,IF($J496="no",0,IF($I496="No",-(($G496-1)*($C$4*$E496)),$C$4*$E496*(1-$C$6))))</f>
        <v>0</v>
      </c>
      <c r="M496" s="64">
        <f t="shared" si="48"/>
        <v>0</v>
      </c>
      <c r="N496" s="64">
        <f t="shared" si="46"/>
        <v>0</v>
      </c>
      <c r="O496" s="64">
        <f t="shared" si="47"/>
        <v>0</v>
      </c>
    </row>
    <row r="497" spans="1:15" s="48" customFormat="1" ht="15" x14ac:dyDescent="0.2">
      <c r="A497" s="44"/>
      <c r="B497" s="45"/>
      <c r="C497" s="46"/>
      <c r="D497" s="46"/>
      <c r="E497" s="47"/>
      <c r="F497" s="47"/>
      <c r="G497" s="47"/>
      <c r="H497" s="47"/>
      <c r="I497" s="47"/>
      <c r="J497" s="53" t="str">
        <f t="shared" si="45"/>
        <v>no</v>
      </c>
      <c r="K497" s="64">
        <f t="shared" si="44"/>
        <v>0</v>
      </c>
      <c r="L497" s="64">
        <f t="shared" si="49"/>
        <v>0</v>
      </c>
      <c r="M497" s="64">
        <f t="shared" si="48"/>
        <v>0</v>
      </c>
      <c r="N497" s="64">
        <f t="shared" si="46"/>
        <v>0</v>
      </c>
      <c r="O497" s="64">
        <f t="shared" si="47"/>
        <v>0</v>
      </c>
    </row>
    <row r="498" spans="1:15" s="48" customFormat="1" ht="15" x14ac:dyDescent="0.2">
      <c r="A498" s="44"/>
      <c r="B498" s="45"/>
      <c r="C498" s="46"/>
      <c r="D498" s="46"/>
      <c r="E498" s="47"/>
      <c r="F498" s="47"/>
      <c r="G498" s="47"/>
      <c r="H498" s="47"/>
      <c r="I498" s="47"/>
      <c r="J498" s="53" t="str">
        <f t="shared" si="45"/>
        <v>no</v>
      </c>
      <c r="K498" s="64">
        <f t="shared" si="44"/>
        <v>0</v>
      </c>
      <c r="L498" s="64">
        <f t="shared" si="49"/>
        <v>0</v>
      </c>
      <c r="M498" s="64">
        <f t="shared" si="48"/>
        <v>0</v>
      </c>
      <c r="N498" s="64">
        <f t="shared" si="46"/>
        <v>0</v>
      </c>
      <c r="O498" s="64">
        <f t="shared" si="47"/>
        <v>0</v>
      </c>
    </row>
    <row r="499" spans="1:15" s="48" customFormat="1" ht="15" x14ac:dyDescent="0.2">
      <c r="A499" s="44"/>
      <c r="B499" s="45"/>
      <c r="C499" s="46"/>
      <c r="D499" s="46"/>
      <c r="E499" s="47"/>
      <c r="F499" s="47"/>
      <c r="G499" s="47"/>
      <c r="H499" s="47"/>
      <c r="I499" s="47"/>
      <c r="J499" s="53" t="str">
        <f t="shared" si="45"/>
        <v>no</v>
      </c>
      <c r="K499" s="64">
        <f t="shared" ref="K499:K562" si="50">$E499*$C$4</f>
        <v>0</v>
      </c>
      <c r="L499" s="64">
        <f t="shared" si="49"/>
        <v>0</v>
      </c>
      <c r="M499" s="64">
        <f t="shared" si="48"/>
        <v>0</v>
      </c>
      <c r="N499" s="64">
        <f t="shared" si="46"/>
        <v>0</v>
      </c>
      <c r="O499" s="64">
        <f t="shared" si="47"/>
        <v>0</v>
      </c>
    </row>
    <row r="500" spans="1:15" s="48" customFormat="1" ht="15" x14ac:dyDescent="0.2">
      <c r="A500" s="44"/>
      <c r="B500" s="45"/>
      <c r="C500" s="46"/>
      <c r="D500" s="46"/>
      <c r="E500" s="47"/>
      <c r="F500" s="47"/>
      <c r="G500" s="47"/>
      <c r="H500" s="47"/>
      <c r="I500" s="47"/>
      <c r="J500" s="53" t="str">
        <f t="shared" si="45"/>
        <v>no</v>
      </c>
      <c r="K500" s="64">
        <f t="shared" si="50"/>
        <v>0</v>
      </c>
      <c r="L500" s="64">
        <f t="shared" si="49"/>
        <v>0</v>
      </c>
      <c r="M500" s="64">
        <f t="shared" si="48"/>
        <v>0</v>
      </c>
      <c r="N500" s="64">
        <f t="shared" si="46"/>
        <v>0</v>
      </c>
      <c r="O500" s="64">
        <f t="shared" si="47"/>
        <v>0</v>
      </c>
    </row>
    <row r="501" spans="1:15" s="48" customFormat="1" ht="15" x14ac:dyDescent="0.2">
      <c r="A501" s="44"/>
      <c r="B501" s="45"/>
      <c r="C501" s="46"/>
      <c r="D501" s="46"/>
      <c r="E501" s="47"/>
      <c r="F501" s="47"/>
      <c r="G501" s="47"/>
      <c r="H501" s="47"/>
      <c r="I501" s="47"/>
      <c r="J501" s="53" t="str">
        <f t="shared" si="45"/>
        <v>no</v>
      </c>
      <c r="K501" s="64">
        <f t="shared" si="50"/>
        <v>0</v>
      </c>
      <c r="L501" s="64">
        <f t="shared" si="49"/>
        <v>0</v>
      </c>
      <c r="M501" s="64">
        <f t="shared" si="48"/>
        <v>0</v>
      </c>
      <c r="N501" s="64">
        <f t="shared" si="46"/>
        <v>0</v>
      </c>
      <c r="O501" s="64">
        <f t="shared" si="47"/>
        <v>0</v>
      </c>
    </row>
    <row r="502" spans="1:15" s="48" customFormat="1" ht="15" x14ac:dyDescent="0.2">
      <c r="A502" s="44"/>
      <c r="B502" s="45"/>
      <c r="C502" s="46"/>
      <c r="D502" s="46"/>
      <c r="E502" s="47"/>
      <c r="F502" s="47"/>
      <c r="G502" s="47"/>
      <c r="H502" s="47"/>
      <c r="I502" s="47"/>
      <c r="J502" s="53" t="str">
        <f t="shared" si="45"/>
        <v>no</v>
      </c>
      <c r="K502" s="64">
        <f t="shared" si="50"/>
        <v>0</v>
      </c>
      <c r="L502" s="64">
        <f t="shared" si="49"/>
        <v>0</v>
      </c>
      <c r="M502" s="64">
        <f t="shared" si="48"/>
        <v>0</v>
      </c>
      <c r="N502" s="64">
        <f t="shared" si="46"/>
        <v>0</v>
      </c>
      <c r="O502" s="64">
        <f t="shared" si="47"/>
        <v>0</v>
      </c>
    </row>
    <row r="503" spans="1:15" s="48" customFormat="1" ht="15" x14ac:dyDescent="0.2">
      <c r="A503" s="44"/>
      <c r="B503" s="45"/>
      <c r="C503" s="46"/>
      <c r="D503" s="46"/>
      <c r="E503" s="47"/>
      <c r="F503" s="47"/>
      <c r="G503" s="47"/>
      <c r="H503" s="47"/>
      <c r="I503" s="47"/>
      <c r="J503" s="53" t="str">
        <f t="shared" si="45"/>
        <v>no</v>
      </c>
      <c r="K503" s="64">
        <f t="shared" si="50"/>
        <v>0</v>
      </c>
      <c r="L503" s="64">
        <f t="shared" si="49"/>
        <v>0</v>
      </c>
      <c r="M503" s="64">
        <f t="shared" si="48"/>
        <v>0</v>
      </c>
      <c r="N503" s="64">
        <f t="shared" si="46"/>
        <v>0</v>
      </c>
      <c r="O503" s="64">
        <f t="shared" si="47"/>
        <v>0</v>
      </c>
    </row>
    <row r="504" spans="1:15" s="48" customFormat="1" ht="15" x14ac:dyDescent="0.2">
      <c r="A504" s="44"/>
      <c r="B504" s="45"/>
      <c r="C504" s="46"/>
      <c r="D504" s="46"/>
      <c r="E504" s="47"/>
      <c r="F504" s="47"/>
      <c r="G504" s="47"/>
      <c r="H504" s="47"/>
      <c r="I504" s="47"/>
      <c r="J504" s="53" t="str">
        <f t="shared" si="45"/>
        <v>no</v>
      </c>
      <c r="K504" s="64">
        <f t="shared" si="50"/>
        <v>0</v>
      </c>
      <c r="L504" s="64">
        <f t="shared" si="49"/>
        <v>0</v>
      </c>
      <c r="M504" s="64">
        <f t="shared" si="48"/>
        <v>0</v>
      </c>
      <c r="N504" s="64">
        <f t="shared" si="46"/>
        <v>0</v>
      </c>
      <c r="O504" s="64">
        <f t="shared" si="47"/>
        <v>0</v>
      </c>
    </row>
    <row r="505" spans="1:15" s="48" customFormat="1" ht="15" x14ac:dyDescent="0.2">
      <c r="A505" s="44"/>
      <c r="B505" s="45"/>
      <c r="C505" s="46"/>
      <c r="D505" s="46"/>
      <c r="E505" s="47"/>
      <c r="F505" s="47"/>
      <c r="G505" s="47"/>
      <c r="H505" s="47"/>
      <c r="I505" s="47"/>
      <c r="J505" s="53" t="str">
        <f t="shared" si="45"/>
        <v>no</v>
      </c>
      <c r="K505" s="64">
        <f t="shared" si="50"/>
        <v>0</v>
      </c>
      <c r="L505" s="64">
        <f t="shared" si="49"/>
        <v>0</v>
      </c>
      <c r="M505" s="64">
        <f t="shared" si="48"/>
        <v>0</v>
      </c>
      <c r="N505" s="64">
        <f t="shared" si="46"/>
        <v>0</v>
      </c>
      <c r="O505" s="64">
        <f t="shared" si="47"/>
        <v>0</v>
      </c>
    </row>
    <row r="506" spans="1:15" s="48" customFormat="1" ht="15" x14ac:dyDescent="0.2">
      <c r="A506" s="44"/>
      <c r="B506" s="45"/>
      <c r="C506" s="46"/>
      <c r="D506" s="46"/>
      <c r="E506" s="47"/>
      <c r="F506" s="47"/>
      <c r="G506" s="47"/>
      <c r="H506" s="47"/>
      <c r="I506" s="47"/>
      <c r="J506" s="53" t="str">
        <f t="shared" si="45"/>
        <v>no</v>
      </c>
      <c r="K506" s="64">
        <f t="shared" si="50"/>
        <v>0</v>
      </c>
      <c r="L506" s="64">
        <f t="shared" si="49"/>
        <v>0</v>
      </c>
      <c r="M506" s="64">
        <f t="shared" si="48"/>
        <v>0</v>
      </c>
      <c r="N506" s="64">
        <f t="shared" si="46"/>
        <v>0</v>
      </c>
      <c r="O506" s="64">
        <f t="shared" si="47"/>
        <v>0</v>
      </c>
    </row>
    <row r="507" spans="1:15" s="48" customFormat="1" ht="15" x14ac:dyDescent="0.2">
      <c r="A507" s="44"/>
      <c r="B507" s="45"/>
      <c r="C507" s="46"/>
      <c r="D507" s="46"/>
      <c r="E507" s="47"/>
      <c r="F507" s="47"/>
      <c r="G507" s="47"/>
      <c r="H507" s="47"/>
      <c r="I507" s="47"/>
      <c r="J507" s="53" t="str">
        <f t="shared" si="45"/>
        <v>no</v>
      </c>
      <c r="K507" s="64">
        <f t="shared" si="50"/>
        <v>0</v>
      </c>
      <c r="L507" s="64">
        <f t="shared" si="49"/>
        <v>0</v>
      </c>
      <c r="M507" s="64">
        <f t="shared" si="48"/>
        <v>0</v>
      </c>
      <c r="N507" s="64">
        <f t="shared" si="46"/>
        <v>0</v>
      </c>
      <c r="O507" s="64">
        <f t="shared" si="47"/>
        <v>0</v>
      </c>
    </row>
    <row r="508" spans="1:15" s="48" customFormat="1" ht="15" x14ac:dyDescent="0.2">
      <c r="A508" s="44"/>
      <c r="B508" s="45"/>
      <c r="C508" s="46"/>
      <c r="D508" s="46"/>
      <c r="E508" s="47"/>
      <c r="F508" s="47"/>
      <c r="G508" s="47"/>
      <c r="H508" s="47"/>
      <c r="I508" s="47"/>
      <c r="J508" s="53" t="str">
        <f t="shared" si="45"/>
        <v>no</v>
      </c>
      <c r="K508" s="64">
        <f t="shared" si="50"/>
        <v>0</v>
      </c>
      <c r="L508" s="64">
        <f t="shared" si="49"/>
        <v>0</v>
      </c>
      <c r="M508" s="64">
        <f t="shared" si="48"/>
        <v>0</v>
      </c>
      <c r="N508" s="64">
        <f t="shared" si="46"/>
        <v>0</v>
      </c>
      <c r="O508" s="64">
        <f t="shared" si="47"/>
        <v>0</v>
      </c>
    </row>
    <row r="509" spans="1:15" s="48" customFormat="1" ht="15" x14ac:dyDescent="0.2">
      <c r="A509" s="44"/>
      <c r="B509" s="45"/>
      <c r="C509" s="46"/>
      <c r="D509" s="46"/>
      <c r="E509" s="47"/>
      <c r="F509" s="47"/>
      <c r="G509" s="47"/>
      <c r="H509" s="47"/>
      <c r="I509" s="47"/>
      <c r="J509" s="53" t="str">
        <f t="shared" ref="J509:J572" si="51">IF(ISBLANK(G509),"no",IF($I509="NR","no",IF($D509="0-0 at half time","no",IF($G509&lt;=$C$8,"yes","no"))))</f>
        <v>no</v>
      </c>
      <c r="K509" s="64">
        <f t="shared" si="50"/>
        <v>0</v>
      </c>
      <c r="L509" s="64">
        <f t="shared" si="49"/>
        <v>0</v>
      </c>
      <c r="M509" s="64">
        <f t="shared" si="48"/>
        <v>0</v>
      </c>
      <c r="N509" s="64">
        <f t="shared" si="46"/>
        <v>0</v>
      </c>
      <c r="O509" s="64">
        <f t="shared" si="47"/>
        <v>0</v>
      </c>
    </row>
    <row r="510" spans="1:15" s="48" customFormat="1" ht="15" x14ac:dyDescent="0.2">
      <c r="A510" s="44"/>
      <c r="B510" s="45"/>
      <c r="C510" s="46"/>
      <c r="D510" s="46"/>
      <c r="E510" s="47"/>
      <c r="F510" s="47"/>
      <c r="G510" s="47"/>
      <c r="H510" s="47"/>
      <c r="I510" s="47"/>
      <c r="J510" s="53" t="str">
        <f t="shared" si="51"/>
        <v>no</v>
      </c>
      <c r="K510" s="64">
        <f t="shared" si="50"/>
        <v>0</v>
      </c>
      <c r="L510" s="64">
        <f t="shared" si="49"/>
        <v>0</v>
      </c>
      <c r="M510" s="64">
        <f t="shared" si="48"/>
        <v>0</v>
      </c>
      <c r="N510" s="64">
        <f t="shared" si="46"/>
        <v>0</v>
      </c>
      <c r="O510" s="64">
        <f t="shared" si="47"/>
        <v>0</v>
      </c>
    </row>
    <row r="511" spans="1:15" s="48" customFormat="1" ht="15" x14ac:dyDescent="0.2">
      <c r="A511" s="44"/>
      <c r="B511" s="45"/>
      <c r="C511" s="46"/>
      <c r="D511" s="46"/>
      <c r="E511" s="47"/>
      <c r="F511" s="47"/>
      <c r="G511" s="47"/>
      <c r="H511" s="47"/>
      <c r="I511" s="47"/>
      <c r="J511" s="53" t="str">
        <f t="shared" si="51"/>
        <v>no</v>
      </c>
      <c r="K511" s="64">
        <f t="shared" si="50"/>
        <v>0</v>
      </c>
      <c r="L511" s="64">
        <f t="shared" si="49"/>
        <v>0</v>
      </c>
      <c r="M511" s="64">
        <f t="shared" si="48"/>
        <v>0</v>
      </c>
      <c r="N511" s="64">
        <f t="shared" si="46"/>
        <v>0</v>
      </c>
      <c r="O511" s="64">
        <f t="shared" si="47"/>
        <v>0</v>
      </c>
    </row>
    <row r="512" spans="1:15" s="48" customFormat="1" ht="15" x14ac:dyDescent="0.2">
      <c r="A512" s="44"/>
      <c r="B512" s="45"/>
      <c r="C512" s="46"/>
      <c r="D512" s="46"/>
      <c r="E512" s="47"/>
      <c r="F512" s="47"/>
      <c r="G512" s="47"/>
      <c r="H512" s="47"/>
      <c r="I512" s="47"/>
      <c r="J512" s="53" t="str">
        <f t="shared" si="51"/>
        <v>no</v>
      </c>
      <c r="K512" s="64">
        <f t="shared" si="50"/>
        <v>0</v>
      </c>
      <c r="L512" s="64">
        <f t="shared" si="49"/>
        <v>0</v>
      </c>
      <c r="M512" s="64">
        <f t="shared" si="48"/>
        <v>0</v>
      </c>
      <c r="N512" s="64">
        <f t="shared" si="46"/>
        <v>0</v>
      </c>
      <c r="O512" s="64">
        <f t="shared" si="47"/>
        <v>0</v>
      </c>
    </row>
    <row r="513" spans="1:15" s="48" customFormat="1" ht="15" x14ac:dyDescent="0.2">
      <c r="A513" s="44"/>
      <c r="B513" s="45"/>
      <c r="C513" s="46"/>
      <c r="D513" s="46"/>
      <c r="E513" s="47"/>
      <c r="F513" s="47"/>
      <c r="G513" s="47"/>
      <c r="H513" s="47"/>
      <c r="I513" s="47"/>
      <c r="J513" s="53" t="str">
        <f t="shared" si="51"/>
        <v>no</v>
      </c>
      <c r="K513" s="64">
        <f t="shared" si="50"/>
        <v>0</v>
      </c>
      <c r="L513" s="64">
        <f t="shared" si="49"/>
        <v>0</v>
      </c>
      <c r="M513" s="64">
        <f t="shared" si="48"/>
        <v>0</v>
      </c>
      <c r="N513" s="64">
        <f t="shared" si="46"/>
        <v>0</v>
      </c>
      <c r="O513" s="64">
        <f t="shared" si="47"/>
        <v>0</v>
      </c>
    </row>
    <row r="514" spans="1:15" s="48" customFormat="1" ht="15" x14ac:dyDescent="0.2">
      <c r="A514" s="44"/>
      <c r="B514" s="45"/>
      <c r="C514" s="46"/>
      <c r="D514" s="46"/>
      <c r="E514" s="47"/>
      <c r="F514" s="47"/>
      <c r="G514" s="47"/>
      <c r="H514" s="47"/>
      <c r="I514" s="47"/>
      <c r="J514" s="53" t="str">
        <f t="shared" si="51"/>
        <v>no</v>
      </c>
      <c r="K514" s="64">
        <f t="shared" si="50"/>
        <v>0</v>
      </c>
      <c r="L514" s="64">
        <f t="shared" si="49"/>
        <v>0</v>
      </c>
      <c r="M514" s="64">
        <f t="shared" si="48"/>
        <v>0</v>
      </c>
      <c r="N514" s="64">
        <f t="shared" si="46"/>
        <v>0</v>
      </c>
      <c r="O514" s="64">
        <f t="shared" si="47"/>
        <v>0</v>
      </c>
    </row>
    <row r="515" spans="1:15" s="48" customFormat="1" ht="15" x14ac:dyDescent="0.2">
      <c r="A515" s="44"/>
      <c r="B515" s="45"/>
      <c r="C515" s="46"/>
      <c r="D515" s="46"/>
      <c r="E515" s="47"/>
      <c r="F515" s="47"/>
      <c r="G515" s="47"/>
      <c r="H515" s="47"/>
      <c r="I515" s="47"/>
      <c r="J515" s="53" t="str">
        <f t="shared" si="51"/>
        <v>no</v>
      </c>
      <c r="K515" s="64">
        <f t="shared" si="50"/>
        <v>0</v>
      </c>
      <c r="L515" s="64">
        <f t="shared" si="49"/>
        <v>0</v>
      </c>
      <c r="M515" s="64">
        <f t="shared" si="48"/>
        <v>0</v>
      </c>
      <c r="N515" s="64">
        <f t="shared" si="46"/>
        <v>0</v>
      </c>
      <c r="O515" s="64">
        <f t="shared" si="47"/>
        <v>0</v>
      </c>
    </row>
    <row r="516" spans="1:15" s="48" customFormat="1" ht="15" x14ac:dyDescent="0.2">
      <c r="A516" s="44"/>
      <c r="B516" s="45"/>
      <c r="C516" s="46"/>
      <c r="D516" s="46"/>
      <c r="E516" s="47"/>
      <c r="F516" s="47"/>
      <c r="G516" s="47"/>
      <c r="H516" s="47"/>
      <c r="I516" s="47"/>
      <c r="J516" s="53" t="str">
        <f t="shared" si="51"/>
        <v>no</v>
      </c>
      <c r="K516" s="64">
        <f t="shared" si="50"/>
        <v>0</v>
      </c>
      <c r="L516" s="64">
        <f t="shared" si="49"/>
        <v>0</v>
      </c>
      <c r="M516" s="64">
        <f t="shared" si="48"/>
        <v>0</v>
      </c>
      <c r="N516" s="64">
        <f t="shared" si="46"/>
        <v>0</v>
      </c>
      <c r="O516" s="64">
        <f t="shared" si="47"/>
        <v>0</v>
      </c>
    </row>
    <row r="517" spans="1:15" s="48" customFormat="1" ht="15" x14ac:dyDescent="0.2">
      <c r="A517" s="44"/>
      <c r="B517" s="45"/>
      <c r="C517" s="46"/>
      <c r="D517" s="46"/>
      <c r="E517" s="47"/>
      <c r="F517" s="47"/>
      <c r="G517" s="47"/>
      <c r="H517" s="47"/>
      <c r="I517" s="47"/>
      <c r="J517" s="53" t="str">
        <f t="shared" si="51"/>
        <v>no</v>
      </c>
      <c r="K517" s="64">
        <f t="shared" si="50"/>
        <v>0</v>
      </c>
      <c r="L517" s="64">
        <f t="shared" si="49"/>
        <v>0</v>
      </c>
      <c r="M517" s="64">
        <f t="shared" si="48"/>
        <v>0</v>
      </c>
      <c r="N517" s="64">
        <f t="shared" si="46"/>
        <v>0</v>
      </c>
      <c r="O517" s="64">
        <f t="shared" si="47"/>
        <v>0</v>
      </c>
    </row>
    <row r="518" spans="1:15" s="48" customFormat="1" ht="15" x14ac:dyDescent="0.2">
      <c r="A518" s="44"/>
      <c r="B518" s="45"/>
      <c r="C518" s="46"/>
      <c r="D518" s="46"/>
      <c r="E518" s="47"/>
      <c r="F518" s="47"/>
      <c r="G518" s="47"/>
      <c r="H518" s="47"/>
      <c r="I518" s="47"/>
      <c r="J518" s="53" t="str">
        <f t="shared" si="51"/>
        <v>no</v>
      </c>
      <c r="K518" s="64">
        <f t="shared" si="50"/>
        <v>0</v>
      </c>
      <c r="L518" s="64">
        <f t="shared" si="49"/>
        <v>0</v>
      </c>
      <c r="M518" s="64">
        <f t="shared" si="48"/>
        <v>0</v>
      </c>
      <c r="N518" s="64">
        <f t="shared" si="46"/>
        <v>0</v>
      </c>
      <c r="O518" s="64">
        <f t="shared" si="47"/>
        <v>0</v>
      </c>
    </row>
    <row r="519" spans="1:15" s="48" customFormat="1" ht="15" x14ac:dyDescent="0.2">
      <c r="A519" s="44"/>
      <c r="B519" s="45"/>
      <c r="C519" s="46"/>
      <c r="D519" s="46"/>
      <c r="E519" s="47"/>
      <c r="F519" s="47"/>
      <c r="G519" s="47"/>
      <c r="H519" s="47"/>
      <c r="I519" s="47"/>
      <c r="J519" s="53" t="str">
        <f t="shared" si="51"/>
        <v>no</v>
      </c>
      <c r="K519" s="64">
        <f t="shared" si="50"/>
        <v>0</v>
      </c>
      <c r="L519" s="64">
        <f t="shared" si="49"/>
        <v>0</v>
      </c>
      <c r="M519" s="64">
        <f t="shared" si="48"/>
        <v>0</v>
      </c>
      <c r="N519" s="64">
        <f t="shared" si="46"/>
        <v>0</v>
      </c>
      <c r="O519" s="64">
        <f t="shared" si="47"/>
        <v>0</v>
      </c>
    </row>
    <row r="520" spans="1:15" s="48" customFormat="1" ht="15" x14ac:dyDescent="0.2">
      <c r="A520" s="44"/>
      <c r="B520" s="45"/>
      <c r="C520" s="46"/>
      <c r="D520" s="46"/>
      <c r="E520" s="47"/>
      <c r="F520" s="47"/>
      <c r="G520" s="47"/>
      <c r="H520" s="47"/>
      <c r="I520" s="47"/>
      <c r="J520" s="53" t="str">
        <f t="shared" si="51"/>
        <v>no</v>
      </c>
      <c r="K520" s="64">
        <f t="shared" si="50"/>
        <v>0</v>
      </c>
      <c r="L520" s="64">
        <f t="shared" si="49"/>
        <v>0</v>
      </c>
      <c r="M520" s="64">
        <f t="shared" si="48"/>
        <v>0</v>
      </c>
      <c r="N520" s="64">
        <f t="shared" si="46"/>
        <v>0</v>
      </c>
      <c r="O520" s="64">
        <f t="shared" si="47"/>
        <v>0</v>
      </c>
    </row>
    <row r="521" spans="1:15" s="48" customFormat="1" ht="15" x14ac:dyDescent="0.2">
      <c r="A521" s="44"/>
      <c r="B521" s="45"/>
      <c r="C521" s="46"/>
      <c r="D521" s="46"/>
      <c r="E521" s="47"/>
      <c r="F521" s="47"/>
      <c r="G521" s="47"/>
      <c r="H521" s="47"/>
      <c r="I521" s="47"/>
      <c r="J521" s="53" t="str">
        <f t="shared" si="51"/>
        <v>no</v>
      </c>
      <c r="K521" s="64">
        <f t="shared" si="50"/>
        <v>0</v>
      </c>
      <c r="L521" s="64">
        <f t="shared" si="49"/>
        <v>0</v>
      </c>
      <c r="M521" s="64">
        <f t="shared" si="48"/>
        <v>0</v>
      </c>
      <c r="N521" s="64">
        <f t="shared" si="46"/>
        <v>0</v>
      </c>
      <c r="O521" s="64">
        <f t="shared" si="47"/>
        <v>0</v>
      </c>
    </row>
    <row r="522" spans="1:15" s="48" customFormat="1" ht="15" x14ac:dyDescent="0.2">
      <c r="A522" s="44"/>
      <c r="B522" s="45"/>
      <c r="C522" s="46"/>
      <c r="D522" s="46"/>
      <c r="E522" s="47"/>
      <c r="F522" s="47"/>
      <c r="G522" s="47"/>
      <c r="H522" s="47"/>
      <c r="I522" s="47"/>
      <c r="J522" s="53" t="str">
        <f t="shared" si="51"/>
        <v>no</v>
      </c>
      <c r="K522" s="64">
        <f t="shared" si="50"/>
        <v>0</v>
      </c>
      <c r="L522" s="64">
        <f t="shared" si="49"/>
        <v>0</v>
      </c>
      <c r="M522" s="64">
        <f t="shared" si="48"/>
        <v>0</v>
      </c>
      <c r="N522" s="64">
        <f t="shared" si="46"/>
        <v>0</v>
      </c>
      <c r="O522" s="64">
        <f t="shared" si="47"/>
        <v>0</v>
      </c>
    </row>
    <row r="523" spans="1:15" s="48" customFormat="1" ht="15" x14ac:dyDescent="0.2">
      <c r="A523" s="44"/>
      <c r="B523" s="45"/>
      <c r="C523" s="46"/>
      <c r="D523" s="46"/>
      <c r="E523" s="47"/>
      <c r="F523" s="47"/>
      <c r="G523" s="47"/>
      <c r="H523" s="47"/>
      <c r="I523" s="47"/>
      <c r="J523" s="53" t="str">
        <f t="shared" si="51"/>
        <v>no</v>
      </c>
      <c r="K523" s="64">
        <f t="shared" si="50"/>
        <v>0</v>
      </c>
      <c r="L523" s="64">
        <f t="shared" si="49"/>
        <v>0</v>
      </c>
      <c r="M523" s="64">
        <f t="shared" si="48"/>
        <v>0</v>
      </c>
      <c r="N523" s="64">
        <f t="shared" si="46"/>
        <v>0</v>
      </c>
      <c r="O523" s="64">
        <f t="shared" si="47"/>
        <v>0</v>
      </c>
    </row>
    <row r="524" spans="1:15" s="48" customFormat="1" ht="15" x14ac:dyDescent="0.2">
      <c r="A524" s="44"/>
      <c r="B524" s="45"/>
      <c r="C524" s="46"/>
      <c r="D524" s="46"/>
      <c r="E524" s="47"/>
      <c r="F524" s="47"/>
      <c r="G524" s="47"/>
      <c r="H524" s="47"/>
      <c r="I524" s="47"/>
      <c r="J524" s="53" t="str">
        <f t="shared" si="51"/>
        <v>no</v>
      </c>
      <c r="K524" s="64">
        <f t="shared" si="50"/>
        <v>0</v>
      </c>
      <c r="L524" s="64">
        <f t="shared" si="49"/>
        <v>0</v>
      </c>
      <c r="M524" s="64">
        <f t="shared" si="48"/>
        <v>0</v>
      </c>
      <c r="N524" s="64">
        <f t="shared" ref="N524:N587" si="52">IF(J524="no",0,$E524*$C$5)</f>
        <v>0</v>
      </c>
      <c r="O524" s="64">
        <f t="shared" ref="O524:O587" si="53">IF(ISBLANK(I524),0,IF(L524&lt;0,-N524,IF(L524=0,0,((N524/($G524-1))*(1-$C$6)))))</f>
        <v>0</v>
      </c>
    </row>
    <row r="525" spans="1:15" s="48" customFormat="1" ht="15" x14ac:dyDescent="0.2">
      <c r="A525" s="44"/>
      <c r="B525" s="45"/>
      <c r="C525" s="46"/>
      <c r="D525" s="46"/>
      <c r="E525" s="47"/>
      <c r="F525" s="47"/>
      <c r="G525" s="47"/>
      <c r="H525" s="47"/>
      <c r="I525" s="47"/>
      <c r="J525" s="53" t="str">
        <f t="shared" si="51"/>
        <v>no</v>
      </c>
      <c r="K525" s="64">
        <f t="shared" si="50"/>
        <v>0</v>
      </c>
      <c r="L525" s="64">
        <f t="shared" si="49"/>
        <v>0</v>
      </c>
      <c r="M525" s="64">
        <f t="shared" si="48"/>
        <v>0</v>
      </c>
      <c r="N525" s="64">
        <f t="shared" si="52"/>
        <v>0</v>
      </c>
      <c r="O525" s="64">
        <f t="shared" si="53"/>
        <v>0</v>
      </c>
    </row>
    <row r="526" spans="1:15" s="48" customFormat="1" ht="15" x14ac:dyDescent="0.2">
      <c r="A526" s="44"/>
      <c r="B526" s="45"/>
      <c r="C526" s="46"/>
      <c r="D526" s="46"/>
      <c r="E526" s="47"/>
      <c r="F526" s="47"/>
      <c r="G526" s="47"/>
      <c r="H526" s="47"/>
      <c r="I526" s="47"/>
      <c r="J526" s="53" t="str">
        <f t="shared" si="51"/>
        <v>no</v>
      </c>
      <c r="K526" s="64">
        <f t="shared" si="50"/>
        <v>0</v>
      </c>
      <c r="L526" s="64">
        <f t="shared" si="49"/>
        <v>0</v>
      </c>
      <c r="M526" s="64">
        <f t="shared" si="48"/>
        <v>0</v>
      </c>
      <c r="N526" s="64">
        <f t="shared" si="52"/>
        <v>0</v>
      </c>
      <c r="O526" s="64">
        <f t="shared" si="53"/>
        <v>0</v>
      </c>
    </row>
    <row r="527" spans="1:15" s="48" customFormat="1" ht="15" x14ac:dyDescent="0.2">
      <c r="A527" s="44"/>
      <c r="B527" s="45"/>
      <c r="C527" s="46"/>
      <c r="D527" s="46"/>
      <c r="E527" s="47"/>
      <c r="F527" s="47"/>
      <c r="G527" s="47"/>
      <c r="H527" s="47"/>
      <c r="I527" s="47"/>
      <c r="J527" s="53" t="str">
        <f t="shared" si="51"/>
        <v>no</v>
      </c>
      <c r="K527" s="64">
        <f t="shared" si="50"/>
        <v>0</v>
      </c>
      <c r="L527" s="64">
        <f t="shared" si="49"/>
        <v>0</v>
      </c>
      <c r="M527" s="64">
        <f t="shared" si="48"/>
        <v>0</v>
      </c>
      <c r="N527" s="64">
        <f t="shared" si="52"/>
        <v>0</v>
      </c>
      <c r="O527" s="64">
        <f t="shared" si="53"/>
        <v>0</v>
      </c>
    </row>
    <row r="528" spans="1:15" s="48" customFormat="1" ht="15" x14ac:dyDescent="0.2">
      <c r="A528" s="44"/>
      <c r="B528" s="45"/>
      <c r="C528" s="46"/>
      <c r="D528" s="46"/>
      <c r="E528" s="47"/>
      <c r="F528" s="47"/>
      <c r="G528" s="47"/>
      <c r="H528" s="47"/>
      <c r="I528" s="47"/>
      <c r="J528" s="53" t="str">
        <f t="shared" si="51"/>
        <v>no</v>
      </c>
      <c r="K528" s="64">
        <f t="shared" si="50"/>
        <v>0</v>
      </c>
      <c r="L528" s="64">
        <f t="shared" si="49"/>
        <v>0</v>
      </c>
      <c r="M528" s="64">
        <f t="shared" si="48"/>
        <v>0</v>
      </c>
      <c r="N528" s="64">
        <f t="shared" si="52"/>
        <v>0</v>
      </c>
      <c r="O528" s="64">
        <f t="shared" si="53"/>
        <v>0</v>
      </c>
    </row>
    <row r="529" spans="1:15" s="48" customFormat="1" ht="15" x14ac:dyDescent="0.2">
      <c r="A529" s="44"/>
      <c r="B529" s="45"/>
      <c r="C529" s="46"/>
      <c r="D529" s="46"/>
      <c r="E529" s="47"/>
      <c r="F529" s="47"/>
      <c r="G529" s="47"/>
      <c r="H529" s="47"/>
      <c r="I529" s="47"/>
      <c r="J529" s="53" t="str">
        <f t="shared" si="51"/>
        <v>no</v>
      </c>
      <c r="K529" s="64">
        <f t="shared" si="50"/>
        <v>0</v>
      </c>
      <c r="L529" s="64">
        <f t="shared" si="49"/>
        <v>0</v>
      </c>
      <c r="M529" s="64">
        <f t="shared" si="48"/>
        <v>0</v>
      </c>
      <c r="N529" s="64">
        <f t="shared" si="52"/>
        <v>0</v>
      </c>
      <c r="O529" s="64">
        <f t="shared" si="53"/>
        <v>0</v>
      </c>
    </row>
    <row r="530" spans="1:15" s="48" customFormat="1" ht="15" x14ac:dyDescent="0.2">
      <c r="A530" s="44"/>
      <c r="B530" s="45"/>
      <c r="C530" s="46"/>
      <c r="D530" s="46"/>
      <c r="E530" s="47"/>
      <c r="F530" s="47"/>
      <c r="G530" s="47"/>
      <c r="H530" s="47"/>
      <c r="I530" s="47"/>
      <c r="J530" s="53" t="str">
        <f t="shared" si="51"/>
        <v>no</v>
      </c>
      <c r="K530" s="64">
        <f t="shared" si="50"/>
        <v>0</v>
      </c>
      <c r="L530" s="64">
        <f t="shared" si="49"/>
        <v>0</v>
      </c>
      <c r="M530" s="64">
        <f t="shared" si="48"/>
        <v>0</v>
      </c>
      <c r="N530" s="64">
        <f t="shared" si="52"/>
        <v>0</v>
      </c>
      <c r="O530" s="64">
        <f t="shared" si="53"/>
        <v>0</v>
      </c>
    </row>
    <row r="531" spans="1:15" s="48" customFormat="1" ht="15" x14ac:dyDescent="0.2">
      <c r="A531" s="44"/>
      <c r="B531" s="45"/>
      <c r="C531" s="46"/>
      <c r="D531" s="46"/>
      <c r="E531" s="47"/>
      <c r="F531" s="47"/>
      <c r="G531" s="47"/>
      <c r="H531" s="47"/>
      <c r="I531" s="47"/>
      <c r="J531" s="53" t="str">
        <f t="shared" si="51"/>
        <v>no</v>
      </c>
      <c r="K531" s="64">
        <f t="shared" si="50"/>
        <v>0</v>
      </c>
      <c r="L531" s="64">
        <f t="shared" si="49"/>
        <v>0</v>
      </c>
      <c r="M531" s="64">
        <f t="shared" si="48"/>
        <v>0</v>
      </c>
      <c r="N531" s="64">
        <f t="shared" si="52"/>
        <v>0</v>
      </c>
      <c r="O531" s="64">
        <f t="shared" si="53"/>
        <v>0</v>
      </c>
    </row>
    <row r="532" spans="1:15" s="48" customFormat="1" ht="15" x14ac:dyDescent="0.2">
      <c r="A532" s="44"/>
      <c r="B532" s="45"/>
      <c r="C532" s="46"/>
      <c r="D532" s="46"/>
      <c r="E532" s="47"/>
      <c r="F532" s="47"/>
      <c r="G532" s="47"/>
      <c r="H532" s="47"/>
      <c r="I532" s="47"/>
      <c r="J532" s="53" t="str">
        <f t="shared" si="51"/>
        <v>no</v>
      </c>
      <c r="K532" s="64">
        <f t="shared" si="50"/>
        <v>0</v>
      </c>
      <c r="L532" s="64">
        <f t="shared" si="49"/>
        <v>0</v>
      </c>
      <c r="M532" s="64">
        <f t="shared" si="48"/>
        <v>0</v>
      </c>
      <c r="N532" s="64">
        <f t="shared" si="52"/>
        <v>0</v>
      </c>
      <c r="O532" s="64">
        <f t="shared" si="53"/>
        <v>0</v>
      </c>
    </row>
    <row r="533" spans="1:15" s="48" customFormat="1" ht="15" x14ac:dyDescent="0.2">
      <c r="A533" s="44"/>
      <c r="B533" s="45"/>
      <c r="C533" s="46"/>
      <c r="D533" s="46"/>
      <c r="E533" s="47"/>
      <c r="F533" s="47"/>
      <c r="G533" s="47"/>
      <c r="H533" s="47"/>
      <c r="I533" s="47"/>
      <c r="J533" s="53" t="str">
        <f t="shared" si="51"/>
        <v>no</v>
      </c>
      <c r="K533" s="64">
        <f t="shared" si="50"/>
        <v>0</v>
      </c>
      <c r="L533" s="64">
        <f t="shared" si="49"/>
        <v>0</v>
      </c>
      <c r="M533" s="64">
        <f t="shared" si="48"/>
        <v>0</v>
      </c>
      <c r="N533" s="64">
        <f t="shared" si="52"/>
        <v>0</v>
      </c>
      <c r="O533" s="64">
        <f t="shared" si="53"/>
        <v>0</v>
      </c>
    </row>
    <row r="534" spans="1:15" s="48" customFormat="1" ht="15" x14ac:dyDescent="0.2">
      <c r="A534" s="44"/>
      <c r="B534" s="45"/>
      <c r="C534" s="46"/>
      <c r="D534" s="46"/>
      <c r="E534" s="47"/>
      <c r="F534" s="47"/>
      <c r="G534" s="47"/>
      <c r="H534" s="47"/>
      <c r="I534" s="47"/>
      <c r="J534" s="53" t="str">
        <f t="shared" si="51"/>
        <v>no</v>
      </c>
      <c r="K534" s="64">
        <f t="shared" si="50"/>
        <v>0</v>
      </c>
      <c r="L534" s="64">
        <f t="shared" si="49"/>
        <v>0</v>
      </c>
      <c r="M534" s="64">
        <f t="shared" si="48"/>
        <v>0</v>
      </c>
      <c r="N534" s="64">
        <f t="shared" si="52"/>
        <v>0</v>
      </c>
      <c r="O534" s="64">
        <f t="shared" si="53"/>
        <v>0</v>
      </c>
    </row>
    <row r="535" spans="1:15" s="48" customFormat="1" ht="15" x14ac:dyDescent="0.2">
      <c r="A535" s="44"/>
      <c r="B535" s="45"/>
      <c r="C535" s="46"/>
      <c r="D535" s="46"/>
      <c r="E535" s="47"/>
      <c r="F535" s="47"/>
      <c r="G535" s="47"/>
      <c r="H535" s="47"/>
      <c r="I535" s="47"/>
      <c r="J535" s="53" t="str">
        <f t="shared" si="51"/>
        <v>no</v>
      </c>
      <c r="K535" s="64">
        <f t="shared" si="50"/>
        <v>0</v>
      </c>
      <c r="L535" s="64">
        <f t="shared" si="49"/>
        <v>0</v>
      </c>
      <c r="M535" s="64">
        <f t="shared" si="48"/>
        <v>0</v>
      </c>
      <c r="N535" s="64">
        <f t="shared" si="52"/>
        <v>0</v>
      </c>
      <c r="O535" s="64">
        <f t="shared" si="53"/>
        <v>0</v>
      </c>
    </row>
    <row r="536" spans="1:15" s="48" customFormat="1" ht="15" x14ac:dyDescent="0.2">
      <c r="A536" s="44"/>
      <c r="B536" s="45"/>
      <c r="C536" s="46"/>
      <c r="D536" s="46"/>
      <c r="E536" s="47"/>
      <c r="F536" s="47"/>
      <c r="G536" s="47"/>
      <c r="H536" s="47"/>
      <c r="I536" s="47"/>
      <c r="J536" s="53" t="str">
        <f t="shared" si="51"/>
        <v>no</v>
      </c>
      <c r="K536" s="64">
        <f t="shared" si="50"/>
        <v>0</v>
      </c>
      <c r="L536" s="64">
        <f t="shared" si="49"/>
        <v>0</v>
      </c>
      <c r="M536" s="64">
        <f t="shared" si="48"/>
        <v>0</v>
      </c>
      <c r="N536" s="64">
        <f t="shared" si="52"/>
        <v>0</v>
      </c>
      <c r="O536" s="64">
        <f t="shared" si="53"/>
        <v>0</v>
      </c>
    </row>
    <row r="537" spans="1:15" s="48" customFormat="1" ht="15" x14ac:dyDescent="0.2">
      <c r="A537" s="44"/>
      <c r="B537" s="45"/>
      <c r="C537" s="46"/>
      <c r="D537" s="46"/>
      <c r="E537" s="47"/>
      <c r="F537" s="47"/>
      <c r="G537" s="47"/>
      <c r="H537" s="47"/>
      <c r="I537" s="47"/>
      <c r="J537" s="53" t="str">
        <f t="shared" si="51"/>
        <v>no</v>
      </c>
      <c r="K537" s="64">
        <f t="shared" si="50"/>
        <v>0</v>
      </c>
      <c r="L537" s="64">
        <f t="shared" si="49"/>
        <v>0</v>
      </c>
      <c r="M537" s="64">
        <f t="shared" si="48"/>
        <v>0</v>
      </c>
      <c r="N537" s="64">
        <f t="shared" si="52"/>
        <v>0</v>
      </c>
      <c r="O537" s="64">
        <f t="shared" si="53"/>
        <v>0</v>
      </c>
    </row>
    <row r="538" spans="1:15" s="48" customFormat="1" ht="15" x14ac:dyDescent="0.2">
      <c r="A538" s="44"/>
      <c r="B538" s="45"/>
      <c r="C538" s="46"/>
      <c r="D538" s="46"/>
      <c r="E538" s="47"/>
      <c r="F538" s="47"/>
      <c r="G538" s="47"/>
      <c r="H538" s="47"/>
      <c r="I538" s="47"/>
      <c r="J538" s="53" t="str">
        <f t="shared" si="51"/>
        <v>no</v>
      </c>
      <c r="K538" s="64">
        <f t="shared" si="50"/>
        <v>0</v>
      </c>
      <c r="L538" s="64">
        <f t="shared" si="49"/>
        <v>0</v>
      </c>
      <c r="M538" s="64">
        <f t="shared" si="48"/>
        <v>0</v>
      </c>
      <c r="N538" s="64">
        <f t="shared" si="52"/>
        <v>0</v>
      </c>
      <c r="O538" s="64">
        <f t="shared" si="53"/>
        <v>0</v>
      </c>
    </row>
    <row r="539" spans="1:15" s="48" customFormat="1" ht="15" x14ac:dyDescent="0.2">
      <c r="A539" s="44"/>
      <c r="B539" s="45"/>
      <c r="C539" s="46"/>
      <c r="D539" s="46"/>
      <c r="E539" s="47"/>
      <c r="F539" s="47"/>
      <c r="G539" s="47"/>
      <c r="H539" s="47"/>
      <c r="I539" s="47"/>
      <c r="J539" s="53" t="str">
        <f t="shared" si="51"/>
        <v>no</v>
      </c>
      <c r="K539" s="64">
        <f t="shared" si="50"/>
        <v>0</v>
      </c>
      <c r="L539" s="64">
        <f t="shared" si="49"/>
        <v>0</v>
      </c>
      <c r="M539" s="64">
        <f t="shared" si="48"/>
        <v>0</v>
      </c>
      <c r="N539" s="64">
        <f t="shared" si="52"/>
        <v>0</v>
      </c>
      <c r="O539" s="64">
        <f t="shared" si="53"/>
        <v>0</v>
      </c>
    </row>
    <row r="540" spans="1:15" s="48" customFormat="1" ht="15" x14ac:dyDescent="0.2">
      <c r="A540" s="44"/>
      <c r="B540" s="45"/>
      <c r="C540" s="46"/>
      <c r="D540" s="46"/>
      <c r="E540" s="47"/>
      <c r="F540" s="47"/>
      <c r="G540" s="47"/>
      <c r="H540" s="47"/>
      <c r="I540" s="47"/>
      <c r="J540" s="53" t="str">
        <f t="shared" si="51"/>
        <v>no</v>
      </c>
      <c r="K540" s="64">
        <f t="shared" si="50"/>
        <v>0</v>
      </c>
      <c r="L540" s="64">
        <f t="shared" si="49"/>
        <v>0</v>
      </c>
      <c r="M540" s="64">
        <f t="shared" ref="M540:M603" si="54">IF($J540="yes",($G540-1)*$C$4*$E540,0)</f>
        <v>0</v>
      </c>
      <c r="N540" s="64">
        <f t="shared" si="52"/>
        <v>0</v>
      </c>
      <c r="O540" s="64">
        <f t="shared" si="53"/>
        <v>0</v>
      </c>
    </row>
    <row r="541" spans="1:15" s="48" customFormat="1" ht="15" x14ac:dyDescent="0.2">
      <c r="A541" s="44"/>
      <c r="B541" s="45"/>
      <c r="C541" s="46"/>
      <c r="D541" s="46"/>
      <c r="E541" s="47"/>
      <c r="F541" s="47"/>
      <c r="G541" s="47"/>
      <c r="H541" s="47"/>
      <c r="I541" s="47"/>
      <c r="J541" s="53" t="str">
        <f t="shared" si="51"/>
        <v>no</v>
      </c>
      <c r="K541" s="64">
        <f t="shared" si="50"/>
        <v>0</v>
      </c>
      <c r="L541" s="64">
        <f t="shared" si="49"/>
        <v>0</v>
      </c>
      <c r="M541" s="64">
        <f t="shared" si="54"/>
        <v>0</v>
      </c>
      <c r="N541" s="64">
        <f t="shared" si="52"/>
        <v>0</v>
      </c>
      <c r="O541" s="64">
        <f t="shared" si="53"/>
        <v>0</v>
      </c>
    </row>
    <row r="542" spans="1:15" s="48" customFormat="1" ht="15" x14ac:dyDescent="0.2">
      <c r="A542" s="44"/>
      <c r="B542" s="45"/>
      <c r="C542" s="46"/>
      <c r="D542" s="46"/>
      <c r="E542" s="47"/>
      <c r="F542" s="47"/>
      <c r="G542" s="47"/>
      <c r="H542" s="47"/>
      <c r="I542" s="47"/>
      <c r="J542" s="53" t="str">
        <f t="shared" si="51"/>
        <v>no</v>
      </c>
      <c r="K542" s="64">
        <f t="shared" si="50"/>
        <v>0</v>
      </c>
      <c r="L542" s="64">
        <f t="shared" si="49"/>
        <v>0</v>
      </c>
      <c r="M542" s="64">
        <f t="shared" si="54"/>
        <v>0</v>
      </c>
      <c r="N542" s="64">
        <f t="shared" si="52"/>
        <v>0</v>
      </c>
      <c r="O542" s="64">
        <f t="shared" si="53"/>
        <v>0</v>
      </c>
    </row>
    <row r="543" spans="1:15" s="48" customFormat="1" ht="15" x14ac:dyDescent="0.2">
      <c r="A543" s="44"/>
      <c r="B543" s="45"/>
      <c r="C543" s="46"/>
      <c r="D543" s="46"/>
      <c r="E543" s="47"/>
      <c r="F543" s="47"/>
      <c r="G543" s="47"/>
      <c r="H543" s="47"/>
      <c r="I543" s="47"/>
      <c r="J543" s="53" t="str">
        <f t="shared" si="51"/>
        <v>no</v>
      </c>
      <c r="K543" s="64">
        <f t="shared" si="50"/>
        <v>0</v>
      </c>
      <c r="L543" s="64">
        <f t="shared" si="49"/>
        <v>0</v>
      </c>
      <c r="M543" s="64">
        <f t="shared" si="54"/>
        <v>0</v>
      </c>
      <c r="N543" s="64">
        <f t="shared" si="52"/>
        <v>0</v>
      </c>
      <c r="O543" s="64">
        <f t="shared" si="53"/>
        <v>0</v>
      </c>
    </row>
    <row r="544" spans="1:15" s="48" customFormat="1" ht="15" x14ac:dyDescent="0.2">
      <c r="A544" s="44"/>
      <c r="B544" s="45"/>
      <c r="C544" s="46"/>
      <c r="D544" s="46"/>
      <c r="E544" s="47"/>
      <c r="F544" s="47"/>
      <c r="G544" s="47"/>
      <c r="H544" s="47"/>
      <c r="I544" s="47"/>
      <c r="J544" s="53" t="str">
        <f t="shared" si="51"/>
        <v>no</v>
      </c>
      <c r="K544" s="64">
        <f t="shared" si="50"/>
        <v>0</v>
      </c>
      <c r="L544" s="64">
        <f t="shared" si="49"/>
        <v>0</v>
      </c>
      <c r="M544" s="64">
        <f t="shared" si="54"/>
        <v>0</v>
      </c>
      <c r="N544" s="64">
        <f t="shared" si="52"/>
        <v>0</v>
      </c>
      <c r="O544" s="64">
        <f t="shared" si="53"/>
        <v>0</v>
      </c>
    </row>
    <row r="545" spans="1:15" s="48" customFormat="1" ht="15" x14ac:dyDescent="0.2">
      <c r="A545" s="44"/>
      <c r="B545" s="45"/>
      <c r="C545" s="46"/>
      <c r="D545" s="46"/>
      <c r="E545" s="47"/>
      <c r="F545" s="47"/>
      <c r="G545" s="47"/>
      <c r="H545" s="47"/>
      <c r="I545" s="47"/>
      <c r="J545" s="53" t="str">
        <f t="shared" si="51"/>
        <v>no</v>
      </c>
      <c r="K545" s="64">
        <f t="shared" si="50"/>
        <v>0</v>
      </c>
      <c r="L545" s="64">
        <f t="shared" si="49"/>
        <v>0</v>
      </c>
      <c r="M545" s="64">
        <f t="shared" si="54"/>
        <v>0</v>
      </c>
      <c r="N545" s="64">
        <f t="shared" si="52"/>
        <v>0</v>
      </c>
      <c r="O545" s="64">
        <f t="shared" si="53"/>
        <v>0</v>
      </c>
    </row>
    <row r="546" spans="1:15" s="48" customFormat="1" ht="15" x14ac:dyDescent="0.2">
      <c r="A546" s="44"/>
      <c r="B546" s="45"/>
      <c r="C546" s="46"/>
      <c r="D546" s="46"/>
      <c r="E546" s="47"/>
      <c r="F546" s="47"/>
      <c r="G546" s="47"/>
      <c r="H546" s="47"/>
      <c r="I546" s="47"/>
      <c r="J546" s="53" t="str">
        <f t="shared" si="51"/>
        <v>no</v>
      </c>
      <c r="K546" s="64">
        <f t="shared" si="50"/>
        <v>0</v>
      </c>
      <c r="L546" s="64">
        <f t="shared" si="49"/>
        <v>0</v>
      </c>
      <c r="M546" s="64">
        <f t="shared" si="54"/>
        <v>0</v>
      </c>
      <c r="N546" s="64">
        <f t="shared" si="52"/>
        <v>0</v>
      </c>
      <c r="O546" s="64">
        <f t="shared" si="53"/>
        <v>0</v>
      </c>
    </row>
    <row r="547" spans="1:15" s="48" customFormat="1" ht="15" x14ac:dyDescent="0.2">
      <c r="A547" s="44"/>
      <c r="B547" s="45"/>
      <c r="C547" s="46"/>
      <c r="D547" s="46"/>
      <c r="E547" s="47"/>
      <c r="F547" s="47"/>
      <c r="G547" s="47"/>
      <c r="H547" s="47"/>
      <c r="I547" s="47"/>
      <c r="J547" s="53" t="str">
        <f t="shared" si="51"/>
        <v>no</v>
      </c>
      <c r="K547" s="64">
        <f t="shared" si="50"/>
        <v>0</v>
      </c>
      <c r="L547" s="64">
        <f t="shared" si="49"/>
        <v>0</v>
      </c>
      <c r="M547" s="64">
        <f t="shared" si="54"/>
        <v>0</v>
      </c>
      <c r="N547" s="64">
        <f t="shared" si="52"/>
        <v>0</v>
      </c>
      <c r="O547" s="64">
        <f t="shared" si="53"/>
        <v>0</v>
      </c>
    </row>
    <row r="548" spans="1:15" s="48" customFormat="1" ht="15" x14ac:dyDescent="0.2">
      <c r="A548" s="44"/>
      <c r="B548" s="45"/>
      <c r="C548" s="46"/>
      <c r="D548" s="46"/>
      <c r="E548" s="47"/>
      <c r="F548" s="47"/>
      <c r="G548" s="47"/>
      <c r="H548" s="47"/>
      <c r="I548" s="47"/>
      <c r="J548" s="53" t="str">
        <f t="shared" si="51"/>
        <v>no</v>
      </c>
      <c r="K548" s="64">
        <f t="shared" si="50"/>
        <v>0</v>
      </c>
      <c r="L548" s="64">
        <f t="shared" si="49"/>
        <v>0</v>
      </c>
      <c r="M548" s="64">
        <f t="shared" si="54"/>
        <v>0</v>
      </c>
      <c r="N548" s="64">
        <f t="shared" si="52"/>
        <v>0</v>
      </c>
      <c r="O548" s="64">
        <f t="shared" si="53"/>
        <v>0</v>
      </c>
    </row>
    <row r="549" spans="1:15" s="48" customFormat="1" ht="15" x14ac:dyDescent="0.2">
      <c r="A549" s="44"/>
      <c r="B549" s="45"/>
      <c r="C549" s="46"/>
      <c r="D549" s="46"/>
      <c r="E549" s="47"/>
      <c r="F549" s="47"/>
      <c r="G549" s="47"/>
      <c r="H549" s="47"/>
      <c r="I549" s="47"/>
      <c r="J549" s="53" t="str">
        <f t="shared" si="51"/>
        <v>no</v>
      </c>
      <c r="K549" s="64">
        <f t="shared" si="50"/>
        <v>0</v>
      </c>
      <c r="L549" s="64">
        <f t="shared" si="49"/>
        <v>0</v>
      </c>
      <c r="M549" s="64">
        <f t="shared" si="54"/>
        <v>0</v>
      </c>
      <c r="N549" s="64">
        <f t="shared" si="52"/>
        <v>0</v>
      </c>
      <c r="O549" s="64">
        <f t="shared" si="53"/>
        <v>0</v>
      </c>
    </row>
    <row r="550" spans="1:15" s="48" customFormat="1" ht="15" x14ac:dyDescent="0.2">
      <c r="A550" s="44"/>
      <c r="B550" s="45"/>
      <c r="C550" s="46"/>
      <c r="D550" s="46"/>
      <c r="E550" s="47"/>
      <c r="F550" s="47"/>
      <c r="G550" s="47"/>
      <c r="H550" s="47"/>
      <c r="I550" s="47"/>
      <c r="J550" s="53" t="str">
        <f t="shared" si="51"/>
        <v>no</v>
      </c>
      <c r="K550" s="64">
        <f t="shared" si="50"/>
        <v>0</v>
      </c>
      <c r="L550" s="64">
        <f t="shared" si="49"/>
        <v>0</v>
      </c>
      <c r="M550" s="64">
        <f t="shared" si="54"/>
        <v>0</v>
      </c>
      <c r="N550" s="64">
        <f t="shared" si="52"/>
        <v>0</v>
      </c>
      <c r="O550" s="64">
        <f t="shared" si="53"/>
        <v>0</v>
      </c>
    </row>
    <row r="551" spans="1:15" s="48" customFormat="1" ht="15" x14ac:dyDescent="0.2">
      <c r="A551" s="44"/>
      <c r="B551" s="45"/>
      <c r="C551" s="46"/>
      <c r="D551" s="46"/>
      <c r="E551" s="47"/>
      <c r="F551" s="47"/>
      <c r="G551" s="47"/>
      <c r="H551" s="47"/>
      <c r="I551" s="47"/>
      <c r="J551" s="53" t="str">
        <f t="shared" si="51"/>
        <v>no</v>
      </c>
      <c r="K551" s="64">
        <f t="shared" si="50"/>
        <v>0</v>
      </c>
      <c r="L551" s="64">
        <f t="shared" si="49"/>
        <v>0</v>
      </c>
      <c r="M551" s="64">
        <f t="shared" si="54"/>
        <v>0</v>
      </c>
      <c r="N551" s="64">
        <f t="shared" si="52"/>
        <v>0</v>
      </c>
      <c r="O551" s="64">
        <f t="shared" si="53"/>
        <v>0</v>
      </c>
    </row>
    <row r="552" spans="1:15" s="48" customFormat="1" ht="15" x14ac:dyDescent="0.2">
      <c r="A552" s="44"/>
      <c r="B552" s="45"/>
      <c r="C552" s="46"/>
      <c r="D552" s="46"/>
      <c r="E552" s="47"/>
      <c r="F552" s="47"/>
      <c r="G552" s="47"/>
      <c r="H552" s="47"/>
      <c r="I552" s="47"/>
      <c r="J552" s="53" t="str">
        <f t="shared" si="51"/>
        <v>no</v>
      </c>
      <c r="K552" s="64">
        <f t="shared" si="50"/>
        <v>0</v>
      </c>
      <c r="L552" s="64">
        <f t="shared" si="49"/>
        <v>0</v>
      </c>
      <c r="M552" s="64">
        <f t="shared" si="54"/>
        <v>0</v>
      </c>
      <c r="N552" s="64">
        <f t="shared" si="52"/>
        <v>0</v>
      </c>
      <c r="O552" s="64">
        <f t="shared" si="53"/>
        <v>0</v>
      </c>
    </row>
    <row r="553" spans="1:15" s="48" customFormat="1" ht="15" x14ac:dyDescent="0.2">
      <c r="A553" s="44"/>
      <c r="B553" s="45"/>
      <c r="C553" s="46"/>
      <c r="D553" s="46"/>
      <c r="E553" s="47"/>
      <c r="F553" s="47"/>
      <c r="G553" s="47"/>
      <c r="H553" s="47"/>
      <c r="I553" s="47"/>
      <c r="J553" s="53" t="str">
        <f t="shared" si="51"/>
        <v>no</v>
      </c>
      <c r="K553" s="64">
        <f t="shared" si="50"/>
        <v>0</v>
      </c>
      <c r="L553" s="64">
        <f t="shared" si="49"/>
        <v>0</v>
      </c>
      <c r="M553" s="64">
        <f t="shared" si="54"/>
        <v>0</v>
      </c>
      <c r="N553" s="64">
        <f t="shared" si="52"/>
        <v>0</v>
      </c>
      <c r="O553" s="64">
        <f t="shared" si="53"/>
        <v>0</v>
      </c>
    </row>
    <row r="554" spans="1:15" s="48" customFormat="1" ht="15" x14ac:dyDescent="0.2">
      <c r="A554" s="44"/>
      <c r="B554" s="45"/>
      <c r="C554" s="46"/>
      <c r="D554" s="46"/>
      <c r="E554" s="47"/>
      <c r="F554" s="47"/>
      <c r="G554" s="47"/>
      <c r="H554" s="47"/>
      <c r="I554" s="47"/>
      <c r="J554" s="53" t="str">
        <f t="shared" si="51"/>
        <v>no</v>
      </c>
      <c r="K554" s="64">
        <f t="shared" si="50"/>
        <v>0</v>
      </c>
      <c r="L554" s="64">
        <f t="shared" si="49"/>
        <v>0</v>
      </c>
      <c r="M554" s="64">
        <f t="shared" si="54"/>
        <v>0</v>
      </c>
      <c r="N554" s="64">
        <f t="shared" si="52"/>
        <v>0</v>
      </c>
      <c r="O554" s="64">
        <f t="shared" si="53"/>
        <v>0</v>
      </c>
    </row>
    <row r="555" spans="1:15" s="48" customFormat="1" ht="15" x14ac:dyDescent="0.2">
      <c r="A555" s="44"/>
      <c r="B555" s="45"/>
      <c r="C555" s="46"/>
      <c r="D555" s="46"/>
      <c r="E555" s="47"/>
      <c r="F555" s="47"/>
      <c r="G555" s="47"/>
      <c r="H555" s="47"/>
      <c r="I555" s="47"/>
      <c r="J555" s="53" t="str">
        <f t="shared" si="51"/>
        <v>no</v>
      </c>
      <c r="K555" s="64">
        <f t="shared" si="50"/>
        <v>0</v>
      </c>
      <c r="L555" s="64">
        <f t="shared" si="49"/>
        <v>0</v>
      </c>
      <c r="M555" s="64">
        <f t="shared" si="54"/>
        <v>0</v>
      </c>
      <c r="N555" s="64">
        <f t="shared" si="52"/>
        <v>0</v>
      </c>
      <c r="O555" s="64">
        <f t="shared" si="53"/>
        <v>0</v>
      </c>
    </row>
    <row r="556" spans="1:15" s="48" customFormat="1" ht="15" x14ac:dyDescent="0.2">
      <c r="A556" s="44"/>
      <c r="B556" s="45"/>
      <c r="C556" s="46"/>
      <c r="D556" s="46"/>
      <c r="E556" s="47"/>
      <c r="F556" s="47"/>
      <c r="G556" s="47"/>
      <c r="H556" s="47"/>
      <c r="I556" s="47"/>
      <c r="J556" s="53" t="str">
        <f t="shared" si="51"/>
        <v>no</v>
      </c>
      <c r="K556" s="64">
        <f t="shared" si="50"/>
        <v>0</v>
      </c>
      <c r="L556" s="64">
        <f t="shared" si="49"/>
        <v>0</v>
      </c>
      <c r="M556" s="64">
        <f t="shared" si="54"/>
        <v>0</v>
      </c>
      <c r="N556" s="64">
        <f t="shared" si="52"/>
        <v>0</v>
      </c>
      <c r="O556" s="64">
        <f t="shared" si="53"/>
        <v>0</v>
      </c>
    </row>
    <row r="557" spans="1:15" s="48" customFormat="1" ht="15" x14ac:dyDescent="0.2">
      <c r="A557" s="44"/>
      <c r="B557" s="45"/>
      <c r="C557" s="46"/>
      <c r="D557" s="46"/>
      <c r="E557" s="47"/>
      <c r="F557" s="47"/>
      <c r="G557" s="47"/>
      <c r="H557" s="47"/>
      <c r="I557" s="47"/>
      <c r="J557" s="53" t="str">
        <f t="shared" si="51"/>
        <v>no</v>
      </c>
      <c r="K557" s="64">
        <f t="shared" si="50"/>
        <v>0</v>
      </c>
      <c r="L557" s="64">
        <f t="shared" si="49"/>
        <v>0</v>
      </c>
      <c r="M557" s="64">
        <f t="shared" si="54"/>
        <v>0</v>
      </c>
      <c r="N557" s="64">
        <f t="shared" si="52"/>
        <v>0</v>
      </c>
      <c r="O557" s="64">
        <f t="shared" si="53"/>
        <v>0</v>
      </c>
    </row>
    <row r="558" spans="1:15" s="48" customFormat="1" ht="15" x14ac:dyDescent="0.2">
      <c r="A558" s="44"/>
      <c r="B558" s="45"/>
      <c r="C558" s="46"/>
      <c r="D558" s="46"/>
      <c r="E558" s="47"/>
      <c r="F558" s="47"/>
      <c r="G558" s="47"/>
      <c r="H558" s="47"/>
      <c r="I558" s="47"/>
      <c r="J558" s="53" t="str">
        <f t="shared" si="51"/>
        <v>no</v>
      </c>
      <c r="K558" s="64">
        <f t="shared" si="50"/>
        <v>0</v>
      </c>
      <c r="L558" s="64">
        <f t="shared" si="49"/>
        <v>0</v>
      </c>
      <c r="M558" s="64">
        <f t="shared" si="54"/>
        <v>0</v>
      </c>
      <c r="N558" s="64">
        <f t="shared" si="52"/>
        <v>0</v>
      </c>
      <c r="O558" s="64">
        <f t="shared" si="53"/>
        <v>0</v>
      </c>
    </row>
    <row r="559" spans="1:15" s="48" customFormat="1" ht="15" x14ac:dyDescent="0.2">
      <c r="A559" s="44"/>
      <c r="B559" s="45"/>
      <c r="C559" s="46"/>
      <c r="D559" s="46"/>
      <c r="E559" s="47"/>
      <c r="F559" s="47"/>
      <c r="G559" s="47"/>
      <c r="H559" s="47"/>
      <c r="I559" s="47"/>
      <c r="J559" s="53" t="str">
        <f t="shared" si="51"/>
        <v>no</v>
      </c>
      <c r="K559" s="64">
        <f t="shared" si="50"/>
        <v>0</v>
      </c>
      <c r="L559" s="64">
        <f t="shared" si="49"/>
        <v>0</v>
      </c>
      <c r="M559" s="64">
        <f t="shared" si="54"/>
        <v>0</v>
      </c>
      <c r="N559" s="64">
        <f t="shared" si="52"/>
        <v>0</v>
      </c>
      <c r="O559" s="64">
        <f t="shared" si="53"/>
        <v>0</v>
      </c>
    </row>
    <row r="560" spans="1:15" s="48" customFormat="1" ht="15" x14ac:dyDescent="0.2">
      <c r="A560" s="44"/>
      <c r="B560" s="45"/>
      <c r="C560" s="46"/>
      <c r="D560" s="46"/>
      <c r="E560" s="47"/>
      <c r="F560" s="47"/>
      <c r="G560" s="47"/>
      <c r="H560" s="47"/>
      <c r="I560" s="47"/>
      <c r="J560" s="53" t="str">
        <f t="shared" si="51"/>
        <v>no</v>
      </c>
      <c r="K560" s="64">
        <f t="shared" si="50"/>
        <v>0</v>
      </c>
      <c r="L560" s="64">
        <f t="shared" ref="L560:L623" si="55">IF(ISBLANK(I560),0,IF($J560="no",0,IF($I560="No",-(($G560-1)*($C$4*$E560)),$C$4*$E560*(1-$C$6))))</f>
        <v>0</v>
      </c>
      <c r="M560" s="64">
        <f t="shared" si="54"/>
        <v>0</v>
      </c>
      <c r="N560" s="64">
        <f t="shared" si="52"/>
        <v>0</v>
      </c>
      <c r="O560" s="64">
        <f t="shared" si="53"/>
        <v>0</v>
      </c>
    </row>
    <row r="561" spans="1:15" s="48" customFormat="1" ht="15" x14ac:dyDescent="0.2">
      <c r="A561" s="44"/>
      <c r="B561" s="45"/>
      <c r="C561" s="46"/>
      <c r="D561" s="46"/>
      <c r="E561" s="47"/>
      <c r="F561" s="47"/>
      <c r="G561" s="47"/>
      <c r="H561" s="47"/>
      <c r="I561" s="47"/>
      <c r="J561" s="53" t="str">
        <f t="shared" si="51"/>
        <v>no</v>
      </c>
      <c r="K561" s="64">
        <f t="shared" si="50"/>
        <v>0</v>
      </c>
      <c r="L561" s="64">
        <f t="shared" si="55"/>
        <v>0</v>
      </c>
      <c r="M561" s="64">
        <f t="shared" si="54"/>
        <v>0</v>
      </c>
      <c r="N561" s="64">
        <f t="shared" si="52"/>
        <v>0</v>
      </c>
      <c r="O561" s="64">
        <f t="shared" si="53"/>
        <v>0</v>
      </c>
    </row>
    <row r="562" spans="1:15" s="48" customFormat="1" ht="15" x14ac:dyDescent="0.2">
      <c r="A562" s="44"/>
      <c r="B562" s="45"/>
      <c r="C562" s="46"/>
      <c r="D562" s="46"/>
      <c r="E562" s="47"/>
      <c r="F562" s="47"/>
      <c r="G562" s="47"/>
      <c r="H562" s="47"/>
      <c r="I562" s="47"/>
      <c r="J562" s="53" t="str">
        <f t="shared" si="51"/>
        <v>no</v>
      </c>
      <c r="K562" s="64">
        <f t="shared" si="50"/>
        <v>0</v>
      </c>
      <c r="L562" s="64">
        <f t="shared" si="55"/>
        <v>0</v>
      </c>
      <c r="M562" s="64">
        <f t="shared" si="54"/>
        <v>0</v>
      </c>
      <c r="N562" s="64">
        <f t="shared" si="52"/>
        <v>0</v>
      </c>
      <c r="O562" s="64">
        <f t="shared" si="53"/>
        <v>0</v>
      </c>
    </row>
    <row r="563" spans="1:15" s="48" customFormat="1" ht="15" x14ac:dyDescent="0.2">
      <c r="A563" s="44"/>
      <c r="B563" s="45"/>
      <c r="C563" s="46"/>
      <c r="D563" s="46"/>
      <c r="E563" s="47"/>
      <c r="F563" s="47"/>
      <c r="G563" s="47"/>
      <c r="H563" s="47"/>
      <c r="I563" s="47"/>
      <c r="J563" s="53" t="str">
        <f t="shared" si="51"/>
        <v>no</v>
      </c>
      <c r="K563" s="64">
        <f t="shared" ref="K563:K626" si="56">$E563*$C$4</f>
        <v>0</v>
      </c>
      <c r="L563" s="64">
        <f t="shared" si="55"/>
        <v>0</v>
      </c>
      <c r="M563" s="64">
        <f t="shared" si="54"/>
        <v>0</v>
      </c>
      <c r="N563" s="64">
        <f t="shared" si="52"/>
        <v>0</v>
      </c>
      <c r="O563" s="64">
        <f t="shared" si="53"/>
        <v>0</v>
      </c>
    </row>
    <row r="564" spans="1:15" s="48" customFormat="1" ht="15" x14ac:dyDescent="0.2">
      <c r="A564" s="44"/>
      <c r="B564" s="45"/>
      <c r="C564" s="46"/>
      <c r="D564" s="46"/>
      <c r="E564" s="47"/>
      <c r="F564" s="47"/>
      <c r="G564" s="47"/>
      <c r="H564" s="47"/>
      <c r="I564" s="47"/>
      <c r="J564" s="53" t="str">
        <f t="shared" si="51"/>
        <v>no</v>
      </c>
      <c r="K564" s="64">
        <f t="shared" si="56"/>
        <v>0</v>
      </c>
      <c r="L564" s="64">
        <f t="shared" si="55"/>
        <v>0</v>
      </c>
      <c r="M564" s="64">
        <f t="shared" si="54"/>
        <v>0</v>
      </c>
      <c r="N564" s="64">
        <f t="shared" si="52"/>
        <v>0</v>
      </c>
      <c r="O564" s="64">
        <f t="shared" si="53"/>
        <v>0</v>
      </c>
    </row>
    <row r="565" spans="1:15" s="48" customFormat="1" ht="15" x14ac:dyDescent="0.2">
      <c r="A565" s="44"/>
      <c r="B565" s="45"/>
      <c r="C565" s="46"/>
      <c r="D565" s="46"/>
      <c r="E565" s="47"/>
      <c r="F565" s="47"/>
      <c r="G565" s="47"/>
      <c r="H565" s="47"/>
      <c r="I565" s="47"/>
      <c r="J565" s="53" t="str">
        <f t="shared" si="51"/>
        <v>no</v>
      </c>
      <c r="K565" s="64">
        <f t="shared" si="56"/>
        <v>0</v>
      </c>
      <c r="L565" s="64">
        <f t="shared" si="55"/>
        <v>0</v>
      </c>
      <c r="M565" s="64">
        <f t="shared" si="54"/>
        <v>0</v>
      </c>
      <c r="N565" s="64">
        <f t="shared" si="52"/>
        <v>0</v>
      </c>
      <c r="O565" s="64">
        <f t="shared" si="53"/>
        <v>0</v>
      </c>
    </row>
    <row r="566" spans="1:15" s="48" customFormat="1" ht="15" x14ac:dyDescent="0.2">
      <c r="A566" s="44"/>
      <c r="B566" s="45"/>
      <c r="C566" s="46"/>
      <c r="D566" s="46"/>
      <c r="E566" s="47"/>
      <c r="F566" s="47"/>
      <c r="G566" s="47"/>
      <c r="H566" s="47"/>
      <c r="I566" s="47"/>
      <c r="J566" s="53" t="str">
        <f t="shared" si="51"/>
        <v>no</v>
      </c>
      <c r="K566" s="64">
        <f t="shared" si="56"/>
        <v>0</v>
      </c>
      <c r="L566" s="64">
        <f t="shared" si="55"/>
        <v>0</v>
      </c>
      <c r="M566" s="64">
        <f t="shared" si="54"/>
        <v>0</v>
      </c>
      <c r="N566" s="64">
        <f t="shared" si="52"/>
        <v>0</v>
      </c>
      <c r="O566" s="64">
        <f t="shared" si="53"/>
        <v>0</v>
      </c>
    </row>
    <row r="567" spans="1:15" s="48" customFormat="1" ht="15" x14ac:dyDescent="0.2">
      <c r="A567" s="44"/>
      <c r="B567" s="45"/>
      <c r="C567" s="46"/>
      <c r="D567" s="46"/>
      <c r="E567" s="47"/>
      <c r="F567" s="47"/>
      <c r="G567" s="47"/>
      <c r="H567" s="47"/>
      <c r="I567" s="47"/>
      <c r="J567" s="53" t="str">
        <f t="shared" si="51"/>
        <v>no</v>
      </c>
      <c r="K567" s="64">
        <f t="shared" si="56"/>
        <v>0</v>
      </c>
      <c r="L567" s="64">
        <f t="shared" si="55"/>
        <v>0</v>
      </c>
      <c r="M567" s="64">
        <f t="shared" si="54"/>
        <v>0</v>
      </c>
      <c r="N567" s="64">
        <f t="shared" si="52"/>
        <v>0</v>
      </c>
      <c r="O567" s="64">
        <f t="shared" si="53"/>
        <v>0</v>
      </c>
    </row>
    <row r="568" spans="1:15" s="48" customFormat="1" ht="15" x14ac:dyDescent="0.2">
      <c r="A568" s="44"/>
      <c r="B568" s="45"/>
      <c r="C568" s="46"/>
      <c r="D568" s="46"/>
      <c r="E568" s="47"/>
      <c r="F568" s="47"/>
      <c r="G568" s="47"/>
      <c r="H568" s="47"/>
      <c r="I568" s="47"/>
      <c r="J568" s="53" t="str">
        <f t="shared" si="51"/>
        <v>no</v>
      </c>
      <c r="K568" s="64">
        <f t="shared" si="56"/>
        <v>0</v>
      </c>
      <c r="L568" s="64">
        <f t="shared" si="55"/>
        <v>0</v>
      </c>
      <c r="M568" s="64">
        <f t="shared" si="54"/>
        <v>0</v>
      </c>
      <c r="N568" s="64">
        <f t="shared" si="52"/>
        <v>0</v>
      </c>
      <c r="O568" s="64">
        <f t="shared" si="53"/>
        <v>0</v>
      </c>
    </row>
    <row r="569" spans="1:15" s="48" customFormat="1" ht="15" x14ac:dyDescent="0.2">
      <c r="A569" s="44"/>
      <c r="B569" s="45"/>
      <c r="C569" s="46"/>
      <c r="D569" s="46"/>
      <c r="E569" s="47"/>
      <c r="F569" s="47"/>
      <c r="G569" s="47"/>
      <c r="H569" s="47"/>
      <c r="I569" s="47"/>
      <c r="J569" s="53" t="str">
        <f t="shared" si="51"/>
        <v>no</v>
      </c>
      <c r="K569" s="64">
        <f t="shared" si="56"/>
        <v>0</v>
      </c>
      <c r="L569" s="64">
        <f t="shared" si="55"/>
        <v>0</v>
      </c>
      <c r="M569" s="64">
        <f t="shared" si="54"/>
        <v>0</v>
      </c>
      <c r="N569" s="64">
        <f t="shared" si="52"/>
        <v>0</v>
      </c>
      <c r="O569" s="64">
        <f t="shared" si="53"/>
        <v>0</v>
      </c>
    </row>
    <row r="570" spans="1:15" s="48" customFormat="1" ht="15" x14ac:dyDescent="0.2">
      <c r="A570" s="44"/>
      <c r="B570" s="45"/>
      <c r="C570" s="46"/>
      <c r="D570" s="46"/>
      <c r="E570" s="47"/>
      <c r="F570" s="47"/>
      <c r="G570" s="47"/>
      <c r="H570" s="47"/>
      <c r="I570" s="47"/>
      <c r="J570" s="53" t="str">
        <f t="shared" si="51"/>
        <v>no</v>
      </c>
      <c r="K570" s="64">
        <f t="shared" si="56"/>
        <v>0</v>
      </c>
      <c r="L570" s="64">
        <f t="shared" si="55"/>
        <v>0</v>
      </c>
      <c r="M570" s="64">
        <f t="shared" si="54"/>
        <v>0</v>
      </c>
      <c r="N570" s="64">
        <f t="shared" si="52"/>
        <v>0</v>
      </c>
      <c r="O570" s="64">
        <f t="shared" si="53"/>
        <v>0</v>
      </c>
    </row>
    <row r="571" spans="1:15" s="48" customFormat="1" ht="15" x14ac:dyDescent="0.2">
      <c r="A571" s="44"/>
      <c r="B571" s="45"/>
      <c r="C571" s="46"/>
      <c r="D571" s="46"/>
      <c r="E571" s="47"/>
      <c r="F571" s="47"/>
      <c r="G571" s="47"/>
      <c r="H571" s="47"/>
      <c r="I571" s="47"/>
      <c r="J571" s="53" t="str">
        <f t="shared" si="51"/>
        <v>no</v>
      </c>
      <c r="K571" s="64">
        <f t="shared" si="56"/>
        <v>0</v>
      </c>
      <c r="L571" s="64">
        <f t="shared" si="55"/>
        <v>0</v>
      </c>
      <c r="M571" s="64">
        <f t="shared" si="54"/>
        <v>0</v>
      </c>
      <c r="N571" s="64">
        <f t="shared" si="52"/>
        <v>0</v>
      </c>
      <c r="O571" s="64">
        <f t="shared" si="53"/>
        <v>0</v>
      </c>
    </row>
    <row r="572" spans="1:15" s="48" customFormat="1" ht="15" x14ac:dyDescent="0.2">
      <c r="A572" s="44"/>
      <c r="B572" s="45"/>
      <c r="C572" s="46"/>
      <c r="D572" s="46"/>
      <c r="E572" s="47"/>
      <c r="F572" s="47"/>
      <c r="G572" s="47"/>
      <c r="H572" s="47"/>
      <c r="I572" s="47"/>
      <c r="J572" s="53" t="str">
        <f t="shared" si="51"/>
        <v>no</v>
      </c>
      <c r="K572" s="64">
        <f t="shared" si="56"/>
        <v>0</v>
      </c>
      <c r="L572" s="64">
        <f t="shared" si="55"/>
        <v>0</v>
      </c>
      <c r="M572" s="64">
        <f t="shared" si="54"/>
        <v>0</v>
      </c>
      <c r="N572" s="64">
        <f t="shared" si="52"/>
        <v>0</v>
      </c>
      <c r="O572" s="64">
        <f t="shared" si="53"/>
        <v>0</v>
      </c>
    </row>
    <row r="573" spans="1:15" s="48" customFormat="1" ht="15" x14ac:dyDescent="0.2">
      <c r="A573" s="44"/>
      <c r="B573" s="45"/>
      <c r="C573" s="46"/>
      <c r="D573" s="46"/>
      <c r="E573" s="47"/>
      <c r="F573" s="47"/>
      <c r="G573" s="47"/>
      <c r="H573" s="47"/>
      <c r="I573" s="47"/>
      <c r="J573" s="53" t="str">
        <f t="shared" ref="J573:J636" si="57">IF(ISBLANK(G573),"no",IF($I573="NR","no",IF($D573="0-0 at half time","no",IF($G573&lt;=$C$8,"yes","no"))))</f>
        <v>no</v>
      </c>
      <c r="K573" s="64">
        <f t="shared" si="56"/>
        <v>0</v>
      </c>
      <c r="L573" s="64">
        <f t="shared" si="55"/>
        <v>0</v>
      </c>
      <c r="M573" s="64">
        <f t="shared" si="54"/>
        <v>0</v>
      </c>
      <c r="N573" s="64">
        <f t="shared" si="52"/>
        <v>0</v>
      </c>
      <c r="O573" s="64">
        <f t="shared" si="53"/>
        <v>0</v>
      </c>
    </row>
    <row r="574" spans="1:15" s="48" customFormat="1" ht="15" x14ac:dyDescent="0.2">
      <c r="A574" s="44"/>
      <c r="B574" s="45"/>
      <c r="C574" s="46"/>
      <c r="D574" s="46"/>
      <c r="E574" s="47"/>
      <c r="F574" s="47"/>
      <c r="G574" s="47"/>
      <c r="H574" s="47"/>
      <c r="I574" s="47"/>
      <c r="J574" s="53" t="str">
        <f t="shared" si="57"/>
        <v>no</v>
      </c>
      <c r="K574" s="64">
        <f t="shared" si="56"/>
        <v>0</v>
      </c>
      <c r="L574" s="64">
        <f t="shared" si="55"/>
        <v>0</v>
      </c>
      <c r="M574" s="64">
        <f t="shared" si="54"/>
        <v>0</v>
      </c>
      <c r="N574" s="64">
        <f t="shared" si="52"/>
        <v>0</v>
      </c>
      <c r="O574" s="64">
        <f t="shared" si="53"/>
        <v>0</v>
      </c>
    </row>
    <row r="575" spans="1:15" s="48" customFormat="1" ht="15" x14ac:dyDescent="0.2">
      <c r="A575" s="44"/>
      <c r="B575" s="45"/>
      <c r="C575" s="46"/>
      <c r="D575" s="46"/>
      <c r="E575" s="47"/>
      <c r="F575" s="47"/>
      <c r="G575" s="47"/>
      <c r="H575" s="47"/>
      <c r="I575" s="47"/>
      <c r="J575" s="53" t="str">
        <f t="shared" si="57"/>
        <v>no</v>
      </c>
      <c r="K575" s="64">
        <f t="shared" si="56"/>
        <v>0</v>
      </c>
      <c r="L575" s="64">
        <f t="shared" si="55"/>
        <v>0</v>
      </c>
      <c r="M575" s="64">
        <f t="shared" si="54"/>
        <v>0</v>
      </c>
      <c r="N575" s="64">
        <f t="shared" si="52"/>
        <v>0</v>
      </c>
      <c r="O575" s="64">
        <f t="shared" si="53"/>
        <v>0</v>
      </c>
    </row>
    <row r="576" spans="1:15" s="48" customFormat="1" ht="15" x14ac:dyDescent="0.2">
      <c r="A576" s="44"/>
      <c r="B576" s="45"/>
      <c r="C576" s="46"/>
      <c r="D576" s="46"/>
      <c r="E576" s="47"/>
      <c r="F576" s="47"/>
      <c r="G576" s="47"/>
      <c r="H576" s="47"/>
      <c r="I576" s="47"/>
      <c r="J576" s="53" t="str">
        <f t="shared" si="57"/>
        <v>no</v>
      </c>
      <c r="K576" s="64">
        <f t="shared" si="56"/>
        <v>0</v>
      </c>
      <c r="L576" s="64">
        <f t="shared" si="55"/>
        <v>0</v>
      </c>
      <c r="M576" s="64">
        <f t="shared" si="54"/>
        <v>0</v>
      </c>
      <c r="N576" s="64">
        <f t="shared" si="52"/>
        <v>0</v>
      </c>
      <c r="O576" s="64">
        <f t="shared" si="53"/>
        <v>0</v>
      </c>
    </row>
    <row r="577" spans="1:15" s="48" customFormat="1" ht="15" x14ac:dyDescent="0.2">
      <c r="A577" s="44"/>
      <c r="B577" s="45"/>
      <c r="C577" s="46"/>
      <c r="D577" s="46"/>
      <c r="E577" s="47"/>
      <c r="F577" s="47"/>
      <c r="G577" s="47"/>
      <c r="H577" s="47"/>
      <c r="I577" s="47"/>
      <c r="J577" s="53" t="str">
        <f t="shared" si="57"/>
        <v>no</v>
      </c>
      <c r="K577" s="64">
        <f t="shared" si="56"/>
        <v>0</v>
      </c>
      <c r="L577" s="64">
        <f t="shared" si="55"/>
        <v>0</v>
      </c>
      <c r="M577" s="64">
        <f t="shared" si="54"/>
        <v>0</v>
      </c>
      <c r="N577" s="64">
        <f t="shared" si="52"/>
        <v>0</v>
      </c>
      <c r="O577" s="64">
        <f t="shared" si="53"/>
        <v>0</v>
      </c>
    </row>
    <row r="578" spans="1:15" s="48" customFormat="1" ht="15" x14ac:dyDescent="0.2">
      <c r="A578" s="44"/>
      <c r="B578" s="45"/>
      <c r="C578" s="46"/>
      <c r="D578" s="46"/>
      <c r="E578" s="47"/>
      <c r="F578" s="47"/>
      <c r="G578" s="47"/>
      <c r="H578" s="47"/>
      <c r="I578" s="47"/>
      <c r="J578" s="53" t="str">
        <f t="shared" si="57"/>
        <v>no</v>
      </c>
      <c r="K578" s="64">
        <f t="shared" si="56"/>
        <v>0</v>
      </c>
      <c r="L578" s="64">
        <f t="shared" si="55"/>
        <v>0</v>
      </c>
      <c r="M578" s="64">
        <f t="shared" si="54"/>
        <v>0</v>
      </c>
      <c r="N578" s="64">
        <f t="shared" si="52"/>
        <v>0</v>
      </c>
      <c r="O578" s="64">
        <f t="shared" si="53"/>
        <v>0</v>
      </c>
    </row>
    <row r="579" spans="1:15" s="48" customFormat="1" ht="15" x14ac:dyDescent="0.2">
      <c r="A579" s="44"/>
      <c r="B579" s="45"/>
      <c r="C579" s="46"/>
      <c r="D579" s="46"/>
      <c r="E579" s="47"/>
      <c r="F579" s="47"/>
      <c r="G579" s="47"/>
      <c r="H579" s="47"/>
      <c r="I579" s="47"/>
      <c r="J579" s="53" t="str">
        <f t="shared" si="57"/>
        <v>no</v>
      </c>
      <c r="K579" s="64">
        <f t="shared" si="56"/>
        <v>0</v>
      </c>
      <c r="L579" s="64">
        <f t="shared" si="55"/>
        <v>0</v>
      </c>
      <c r="M579" s="64">
        <f t="shared" si="54"/>
        <v>0</v>
      </c>
      <c r="N579" s="64">
        <f t="shared" si="52"/>
        <v>0</v>
      </c>
      <c r="O579" s="64">
        <f t="shared" si="53"/>
        <v>0</v>
      </c>
    </row>
    <row r="580" spans="1:15" s="48" customFormat="1" ht="15" x14ac:dyDescent="0.2">
      <c r="A580" s="44"/>
      <c r="B580" s="45"/>
      <c r="C580" s="46"/>
      <c r="D580" s="46"/>
      <c r="E580" s="47"/>
      <c r="F580" s="47"/>
      <c r="G580" s="47"/>
      <c r="H580" s="47"/>
      <c r="I580" s="47"/>
      <c r="J580" s="53" t="str">
        <f t="shared" si="57"/>
        <v>no</v>
      </c>
      <c r="K580" s="64">
        <f t="shared" si="56"/>
        <v>0</v>
      </c>
      <c r="L580" s="64">
        <f t="shared" si="55"/>
        <v>0</v>
      </c>
      <c r="M580" s="64">
        <f t="shared" si="54"/>
        <v>0</v>
      </c>
      <c r="N580" s="64">
        <f t="shared" si="52"/>
        <v>0</v>
      </c>
      <c r="O580" s="64">
        <f t="shared" si="53"/>
        <v>0</v>
      </c>
    </row>
    <row r="581" spans="1:15" s="48" customFormat="1" ht="15" x14ac:dyDescent="0.2">
      <c r="A581" s="44"/>
      <c r="B581" s="45"/>
      <c r="C581" s="46"/>
      <c r="D581" s="46"/>
      <c r="E581" s="47"/>
      <c r="F581" s="47"/>
      <c r="G581" s="47"/>
      <c r="H581" s="47"/>
      <c r="I581" s="47"/>
      <c r="J581" s="53" t="str">
        <f t="shared" si="57"/>
        <v>no</v>
      </c>
      <c r="K581" s="64">
        <f t="shared" si="56"/>
        <v>0</v>
      </c>
      <c r="L581" s="64">
        <f t="shared" si="55"/>
        <v>0</v>
      </c>
      <c r="M581" s="64">
        <f t="shared" si="54"/>
        <v>0</v>
      </c>
      <c r="N581" s="64">
        <f t="shared" si="52"/>
        <v>0</v>
      </c>
      <c r="O581" s="64">
        <f t="shared" si="53"/>
        <v>0</v>
      </c>
    </row>
    <row r="582" spans="1:15" s="48" customFormat="1" ht="15" x14ac:dyDescent="0.2">
      <c r="A582" s="44"/>
      <c r="B582" s="45"/>
      <c r="C582" s="46"/>
      <c r="D582" s="46"/>
      <c r="E582" s="47"/>
      <c r="F582" s="47"/>
      <c r="G582" s="47"/>
      <c r="H582" s="47"/>
      <c r="I582" s="47"/>
      <c r="J582" s="53" t="str">
        <f t="shared" si="57"/>
        <v>no</v>
      </c>
      <c r="K582" s="64">
        <f t="shared" si="56"/>
        <v>0</v>
      </c>
      <c r="L582" s="64">
        <f t="shared" si="55"/>
        <v>0</v>
      </c>
      <c r="M582" s="64">
        <f t="shared" si="54"/>
        <v>0</v>
      </c>
      <c r="N582" s="64">
        <f t="shared" si="52"/>
        <v>0</v>
      </c>
      <c r="O582" s="64">
        <f t="shared" si="53"/>
        <v>0</v>
      </c>
    </row>
    <row r="583" spans="1:15" s="48" customFormat="1" ht="15" x14ac:dyDescent="0.2">
      <c r="A583" s="44"/>
      <c r="B583" s="45"/>
      <c r="C583" s="46"/>
      <c r="D583" s="46"/>
      <c r="E583" s="47"/>
      <c r="F583" s="47"/>
      <c r="G583" s="47"/>
      <c r="H583" s="47"/>
      <c r="I583" s="47"/>
      <c r="J583" s="53" t="str">
        <f t="shared" si="57"/>
        <v>no</v>
      </c>
      <c r="K583" s="64">
        <f t="shared" si="56"/>
        <v>0</v>
      </c>
      <c r="L583" s="64">
        <f t="shared" si="55"/>
        <v>0</v>
      </c>
      <c r="M583" s="64">
        <f t="shared" si="54"/>
        <v>0</v>
      </c>
      <c r="N583" s="64">
        <f t="shared" si="52"/>
        <v>0</v>
      </c>
      <c r="O583" s="64">
        <f t="shared" si="53"/>
        <v>0</v>
      </c>
    </row>
    <row r="584" spans="1:15" s="48" customFormat="1" ht="15" x14ac:dyDescent="0.2">
      <c r="A584" s="44"/>
      <c r="B584" s="45"/>
      <c r="C584" s="46"/>
      <c r="D584" s="46"/>
      <c r="E584" s="47"/>
      <c r="F584" s="47"/>
      <c r="G584" s="47"/>
      <c r="H584" s="47"/>
      <c r="I584" s="47"/>
      <c r="J584" s="53" t="str">
        <f t="shared" si="57"/>
        <v>no</v>
      </c>
      <c r="K584" s="64">
        <f t="shared" si="56"/>
        <v>0</v>
      </c>
      <c r="L584" s="64">
        <f t="shared" si="55"/>
        <v>0</v>
      </c>
      <c r="M584" s="64">
        <f t="shared" si="54"/>
        <v>0</v>
      </c>
      <c r="N584" s="64">
        <f t="shared" si="52"/>
        <v>0</v>
      </c>
      <c r="O584" s="64">
        <f t="shared" si="53"/>
        <v>0</v>
      </c>
    </row>
    <row r="585" spans="1:15" s="48" customFormat="1" ht="15" x14ac:dyDescent="0.2">
      <c r="A585" s="44"/>
      <c r="B585" s="45"/>
      <c r="C585" s="46"/>
      <c r="D585" s="46"/>
      <c r="E585" s="47"/>
      <c r="F585" s="47"/>
      <c r="G585" s="47"/>
      <c r="H585" s="47"/>
      <c r="I585" s="47"/>
      <c r="J585" s="53" t="str">
        <f t="shared" si="57"/>
        <v>no</v>
      </c>
      <c r="K585" s="64">
        <f t="shared" si="56"/>
        <v>0</v>
      </c>
      <c r="L585" s="64">
        <f t="shared" si="55"/>
        <v>0</v>
      </c>
      <c r="M585" s="64">
        <f t="shared" si="54"/>
        <v>0</v>
      </c>
      <c r="N585" s="64">
        <f t="shared" si="52"/>
        <v>0</v>
      </c>
      <c r="O585" s="64">
        <f t="shared" si="53"/>
        <v>0</v>
      </c>
    </row>
    <row r="586" spans="1:15" s="48" customFormat="1" ht="15" x14ac:dyDescent="0.2">
      <c r="A586" s="44"/>
      <c r="B586" s="45"/>
      <c r="C586" s="46"/>
      <c r="D586" s="46"/>
      <c r="E586" s="47"/>
      <c r="F586" s="47"/>
      <c r="G586" s="47"/>
      <c r="H586" s="47"/>
      <c r="I586" s="47"/>
      <c r="J586" s="53" t="str">
        <f t="shared" si="57"/>
        <v>no</v>
      </c>
      <c r="K586" s="64">
        <f t="shared" si="56"/>
        <v>0</v>
      </c>
      <c r="L586" s="64">
        <f t="shared" si="55"/>
        <v>0</v>
      </c>
      <c r="M586" s="64">
        <f t="shared" si="54"/>
        <v>0</v>
      </c>
      <c r="N586" s="64">
        <f t="shared" si="52"/>
        <v>0</v>
      </c>
      <c r="O586" s="64">
        <f t="shared" si="53"/>
        <v>0</v>
      </c>
    </row>
    <row r="587" spans="1:15" s="48" customFormat="1" ht="15" x14ac:dyDescent="0.2">
      <c r="A587" s="44"/>
      <c r="B587" s="45"/>
      <c r="C587" s="46"/>
      <c r="D587" s="46"/>
      <c r="E587" s="47"/>
      <c r="F587" s="47"/>
      <c r="G587" s="47"/>
      <c r="H587" s="47"/>
      <c r="I587" s="47"/>
      <c r="J587" s="53" t="str">
        <f t="shared" si="57"/>
        <v>no</v>
      </c>
      <c r="K587" s="64">
        <f t="shared" si="56"/>
        <v>0</v>
      </c>
      <c r="L587" s="64">
        <f t="shared" si="55"/>
        <v>0</v>
      </c>
      <c r="M587" s="64">
        <f t="shared" si="54"/>
        <v>0</v>
      </c>
      <c r="N587" s="64">
        <f t="shared" si="52"/>
        <v>0</v>
      </c>
      <c r="O587" s="64">
        <f t="shared" si="53"/>
        <v>0</v>
      </c>
    </row>
    <row r="588" spans="1:15" s="48" customFormat="1" ht="15" x14ac:dyDescent="0.2">
      <c r="A588" s="44"/>
      <c r="B588" s="45"/>
      <c r="C588" s="46"/>
      <c r="D588" s="46"/>
      <c r="E588" s="47"/>
      <c r="F588" s="47"/>
      <c r="G588" s="47"/>
      <c r="H588" s="47"/>
      <c r="I588" s="47"/>
      <c r="J588" s="53" t="str">
        <f t="shared" si="57"/>
        <v>no</v>
      </c>
      <c r="K588" s="64">
        <f t="shared" si="56"/>
        <v>0</v>
      </c>
      <c r="L588" s="64">
        <f t="shared" si="55"/>
        <v>0</v>
      </c>
      <c r="M588" s="64">
        <f t="shared" si="54"/>
        <v>0</v>
      </c>
      <c r="N588" s="64">
        <f t="shared" ref="N588:N651" si="58">IF(J588="no",0,$E588*$C$5)</f>
        <v>0</v>
      </c>
      <c r="O588" s="64">
        <f t="shared" ref="O588:O651" si="59">IF(ISBLANK(I588),0,IF(L588&lt;0,-N588,IF(L588=0,0,((N588/($G588-1))*(1-$C$6)))))</f>
        <v>0</v>
      </c>
    </row>
    <row r="589" spans="1:15" s="48" customFormat="1" ht="15" x14ac:dyDescent="0.2">
      <c r="A589" s="44"/>
      <c r="B589" s="45"/>
      <c r="C589" s="46"/>
      <c r="D589" s="46"/>
      <c r="E589" s="47"/>
      <c r="F589" s="47"/>
      <c r="G589" s="47"/>
      <c r="H589" s="47"/>
      <c r="I589" s="47"/>
      <c r="J589" s="53" t="str">
        <f t="shared" si="57"/>
        <v>no</v>
      </c>
      <c r="K589" s="64">
        <f t="shared" si="56"/>
        <v>0</v>
      </c>
      <c r="L589" s="64">
        <f t="shared" si="55"/>
        <v>0</v>
      </c>
      <c r="M589" s="64">
        <f t="shared" si="54"/>
        <v>0</v>
      </c>
      <c r="N589" s="64">
        <f t="shared" si="58"/>
        <v>0</v>
      </c>
      <c r="O589" s="64">
        <f t="shared" si="59"/>
        <v>0</v>
      </c>
    </row>
    <row r="590" spans="1:15" s="48" customFormat="1" ht="15" x14ac:dyDescent="0.2">
      <c r="A590" s="44"/>
      <c r="B590" s="45"/>
      <c r="C590" s="46"/>
      <c r="D590" s="46"/>
      <c r="E590" s="47"/>
      <c r="F590" s="47"/>
      <c r="G590" s="47"/>
      <c r="H590" s="47"/>
      <c r="I590" s="47"/>
      <c r="J590" s="53" t="str">
        <f t="shared" si="57"/>
        <v>no</v>
      </c>
      <c r="K590" s="64">
        <f t="shared" si="56"/>
        <v>0</v>
      </c>
      <c r="L590" s="64">
        <f t="shared" si="55"/>
        <v>0</v>
      </c>
      <c r="M590" s="64">
        <f t="shared" si="54"/>
        <v>0</v>
      </c>
      <c r="N590" s="64">
        <f t="shared" si="58"/>
        <v>0</v>
      </c>
      <c r="O590" s="64">
        <f t="shared" si="59"/>
        <v>0</v>
      </c>
    </row>
    <row r="591" spans="1:15" s="48" customFormat="1" ht="15" x14ac:dyDescent="0.2">
      <c r="A591" s="44"/>
      <c r="B591" s="45"/>
      <c r="C591" s="46"/>
      <c r="D591" s="46"/>
      <c r="E591" s="47"/>
      <c r="F591" s="47"/>
      <c r="G591" s="47"/>
      <c r="H591" s="47"/>
      <c r="I591" s="47"/>
      <c r="J591" s="53" t="str">
        <f t="shared" si="57"/>
        <v>no</v>
      </c>
      <c r="K591" s="64">
        <f t="shared" si="56"/>
        <v>0</v>
      </c>
      <c r="L591" s="64">
        <f t="shared" si="55"/>
        <v>0</v>
      </c>
      <c r="M591" s="64">
        <f t="shared" si="54"/>
        <v>0</v>
      </c>
      <c r="N591" s="64">
        <f t="shared" si="58"/>
        <v>0</v>
      </c>
      <c r="O591" s="64">
        <f t="shared" si="59"/>
        <v>0</v>
      </c>
    </row>
    <row r="592" spans="1:15" s="48" customFormat="1" ht="15" x14ac:dyDescent="0.2">
      <c r="A592" s="44"/>
      <c r="B592" s="45"/>
      <c r="C592" s="46"/>
      <c r="D592" s="46"/>
      <c r="E592" s="47"/>
      <c r="F592" s="47"/>
      <c r="G592" s="47"/>
      <c r="H592" s="47"/>
      <c r="I592" s="47"/>
      <c r="J592" s="53" t="str">
        <f t="shared" si="57"/>
        <v>no</v>
      </c>
      <c r="K592" s="64">
        <f t="shared" si="56"/>
        <v>0</v>
      </c>
      <c r="L592" s="64">
        <f t="shared" si="55"/>
        <v>0</v>
      </c>
      <c r="M592" s="64">
        <f t="shared" si="54"/>
        <v>0</v>
      </c>
      <c r="N592" s="64">
        <f t="shared" si="58"/>
        <v>0</v>
      </c>
      <c r="O592" s="64">
        <f t="shared" si="59"/>
        <v>0</v>
      </c>
    </row>
    <row r="593" spans="1:15" s="48" customFormat="1" ht="15" x14ac:dyDescent="0.2">
      <c r="A593" s="44"/>
      <c r="B593" s="45"/>
      <c r="C593" s="46"/>
      <c r="D593" s="46"/>
      <c r="E593" s="47"/>
      <c r="F593" s="47"/>
      <c r="G593" s="47"/>
      <c r="H593" s="47"/>
      <c r="I593" s="47"/>
      <c r="J593" s="53" t="str">
        <f t="shared" si="57"/>
        <v>no</v>
      </c>
      <c r="K593" s="64">
        <f t="shared" si="56"/>
        <v>0</v>
      </c>
      <c r="L593" s="64">
        <f t="shared" si="55"/>
        <v>0</v>
      </c>
      <c r="M593" s="64">
        <f t="shared" si="54"/>
        <v>0</v>
      </c>
      <c r="N593" s="64">
        <f t="shared" si="58"/>
        <v>0</v>
      </c>
      <c r="O593" s="64">
        <f t="shared" si="59"/>
        <v>0</v>
      </c>
    </row>
    <row r="594" spans="1:15" s="48" customFormat="1" ht="15" x14ac:dyDescent="0.2">
      <c r="A594" s="44"/>
      <c r="B594" s="45"/>
      <c r="C594" s="46"/>
      <c r="D594" s="46"/>
      <c r="E594" s="47"/>
      <c r="F594" s="47"/>
      <c r="G594" s="47"/>
      <c r="H594" s="47"/>
      <c r="I594" s="47"/>
      <c r="J594" s="53" t="str">
        <f t="shared" si="57"/>
        <v>no</v>
      </c>
      <c r="K594" s="64">
        <f t="shared" si="56"/>
        <v>0</v>
      </c>
      <c r="L594" s="64">
        <f t="shared" si="55"/>
        <v>0</v>
      </c>
      <c r="M594" s="64">
        <f t="shared" si="54"/>
        <v>0</v>
      </c>
      <c r="N594" s="64">
        <f t="shared" si="58"/>
        <v>0</v>
      </c>
      <c r="O594" s="64">
        <f t="shared" si="59"/>
        <v>0</v>
      </c>
    </row>
    <row r="595" spans="1:15" s="48" customFormat="1" ht="15" x14ac:dyDescent="0.2">
      <c r="A595" s="44"/>
      <c r="B595" s="45"/>
      <c r="C595" s="46"/>
      <c r="D595" s="46"/>
      <c r="E595" s="47"/>
      <c r="F595" s="47"/>
      <c r="G595" s="47"/>
      <c r="H595" s="47"/>
      <c r="I595" s="47"/>
      <c r="J595" s="53" t="str">
        <f t="shared" si="57"/>
        <v>no</v>
      </c>
      <c r="K595" s="64">
        <f t="shared" si="56"/>
        <v>0</v>
      </c>
      <c r="L595" s="64">
        <f t="shared" si="55"/>
        <v>0</v>
      </c>
      <c r="M595" s="64">
        <f t="shared" si="54"/>
        <v>0</v>
      </c>
      <c r="N595" s="64">
        <f t="shared" si="58"/>
        <v>0</v>
      </c>
      <c r="O595" s="64">
        <f t="shared" si="59"/>
        <v>0</v>
      </c>
    </row>
    <row r="596" spans="1:15" s="48" customFormat="1" ht="15" x14ac:dyDescent="0.2">
      <c r="A596" s="44"/>
      <c r="B596" s="45"/>
      <c r="C596" s="46"/>
      <c r="D596" s="46"/>
      <c r="E596" s="47"/>
      <c r="F596" s="47"/>
      <c r="G596" s="47"/>
      <c r="H596" s="47"/>
      <c r="I596" s="47"/>
      <c r="J596" s="53" t="str">
        <f t="shared" si="57"/>
        <v>no</v>
      </c>
      <c r="K596" s="64">
        <f t="shared" si="56"/>
        <v>0</v>
      </c>
      <c r="L596" s="64">
        <f t="shared" si="55"/>
        <v>0</v>
      </c>
      <c r="M596" s="64">
        <f t="shared" si="54"/>
        <v>0</v>
      </c>
      <c r="N596" s="64">
        <f t="shared" si="58"/>
        <v>0</v>
      </c>
      <c r="O596" s="64">
        <f t="shared" si="59"/>
        <v>0</v>
      </c>
    </row>
    <row r="597" spans="1:15" s="48" customFormat="1" ht="15" x14ac:dyDescent="0.2">
      <c r="A597" s="44"/>
      <c r="B597" s="45"/>
      <c r="C597" s="46"/>
      <c r="D597" s="46"/>
      <c r="E597" s="47"/>
      <c r="F597" s="47"/>
      <c r="G597" s="47"/>
      <c r="H597" s="47"/>
      <c r="I597" s="47"/>
      <c r="J597" s="53" t="str">
        <f t="shared" si="57"/>
        <v>no</v>
      </c>
      <c r="K597" s="64">
        <f t="shared" si="56"/>
        <v>0</v>
      </c>
      <c r="L597" s="64">
        <f t="shared" si="55"/>
        <v>0</v>
      </c>
      <c r="M597" s="64">
        <f t="shared" si="54"/>
        <v>0</v>
      </c>
      <c r="N597" s="64">
        <f t="shared" si="58"/>
        <v>0</v>
      </c>
      <c r="O597" s="64">
        <f t="shared" si="59"/>
        <v>0</v>
      </c>
    </row>
    <row r="598" spans="1:15" s="48" customFormat="1" ht="15" x14ac:dyDescent="0.2">
      <c r="A598" s="44"/>
      <c r="B598" s="45"/>
      <c r="C598" s="46"/>
      <c r="D598" s="46"/>
      <c r="E598" s="47"/>
      <c r="F598" s="47"/>
      <c r="G598" s="47"/>
      <c r="H598" s="47"/>
      <c r="I598" s="47"/>
      <c r="J598" s="53" t="str">
        <f t="shared" si="57"/>
        <v>no</v>
      </c>
      <c r="K598" s="64">
        <f t="shared" si="56"/>
        <v>0</v>
      </c>
      <c r="L598" s="64">
        <f t="shared" si="55"/>
        <v>0</v>
      </c>
      <c r="M598" s="64">
        <f t="shared" si="54"/>
        <v>0</v>
      </c>
      <c r="N598" s="64">
        <f t="shared" si="58"/>
        <v>0</v>
      </c>
      <c r="O598" s="64">
        <f t="shared" si="59"/>
        <v>0</v>
      </c>
    </row>
    <row r="599" spans="1:15" s="48" customFormat="1" ht="15" x14ac:dyDescent="0.2">
      <c r="A599" s="44"/>
      <c r="B599" s="45"/>
      <c r="C599" s="46"/>
      <c r="D599" s="46"/>
      <c r="E599" s="47"/>
      <c r="F599" s="47"/>
      <c r="G599" s="47"/>
      <c r="H599" s="47"/>
      <c r="I599" s="47"/>
      <c r="J599" s="53" t="str">
        <f t="shared" si="57"/>
        <v>no</v>
      </c>
      <c r="K599" s="64">
        <f t="shared" si="56"/>
        <v>0</v>
      </c>
      <c r="L599" s="64">
        <f t="shared" si="55"/>
        <v>0</v>
      </c>
      <c r="M599" s="64">
        <f t="shared" si="54"/>
        <v>0</v>
      </c>
      <c r="N599" s="64">
        <f t="shared" si="58"/>
        <v>0</v>
      </c>
      <c r="O599" s="64">
        <f t="shared" si="59"/>
        <v>0</v>
      </c>
    </row>
    <row r="600" spans="1:15" s="48" customFormat="1" ht="15" x14ac:dyDescent="0.2">
      <c r="A600" s="44"/>
      <c r="B600" s="45"/>
      <c r="C600" s="46"/>
      <c r="D600" s="46"/>
      <c r="E600" s="47"/>
      <c r="F600" s="47"/>
      <c r="G600" s="47"/>
      <c r="H600" s="47"/>
      <c r="I600" s="47"/>
      <c r="J600" s="53" t="str">
        <f t="shared" si="57"/>
        <v>no</v>
      </c>
      <c r="K600" s="64">
        <f t="shared" si="56"/>
        <v>0</v>
      </c>
      <c r="L600" s="64">
        <f t="shared" si="55"/>
        <v>0</v>
      </c>
      <c r="M600" s="64">
        <f t="shared" si="54"/>
        <v>0</v>
      </c>
      <c r="N600" s="64">
        <f t="shared" si="58"/>
        <v>0</v>
      </c>
      <c r="O600" s="64">
        <f t="shared" si="59"/>
        <v>0</v>
      </c>
    </row>
    <row r="601" spans="1:15" s="48" customFormat="1" ht="15" x14ac:dyDescent="0.2">
      <c r="A601" s="44"/>
      <c r="B601" s="45"/>
      <c r="C601" s="46"/>
      <c r="D601" s="46"/>
      <c r="E601" s="47"/>
      <c r="F601" s="47"/>
      <c r="G601" s="47"/>
      <c r="H601" s="47"/>
      <c r="I601" s="47"/>
      <c r="J601" s="53" t="str">
        <f t="shared" si="57"/>
        <v>no</v>
      </c>
      <c r="K601" s="64">
        <f t="shared" si="56"/>
        <v>0</v>
      </c>
      <c r="L601" s="64">
        <f t="shared" si="55"/>
        <v>0</v>
      </c>
      <c r="M601" s="64">
        <f t="shared" si="54"/>
        <v>0</v>
      </c>
      <c r="N601" s="64">
        <f t="shared" si="58"/>
        <v>0</v>
      </c>
      <c r="O601" s="64">
        <f t="shared" si="59"/>
        <v>0</v>
      </c>
    </row>
    <row r="602" spans="1:15" s="48" customFormat="1" ht="15" x14ac:dyDescent="0.2">
      <c r="A602" s="44"/>
      <c r="B602" s="45"/>
      <c r="C602" s="46"/>
      <c r="D602" s="46"/>
      <c r="E602" s="47"/>
      <c r="F602" s="47"/>
      <c r="G602" s="47"/>
      <c r="H602" s="47"/>
      <c r="I602" s="47"/>
      <c r="J602" s="53" t="str">
        <f t="shared" si="57"/>
        <v>no</v>
      </c>
      <c r="K602" s="64">
        <f t="shared" si="56"/>
        <v>0</v>
      </c>
      <c r="L602" s="64">
        <f t="shared" si="55"/>
        <v>0</v>
      </c>
      <c r="M602" s="64">
        <f t="shared" si="54"/>
        <v>0</v>
      </c>
      <c r="N602" s="64">
        <f t="shared" si="58"/>
        <v>0</v>
      </c>
      <c r="O602" s="64">
        <f t="shared" si="59"/>
        <v>0</v>
      </c>
    </row>
    <row r="603" spans="1:15" s="48" customFormat="1" ht="15" x14ac:dyDescent="0.2">
      <c r="A603" s="44"/>
      <c r="B603" s="45"/>
      <c r="C603" s="46"/>
      <c r="D603" s="46"/>
      <c r="E603" s="47"/>
      <c r="F603" s="47"/>
      <c r="G603" s="47"/>
      <c r="H603" s="47"/>
      <c r="I603" s="47"/>
      <c r="J603" s="53" t="str">
        <f t="shared" si="57"/>
        <v>no</v>
      </c>
      <c r="K603" s="64">
        <f t="shared" si="56"/>
        <v>0</v>
      </c>
      <c r="L603" s="64">
        <f t="shared" si="55"/>
        <v>0</v>
      </c>
      <c r="M603" s="64">
        <f t="shared" si="54"/>
        <v>0</v>
      </c>
      <c r="N603" s="64">
        <f t="shared" si="58"/>
        <v>0</v>
      </c>
      <c r="O603" s="64">
        <f t="shared" si="59"/>
        <v>0</v>
      </c>
    </row>
    <row r="604" spans="1:15" s="48" customFormat="1" ht="15" x14ac:dyDescent="0.2">
      <c r="A604" s="44"/>
      <c r="B604" s="45"/>
      <c r="C604" s="46"/>
      <c r="D604" s="46"/>
      <c r="E604" s="47"/>
      <c r="F604" s="47"/>
      <c r="G604" s="47"/>
      <c r="H604" s="47"/>
      <c r="I604" s="47"/>
      <c r="J604" s="53" t="str">
        <f t="shared" si="57"/>
        <v>no</v>
      </c>
      <c r="K604" s="64">
        <f t="shared" si="56"/>
        <v>0</v>
      </c>
      <c r="L604" s="64">
        <f t="shared" si="55"/>
        <v>0</v>
      </c>
      <c r="M604" s="64">
        <f t="shared" ref="M604:M667" si="60">IF($J604="yes",($G604-1)*$C$4*$E604,0)</f>
        <v>0</v>
      </c>
      <c r="N604" s="64">
        <f t="shared" si="58"/>
        <v>0</v>
      </c>
      <c r="O604" s="64">
        <f t="shared" si="59"/>
        <v>0</v>
      </c>
    </row>
    <row r="605" spans="1:15" s="48" customFormat="1" ht="15" x14ac:dyDescent="0.2">
      <c r="A605" s="44"/>
      <c r="B605" s="45"/>
      <c r="C605" s="46"/>
      <c r="D605" s="46"/>
      <c r="E605" s="47"/>
      <c r="F605" s="47"/>
      <c r="G605" s="47"/>
      <c r="H605" s="47"/>
      <c r="I605" s="47"/>
      <c r="J605" s="53" t="str">
        <f t="shared" si="57"/>
        <v>no</v>
      </c>
      <c r="K605" s="64">
        <f t="shared" si="56"/>
        <v>0</v>
      </c>
      <c r="L605" s="64">
        <f t="shared" si="55"/>
        <v>0</v>
      </c>
      <c r="M605" s="64">
        <f t="shared" si="60"/>
        <v>0</v>
      </c>
      <c r="N605" s="64">
        <f t="shared" si="58"/>
        <v>0</v>
      </c>
      <c r="O605" s="64">
        <f t="shared" si="59"/>
        <v>0</v>
      </c>
    </row>
    <row r="606" spans="1:15" s="48" customFormat="1" ht="15" x14ac:dyDescent="0.2">
      <c r="A606" s="44"/>
      <c r="B606" s="45"/>
      <c r="C606" s="46"/>
      <c r="D606" s="46"/>
      <c r="E606" s="47"/>
      <c r="F606" s="47"/>
      <c r="G606" s="47"/>
      <c r="H606" s="47"/>
      <c r="I606" s="47"/>
      <c r="J606" s="53" t="str">
        <f t="shared" si="57"/>
        <v>no</v>
      </c>
      <c r="K606" s="64">
        <f t="shared" si="56"/>
        <v>0</v>
      </c>
      <c r="L606" s="64">
        <f t="shared" si="55"/>
        <v>0</v>
      </c>
      <c r="M606" s="64">
        <f t="shared" si="60"/>
        <v>0</v>
      </c>
      <c r="N606" s="64">
        <f t="shared" si="58"/>
        <v>0</v>
      </c>
      <c r="O606" s="64">
        <f t="shared" si="59"/>
        <v>0</v>
      </c>
    </row>
    <row r="607" spans="1:15" s="48" customFormat="1" ht="15" x14ac:dyDescent="0.2">
      <c r="A607" s="44"/>
      <c r="B607" s="45"/>
      <c r="C607" s="46"/>
      <c r="D607" s="46"/>
      <c r="E607" s="47"/>
      <c r="F607" s="47"/>
      <c r="G607" s="47"/>
      <c r="H607" s="47"/>
      <c r="I607" s="47"/>
      <c r="J607" s="53" t="str">
        <f t="shared" si="57"/>
        <v>no</v>
      </c>
      <c r="K607" s="64">
        <f t="shared" si="56"/>
        <v>0</v>
      </c>
      <c r="L607" s="64">
        <f t="shared" si="55"/>
        <v>0</v>
      </c>
      <c r="M607" s="64">
        <f t="shared" si="60"/>
        <v>0</v>
      </c>
      <c r="N607" s="64">
        <f t="shared" si="58"/>
        <v>0</v>
      </c>
      <c r="O607" s="64">
        <f t="shared" si="59"/>
        <v>0</v>
      </c>
    </row>
    <row r="608" spans="1:15" s="48" customFormat="1" ht="15" x14ac:dyDescent="0.2">
      <c r="A608" s="44"/>
      <c r="B608" s="45"/>
      <c r="C608" s="46"/>
      <c r="D608" s="46"/>
      <c r="E608" s="47"/>
      <c r="F608" s="47"/>
      <c r="G608" s="47"/>
      <c r="H608" s="47"/>
      <c r="I608" s="47"/>
      <c r="J608" s="53" t="str">
        <f t="shared" si="57"/>
        <v>no</v>
      </c>
      <c r="K608" s="64">
        <f t="shared" si="56"/>
        <v>0</v>
      </c>
      <c r="L608" s="64">
        <f t="shared" si="55"/>
        <v>0</v>
      </c>
      <c r="M608" s="64">
        <f t="shared" si="60"/>
        <v>0</v>
      </c>
      <c r="N608" s="64">
        <f t="shared" si="58"/>
        <v>0</v>
      </c>
      <c r="O608" s="64">
        <f t="shared" si="59"/>
        <v>0</v>
      </c>
    </row>
    <row r="609" spans="1:15" s="48" customFormat="1" ht="15" x14ac:dyDescent="0.2">
      <c r="A609" s="44"/>
      <c r="B609" s="45"/>
      <c r="C609" s="46"/>
      <c r="D609" s="46"/>
      <c r="E609" s="47"/>
      <c r="F609" s="47"/>
      <c r="G609" s="47"/>
      <c r="H609" s="47"/>
      <c r="I609" s="47"/>
      <c r="J609" s="53" t="str">
        <f t="shared" si="57"/>
        <v>no</v>
      </c>
      <c r="K609" s="64">
        <f t="shared" si="56"/>
        <v>0</v>
      </c>
      <c r="L609" s="64">
        <f t="shared" si="55"/>
        <v>0</v>
      </c>
      <c r="M609" s="64">
        <f t="shared" si="60"/>
        <v>0</v>
      </c>
      <c r="N609" s="64">
        <f t="shared" si="58"/>
        <v>0</v>
      </c>
      <c r="O609" s="64">
        <f t="shared" si="59"/>
        <v>0</v>
      </c>
    </row>
    <row r="610" spans="1:15" s="48" customFormat="1" ht="15" x14ac:dyDescent="0.2">
      <c r="A610" s="44"/>
      <c r="B610" s="45"/>
      <c r="C610" s="46"/>
      <c r="D610" s="46"/>
      <c r="E610" s="47"/>
      <c r="F610" s="47"/>
      <c r="G610" s="47"/>
      <c r="H610" s="47"/>
      <c r="I610" s="47"/>
      <c r="J610" s="53" t="str">
        <f t="shared" si="57"/>
        <v>no</v>
      </c>
      <c r="K610" s="64">
        <f t="shared" si="56"/>
        <v>0</v>
      </c>
      <c r="L610" s="64">
        <f t="shared" si="55"/>
        <v>0</v>
      </c>
      <c r="M610" s="64">
        <f t="shared" si="60"/>
        <v>0</v>
      </c>
      <c r="N610" s="64">
        <f t="shared" si="58"/>
        <v>0</v>
      </c>
      <c r="O610" s="64">
        <f t="shared" si="59"/>
        <v>0</v>
      </c>
    </row>
    <row r="611" spans="1:15" s="48" customFormat="1" ht="15" x14ac:dyDescent="0.2">
      <c r="A611" s="44"/>
      <c r="B611" s="45"/>
      <c r="C611" s="46"/>
      <c r="D611" s="46"/>
      <c r="E611" s="47"/>
      <c r="F611" s="47"/>
      <c r="G611" s="47"/>
      <c r="H611" s="47"/>
      <c r="I611" s="47"/>
      <c r="J611" s="53" t="str">
        <f t="shared" si="57"/>
        <v>no</v>
      </c>
      <c r="K611" s="64">
        <f t="shared" si="56"/>
        <v>0</v>
      </c>
      <c r="L611" s="64">
        <f t="shared" si="55"/>
        <v>0</v>
      </c>
      <c r="M611" s="64">
        <f t="shared" si="60"/>
        <v>0</v>
      </c>
      <c r="N611" s="64">
        <f t="shared" si="58"/>
        <v>0</v>
      </c>
      <c r="O611" s="64">
        <f t="shared" si="59"/>
        <v>0</v>
      </c>
    </row>
    <row r="612" spans="1:15" s="48" customFormat="1" ht="15" x14ac:dyDescent="0.2">
      <c r="A612" s="44"/>
      <c r="B612" s="45"/>
      <c r="C612" s="46"/>
      <c r="D612" s="46"/>
      <c r="E612" s="47"/>
      <c r="F612" s="47"/>
      <c r="G612" s="47"/>
      <c r="H612" s="47"/>
      <c r="I612" s="47"/>
      <c r="J612" s="53" t="str">
        <f t="shared" si="57"/>
        <v>no</v>
      </c>
      <c r="K612" s="64">
        <f t="shared" si="56"/>
        <v>0</v>
      </c>
      <c r="L612" s="64">
        <f t="shared" si="55"/>
        <v>0</v>
      </c>
      <c r="M612" s="64">
        <f t="shared" si="60"/>
        <v>0</v>
      </c>
      <c r="N612" s="64">
        <f t="shared" si="58"/>
        <v>0</v>
      </c>
      <c r="O612" s="64">
        <f t="shared" si="59"/>
        <v>0</v>
      </c>
    </row>
    <row r="613" spans="1:15" s="48" customFormat="1" ht="15" x14ac:dyDescent="0.2">
      <c r="A613" s="44"/>
      <c r="B613" s="45"/>
      <c r="C613" s="46"/>
      <c r="D613" s="46"/>
      <c r="E613" s="47"/>
      <c r="F613" s="47"/>
      <c r="G613" s="47"/>
      <c r="H613" s="47"/>
      <c r="I613" s="47"/>
      <c r="J613" s="53" t="str">
        <f t="shared" si="57"/>
        <v>no</v>
      </c>
      <c r="K613" s="64">
        <f t="shared" si="56"/>
        <v>0</v>
      </c>
      <c r="L613" s="64">
        <f t="shared" si="55"/>
        <v>0</v>
      </c>
      <c r="M613" s="64">
        <f t="shared" si="60"/>
        <v>0</v>
      </c>
      <c r="N613" s="64">
        <f t="shared" si="58"/>
        <v>0</v>
      </c>
      <c r="O613" s="64">
        <f t="shared" si="59"/>
        <v>0</v>
      </c>
    </row>
    <row r="614" spans="1:15" s="48" customFormat="1" ht="15" x14ac:dyDescent="0.2">
      <c r="A614" s="44"/>
      <c r="B614" s="45"/>
      <c r="C614" s="46"/>
      <c r="D614" s="46"/>
      <c r="E614" s="47"/>
      <c r="F614" s="47"/>
      <c r="G614" s="47"/>
      <c r="H614" s="47"/>
      <c r="I614" s="47"/>
      <c r="J614" s="53" t="str">
        <f t="shared" si="57"/>
        <v>no</v>
      </c>
      <c r="K614" s="64">
        <f t="shared" si="56"/>
        <v>0</v>
      </c>
      <c r="L614" s="64">
        <f t="shared" si="55"/>
        <v>0</v>
      </c>
      <c r="M614" s="64">
        <f t="shared" si="60"/>
        <v>0</v>
      </c>
      <c r="N614" s="64">
        <f t="shared" si="58"/>
        <v>0</v>
      </c>
      <c r="O614" s="64">
        <f t="shared" si="59"/>
        <v>0</v>
      </c>
    </row>
    <row r="615" spans="1:15" s="48" customFormat="1" ht="15" x14ac:dyDescent="0.2">
      <c r="A615" s="44"/>
      <c r="B615" s="45"/>
      <c r="C615" s="46"/>
      <c r="D615" s="46"/>
      <c r="E615" s="47"/>
      <c r="F615" s="47"/>
      <c r="G615" s="47"/>
      <c r="H615" s="47"/>
      <c r="I615" s="47"/>
      <c r="J615" s="53" t="str">
        <f t="shared" si="57"/>
        <v>no</v>
      </c>
      <c r="K615" s="64">
        <f t="shared" si="56"/>
        <v>0</v>
      </c>
      <c r="L615" s="64">
        <f t="shared" si="55"/>
        <v>0</v>
      </c>
      <c r="M615" s="64">
        <f t="shared" si="60"/>
        <v>0</v>
      </c>
      <c r="N615" s="64">
        <f t="shared" si="58"/>
        <v>0</v>
      </c>
      <c r="O615" s="64">
        <f t="shared" si="59"/>
        <v>0</v>
      </c>
    </row>
    <row r="616" spans="1:15" s="48" customFormat="1" ht="15" x14ac:dyDescent="0.2">
      <c r="A616" s="44"/>
      <c r="B616" s="45"/>
      <c r="C616" s="46"/>
      <c r="D616" s="46"/>
      <c r="E616" s="47"/>
      <c r="F616" s="47"/>
      <c r="G616" s="47"/>
      <c r="H616" s="47"/>
      <c r="I616" s="47"/>
      <c r="J616" s="53" t="str">
        <f t="shared" si="57"/>
        <v>no</v>
      </c>
      <c r="K616" s="64">
        <f t="shared" si="56"/>
        <v>0</v>
      </c>
      <c r="L616" s="64">
        <f t="shared" si="55"/>
        <v>0</v>
      </c>
      <c r="M616" s="64">
        <f t="shared" si="60"/>
        <v>0</v>
      </c>
      <c r="N616" s="64">
        <f t="shared" si="58"/>
        <v>0</v>
      </c>
      <c r="O616" s="64">
        <f t="shared" si="59"/>
        <v>0</v>
      </c>
    </row>
    <row r="617" spans="1:15" s="48" customFormat="1" ht="15" x14ac:dyDescent="0.2">
      <c r="A617" s="44"/>
      <c r="B617" s="45"/>
      <c r="C617" s="46"/>
      <c r="D617" s="46"/>
      <c r="E617" s="47"/>
      <c r="F617" s="47"/>
      <c r="G617" s="47"/>
      <c r="H617" s="47"/>
      <c r="I617" s="47"/>
      <c r="J617" s="53" t="str">
        <f t="shared" si="57"/>
        <v>no</v>
      </c>
      <c r="K617" s="64">
        <f t="shared" si="56"/>
        <v>0</v>
      </c>
      <c r="L617" s="64">
        <f t="shared" si="55"/>
        <v>0</v>
      </c>
      <c r="M617" s="64">
        <f t="shared" si="60"/>
        <v>0</v>
      </c>
      <c r="N617" s="64">
        <f t="shared" si="58"/>
        <v>0</v>
      </c>
      <c r="O617" s="64">
        <f t="shared" si="59"/>
        <v>0</v>
      </c>
    </row>
    <row r="618" spans="1:15" s="48" customFormat="1" ht="15" x14ac:dyDescent="0.2">
      <c r="A618" s="44"/>
      <c r="B618" s="45"/>
      <c r="C618" s="46"/>
      <c r="D618" s="46"/>
      <c r="E618" s="47"/>
      <c r="F618" s="47"/>
      <c r="G618" s="47"/>
      <c r="H618" s="47"/>
      <c r="I618" s="47"/>
      <c r="J618" s="53" t="str">
        <f t="shared" si="57"/>
        <v>no</v>
      </c>
      <c r="K618" s="64">
        <f t="shared" si="56"/>
        <v>0</v>
      </c>
      <c r="L618" s="64">
        <f t="shared" si="55"/>
        <v>0</v>
      </c>
      <c r="M618" s="64">
        <f t="shared" si="60"/>
        <v>0</v>
      </c>
      <c r="N618" s="64">
        <f t="shared" si="58"/>
        <v>0</v>
      </c>
      <c r="O618" s="64">
        <f t="shared" si="59"/>
        <v>0</v>
      </c>
    </row>
    <row r="619" spans="1:15" s="48" customFormat="1" ht="15" x14ac:dyDescent="0.2">
      <c r="A619" s="44"/>
      <c r="B619" s="45"/>
      <c r="C619" s="46"/>
      <c r="D619" s="46"/>
      <c r="E619" s="47"/>
      <c r="F619" s="47"/>
      <c r="G619" s="47"/>
      <c r="H619" s="47"/>
      <c r="I619" s="47"/>
      <c r="J619" s="53" t="str">
        <f t="shared" si="57"/>
        <v>no</v>
      </c>
      <c r="K619" s="64">
        <f t="shared" si="56"/>
        <v>0</v>
      </c>
      <c r="L619" s="64">
        <f t="shared" si="55"/>
        <v>0</v>
      </c>
      <c r="M619" s="64">
        <f t="shared" si="60"/>
        <v>0</v>
      </c>
      <c r="N619" s="64">
        <f t="shared" si="58"/>
        <v>0</v>
      </c>
      <c r="O619" s="64">
        <f t="shared" si="59"/>
        <v>0</v>
      </c>
    </row>
    <row r="620" spans="1:15" s="48" customFormat="1" ht="15" x14ac:dyDescent="0.2">
      <c r="A620" s="44"/>
      <c r="B620" s="45"/>
      <c r="C620" s="46"/>
      <c r="D620" s="46"/>
      <c r="E620" s="47"/>
      <c r="F620" s="47"/>
      <c r="G620" s="47"/>
      <c r="H620" s="47"/>
      <c r="I620" s="47"/>
      <c r="J620" s="53" t="str">
        <f t="shared" si="57"/>
        <v>no</v>
      </c>
      <c r="K620" s="64">
        <f t="shared" si="56"/>
        <v>0</v>
      </c>
      <c r="L620" s="64">
        <f t="shared" si="55"/>
        <v>0</v>
      </c>
      <c r="M620" s="64">
        <f t="shared" si="60"/>
        <v>0</v>
      </c>
      <c r="N620" s="64">
        <f t="shared" si="58"/>
        <v>0</v>
      </c>
      <c r="O620" s="64">
        <f t="shared" si="59"/>
        <v>0</v>
      </c>
    </row>
    <row r="621" spans="1:15" s="48" customFormat="1" ht="15" x14ac:dyDescent="0.2">
      <c r="A621" s="44"/>
      <c r="B621" s="45"/>
      <c r="C621" s="46"/>
      <c r="D621" s="46"/>
      <c r="E621" s="47"/>
      <c r="F621" s="47"/>
      <c r="G621" s="47"/>
      <c r="H621" s="47"/>
      <c r="I621" s="47"/>
      <c r="J621" s="53" t="str">
        <f t="shared" si="57"/>
        <v>no</v>
      </c>
      <c r="K621" s="64">
        <f t="shared" si="56"/>
        <v>0</v>
      </c>
      <c r="L621" s="64">
        <f t="shared" si="55"/>
        <v>0</v>
      </c>
      <c r="M621" s="64">
        <f t="shared" si="60"/>
        <v>0</v>
      </c>
      <c r="N621" s="64">
        <f t="shared" si="58"/>
        <v>0</v>
      </c>
      <c r="O621" s="64">
        <f t="shared" si="59"/>
        <v>0</v>
      </c>
    </row>
    <row r="622" spans="1:15" s="48" customFormat="1" ht="15" x14ac:dyDescent="0.2">
      <c r="A622" s="44"/>
      <c r="B622" s="45"/>
      <c r="C622" s="46"/>
      <c r="D622" s="46"/>
      <c r="E622" s="47"/>
      <c r="F622" s="47"/>
      <c r="G622" s="47"/>
      <c r="H622" s="47"/>
      <c r="I622" s="47"/>
      <c r="J622" s="53" t="str">
        <f t="shared" si="57"/>
        <v>no</v>
      </c>
      <c r="K622" s="64">
        <f t="shared" si="56"/>
        <v>0</v>
      </c>
      <c r="L622" s="64">
        <f t="shared" si="55"/>
        <v>0</v>
      </c>
      <c r="M622" s="64">
        <f t="shared" si="60"/>
        <v>0</v>
      </c>
      <c r="N622" s="64">
        <f t="shared" si="58"/>
        <v>0</v>
      </c>
      <c r="O622" s="64">
        <f t="shared" si="59"/>
        <v>0</v>
      </c>
    </row>
    <row r="623" spans="1:15" s="48" customFormat="1" ht="15" x14ac:dyDescent="0.2">
      <c r="A623" s="44"/>
      <c r="B623" s="45"/>
      <c r="C623" s="46"/>
      <c r="D623" s="46"/>
      <c r="E623" s="47"/>
      <c r="F623" s="47"/>
      <c r="G623" s="47"/>
      <c r="H623" s="47"/>
      <c r="I623" s="47"/>
      <c r="J623" s="53" t="str">
        <f t="shared" si="57"/>
        <v>no</v>
      </c>
      <c r="K623" s="64">
        <f t="shared" si="56"/>
        <v>0</v>
      </c>
      <c r="L623" s="64">
        <f t="shared" si="55"/>
        <v>0</v>
      </c>
      <c r="M623" s="64">
        <f t="shared" si="60"/>
        <v>0</v>
      </c>
      <c r="N623" s="64">
        <f t="shared" si="58"/>
        <v>0</v>
      </c>
      <c r="O623" s="64">
        <f t="shared" si="59"/>
        <v>0</v>
      </c>
    </row>
    <row r="624" spans="1:15" s="48" customFormat="1" ht="15" x14ac:dyDescent="0.2">
      <c r="A624" s="44"/>
      <c r="B624" s="45"/>
      <c r="C624" s="46"/>
      <c r="D624" s="46"/>
      <c r="E624" s="47"/>
      <c r="F624" s="47"/>
      <c r="G624" s="47"/>
      <c r="H624" s="47"/>
      <c r="I624" s="47"/>
      <c r="J624" s="53" t="str">
        <f t="shared" si="57"/>
        <v>no</v>
      </c>
      <c r="K624" s="64">
        <f t="shared" si="56"/>
        <v>0</v>
      </c>
      <c r="L624" s="64">
        <f t="shared" ref="L624:L687" si="61">IF(ISBLANK(I624),0,IF($J624="no",0,IF($I624="No",-(($G624-1)*($C$4*$E624)),$C$4*$E624*(1-$C$6))))</f>
        <v>0</v>
      </c>
      <c r="M624" s="64">
        <f t="shared" si="60"/>
        <v>0</v>
      </c>
      <c r="N624" s="64">
        <f t="shared" si="58"/>
        <v>0</v>
      </c>
      <c r="O624" s="64">
        <f t="shared" si="59"/>
        <v>0</v>
      </c>
    </row>
    <row r="625" spans="1:15" s="48" customFormat="1" ht="15" x14ac:dyDescent="0.2">
      <c r="A625" s="44"/>
      <c r="B625" s="45"/>
      <c r="C625" s="46"/>
      <c r="D625" s="46"/>
      <c r="E625" s="47"/>
      <c r="F625" s="47"/>
      <c r="G625" s="47"/>
      <c r="H625" s="47"/>
      <c r="I625" s="47"/>
      <c r="J625" s="53" t="str">
        <f t="shared" si="57"/>
        <v>no</v>
      </c>
      <c r="K625" s="64">
        <f t="shared" si="56"/>
        <v>0</v>
      </c>
      <c r="L625" s="64">
        <f t="shared" si="61"/>
        <v>0</v>
      </c>
      <c r="M625" s="64">
        <f t="shared" si="60"/>
        <v>0</v>
      </c>
      <c r="N625" s="64">
        <f t="shared" si="58"/>
        <v>0</v>
      </c>
      <c r="O625" s="64">
        <f t="shared" si="59"/>
        <v>0</v>
      </c>
    </row>
    <row r="626" spans="1:15" s="48" customFormat="1" ht="15" x14ac:dyDescent="0.2">
      <c r="A626" s="44"/>
      <c r="B626" s="45"/>
      <c r="C626" s="46"/>
      <c r="D626" s="46"/>
      <c r="E626" s="47"/>
      <c r="F626" s="47"/>
      <c r="G626" s="47"/>
      <c r="H626" s="47"/>
      <c r="I626" s="47"/>
      <c r="J626" s="53" t="str">
        <f t="shared" si="57"/>
        <v>no</v>
      </c>
      <c r="K626" s="64">
        <f t="shared" si="56"/>
        <v>0</v>
      </c>
      <c r="L626" s="64">
        <f t="shared" si="61"/>
        <v>0</v>
      </c>
      <c r="M626" s="64">
        <f t="shared" si="60"/>
        <v>0</v>
      </c>
      <c r="N626" s="64">
        <f t="shared" si="58"/>
        <v>0</v>
      </c>
      <c r="O626" s="64">
        <f t="shared" si="59"/>
        <v>0</v>
      </c>
    </row>
    <row r="627" spans="1:15" s="48" customFormat="1" ht="15" x14ac:dyDescent="0.2">
      <c r="A627" s="44"/>
      <c r="B627" s="45"/>
      <c r="C627" s="46"/>
      <c r="D627" s="46"/>
      <c r="E627" s="47"/>
      <c r="F627" s="47"/>
      <c r="G627" s="47"/>
      <c r="H627" s="47"/>
      <c r="I627" s="47"/>
      <c r="J627" s="53" t="str">
        <f t="shared" si="57"/>
        <v>no</v>
      </c>
      <c r="K627" s="64">
        <f t="shared" ref="K627:K690" si="62">$E627*$C$4</f>
        <v>0</v>
      </c>
      <c r="L627" s="64">
        <f t="shared" si="61"/>
        <v>0</v>
      </c>
      <c r="M627" s="64">
        <f t="shared" si="60"/>
        <v>0</v>
      </c>
      <c r="N627" s="64">
        <f t="shared" si="58"/>
        <v>0</v>
      </c>
      <c r="O627" s="64">
        <f t="shared" si="59"/>
        <v>0</v>
      </c>
    </row>
    <row r="628" spans="1:15" s="48" customFormat="1" ht="15" x14ac:dyDescent="0.2">
      <c r="A628" s="44"/>
      <c r="B628" s="45"/>
      <c r="C628" s="46"/>
      <c r="D628" s="46"/>
      <c r="E628" s="47"/>
      <c r="F628" s="47"/>
      <c r="G628" s="47"/>
      <c r="H628" s="47"/>
      <c r="I628" s="47"/>
      <c r="J628" s="53" t="str">
        <f t="shared" si="57"/>
        <v>no</v>
      </c>
      <c r="K628" s="64">
        <f t="shared" si="62"/>
        <v>0</v>
      </c>
      <c r="L628" s="64">
        <f t="shared" si="61"/>
        <v>0</v>
      </c>
      <c r="M628" s="64">
        <f t="shared" si="60"/>
        <v>0</v>
      </c>
      <c r="N628" s="64">
        <f t="shared" si="58"/>
        <v>0</v>
      </c>
      <c r="O628" s="64">
        <f t="shared" si="59"/>
        <v>0</v>
      </c>
    </row>
    <row r="629" spans="1:15" s="48" customFormat="1" ht="15" x14ac:dyDescent="0.2">
      <c r="A629" s="44"/>
      <c r="B629" s="45"/>
      <c r="C629" s="46"/>
      <c r="D629" s="46"/>
      <c r="E629" s="47"/>
      <c r="F629" s="47"/>
      <c r="G629" s="47"/>
      <c r="H629" s="47"/>
      <c r="I629" s="47"/>
      <c r="J629" s="53" t="str">
        <f t="shared" si="57"/>
        <v>no</v>
      </c>
      <c r="K629" s="64">
        <f t="shared" si="62"/>
        <v>0</v>
      </c>
      <c r="L629" s="64">
        <f t="shared" si="61"/>
        <v>0</v>
      </c>
      <c r="M629" s="64">
        <f t="shared" si="60"/>
        <v>0</v>
      </c>
      <c r="N629" s="64">
        <f t="shared" si="58"/>
        <v>0</v>
      </c>
      <c r="O629" s="64">
        <f t="shared" si="59"/>
        <v>0</v>
      </c>
    </row>
    <row r="630" spans="1:15" s="48" customFormat="1" ht="15" x14ac:dyDescent="0.2">
      <c r="A630" s="44"/>
      <c r="B630" s="45"/>
      <c r="C630" s="46"/>
      <c r="D630" s="46"/>
      <c r="E630" s="47"/>
      <c r="F630" s="47"/>
      <c r="G630" s="47"/>
      <c r="H630" s="47"/>
      <c r="I630" s="47"/>
      <c r="J630" s="53" t="str">
        <f t="shared" si="57"/>
        <v>no</v>
      </c>
      <c r="K630" s="64">
        <f t="shared" si="62"/>
        <v>0</v>
      </c>
      <c r="L630" s="64">
        <f t="shared" si="61"/>
        <v>0</v>
      </c>
      <c r="M630" s="64">
        <f t="shared" si="60"/>
        <v>0</v>
      </c>
      <c r="N630" s="64">
        <f t="shared" si="58"/>
        <v>0</v>
      </c>
      <c r="O630" s="64">
        <f t="shared" si="59"/>
        <v>0</v>
      </c>
    </row>
    <row r="631" spans="1:15" s="48" customFormat="1" ht="15" x14ac:dyDescent="0.2">
      <c r="A631" s="44"/>
      <c r="B631" s="45"/>
      <c r="C631" s="46"/>
      <c r="D631" s="46"/>
      <c r="E631" s="47"/>
      <c r="F631" s="47"/>
      <c r="G631" s="47"/>
      <c r="H631" s="47"/>
      <c r="I631" s="47"/>
      <c r="J631" s="53" t="str">
        <f t="shared" si="57"/>
        <v>no</v>
      </c>
      <c r="K631" s="64">
        <f t="shared" si="62"/>
        <v>0</v>
      </c>
      <c r="L631" s="64">
        <f t="shared" si="61"/>
        <v>0</v>
      </c>
      <c r="M631" s="64">
        <f t="shared" si="60"/>
        <v>0</v>
      </c>
      <c r="N631" s="64">
        <f t="shared" si="58"/>
        <v>0</v>
      </c>
      <c r="O631" s="64">
        <f t="shared" si="59"/>
        <v>0</v>
      </c>
    </row>
    <row r="632" spans="1:15" s="48" customFormat="1" ht="15" x14ac:dyDescent="0.2">
      <c r="A632" s="44"/>
      <c r="B632" s="45"/>
      <c r="C632" s="46"/>
      <c r="D632" s="46"/>
      <c r="E632" s="47"/>
      <c r="F632" s="47"/>
      <c r="G632" s="47"/>
      <c r="H632" s="47"/>
      <c r="I632" s="47"/>
      <c r="J632" s="53" t="str">
        <f t="shared" si="57"/>
        <v>no</v>
      </c>
      <c r="K632" s="64">
        <f t="shared" si="62"/>
        <v>0</v>
      </c>
      <c r="L632" s="64">
        <f t="shared" si="61"/>
        <v>0</v>
      </c>
      <c r="M632" s="64">
        <f t="shared" si="60"/>
        <v>0</v>
      </c>
      <c r="N632" s="64">
        <f t="shared" si="58"/>
        <v>0</v>
      </c>
      <c r="O632" s="64">
        <f t="shared" si="59"/>
        <v>0</v>
      </c>
    </row>
    <row r="633" spans="1:15" s="48" customFormat="1" ht="15" x14ac:dyDescent="0.2">
      <c r="A633" s="44"/>
      <c r="B633" s="45"/>
      <c r="C633" s="46"/>
      <c r="D633" s="46"/>
      <c r="E633" s="47"/>
      <c r="F633" s="47"/>
      <c r="G633" s="47"/>
      <c r="H633" s="47"/>
      <c r="I633" s="47"/>
      <c r="J633" s="53" t="str">
        <f t="shared" si="57"/>
        <v>no</v>
      </c>
      <c r="K633" s="64">
        <f t="shared" si="62"/>
        <v>0</v>
      </c>
      <c r="L633" s="64">
        <f t="shared" si="61"/>
        <v>0</v>
      </c>
      <c r="M633" s="64">
        <f t="shared" si="60"/>
        <v>0</v>
      </c>
      <c r="N633" s="64">
        <f t="shared" si="58"/>
        <v>0</v>
      </c>
      <c r="O633" s="64">
        <f t="shared" si="59"/>
        <v>0</v>
      </c>
    </row>
    <row r="634" spans="1:15" s="48" customFormat="1" ht="15" x14ac:dyDescent="0.2">
      <c r="A634" s="44"/>
      <c r="B634" s="45"/>
      <c r="C634" s="46"/>
      <c r="D634" s="46"/>
      <c r="E634" s="47"/>
      <c r="F634" s="47"/>
      <c r="G634" s="47"/>
      <c r="H634" s="47"/>
      <c r="I634" s="47"/>
      <c r="J634" s="53" t="str">
        <f t="shared" si="57"/>
        <v>no</v>
      </c>
      <c r="K634" s="64">
        <f t="shared" si="62"/>
        <v>0</v>
      </c>
      <c r="L634" s="64">
        <f t="shared" si="61"/>
        <v>0</v>
      </c>
      <c r="M634" s="64">
        <f t="shared" si="60"/>
        <v>0</v>
      </c>
      <c r="N634" s="64">
        <f t="shared" si="58"/>
        <v>0</v>
      </c>
      <c r="O634" s="64">
        <f t="shared" si="59"/>
        <v>0</v>
      </c>
    </row>
    <row r="635" spans="1:15" s="48" customFormat="1" ht="15" x14ac:dyDescent="0.2">
      <c r="A635" s="44"/>
      <c r="B635" s="45"/>
      <c r="C635" s="46"/>
      <c r="D635" s="46"/>
      <c r="E635" s="47"/>
      <c r="F635" s="47"/>
      <c r="G635" s="47"/>
      <c r="H635" s="47"/>
      <c r="I635" s="47"/>
      <c r="J635" s="53" t="str">
        <f t="shared" si="57"/>
        <v>no</v>
      </c>
      <c r="K635" s="64">
        <f t="shared" si="62"/>
        <v>0</v>
      </c>
      <c r="L635" s="64">
        <f t="shared" si="61"/>
        <v>0</v>
      </c>
      <c r="M635" s="64">
        <f t="shared" si="60"/>
        <v>0</v>
      </c>
      <c r="N635" s="64">
        <f t="shared" si="58"/>
        <v>0</v>
      </c>
      <c r="O635" s="64">
        <f t="shared" si="59"/>
        <v>0</v>
      </c>
    </row>
    <row r="636" spans="1:15" s="48" customFormat="1" ht="15" x14ac:dyDescent="0.2">
      <c r="A636" s="44"/>
      <c r="B636" s="45"/>
      <c r="C636" s="46"/>
      <c r="D636" s="46"/>
      <c r="E636" s="47"/>
      <c r="F636" s="47"/>
      <c r="G636" s="47"/>
      <c r="H636" s="47"/>
      <c r="I636" s="47"/>
      <c r="J636" s="53" t="str">
        <f t="shared" si="57"/>
        <v>no</v>
      </c>
      <c r="K636" s="64">
        <f t="shared" si="62"/>
        <v>0</v>
      </c>
      <c r="L636" s="64">
        <f t="shared" si="61"/>
        <v>0</v>
      </c>
      <c r="M636" s="64">
        <f t="shared" si="60"/>
        <v>0</v>
      </c>
      <c r="N636" s="64">
        <f t="shared" si="58"/>
        <v>0</v>
      </c>
      <c r="O636" s="64">
        <f t="shared" si="59"/>
        <v>0</v>
      </c>
    </row>
    <row r="637" spans="1:15" s="48" customFormat="1" ht="15" x14ac:dyDescent="0.2">
      <c r="A637" s="44"/>
      <c r="B637" s="45"/>
      <c r="C637" s="46"/>
      <c r="D637" s="46"/>
      <c r="E637" s="47"/>
      <c r="F637" s="47"/>
      <c r="G637" s="47"/>
      <c r="H637" s="47"/>
      <c r="I637" s="47"/>
      <c r="J637" s="53" t="str">
        <f t="shared" ref="J637:J700" si="63">IF(ISBLANK(G637),"no",IF($I637="NR","no",IF($D637="0-0 at half time","no",IF($G637&lt;=$C$8,"yes","no"))))</f>
        <v>no</v>
      </c>
      <c r="K637" s="64">
        <f t="shared" si="62"/>
        <v>0</v>
      </c>
      <c r="L637" s="64">
        <f t="shared" si="61"/>
        <v>0</v>
      </c>
      <c r="M637" s="64">
        <f t="shared" si="60"/>
        <v>0</v>
      </c>
      <c r="N637" s="64">
        <f t="shared" si="58"/>
        <v>0</v>
      </c>
      <c r="O637" s="64">
        <f t="shared" si="59"/>
        <v>0</v>
      </c>
    </row>
    <row r="638" spans="1:15" s="48" customFormat="1" ht="15" x14ac:dyDescent="0.2">
      <c r="A638" s="44"/>
      <c r="B638" s="45"/>
      <c r="C638" s="46"/>
      <c r="D638" s="46"/>
      <c r="E638" s="47"/>
      <c r="F638" s="47"/>
      <c r="G638" s="47"/>
      <c r="H638" s="47"/>
      <c r="I638" s="47"/>
      <c r="J638" s="53" t="str">
        <f t="shared" si="63"/>
        <v>no</v>
      </c>
      <c r="K638" s="64">
        <f t="shared" si="62"/>
        <v>0</v>
      </c>
      <c r="L638" s="64">
        <f t="shared" si="61"/>
        <v>0</v>
      </c>
      <c r="M638" s="64">
        <f t="shared" si="60"/>
        <v>0</v>
      </c>
      <c r="N638" s="64">
        <f t="shared" si="58"/>
        <v>0</v>
      </c>
      <c r="O638" s="64">
        <f t="shared" si="59"/>
        <v>0</v>
      </c>
    </row>
    <row r="639" spans="1:15" s="48" customFormat="1" ht="15" x14ac:dyDescent="0.2">
      <c r="A639" s="44"/>
      <c r="B639" s="45"/>
      <c r="C639" s="46"/>
      <c r="D639" s="46"/>
      <c r="E639" s="47"/>
      <c r="F639" s="47"/>
      <c r="G639" s="47"/>
      <c r="H639" s="47"/>
      <c r="I639" s="47"/>
      <c r="J639" s="53" t="str">
        <f t="shared" si="63"/>
        <v>no</v>
      </c>
      <c r="K639" s="64">
        <f t="shared" si="62"/>
        <v>0</v>
      </c>
      <c r="L639" s="64">
        <f t="shared" si="61"/>
        <v>0</v>
      </c>
      <c r="M639" s="64">
        <f t="shared" si="60"/>
        <v>0</v>
      </c>
      <c r="N639" s="64">
        <f t="shared" si="58"/>
        <v>0</v>
      </c>
      <c r="O639" s="64">
        <f t="shared" si="59"/>
        <v>0</v>
      </c>
    </row>
    <row r="640" spans="1:15" s="48" customFormat="1" ht="15" x14ac:dyDescent="0.2">
      <c r="A640" s="44"/>
      <c r="B640" s="45"/>
      <c r="C640" s="46"/>
      <c r="D640" s="46"/>
      <c r="E640" s="47"/>
      <c r="F640" s="47"/>
      <c r="G640" s="47"/>
      <c r="H640" s="47"/>
      <c r="I640" s="47"/>
      <c r="J640" s="53" t="str">
        <f t="shared" si="63"/>
        <v>no</v>
      </c>
      <c r="K640" s="64">
        <f t="shared" si="62"/>
        <v>0</v>
      </c>
      <c r="L640" s="64">
        <f t="shared" si="61"/>
        <v>0</v>
      </c>
      <c r="M640" s="64">
        <f t="shared" si="60"/>
        <v>0</v>
      </c>
      <c r="N640" s="64">
        <f t="shared" si="58"/>
        <v>0</v>
      </c>
      <c r="O640" s="64">
        <f t="shared" si="59"/>
        <v>0</v>
      </c>
    </row>
    <row r="641" spans="1:15" s="48" customFormat="1" ht="15" x14ac:dyDescent="0.2">
      <c r="A641" s="44"/>
      <c r="B641" s="45"/>
      <c r="C641" s="46"/>
      <c r="D641" s="46"/>
      <c r="E641" s="47"/>
      <c r="F641" s="47"/>
      <c r="G641" s="47"/>
      <c r="H641" s="47"/>
      <c r="I641" s="47"/>
      <c r="J641" s="53" t="str">
        <f t="shared" si="63"/>
        <v>no</v>
      </c>
      <c r="K641" s="64">
        <f t="shared" si="62"/>
        <v>0</v>
      </c>
      <c r="L641" s="64">
        <f t="shared" si="61"/>
        <v>0</v>
      </c>
      <c r="M641" s="64">
        <f t="shared" si="60"/>
        <v>0</v>
      </c>
      <c r="N641" s="64">
        <f t="shared" si="58"/>
        <v>0</v>
      </c>
      <c r="O641" s="64">
        <f t="shared" si="59"/>
        <v>0</v>
      </c>
    </row>
    <row r="642" spans="1:15" s="48" customFormat="1" ht="15" x14ac:dyDescent="0.2">
      <c r="A642" s="44"/>
      <c r="B642" s="45"/>
      <c r="C642" s="46"/>
      <c r="D642" s="46"/>
      <c r="E642" s="47"/>
      <c r="F642" s="47"/>
      <c r="G642" s="47"/>
      <c r="H642" s="47"/>
      <c r="I642" s="47"/>
      <c r="J642" s="53" t="str">
        <f t="shared" si="63"/>
        <v>no</v>
      </c>
      <c r="K642" s="64">
        <f t="shared" si="62"/>
        <v>0</v>
      </c>
      <c r="L642" s="64">
        <f t="shared" si="61"/>
        <v>0</v>
      </c>
      <c r="M642" s="64">
        <f t="shared" si="60"/>
        <v>0</v>
      </c>
      <c r="N642" s="64">
        <f t="shared" si="58"/>
        <v>0</v>
      </c>
      <c r="O642" s="64">
        <f t="shared" si="59"/>
        <v>0</v>
      </c>
    </row>
    <row r="643" spans="1:15" s="48" customFormat="1" ht="15" x14ac:dyDescent="0.2">
      <c r="A643" s="44"/>
      <c r="B643" s="45"/>
      <c r="C643" s="46"/>
      <c r="D643" s="46"/>
      <c r="E643" s="47"/>
      <c r="F643" s="47"/>
      <c r="G643" s="47"/>
      <c r="H643" s="47"/>
      <c r="I643" s="47"/>
      <c r="J643" s="53" t="str">
        <f t="shared" si="63"/>
        <v>no</v>
      </c>
      <c r="K643" s="64">
        <f t="shared" si="62"/>
        <v>0</v>
      </c>
      <c r="L643" s="64">
        <f t="shared" si="61"/>
        <v>0</v>
      </c>
      <c r="M643" s="64">
        <f t="shared" si="60"/>
        <v>0</v>
      </c>
      <c r="N643" s="64">
        <f t="shared" si="58"/>
        <v>0</v>
      </c>
      <c r="O643" s="64">
        <f t="shared" si="59"/>
        <v>0</v>
      </c>
    </row>
    <row r="644" spans="1:15" s="48" customFormat="1" ht="15" x14ac:dyDescent="0.2">
      <c r="A644" s="44"/>
      <c r="B644" s="45"/>
      <c r="C644" s="46"/>
      <c r="D644" s="46"/>
      <c r="E644" s="47"/>
      <c r="F644" s="47"/>
      <c r="G644" s="47"/>
      <c r="H644" s="47"/>
      <c r="I644" s="47"/>
      <c r="J644" s="53" t="str">
        <f t="shared" si="63"/>
        <v>no</v>
      </c>
      <c r="K644" s="64">
        <f t="shared" si="62"/>
        <v>0</v>
      </c>
      <c r="L644" s="64">
        <f t="shared" si="61"/>
        <v>0</v>
      </c>
      <c r="M644" s="64">
        <f t="shared" si="60"/>
        <v>0</v>
      </c>
      <c r="N644" s="64">
        <f t="shared" si="58"/>
        <v>0</v>
      </c>
      <c r="O644" s="64">
        <f t="shared" si="59"/>
        <v>0</v>
      </c>
    </row>
    <row r="645" spans="1:15" s="48" customFormat="1" ht="15" x14ac:dyDescent="0.2">
      <c r="A645" s="44"/>
      <c r="B645" s="45"/>
      <c r="C645" s="46"/>
      <c r="D645" s="46"/>
      <c r="E645" s="47"/>
      <c r="F645" s="47"/>
      <c r="G645" s="47"/>
      <c r="H645" s="47"/>
      <c r="I645" s="47"/>
      <c r="J645" s="53" t="str">
        <f t="shared" si="63"/>
        <v>no</v>
      </c>
      <c r="K645" s="64">
        <f t="shared" si="62"/>
        <v>0</v>
      </c>
      <c r="L645" s="64">
        <f t="shared" si="61"/>
        <v>0</v>
      </c>
      <c r="M645" s="64">
        <f t="shared" si="60"/>
        <v>0</v>
      </c>
      <c r="N645" s="64">
        <f t="shared" si="58"/>
        <v>0</v>
      </c>
      <c r="O645" s="64">
        <f t="shared" si="59"/>
        <v>0</v>
      </c>
    </row>
    <row r="646" spans="1:15" s="48" customFormat="1" ht="15" x14ac:dyDescent="0.2">
      <c r="A646" s="44"/>
      <c r="B646" s="45"/>
      <c r="C646" s="46"/>
      <c r="D646" s="46"/>
      <c r="E646" s="47"/>
      <c r="F646" s="47"/>
      <c r="G646" s="47"/>
      <c r="H646" s="47"/>
      <c r="I646" s="47"/>
      <c r="J646" s="53" t="str">
        <f t="shared" si="63"/>
        <v>no</v>
      </c>
      <c r="K646" s="64">
        <f t="shared" si="62"/>
        <v>0</v>
      </c>
      <c r="L646" s="64">
        <f t="shared" si="61"/>
        <v>0</v>
      </c>
      <c r="M646" s="64">
        <f t="shared" si="60"/>
        <v>0</v>
      </c>
      <c r="N646" s="64">
        <f t="shared" si="58"/>
        <v>0</v>
      </c>
      <c r="O646" s="64">
        <f t="shared" si="59"/>
        <v>0</v>
      </c>
    </row>
    <row r="647" spans="1:15" s="48" customFormat="1" ht="15" x14ac:dyDescent="0.2">
      <c r="A647" s="44"/>
      <c r="B647" s="45"/>
      <c r="C647" s="46"/>
      <c r="D647" s="46"/>
      <c r="E647" s="47"/>
      <c r="F647" s="47"/>
      <c r="G647" s="47"/>
      <c r="H647" s="47"/>
      <c r="I647" s="47"/>
      <c r="J647" s="53" t="str">
        <f t="shared" si="63"/>
        <v>no</v>
      </c>
      <c r="K647" s="64">
        <f t="shared" si="62"/>
        <v>0</v>
      </c>
      <c r="L647" s="64">
        <f t="shared" si="61"/>
        <v>0</v>
      </c>
      <c r="M647" s="64">
        <f t="shared" si="60"/>
        <v>0</v>
      </c>
      <c r="N647" s="64">
        <f t="shared" si="58"/>
        <v>0</v>
      </c>
      <c r="O647" s="64">
        <f t="shared" si="59"/>
        <v>0</v>
      </c>
    </row>
    <row r="648" spans="1:15" s="48" customFormat="1" ht="15" x14ac:dyDescent="0.2">
      <c r="A648" s="44"/>
      <c r="B648" s="45"/>
      <c r="C648" s="46"/>
      <c r="D648" s="46"/>
      <c r="E648" s="47"/>
      <c r="F648" s="47"/>
      <c r="G648" s="47"/>
      <c r="H648" s="47"/>
      <c r="I648" s="47"/>
      <c r="J648" s="53" t="str">
        <f t="shared" si="63"/>
        <v>no</v>
      </c>
      <c r="K648" s="64">
        <f t="shared" si="62"/>
        <v>0</v>
      </c>
      <c r="L648" s="64">
        <f t="shared" si="61"/>
        <v>0</v>
      </c>
      <c r="M648" s="64">
        <f t="shared" si="60"/>
        <v>0</v>
      </c>
      <c r="N648" s="64">
        <f t="shared" si="58"/>
        <v>0</v>
      </c>
      <c r="O648" s="64">
        <f t="shared" si="59"/>
        <v>0</v>
      </c>
    </row>
    <row r="649" spans="1:15" s="48" customFormat="1" ht="15" x14ac:dyDescent="0.2">
      <c r="A649" s="44"/>
      <c r="B649" s="45"/>
      <c r="C649" s="46"/>
      <c r="D649" s="46"/>
      <c r="E649" s="47"/>
      <c r="F649" s="47"/>
      <c r="G649" s="47"/>
      <c r="H649" s="47"/>
      <c r="I649" s="47"/>
      <c r="J649" s="53" t="str">
        <f t="shared" si="63"/>
        <v>no</v>
      </c>
      <c r="K649" s="64">
        <f t="shared" si="62"/>
        <v>0</v>
      </c>
      <c r="L649" s="64">
        <f t="shared" si="61"/>
        <v>0</v>
      </c>
      <c r="M649" s="64">
        <f t="shared" si="60"/>
        <v>0</v>
      </c>
      <c r="N649" s="64">
        <f t="shared" si="58"/>
        <v>0</v>
      </c>
      <c r="O649" s="64">
        <f t="shared" si="59"/>
        <v>0</v>
      </c>
    </row>
    <row r="650" spans="1:15" s="48" customFormat="1" ht="15" x14ac:dyDescent="0.2">
      <c r="A650" s="44"/>
      <c r="B650" s="45"/>
      <c r="C650" s="46"/>
      <c r="D650" s="46"/>
      <c r="E650" s="47"/>
      <c r="F650" s="47"/>
      <c r="G650" s="47"/>
      <c r="H650" s="47"/>
      <c r="I650" s="47"/>
      <c r="J650" s="53" t="str">
        <f t="shared" si="63"/>
        <v>no</v>
      </c>
      <c r="K650" s="64">
        <f t="shared" si="62"/>
        <v>0</v>
      </c>
      <c r="L650" s="64">
        <f t="shared" si="61"/>
        <v>0</v>
      </c>
      <c r="M650" s="64">
        <f t="shared" si="60"/>
        <v>0</v>
      </c>
      <c r="N650" s="64">
        <f t="shared" si="58"/>
        <v>0</v>
      </c>
      <c r="O650" s="64">
        <f t="shared" si="59"/>
        <v>0</v>
      </c>
    </row>
    <row r="651" spans="1:15" s="48" customFormat="1" ht="15" x14ac:dyDescent="0.2">
      <c r="A651" s="44"/>
      <c r="B651" s="45"/>
      <c r="C651" s="46"/>
      <c r="D651" s="46"/>
      <c r="E651" s="47"/>
      <c r="F651" s="47"/>
      <c r="G651" s="47"/>
      <c r="H651" s="47"/>
      <c r="I651" s="47"/>
      <c r="J651" s="53" t="str">
        <f t="shared" si="63"/>
        <v>no</v>
      </c>
      <c r="K651" s="64">
        <f t="shared" si="62"/>
        <v>0</v>
      </c>
      <c r="L651" s="64">
        <f t="shared" si="61"/>
        <v>0</v>
      </c>
      <c r="M651" s="64">
        <f t="shared" si="60"/>
        <v>0</v>
      </c>
      <c r="N651" s="64">
        <f t="shared" si="58"/>
        <v>0</v>
      </c>
      <c r="O651" s="64">
        <f t="shared" si="59"/>
        <v>0</v>
      </c>
    </row>
    <row r="652" spans="1:15" s="48" customFormat="1" ht="15" x14ac:dyDescent="0.2">
      <c r="A652" s="44"/>
      <c r="B652" s="45"/>
      <c r="C652" s="46"/>
      <c r="D652" s="46"/>
      <c r="E652" s="47"/>
      <c r="F652" s="47"/>
      <c r="G652" s="47"/>
      <c r="H652" s="47"/>
      <c r="I652" s="47"/>
      <c r="J652" s="53" t="str">
        <f t="shared" si="63"/>
        <v>no</v>
      </c>
      <c r="K652" s="64">
        <f t="shared" si="62"/>
        <v>0</v>
      </c>
      <c r="L652" s="64">
        <f t="shared" si="61"/>
        <v>0</v>
      </c>
      <c r="M652" s="64">
        <f t="shared" si="60"/>
        <v>0</v>
      </c>
      <c r="N652" s="64">
        <f t="shared" ref="N652:N715" si="64">IF(J652="no",0,$E652*$C$5)</f>
        <v>0</v>
      </c>
      <c r="O652" s="64">
        <f t="shared" ref="O652:O715" si="65">IF(ISBLANK(I652),0,IF(L652&lt;0,-N652,IF(L652=0,0,((N652/($G652-1))*(1-$C$6)))))</f>
        <v>0</v>
      </c>
    </row>
    <row r="653" spans="1:15" s="48" customFormat="1" ht="15" x14ac:dyDescent="0.2">
      <c r="A653" s="44"/>
      <c r="B653" s="45"/>
      <c r="C653" s="46"/>
      <c r="D653" s="46"/>
      <c r="E653" s="47"/>
      <c r="F653" s="47"/>
      <c r="G653" s="47"/>
      <c r="H653" s="47"/>
      <c r="I653" s="47"/>
      <c r="J653" s="53" t="str">
        <f t="shared" si="63"/>
        <v>no</v>
      </c>
      <c r="K653" s="64">
        <f t="shared" si="62"/>
        <v>0</v>
      </c>
      <c r="L653" s="64">
        <f t="shared" si="61"/>
        <v>0</v>
      </c>
      <c r="M653" s="64">
        <f t="shared" si="60"/>
        <v>0</v>
      </c>
      <c r="N653" s="64">
        <f t="shared" si="64"/>
        <v>0</v>
      </c>
      <c r="O653" s="64">
        <f t="shared" si="65"/>
        <v>0</v>
      </c>
    </row>
    <row r="654" spans="1:15" s="48" customFormat="1" ht="15" x14ac:dyDescent="0.2">
      <c r="A654" s="44"/>
      <c r="B654" s="45"/>
      <c r="C654" s="46"/>
      <c r="D654" s="46"/>
      <c r="E654" s="47"/>
      <c r="F654" s="47"/>
      <c r="G654" s="47"/>
      <c r="H654" s="47"/>
      <c r="I654" s="47"/>
      <c r="J654" s="53" t="str">
        <f t="shared" si="63"/>
        <v>no</v>
      </c>
      <c r="K654" s="64">
        <f t="shared" si="62"/>
        <v>0</v>
      </c>
      <c r="L654" s="64">
        <f t="shared" si="61"/>
        <v>0</v>
      </c>
      <c r="M654" s="64">
        <f t="shared" si="60"/>
        <v>0</v>
      </c>
      <c r="N654" s="64">
        <f t="shared" si="64"/>
        <v>0</v>
      </c>
      <c r="O654" s="64">
        <f t="shared" si="65"/>
        <v>0</v>
      </c>
    </row>
    <row r="655" spans="1:15" s="48" customFormat="1" ht="15" x14ac:dyDescent="0.2">
      <c r="A655" s="44"/>
      <c r="B655" s="45"/>
      <c r="C655" s="46"/>
      <c r="D655" s="46"/>
      <c r="E655" s="47"/>
      <c r="F655" s="47"/>
      <c r="G655" s="47"/>
      <c r="H655" s="47"/>
      <c r="I655" s="47"/>
      <c r="J655" s="53" t="str">
        <f t="shared" si="63"/>
        <v>no</v>
      </c>
      <c r="K655" s="64">
        <f t="shared" si="62"/>
        <v>0</v>
      </c>
      <c r="L655" s="64">
        <f t="shared" si="61"/>
        <v>0</v>
      </c>
      <c r="M655" s="64">
        <f t="shared" si="60"/>
        <v>0</v>
      </c>
      <c r="N655" s="64">
        <f t="shared" si="64"/>
        <v>0</v>
      </c>
      <c r="O655" s="64">
        <f t="shared" si="65"/>
        <v>0</v>
      </c>
    </row>
    <row r="656" spans="1:15" s="48" customFormat="1" ht="15" x14ac:dyDescent="0.2">
      <c r="A656" s="44"/>
      <c r="B656" s="45"/>
      <c r="C656" s="46"/>
      <c r="D656" s="46"/>
      <c r="E656" s="47"/>
      <c r="F656" s="47"/>
      <c r="G656" s="47"/>
      <c r="H656" s="47"/>
      <c r="I656" s="47"/>
      <c r="J656" s="53" t="str">
        <f t="shared" si="63"/>
        <v>no</v>
      </c>
      <c r="K656" s="64">
        <f t="shared" si="62"/>
        <v>0</v>
      </c>
      <c r="L656" s="64">
        <f t="shared" si="61"/>
        <v>0</v>
      </c>
      <c r="M656" s="64">
        <f t="shared" si="60"/>
        <v>0</v>
      </c>
      <c r="N656" s="64">
        <f t="shared" si="64"/>
        <v>0</v>
      </c>
      <c r="O656" s="64">
        <f t="shared" si="65"/>
        <v>0</v>
      </c>
    </row>
    <row r="657" spans="1:15" s="48" customFormat="1" ht="15" x14ac:dyDescent="0.2">
      <c r="A657" s="44"/>
      <c r="B657" s="45"/>
      <c r="C657" s="46"/>
      <c r="D657" s="46"/>
      <c r="E657" s="47"/>
      <c r="F657" s="47"/>
      <c r="G657" s="47"/>
      <c r="H657" s="47"/>
      <c r="I657" s="47"/>
      <c r="J657" s="53" t="str">
        <f t="shared" si="63"/>
        <v>no</v>
      </c>
      <c r="K657" s="64">
        <f t="shared" si="62"/>
        <v>0</v>
      </c>
      <c r="L657" s="64">
        <f t="shared" si="61"/>
        <v>0</v>
      </c>
      <c r="M657" s="64">
        <f t="shared" si="60"/>
        <v>0</v>
      </c>
      <c r="N657" s="64">
        <f t="shared" si="64"/>
        <v>0</v>
      </c>
      <c r="O657" s="64">
        <f t="shared" si="65"/>
        <v>0</v>
      </c>
    </row>
    <row r="658" spans="1:15" s="48" customFormat="1" ht="15" x14ac:dyDescent="0.2">
      <c r="A658" s="44"/>
      <c r="B658" s="45"/>
      <c r="C658" s="46"/>
      <c r="D658" s="46"/>
      <c r="E658" s="47"/>
      <c r="F658" s="47"/>
      <c r="G658" s="47"/>
      <c r="H658" s="47"/>
      <c r="I658" s="47"/>
      <c r="J658" s="53" t="str">
        <f t="shared" si="63"/>
        <v>no</v>
      </c>
      <c r="K658" s="64">
        <f t="shared" si="62"/>
        <v>0</v>
      </c>
      <c r="L658" s="64">
        <f t="shared" si="61"/>
        <v>0</v>
      </c>
      <c r="M658" s="64">
        <f t="shared" si="60"/>
        <v>0</v>
      </c>
      <c r="N658" s="64">
        <f t="shared" si="64"/>
        <v>0</v>
      </c>
      <c r="O658" s="64">
        <f t="shared" si="65"/>
        <v>0</v>
      </c>
    </row>
    <row r="659" spans="1:15" s="48" customFormat="1" ht="15" x14ac:dyDescent="0.2">
      <c r="A659" s="44"/>
      <c r="B659" s="45"/>
      <c r="C659" s="46"/>
      <c r="D659" s="46"/>
      <c r="E659" s="47"/>
      <c r="F659" s="47"/>
      <c r="G659" s="47"/>
      <c r="H659" s="47"/>
      <c r="I659" s="47"/>
      <c r="J659" s="53" t="str">
        <f t="shared" si="63"/>
        <v>no</v>
      </c>
      <c r="K659" s="64">
        <f t="shared" si="62"/>
        <v>0</v>
      </c>
      <c r="L659" s="64">
        <f t="shared" si="61"/>
        <v>0</v>
      </c>
      <c r="M659" s="64">
        <f t="shared" si="60"/>
        <v>0</v>
      </c>
      <c r="N659" s="64">
        <f t="shared" si="64"/>
        <v>0</v>
      </c>
      <c r="O659" s="64">
        <f t="shared" si="65"/>
        <v>0</v>
      </c>
    </row>
    <row r="660" spans="1:15" s="48" customFormat="1" ht="15" x14ac:dyDescent="0.2">
      <c r="A660" s="44"/>
      <c r="B660" s="45"/>
      <c r="C660" s="46"/>
      <c r="D660" s="46"/>
      <c r="E660" s="47"/>
      <c r="F660" s="47"/>
      <c r="G660" s="47"/>
      <c r="H660" s="47"/>
      <c r="I660" s="47"/>
      <c r="J660" s="53" t="str">
        <f t="shared" si="63"/>
        <v>no</v>
      </c>
      <c r="K660" s="64">
        <f t="shared" si="62"/>
        <v>0</v>
      </c>
      <c r="L660" s="64">
        <f t="shared" si="61"/>
        <v>0</v>
      </c>
      <c r="M660" s="64">
        <f t="shared" si="60"/>
        <v>0</v>
      </c>
      <c r="N660" s="64">
        <f t="shared" si="64"/>
        <v>0</v>
      </c>
      <c r="O660" s="64">
        <f t="shared" si="65"/>
        <v>0</v>
      </c>
    </row>
    <row r="661" spans="1:15" s="48" customFormat="1" ht="15" x14ac:dyDescent="0.2">
      <c r="A661" s="44"/>
      <c r="B661" s="45"/>
      <c r="C661" s="46"/>
      <c r="D661" s="46"/>
      <c r="E661" s="47"/>
      <c r="F661" s="47"/>
      <c r="G661" s="47"/>
      <c r="H661" s="47"/>
      <c r="I661" s="47"/>
      <c r="J661" s="53" t="str">
        <f t="shared" si="63"/>
        <v>no</v>
      </c>
      <c r="K661" s="64">
        <f t="shared" si="62"/>
        <v>0</v>
      </c>
      <c r="L661" s="64">
        <f t="shared" si="61"/>
        <v>0</v>
      </c>
      <c r="M661" s="64">
        <f t="shared" si="60"/>
        <v>0</v>
      </c>
      <c r="N661" s="64">
        <f t="shared" si="64"/>
        <v>0</v>
      </c>
      <c r="O661" s="64">
        <f t="shared" si="65"/>
        <v>0</v>
      </c>
    </row>
    <row r="662" spans="1:15" s="48" customFormat="1" ht="15" x14ac:dyDescent="0.2">
      <c r="A662" s="44"/>
      <c r="B662" s="45"/>
      <c r="C662" s="46"/>
      <c r="D662" s="46"/>
      <c r="E662" s="47"/>
      <c r="F662" s="47"/>
      <c r="G662" s="47"/>
      <c r="H662" s="47"/>
      <c r="I662" s="47"/>
      <c r="J662" s="53" t="str">
        <f t="shared" si="63"/>
        <v>no</v>
      </c>
      <c r="K662" s="64">
        <f t="shared" si="62"/>
        <v>0</v>
      </c>
      <c r="L662" s="64">
        <f t="shared" si="61"/>
        <v>0</v>
      </c>
      <c r="M662" s="64">
        <f t="shared" si="60"/>
        <v>0</v>
      </c>
      <c r="N662" s="64">
        <f t="shared" si="64"/>
        <v>0</v>
      </c>
      <c r="O662" s="64">
        <f t="shared" si="65"/>
        <v>0</v>
      </c>
    </row>
    <row r="663" spans="1:15" s="48" customFormat="1" ht="15" x14ac:dyDescent="0.2">
      <c r="A663" s="44"/>
      <c r="B663" s="45"/>
      <c r="C663" s="46"/>
      <c r="D663" s="46"/>
      <c r="E663" s="47"/>
      <c r="F663" s="47"/>
      <c r="G663" s="47"/>
      <c r="H663" s="47"/>
      <c r="I663" s="47"/>
      <c r="J663" s="53" t="str">
        <f t="shared" si="63"/>
        <v>no</v>
      </c>
      <c r="K663" s="64">
        <f t="shared" si="62"/>
        <v>0</v>
      </c>
      <c r="L663" s="64">
        <f t="shared" si="61"/>
        <v>0</v>
      </c>
      <c r="M663" s="64">
        <f t="shared" si="60"/>
        <v>0</v>
      </c>
      <c r="N663" s="64">
        <f t="shared" si="64"/>
        <v>0</v>
      </c>
      <c r="O663" s="64">
        <f t="shared" si="65"/>
        <v>0</v>
      </c>
    </row>
    <row r="664" spans="1:15" s="48" customFormat="1" ht="15" x14ac:dyDescent="0.2">
      <c r="A664" s="44"/>
      <c r="B664" s="45"/>
      <c r="C664" s="46"/>
      <c r="D664" s="46"/>
      <c r="E664" s="47"/>
      <c r="F664" s="47"/>
      <c r="G664" s="47"/>
      <c r="H664" s="47"/>
      <c r="I664" s="47"/>
      <c r="J664" s="53" t="str">
        <f t="shared" si="63"/>
        <v>no</v>
      </c>
      <c r="K664" s="64">
        <f t="shared" si="62"/>
        <v>0</v>
      </c>
      <c r="L664" s="64">
        <f t="shared" si="61"/>
        <v>0</v>
      </c>
      <c r="M664" s="64">
        <f t="shared" si="60"/>
        <v>0</v>
      </c>
      <c r="N664" s="64">
        <f t="shared" si="64"/>
        <v>0</v>
      </c>
      <c r="O664" s="64">
        <f t="shared" si="65"/>
        <v>0</v>
      </c>
    </row>
    <row r="665" spans="1:15" s="48" customFormat="1" ht="15" x14ac:dyDescent="0.2">
      <c r="A665" s="44"/>
      <c r="B665" s="45"/>
      <c r="C665" s="46"/>
      <c r="D665" s="46"/>
      <c r="E665" s="47"/>
      <c r="F665" s="47"/>
      <c r="G665" s="47"/>
      <c r="H665" s="47"/>
      <c r="I665" s="47"/>
      <c r="J665" s="53" t="str">
        <f t="shared" si="63"/>
        <v>no</v>
      </c>
      <c r="K665" s="64">
        <f t="shared" si="62"/>
        <v>0</v>
      </c>
      <c r="L665" s="64">
        <f t="shared" si="61"/>
        <v>0</v>
      </c>
      <c r="M665" s="64">
        <f t="shared" si="60"/>
        <v>0</v>
      </c>
      <c r="N665" s="64">
        <f t="shared" si="64"/>
        <v>0</v>
      </c>
      <c r="O665" s="64">
        <f t="shared" si="65"/>
        <v>0</v>
      </c>
    </row>
    <row r="666" spans="1:15" s="48" customFormat="1" ht="15" x14ac:dyDescent="0.2">
      <c r="A666" s="44"/>
      <c r="B666" s="45"/>
      <c r="C666" s="46"/>
      <c r="D666" s="46"/>
      <c r="E666" s="47"/>
      <c r="F666" s="47"/>
      <c r="G666" s="47"/>
      <c r="H666" s="47"/>
      <c r="I666" s="47"/>
      <c r="J666" s="53" t="str">
        <f t="shared" si="63"/>
        <v>no</v>
      </c>
      <c r="K666" s="64">
        <f t="shared" si="62"/>
        <v>0</v>
      </c>
      <c r="L666" s="64">
        <f t="shared" si="61"/>
        <v>0</v>
      </c>
      <c r="M666" s="64">
        <f t="shared" si="60"/>
        <v>0</v>
      </c>
      <c r="N666" s="64">
        <f t="shared" si="64"/>
        <v>0</v>
      </c>
      <c r="O666" s="64">
        <f t="shared" si="65"/>
        <v>0</v>
      </c>
    </row>
    <row r="667" spans="1:15" s="48" customFormat="1" ht="15" x14ac:dyDescent="0.2">
      <c r="A667" s="44"/>
      <c r="B667" s="45"/>
      <c r="C667" s="46"/>
      <c r="D667" s="46"/>
      <c r="E667" s="47"/>
      <c r="F667" s="47"/>
      <c r="G667" s="47"/>
      <c r="H667" s="47"/>
      <c r="I667" s="47"/>
      <c r="J667" s="53" t="str">
        <f t="shared" si="63"/>
        <v>no</v>
      </c>
      <c r="K667" s="64">
        <f t="shared" si="62"/>
        <v>0</v>
      </c>
      <c r="L667" s="64">
        <f t="shared" si="61"/>
        <v>0</v>
      </c>
      <c r="M667" s="64">
        <f t="shared" si="60"/>
        <v>0</v>
      </c>
      <c r="N667" s="64">
        <f t="shared" si="64"/>
        <v>0</v>
      </c>
      <c r="O667" s="64">
        <f t="shared" si="65"/>
        <v>0</v>
      </c>
    </row>
    <row r="668" spans="1:15" s="48" customFormat="1" ht="15" x14ac:dyDescent="0.2">
      <c r="A668" s="44"/>
      <c r="B668" s="45"/>
      <c r="C668" s="46"/>
      <c r="D668" s="46"/>
      <c r="E668" s="47"/>
      <c r="F668" s="47"/>
      <c r="G668" s="47"/>
      <c r="H668" s="47"/>
      <c r="I668" s="47"/>
      <c r="J668" s="53" t="str">
        <f t="shared" si="63"/>
        <v>no</v>
      </c>
      <c r="K668" s="64">
        <f t="shared" si="62"/>
        <v>0</v>
      </c>
      <c r="L668" s="64">
        <f t="shared" si="61"/>
        <v>0</v>
      </c>
      <c r="M668" s="64">
        <f t="shared" ref="M668:M731" si="66">IF($J668="yes",($G668-1)*$C$4*$E668,0)</f>
        <v>0</v>
      </c>
      <c r="N668" s="64">
        <f t="shared" si="64"/>
        <v>0</v>
      </c>
      <c r="O668" s="64">
        <f t="shared" si="65"/>
        <v>0</v>
      </c>
    </row>
    <row r="669" spans="1:15" s="48" customFormat="1" ht="15" x14ac:dyDescent="0.2">
      <c r="A669" s="44"/>
      <c r="B669" s="45"/>
      <c r="C669" s="46"/>
      <c r="D669" s="46"/>
      <c r="E669" s="47"/>
      <c r="F669" s="47"/>
      <c r="G669" s="47"/>
      <c r="H669" s="47"/>
      <c r="I669" s="47"/>
      <c r="J669" s="53" t="str">
        <f t="shared" si="63"/>
        <v>no</v>
      </c>
      <c r="K669" s="64">
        <f t="shared" si="62"/>
        <v>0</v>
      </c>
      <c r="L669" s="64">
        <f t="shared" si="61"/>
        <v>0</v>
      </c>
      <c r="M669" s="64">
        <f t="shared" si="66"/>
        <v>0</v>
      </c>
      <c r="N669" s="64">
        <f t="shared" si="64"/>
        <v>0</v>
      </c>
      <c r="O669" s="64">
        <f t="shared" si="65"/>
        <v>0</v>
      </c>
    </row>
    <row r="670" spans="1:15" s="48" customFormat="1" ht="15" x14ac:dyDescent="0.2">
      <c r="A670" s="44"/>
      <c r="B670" s="45"/>
      <c r="C670" s="46"/>
      <c r="D670" s="46"/>
      <c r="E670" s="47"/>
      <c r="F670" s="47"/>
      <c r="G670" s="47"/>
      <c r="H670" s="47"/>
      <c r="I670" s="47"/>
      <c r="J670" s="53" t="str">
        <f t="shared" si="63"/>
        <v>no</v>
      </c>
      <c r="K670" s="64">
        <f t="shared" si="62"/>
        <v>0</v>
      </c>
      <c r="L670" s="64">
        <f t="shared" si="61"/>
        <v>0</v>
      </c>
      <c r="M670" s="64">
        <f t="shared" si="66"/>
        <v>0</v>
      </c>
      <c r="N670" s="64">
        <f t="shared" si="64"/>
        <v>0</v>
      </c>
      <c r="O670" s="64">
        <f t="shared" si="65"/>
        <v>0</v>
      </c>
    </row>
    <row r="671" spans="1:15" s="48" customFormat="1" ht="15" x14ac:dyDescent="0.2">
      <c r="A671" s="44"/>
      <c r="B671" s="45"/>
      <c r="C671" s="46"/>
      <c r="D671" s="46"/>
      <c r="E671" s="47"/>
      <c r="F671" s="47"/>
      <c r="G671" s="47"/>
      <c r="H671" s="47"/>
      <c r="I671" s="47"/>
      <c r="J671" s="53" t="str">
        <f t="shared" si="63"/>
        <v>no</v>
      </c>
      <c r="K671" s="64">
        <f t="shared" si="62"/>
        <v>0</v>
      </c>
      <c r="L671" s="64">
        <f t="shared" si="61"/>
        <v>0</v>
      </c>
      <c r="M671" s="64">
        <f t="shared" si="66"/>
        <v>0</v>
      </c>
      <c r="N671" s="64">
        <f t="shared" si="64"/>
        <v>0</v>
      </c>
      <c r="O671" s="64">
        <f t="shared" si="65"/>
        <v>0</v>
      </c>
    </row>
    <row r="672" spans="1:15" s="48" customFormat="1" ht="15" x14ac:dyDescent="0.2">
      <c r="A672" s="44"/>
      <c r="B672" s="45"/>
      <c r="C672" s="46"/>
      <c r="D672" s="46"/>
      <c r="E672" s="47"/>
      <c r="F672" s="47"/>
      <c r="G672" s="47"/>
      <c r="H672" s="47"/>
      <c r="I672" s="47"/>
      <c r="J672" s="53" t="str">
        <f t="shared" si="63"/>
        <v>no</v>
      </c>
      <c r="K672" s="64">
        <f t="shared" si="62"/>
        <v>0</v>
      </c>
      <c r="L672" s="64">
        <f t="shared" si="61"/>
        <v>0</v>
      </c>
      <c r="M672" s="64">
        <f t="shared" si="66"/>
        <v>0</v>
      </c>
      <c r="N672" s="64">
        <f t="shared" si="64"/>
        <v>0</v>
      </c>
      <c r="O672" s="64">
        <f t="shared" si="65"/>
        <v>0</v>
      </c>
    </row>
    <row r="673" spans="1:15" s="48" customFormat="1" ht="15" x14ac:dyDescent="0.2">
      <c r="A673" s="44"/>
      <c r="B673" s="45"/>
      <c r="C673" s="46"/>
      <c r="D673" s="46"/>
      <c r="E673" s="47"/>
      <c r="F673" s="47"/>
      <c r="G673" s="47"/>
      <c r="H673" s="47"/>
      <c r="I673" s="47"/>
      <c r="J673" s="53" t="str">
        <f t="shared" si="63"/>
        <v>no</v>
      </c>
      <c r="K673" s="64">
        <f t="shared" si="62"/>
        <v>0</v>
      </c>
      <c r="L673" s="64">
        <f t="shared" si="61"/>
        <v>0</v>
      </c>
      <c r="M673" s="64">
        <f t="shared" si="66"/>
        <v>0</v>
      </c>
      <c r="N673" s="64">
        <f t="shared" si="64"/>
        <v>0</v>
      </c>
      <c r="O673" s="64">
        <f t="shared" si="65"/>
        <v>0</v>
      </c>
    </row>
    <row r="674" spans="1:15" s="48" customFormat="1" ht="15" x14ac:dyDescent="0.2">
      <c r="A674" s="44"/>
      <c r="B674" s="45"/>
      <c r="C674" s="46"/>
      <c r="D674" s="46"/>
      <c r="E674" s="47"/>
      <c r="F674" s="47"/>
      <c r="G674" s="47"/>
      <c r="H674" s="47"/>
      <c r="I674" s="47"/>
      <c r="J674" s="53" t="str">
        <f t="shared" si="63"/>
        <v>no</v>
      </c>
      <c r="K674" s="64">
        <f t="shared" si="62"/>
        <v>0</v>
      </c>
      <c r="L674" s="64">
        <f t="shared" si="61"/>
        <v>0</v>
      </c>
      <c r="M674" s="64">
        <f t="shared" si="66"/>
        <v>0</v>
      </c>
      <c r="N674" s="64">
        <f t="shared" si="64"/>
        <v>0</v>
      </c>
      <c r="O674" s="64">
        <f t="shared" si="65"/>
        <v>0</v>
      </c>
    </row>
    <row r="675" spans="1:15" s="48" customFormat="1" ht="15" x14ac:dyDescent="0.2">
      <c r="A675" s="44"/>
      <c r="B675" s="45"/>
      <c r="C675" s="46"/>
      <c r="D675" s="46"/>
      <c r="E675" s="47"/>
      <c r="F675" s="47"/>
      <c r="G675" s="47"/>
      <c r="H675" s="47"/>
      <c r="I675" s="47"/>
      <c r="J675" s="53" t="str">
        <f t="shared" si="63"/>
        <v>no</v>
      </c>
      <c r="K675" s="64">
        <f t="shared" si="62"/>
        <v>0</v>
      </c>
      <c r="L675" s="64">
        <f t="shared" si="61"/>
        <v>0</v>
      </c>
      <c r="M675" s="64">
        <f t="shared" si="66"/>
        <v>0</v>
      </c>
      <c r="N675" s="64">
        <f t="shared" si="64"/>
        <v>0</v>
      </c>
      <c r="O675" s="64">
        <f t="shared" si="65"/>
        <v>0</v>
      </c>
    </row>
    <row r="676" spans="1:15" s="48" customFormat="1" ht="15" x14ac:dyDescent="0.2">
      <c r="A676" s="44"/>
      <c r="B676" s="45"/>
      <c r="C676" s="46"/>
      <c r="D676" s="46"/>
      <c r="E676" s="47"/>
      <c r="F676" s="47"/>
      <c r="G676" s="47"/>
      <c r="H676" s="47"/>
      <c r="I676" s="47"/>
      <c r="J676" s="53" t="str">
        <f t="shared" si="63"/>
        <v>no</v>
      </c>
      <c r="K676" s="64">
        <f t="shared" si="62"/>
        <v>0</v>
      </c>
      <c r="L676" s="64">
        <f t="shared" si="61"/>
        <v>0</v>
      </c>
      <c r="M676" s="64">
        <f t="shared" si="66"/>
        <v>0</v>
      </c>
      <c r="N676" s="64">
        <f t="shared" si="64"/>
        <v>0</v>
      </c>
      <c r="O676" s="64">
        <f t="shared" si="65"/>
        <v>0</v>
      </c>
    </row>
    <row r="677" spans="1:15" s="48" customFormat="1" ht="15" x14ac:dyDescent="0.2">
      <c r="A677" s="44"/>
      <c r="B677" s="45"/>
      <c r="C677" s="46"/>
      <c r="D677" s="46"/>
      <c r="E677" s="47"/>
      <c r="F677" s="47"/>
      <c r="G677" s="47"/>
      <c r="H677" s="47"/>
      <c r="I677" s="47"/>
      <c r="J677" s="53" t="str">
        <f t="shared" si="63"/>
        <v>no</v>
      </c>
      <c r="K677" s="64">
        <f t="shared" si="62"/>
        <v>0</v>
      </c>
      <c r="L677" s="64">
        <f t="shared" si="61"/>
        <v>0</v>
      </c>
      <c r="M677" s="64">
        <f t="shared" si="66"/>
        <v>0</v>
      </c>
      <c r="N677" s="64">
        <f t="shared" si="64"/>
        <v>0</v>
      </c>
      <c r="O677" s="64">
        <f t="shared" si="65"/>
        <v>0</v>
      </c>
    </row>
    <row r="678" spans="1:15" s="48" customFormat="1" ht="15" x14ac:dyDescent="0.2">
      <c r="A678" s="44"/>
      <c r="B678" s="45"/>
      <c r="C678" s="46"/>
      <c r="D678" s="46"/>
      <c r="E678" s="47"/>
      <c r="F678" s="47"/>
      <c r="G678" s="47"/>
      <c r="H678" s="47"/>
      <c r="I678" s="47"/>
      <c r="J678" s="53" t="str">
        <f t="shared" si="63"/>
        <v>no</v>
      </c>
      <c r="K678" s="64">
        <f t="shared" si="62"/>
        <v>0</v>
      </c>
      <c r="L678" s="64">
        <f t="shared" si="61"/>
        <v>0</v>
      </c>
      <c r="M678" s="64">
        <f t="shared" si="66"/>
        <v>0</v>
      </c>
      <c r="N678" s="64">
        <f t="shared" si="64"/>
        <v>0</v>
      </c>
      <c r="O678" s="64">
        <f t="shared" si="65"/>
        <v>0</v>
      </c>
    </row>
    <row r="679" spans="1:15" s="48" customFormat="1" ht="15" x14ac:dyDescent="0.2">
      <c r="A679" s="44"/>
      <c r="B679" s="45"/>
      <c r="C679" s="46"/>
      <c r="D679" s="46"/>
      <c r="E679" s="47"/>
      <c r="F679" s="47"/>
      <c r="G679" s="47"/>
      <c r="H679" s="47"/>
      <c r="I679" s="47"/>
      <c r="J679" s="53" t="str">
        <f t="shared" si="63"/>
        <v>no</v>
      </c>
      <c r="K679" s="64">
        <f t="shared" si="62"/>
        <v>0</v>
      </c>
      <c r="L679" s="64">
        <f t="shared" si="61"/>
        <v>0</v>
      </c>
      <c r="M679" s="64">
        <f t="shared" si="66"/>
        <v>0</v>
      </c>
      <c r="N679" s="64">
        <f t="shared" si="64"/>
        <v>0</v>
      </c>
      <c r="O679" s="64">
        <f t="shared" si="65"/>
        <v>0</v>
      </c>
    </row>
    <row r="680" spans="1:15" s="48" customFormat="1" ht="15" x14ac:dyDescent="0.2">
      <c r="A680" s="44"/>
      <c r="B680" s="45"/>
      <c r="C680" s="46"/>
      <c r="D680" s="46"/>
      <c r="E680" s="47"/>
      <c r="F680" s="47"/>
      <c r="G680" s="47"/>
      <c r="H680" s="47"/>
      <c r="I680" s="47"/>
      <c r="J680" s="53" t="str">
        <f t="shared" si="63"/>
        <v>no</v>
      </c>
      <c r="K680" s="64">
        <f t="shared" si="62"/>
        <v>0</v>
      </c>
      <c r="L680" s="64">
        <f t="shared" si="61"/>
        <v>0</v>
      </c>
      <c r="M680" s="64">
        <f t="shared" si="66"/>
        <v>0</v>
      </c>
      <c r="N680" s="64">
        <f t="shared" si="64"/>
        <v>0</v>
      </c>
      <c r="O680" s="64">
        <f t="shared" si="65"/>
        <v>0</v>
      </c>
    </row>
    <row r="681" spans="1:15" s="48" customFormat="1" ht="15" x14ac:dyDescent="0.2">
      <c r="A681" s="44"/>
      <c r="B681" s="45"/>
      <c r="C681" s="46"/>
      <c r="D681" s="46"/>
      <c r="E681" s="47"/>
      <c r="F681" s="47"/>
      <c r="G681" s="47"/>
      <c r="H681" s="47"/>
      <c r="I681" s="47"/>
      <c r="J681" s="53" t="str">
        <f t="shared" si="63"/>
        <v>no</v>
      </c>
      <c r="K681" s="64">
        <f t="shared" si="62"/>
        <v>0</v>
      </c>
      <c r="L681" s="64">
        <f t="shared" si="61"/>
        <v>0</v>
      </c>
      <c r="M681" s="64">
        <f t="shared" si="66"/>
        <v>0</v>
      </c>
      <c r="N681" s="64">
        <f t="shared" si="64"/>
        <v>0</v>
      </c>
      <c r="O681" s="64">
        <f t="shared" si="65"/>
        <v>0</v>
      </c>
    </row>
    <row r="682" spans="1:15" s="48" customFormat="1" ht="15" x14ac:dyDescent="0.2">
      <c r="A682" s="44"/>
      <c r="B682" s="45"/>
      <c r="C682" s="46"/>
      <c r="D682" s="46"/>
      <c r="E682" s="47"/>
      <c r="F682" s="47"/>
      <c r="G682" s="47"/>
      <c r="H682" s="47"/>
      <c r="I682" s="47"/>
      <c r="J682" s="53" t="str">
        <f t="shared" si="63"/>
        <v>no</v>
      </c>
      <c r="K682" s="64">
        <f t="shared" si="62"/>
        <v>0</v>
      </c>
      <c r="L682" s="64">
        <f t="shared" si="61"/>
        <v>0</v>
      </c>
      <c r="M682" s="64">
        <f t="shared" si="66"/>
        <v>0</v>
      </c>
      <c r="N682" s="64">
        <f t="shared" si="64"/>
        <v>0</v>
      </c>
      <c r="O682" s="64">
        <f t="shared" si="65"/>
        <v>0</v>
      </c>
    </row>
    <row r="683" spans="1:15" s="48" customFormat="1" ht="15" x14ac:dyDescent="0.2">
      <c r="A683" s="44"/>
      <c r="B683" s="45"/>
      <c r="C683" s="46"/>
      <c r="D683" s="46"/>
      <c r="E683" s="47"/>
      <c r="F683" s="47"/>
      <c r="G683" s="47"/>
      <c r="H683" s="47"/>
      <c r="I683" s="47"/>
      <c r="J683" s="53" t="str">
        <f t="shared" si="63"/>
        <v>no</v>
      </c>
      <c r="K683" s="64">
        <f t="shared" si="62"/>
        <v>0</v>
      </c>
      <c r="L683" s="64">
        <f t="shared" si="61"/>
        <v>0</v>
      </c>
      <c r="M683" s="64">
        <f t="shared" si="66"/>
        <v>0</v>
      </c>
      <c r="N683" s="64">
        <f t="shared" si="64"/>
        <v>0</v>
      </c>
      <c r="O683" s="64">
        <f t="shared" si="65"/>
        <v>0</v>
      </c>
    </row>
    <row r="684" spans="1:15" s="48" customFormat="1" ht="15" x14ac:dyDescent="0.2">
      <c r="A684" s="44"/>
      <c r="B684" s="45"/>
      <c r="C684" s="46"/>
      <c r="D684" s="46"/>
      <c r="E684" s="47"/>
      <c r="F684" s="47"/>
      <c r="G684" s="47"/>
      <c r="H684" s="47"/>
      <c r="I684" s="47"/>
      <c r="J684" s="53" t="str">
        <f t="shared" si="63"/>
        <v>no</v>
      </c>
      <c r="K684" s="64">
        <f t="shared" si="62"/>
        <v>0</v>
      </c>
      <c r="L684" s="64">
        <f t="shared" si="61"/>
        <v>0</v>
      </c>
      <c r="M684" s="64">
        <f t="shared" si="66"/>
        <v>0</v>
      </c>
      <c r="N684" s="64">
        <f t="shared" si="64"/>
        <v>0</v>
      </c>
      <c r="O684" s="64">
        <f t="shared" si="65"/>
        <v>0</v>
      </c>
    </row>
    <row r="685" spans="1:15" s="48" customFormat="1" ht="15" x14ac:dyDescent="0.2">
      <c r="A685" s="44"/>
      <c r="B685" s="45"/>
      <c r="C685" s="46"/>
      <c r="D685" s="46"/>
      <c r="E685" s="47"/>
      <c r="F685" s="47"/>
      <c r="G685" s="47"/>
      <c r="H685" s="47"/>
      <c r="I685" s="47"/>
      <c r="J685" s="53" t="str">
        <f t="shared" si="63"/>
        <v>no</v>
      </c>
      <c r="K685" s="64">
        <f t="shared" si="62"/>
        <v>0</v>
      </c>
      <c r="L685" s="64">
        <f t="shared" si="61"/>
        <v>0</v>
      </c>
      <c r="M685" s="64">
        <f t="shared" si="66"/>
        <v>0</v>
      </c>
      <c r="N685" s="64">
        <f t="shared" si="64"/>
        <v>0</v>
      </c>
      <c r="O685" s="64">
        <f t="shared" si="65"/>
        <v>0</v>
      </c>
    </row>
    <row r="686" spans="1:15" s="48" customFormat="1" ht="15" x14ac:dyDescent="0.2">
      <c r="A686" s="44"/>
      <c r="B686" s="45"/>
      <c r="C686" s="46"/>
      <c r="D686" s="46"/>
      <c r="E686" s="47"/>
      <c r="F686" s="47"/>
      <c r="G686" s="47"/>
      <c r="H686" s="47"/>
      <c r="I686" s="47"/>
      <c r="J686" s="53" t="str">
        <f t="shared" si="63"/>
        <v>no</v>
      </c>
      <c r="K686" s="64">
        <f t="shared" si="62"/>
        <v>0</v>
      </c>
      <c r="L686" s="64">
        <f t="shared" si="61"/>
        <v>0</v>
      </c>
      <c r="M686" s="64">
        <f t="shared" si="66"/>
        <v>0</v>
      </c>
      <c r="N686" s="64">
        <f t="shared" si="64"/>
        <v>0</v>
      </c>
      <c r="O686" s="64">
        <f t="shared" si="65"/>
        <v>0</v>
      </c>
    </row>
    <row r="687" spans="1:15" s="48" customFormat="1" ht="15" x14ac:dyDescent="0.2">
      <c r="A687" s="44"/>
      <c r="B687" s="45"/>
      <c r="C687" s="46"/>
      <c r="D687" s="46"/>
      <c r="E687" s="47"/>
      <c r="F687" s="47"/>
      <c r="G687" s="47"/>
      <c r="H687" s="47"/>
      <c r="I687" s="47"/>
      <c r="J687" s="53" t="str">
        <f t="shared" si="63"/>
        <v>no</v>
      </c>
      <c r="K687" s="64">
        <f t="shared" si="62"/>
        <v>0</v>
      </c>
      <c r="L687" s="64">
        <f t="shared" si="61"/>
        <v>0</v>
      </c>
      <c r="M687" s="64">
        <f t="shared" si="66"/>
        <v>0</v>
      </c>
      <c r="N687" s="64">
        <f t="shared" si="64"/>
        <v>0</v>
      </c>
      <c r="O687" s="64">
        <f t="shared" si="65"/>
        <v>0</v>
      </c>
    </row>
    <row r="688" spans="1:15" s="48" customFormat="1" ht="15" x14ac:dyDescent="0.2">
      <c r="A688" s="44"/>
      <c r="B688" s="45"/>
      <c r="C688" s="46"/>
      <c r="D688" s="46"/>
      <c r="E688" s="47"/>
      <c r="F688" s="47"/>
      <c r="G688" s="47"/>
      <c r="H688" s="47"/>
      <c r="I688" s="47"/>
      <c r="J688" s="53" t="str">
        <f t="shared" si="63"/>
        <v>no</v>
      </c>
      <c r="K688" s="64">
        <f t="shared" si="62"/>
        <v>0</v>
      </c>
      <c r="L688" s="64">
        <f t="shared" ref="L688:L751" si="67">IF(ISBLANK(I688),0,IF($J688="no",0,IF($I688="No",-(($G688-1)*($C$4*$E688)),$C$4*$E688*(1-$C$6))))</f>
        <v>0</v>
      </c>
      <c r="M688" s="64">
        <f t="shared" si="66"/>
        <v>0</v>
      </c>
      <c r="N688" s="64">
        <f t="shared" si="64"/>
        <v>0</v>
      </c>
      <c r="O688" s="64">
        <f t="shared" si="65"/>
        <v>0</v>
      </c>
    </row>
    <row r="689" spans="1:15" s="48" customFormat="1" ht="15" x14ac:dyDescent="0.2">
      <c r="A689" s="44"/>
      <c r="B689" s="45"/>
      <c r="C689" s="46"/>
      <c r="D689" s="46"/>
      <c r="E689" s="47"/>
      <c r="F689" s="47"/>
      <c r="G689" s="47"/>
      <c r="H689" s="47"/>
      <c r="I689" s="47"/>
      <c r="J689" s="53" t="str">
        <f t="shared" si="63"/>
        <v>no</v>
      </c>
      <c r="K689" s="64">
        <f t="shared" si="62"/>
        <v>0</v>
      </c>
      <c r="L689" s="64">
        <f t="shared" si="67"/>
        <v>0</v>
      </c>
      <c r="M689" s="64">
        <f t="shared" si="66"/>
        <v>0</v>
      </c>
      <c r="N689" s="64">
        <f t="shared" si="64"/>
        <v>0</v>
      </c>
      <c r="O689" s="64">
        <f t="shared" si="65"/>
        <v>0</v>
      </c>
    </row>
    <row r="690" spans="1:15" s="48" customFormat="1" ht="15" x14ac:dyDescent="0.2">
      <c r="A690" s="44"/>
      <c r="B690" s="45"/>
      <c r="C690" s="46"/>
      <c r="D690" s="46"/>
      <c r="E690" s="47"/>
      <c r="F690" s="47"/>
      <c r="G690" s="47"/>
      <c r="H690" s="47"/>
      <c r="I690" s="47"/>
      <c r="J690" s="53" t="str">
        <f t="shared" si="63"/>
        <v>no</v>
      </c>
      <c r="K690" s="64">
        <f t="shared" si="62"/>
        <v>0</v>
      </c>
      <c r="L690" s="64">
        <f t="shared" si="67"/>
        <v>0</v>
      </c>
      <c r="M690" s="64">
        <f t="shared" si="66"/>
        <v>0</v>
      </c>
      <c r="N690" s="64">
        <f t="shared" si="64"/>
        <v>0</v>
      </c>
      <c r="O690" s="64">
        <f t="shared" si="65"/>
        <v>0</v>
      </c>
    </row>
    <row r="691" spans="1:15" s="48" customFormat="1" ht="15" x14ac:dyDescent="0.2">
      <c r="A691" s="44"/>
      <c r="B691" s="45"/>
      <c r="C691" s="46"/>
      <c r="D691" s="46"/>
      <c r="E691" s="47"/>
      <c r="F691" s="47"/>
      <c r="G691" s="47"/>
      <c r="H691" s="47"/>
      <c r="I691" s="47"/>
      <c r="J691" s="53" t="str">
        <f t="shared" si="63"/>
        <v>no</v>
      </c>
      <c r="K691" s="64">
        <f t="shared" ref="K691:K754" si="68">$E691*$C$4</f>
        <v>0</v>
      </c>
      <c r="L691" s="64">
        <f t="shared" si="67"/>
        <v>0</v>
      </c>
      <c r="M691" s="64">
        <f t="shared" si="66"/>
        <v>0</v>
      </c>
      <c r="N691" s="64">
        <f t="shared" si="64"/>
        <v>0</v>
      </c>
      <c r="O691" s="64">
        <f t="shared" si="65"/>
        <v>0</v>
      </c>
    </row>
    <row r="692" spans="1:15" s="48" customFormat="1" ht="15" x14ac:dyDescent="0.2">
      <c r="A692" s="44"/>
      <c r="B692" s="45"/>
      <c r="C692" s="46"/>
      <c r="D692" s="46"/>
      <c r="E692" s="47"/>
      <c r="F692" s="47"/>
      <c r="G692" s="47"/>
      <c r="H692" s="47"/>
      <c r="I692" s="47"/>
      <c r="J692" s="53" t="str">
        <f t="shared" si="63"/>
        <v>no</v>
      </c>
      <c r="K692" s="64">
        <f t="shared" si="68"/>
        <v>0</v>
      </c>
      <c r="L692" s="64">
        <f t="shared" si="67"/>
        <v>0</v>
      </c>
      <c r="M692" s="64">
        <f t="shared" si="66"/>
        <v>0</v>
      </c>
      <c r="N692" s="64">
        <f t="shared" si="64"/>
        <v>0</v>
      </c>
      <c r="O692" s="64">
        <f t="shared" si="65"/>
        <v>0</v>
      </c>
    </row>
    <row r="693" spans="1:15" s="48" customFormat="1" ht="15" x14ac:dyDescent="0.2">
      <c r="A693" s="44"/>
      <c r="B693" s="45"/>
      <c r="C693" s="46"/>
      <c r="D693" s="46"/>
      <c r="E693" s="47"/>
      <c r="F693" s="47"/>
      <c r="G693" s="47"/>
      <c r="H693" s="47"/>
      <c r="I693" s="47"/>
      <c r="J693" s="53" t="str">
        <f t="shared" si="63"/>
        <v>no</v>
      </c>
      <c r="K693" s="64">
        <f t="shared" si="68"/>
        <v>0</v>
      </c>
      <c r="L693" s="64">
        <f t="shared" si="67"/>
        <v>0</v>
      </c>
      <c r="M693" s="64">
        <f t="shared" si="66"/>
        <v>0</v>
      </c>
      <c r="N693" s="64">
        <f t="shared" si="64"/>
        <v>0</v>
      </c>
      <c r="O693" s="64">
        <f t="shared" si="65"/>
        <v>0</v>
      </c>
    </row>
    <row r="694" spans="1:15" s="48" customFormat="1" ht="15" x14ac:dyDescent="0.2">
      <c r="A694" s="44"/>
      <c r="B694" s="45"/>
      <c r="C694" s="46"/>
      <c r="D694" s="46"/>
      <c r="E694" s="47"/>
      <c r="F694" s="47"/>
      <c r="G694" s="47"/>
      <c r="H694" s="47"/>
      <c r="I694" s="47"/>
      <c r="J694" s="53" t="str">
        <f t="shared" si="63"/>
        <v>no</v>
      </c>
      <c r="K694" s="64">
        <f t="shared" si="68"/>
        <v>0</v>
      </c>
      <c r="L694" s="64">
        <f t="shared" si="67"/>
        <v>0</v>
      </c>
      <c r="M694" s="64">
        <f t="shared" si="66"/>
        <v>0</v>
      </c>
      <c r="N694" s="64">
        <f t="shared" si="64"/>
        <v>0</v>
      </c>
      <c r="O694" s="64">
        <f t="shared" si="65"/>
        <v>0</v>
      </c>
    </row>
    <row r="695" spans="1:15" s="48" customFormat="1" ht="15" x14ac:dyDescent="0.2">
      <c r="A695" s="44"/>
      <c r="B695" s="45"/>
      <c r="C695" s="46"/>
      <c r="D695" s="46"/>
      <c r="E695" s="47"/>
      <c r="F695" s="47"/>
      <c r="G695" s="47"/>
      <c r="H695" s="47"/>
      <c r="I695" s="47"/>
      <c r="J695" s="53" t="str">
        <f t="shared" si="63"/>
        <v>no</v>
      </c>
      <c r="K695" s="64">
        <f t="shared" si="68"/>
        <v>0</v>
      </c>
      <c r="L695" s="64">
        <f t="shared" si="67"/>
        <v>0</v>
      </c>
      <c r="M695" s="64">
        <f t="shared" si="66"/>
        <v>0</v>
      </c>
      <c r="N695" s="64">
        <f t="shared" si="64"/>
        <v>0</v>
      </c>
      <c r="O695" s="64">
        <f t="shared" si="65"/>
        <v>0</v>
      </c>
    </row>
    <row r="696" spans="1:15" s="48" customFormat="1" ht="15" x14ac:dyDescent="0.2">
      <c r="A696" s="44"/>
      <c r="B696" s="45"/>
      <c r="C696" s="46"/>
      <c r="D696" s="46"/>
      <c r="E696" s="47"/>
      <c r="F696" s="47"/>
      <c r="G696" s="47"/>
      <c r="H696" s="47"/>
      <c r="I696" s="47"/>
      <c r="J696" s="53" t="str">
        <f t="shared" si="63"/>
        <v>no</v>
      </c>
      <c r="K696" s="64">
        <f t="shared" si="68"/>
        <v>0</v>
      </c>
      <c r="L696" s="64">
        <f t="shared" si="67"/>
        <v>0</v>
      </c>
      <c r="M696" s="64">
        <f t="shared" si="66"/>
        <v>0</v>
      </c>
      <c r="N696" s="64">
        <f t="shared" si="64"/>
        <v>0</v>
      </c>
      <c r="O696" s="64">
        <f t="shared" si="65"/>
        <v>0</v>
      </c>
    </row>
    <row r="697" spans="1:15" s="48" customFormat="1" ht="15" x14ac:dyDescent="0.2">
      <c r="A697" s="44"/>
      <c r="B697" s="45"/>
      <c r="C697" s="46"/>
      <c r="D697" s="46"/>
      <c r="E697" s="47"/>
      <c r="F697" s="47"/>
      <c r="G697" s="47"/>
      <c r="H697" s="47"/>
      <c r="I697" s="47"/>
      <c r="J697" s="53" t="str">
        <f t="shared" si="63"/>
        <v>no</v>
      </c>
      <c r="K697" s="64">
        <f t="shared" si="68"/>
        <v>0</v>
      </c>
      <c r="L697" s="64">
        <f t="shared" si="67"/>
        <v>0</v>
      </c>
      <c r="M697" s="64">
        <f t="shared" si="66"/>
        <v>0</v>
      </c>
      <c r="N697" s="64">
        <f t="shared" si="64"/>
        <v>0</v>
      </c>
      <c r="O697" s="64">
        <f t="shared" si="65"/>
        <v>0</v>
      </c>
    </row>
    <row r="698" spans="1:15" s="48" customFormat="1" ht="15" x14ac:dyDescent="0.2">
      <c r="A698" s="44"/>
      <c r="B698" s="45"/>
      <c r="C698" s="46"/>
      <c r="D698" s="46"/>
      <c r="E698" s="47"/>
      <c r="F698" s="47"/>
      <c r="G698" s="47"/>
      <c r="H698" s="47"/>
      <c r="I698" s="47"/>
      <c r="J698" s="53" t="str">
        <f t="shared" si="63"/>
        <v>no</v>
      </c>
      <c r="K698" s="64">
        <f t="shared" si="68"/>
        <v>0</v>
      </c>
      <c r="L698" s="64">
        <f t="shared" si="67"/>
        <v>0</v>
      </c>
      <c r="M698" s="64">
        <f t="shared" si="66"/>
        <v>0</v>
      </c>
      <c r="N698" s="64">
        <f t="shared" si="64"/>
        <v>0</v>
      </c>
      <c r="O698" s="64">
        <f t="shared" si="65"/>
        <v>0</v>
      </c>
    </row>
    <row r="699" spans="1:15" s="48" customFormat="1" ht="15" x14ac:dyDescent="0.2">
      <c r="A699" s="44"/>
      <c r="B699" s="45"/>
      <c r="C699" s="46"/>
      <c r="D699" s="46"/>
      <c r="E699" s="47"/>
      <c r="F699" s="47"/>
      <c r="G699" s="47"/>
      <c r="H699" s="47"/>
      <c r="I699" s="47"/>
      <c r="J699" s="53" t="str">
        <f t="shared" si="63"/>
        <v>no</v>
      </c>
      <c r="K699" s="64">
        <f t="shared" si="68"/>
        <v>0</v>
      </c>
      <c r="L699" s="64">
        <f t="shared" si="67"/>
        <v>0</v>
      </c>
      <c r="M699" s="64">
        <f t="shared" si="66"/>
        <v>0</v>
      </c>
      <c r="N699" s="64">
        <f t="shared" si="64"/>
        <v>0</v>
      </c>
      <c r="O699" s="64">
        <f t="shared" si="65"/>
        <v>0</v>
      </c>
    </row>
    <row r="700" spans="1:15" s="48" customFormat="1" ht="15" x14ac:dyDescent="0.2">
      <c r="A700" s="44"/>
      <c r="B700" s="45"/>
      <c r="C700" s="46"/>
      <c r="D700" s="46"/>
      <c r="E700" s="47"/>
      <c r="F700" s="47"/>
      <c r="G700" s="47"/>
      <c r="H700" s="47"/>
      <c r="I700" s="47"/>
      <c r="J700" s="53" t="str">
        <f t="shared" si="63"/>
        <v>no</v>
      </c>
      <c r="K700" s="64">
        <f t="shared" si="68"/>
        <v>0</v>
      </c>
      <c r="L700" s="64">
        <f t="shared" si="67"/>
        <v>0</v>
      </c>
      <c r="M700" s="64">
        <f t="shared" si="66"/>
        <v>0</v>
      </c>
      <c r="N700" s="64">
        <f t="shared" si="64"/>
        <v>0</v>
      </c>
      <c r="O700" s="64">
        <f t="shared" si="65"/>
        <v>0</v>
      </c>
    </row>
    <row r="701" spans="1:15" s="48" customFormat="1" ht="15" x14ac:dyDescent="0.2">
      <c r="A701" s="44"/>
      <c r="B701" s="45"/>
      <c r="C701" s="46"/>
      <c r="D701" s="46"/>
      <c r="E701" s="47"/>
      <c r="F701" s="47"/>
      <c r="G701" s="47"/>
      <c r="H701" s="47"/>
      <c r="I701" s="47"/>
      <c r="J701" s="53" t="str">
        <f t="shared" ref="J701:J764" si="69">IF(ISBLANK(G701),"no",IF($I701="NR","no",IF($D701="0-0 at half time","no",IF($G701&lt;=$C$8,"yes","no"))))</f>
        <v>no</v>
      </c>
      <c r="K701" s="64">
        <f t="shared" si="68"/>
        <v>0</v>
      </c>
      <c r="L701" s="64">
        <f t="shared" si="67"/>
        <v>0</v>
      </c>
      <c r="M701" s="64">
        <f t="shared" si="66"/>
        <v>0</v>
      </c>
      <c r="N701" s="64">
        <f t="shared" si="64"/>
        <v>0</v>
      </c>
      <c r="O701" s="64">
        <f t="shared" si="65"/>
        <v>0</v>
      </c>
    </row>
    <row r="702" spans="1:15" s="48" customFormat="1" ht="15" x14ac:dyDescent="0.2">
      <c r="A702" s="44"/>
      <c r="B702" s="45"/>
      <c r="C702" s="46"/>
      <c r="D702" s="46"/>
      <c r="E702" s="47"/>
      <c r="F702" s="47"/>
      <c r="G702" s="47"/>
      <c r="H702" s="47"/>
      <c r="I702" s="47"/>
      <c r="J702" s="53" t="str">
        <f t="shared" si="69"/>
        <v>no</v>
      </c>
      <c r="K702" s="64">
        <f t="shared" si="68"/>
        <v>0</v>
      </c>
      <c r="L702" s="64">
        <f t="shared" si="67"/>
        <v>0</v>
      </c>
      <c r="M702" s="64">
        <f t="shared" si="66"/>
        <v>0</v>
      </c>
      <c r="N702" s="64">
        <f t="shared" si="64"/>
        <v>0</v>
      </c>
      <c r="O702" s="64">
        <f t="shared" si="65"/>
        <v>0</v>
      </c>
    </row>
    <row r="703" spans="1:15" s="48" customFormat="1" ht="15" x14ac:dyDescent="0.2">
      <c r="A703" s="44"/>
      <c r="B703" s="45"/>
      <c r="C703" s="46"/>
      <c r="D703" s="46"/>
      <c r="E703" s="47"/>
      <c r="F703" s="47"/>
      <c r="G703" s="47"/>
      <c r="H703" s="47"/>
      <c r="I703" s="47"/>
      <c r="J703" s="53" t="str">
        <f t="shared" si="69"/>
        <v>no</v>
      </c>
      <c r="K703" s="64">
        <f t="shared" si="68"/>
        <v>0</v>
      </c>
      <c r="L703" s="64">
        <f t="shared" si="67"/>
        <v>0</v>
      </c>
      <c r="M703" s="64">
        <f t="shared" si="66"/>
        <v>0</v>
      </c>
      <c r="N703" s="64">
        <f t="shared" si="64"/>
        <v>0</v>
      </c>
      <c r="O703" s="64">
        <f t="shared" si="65"/>
        <v>0</v>
      </c>
    </row>
    <row r="704" spans="1:15" s="48" customFormat="1" ht="15" x14ac:dyDescent="0.2">
      <c r="A704" s="44"/>
      <c r="B704" s="45"/>
      <c r="C704" s="46"/>
      <c r="D704" s="46"/>
      <c r="E704" s="47"/>
      <c r="F704" s="47"/>
      <c r="G704" s="47"/>
      <c r="H704" s="47"/>
      <c r="I704" s="47"/>
      <c r="J704" s="53" t="str">
        <f t="shared" si="69"/>
        <v>no</v>
      </c>
      <c r="K704" s="64">
        <f t="shared" si="68"/>
        <v>0</v>
      </c>
      <c r="L704" s="64">
        <f t="shared" si="67"/>
        <v>0</v>
      </c>
      <c r="M704" s="64">
        <f t="shared" si="66"/>
        <v>0</v>
      </c>
      <c r="N704" s="64">
        <f t="shared" si="64"/>
        <v>0</v>
      </c>
      <c r="O704" s="64">
        <f t="shared" si="65"/>
        <v>0</v>
      </c>
    </row>
    <row r="705" spans="1:15" s="48" customFormat="1" ht="15" x14ac:dyDescent="0.2">
      <c r="A705" s="44"/>
      <c r="B705" s="45"/>
      <c r="C705" s="46"/>
      <c r="D705" s="46"/>
      <c r="E705" s="47"/>
      <c r="F705" s="47"/>
      <c r="G705" s="47"/>
      <c r="H705" s="47"/>
      <c r="I705" s="47"/>
      <c r="J705" s="53" t="str">
        <f t="shared" si="69"/>
        <v>no</v>
      </c>
      <c r="K705" s="64">
        <f t="shared" si="68"/>
        <v>0</v>
      </c>
      <c r="L705" s="64">
        <f t="shared" si="67"/>
        <v>0</v>
      </c>
      <c r="M705" s="64">
        <f t="shared" si="66"/>
        <v>0</v>
      </c>
      <c r="N705" s="64">
        <f t="shared" si="64"/>
        <v>0</v>
      </c>
      <c r="O705" s="64">
        <f t="shared" si="65"/>
        <v>0</v>
      </c>
    </row>
    <row r="706" spans="1:15" s="48" customFormat="1" ht="15" x14ac:dyDescent="0.2">
      <c r="A706" s="44"/>
      <c r="B706" s="45"/>
      <c r="C706" s="46"/>
      <c r="D706" s="46"/>
      <c r="E706" s="47"/>
      <c r="F706" s="47"/>
      <c r="G706" s="47"/>
      <c r="H706" s="47"/>
      <c r="I706" s="47"/>
      <c r="J706" s="53" t="str">
        <f t="shared" si="69"/>
        <v>no</v>
      </c>
      <c r="K706" s="64">
        <f t="shared" si="68"/>
        <v>0</v>
      </c>
      <c r="L706" s="64">
        <f t="shared" si="67"/>
        <v>0</v>
      </c>
      <c r="M706" s="64">
        <f t="shared" si="66"/>
        <v>0</v>
      </c>
      <c r="N706" s="64">
        <f t="shared" si="64"/>
        <v>0</v>
      </c>
      <c r="O706" s="64">
        <f t="shared" si="65"/>
        <v>0</v>
      </c>
    </row>
    <row r="707" spans="1:15" s="48" customFormat="1" ht="15" x14ac:dyDescent="0.2">
      <c r="A707" s="44"/>
      <c r="B707" s="45"/>
      <c r="C707" s="46"/>
      <c r="D707" s="46"/>
      <c r="E707" s="47"/>
      <c r="F707" s="47"/>
      <c r="G707" s="47"/>
      <c r="H707" s="47"/>
      <c r="I707" s="47"/>
      <c r="J707" s="53" t="str">
        <f t="shared" si="69"/>
        <v>no</v>
      </c>
      <c r="K707" s="64">
        <f t="shared" si="68"/>
        <v>0</v>
      </c>
      <c r="L707" s="64">
        <f t="shared" si="67"/>
        <v>0</v>
      </c>
      <c r="M707" s="64">
        <f t="shared" si="66"/>
        <v>0</v>
      </c>
      <c r="N707" s="64">
        <f t="shared" si="64"/>
        <v>0</v>
      </c>
      <c r="O707" s="64">
        <f t="shared" si="65"/>
        <v>0</v>
      </c>
    </row>
    <row r="708" spans="1:15" s="48" customFormat="1" ht="15" x14ac:dyDescent="0.2">
      <c r="A708" s="44"/>
      <c r="B708" s="45"/>
      <c r="C708" s="46"/>
      <c r="D708" s="46"/>
      <c r="E708" s="47"/>
      <c r="F708" s="47"/>
      <c r="G708" s="47"/>
      <c r="H708" s="47"/>
      <c r="I708" s="47"/>
      <c r="J708" s="53" t="str">
        <f t="shared" si="69"/>
        <v>no</v>
      </c>
      <c r="K708" s="64">
        <f t="shared" si="68"/>
        <v>0</v>
      </c>
      <c r="L708" s="64">
        <f t="shared" si="67"/>
        <v>0</v>
      </c>
      <c r="M708" s="64">
        <f t="shared" si="66"/>
        <v>0</v>
      </c>
      <c r="N708" s="64">
        <f t="shared" si="64"/>
        <v>0</v>
      </c>
      <c r="O708" s="64">
        <f t="shared" si="65"/>
        <v>0</v>
      </c>
    </row>
    <row r="709" spans="1:15" s="48" customFormat="1" ht="15" x14ac:dyDescent="0.2">
      <c r="A709" s="44"/>
      <c r="B709" s="45"/>
      <c r="C709" s="46"/>
      <c r="D709" s="46"/>
      <c r="E709" s="47"/>
      <c r="F709" s="47"/>
      <c r="G709" s="47"/>
      <c r="H709" s="47"/>
      <c r="I709" s="47"/>
      <c r="J709" s="53" t="str">
        <f t="shared" si="69"/>
        <v>no</v>
      </c>
      <c r="K709" s="64">
        <f t="shared" si="68"/>
        <v>0</v>
      </c>
      <c r="L709" s="64">
        <f t="shared" si="67"/>
        <v>0</v>
      </c>
      <c r="M709" s="64">
        <f t="shared" si="66"/>
        <v>0</v>
      </c>
      <c r="N709" s="64">
        <f t="shared" si="64"/>
        <v>0</v>
      </c>
      <c r="O709" s="64">
        <f t="shared" si="65"/>
        <v>0</v>
      </c>
    </row>
    <row r="710" spans="1:15" s="48" customFormat="1" ht="15" x14ac:dyDescent="0.2">
      <c r="A710" s="44"/>
      <c r="B710" s="45"/>
      <c r="C710" s="46"/>
      <c r="D710" s="46"/>
      <c r="E710" s="47"/>
      <c r="F710" s="47"/>
      <c r="G710" s="47"/>
      <c r="H710" s="47"/>
      <c r="I710" s="47"/>
      <c r="J710" s="53" t="str">
        <f t="shared" si="69"/>
        <v>no</v>
      </c>
      <c r="K710" s="64">
        <f t="shared" si="68"/>
        <v>0</v>
      </c>
      <c r="L710" s="64">
        <f t="shared" si="67"/>
        <v>0</v>
      </c>
      <c r="M710" s="64">
        <f t="shared" si="66"/>
        <v>0</v>
      </c>
      <c r="N710" s="64">
        <f t="shared" si="64"/>
        <v>0</v>
      </c>
      <c r="O710" s="64">
        <f t="shared" si="65"/>
        <v>0</v>
      </c>
    </row>
    <row r="711" spans="1:15" s="48" customFormat="1" ht="15" x14ac:dyDescent="0.2">
      <c r="A711" s="44"/>
      <c r="B711" s="45"/>
      <c r="C711" s="46"/>
      <c r="D711" s="46"/>
      <c r="E711" s="47"/>
      <c r="F711" s="47"/>
      <c r="G711" s="47"/>
      <c r="H711" s="47"/>
      <c r="I711" s="47"/>
      <c r="J711" s="53" t="str">
        <f t="shared" si="69"/>
        <v>no</v>
      </c>
      <c r="K711" s="64">
        <f t="shared" si="68"/>
        <v>0</v>
      </c>
      <c r="L711" s="64">
        <f t="shared" si="67"/>
        <v>0</v>
      </c>
      <c r="M711" s="64">
        <f t="shared" si="66"/>
        <v>0</v>
      </c>
      <c r="N711" s="64">
        <f t="shared" si="64"/>
        <v>0</v>
      </c>
      <c r="O711" s="64">
        <f t="shared" si="65"/>
        <v>0</v>
      </c>
    </row>
    <row r="712" spans="1:15" s="48" customFormat="1" ht="15" x14ac:dyDescent="0.2">
      <c r="A712" s="44"/>
      <c r="B712" s="45"/>
      <c r="C712" s="46"/>
      <c r="D712" s="46"/>
      <c r="E712" s="47"/>
      <c r="F712" s="47"/>
      <c r="G712" s="47"/>
      <c r="H712" s="47"/>
      <c r="I712" s="47"/>
      <c r="J712" s="53" t="str">
        <f t="shared" si="69"/>
        <v>no</v>
      </c>
      <c r="K712" s="64">
        <f t="shared" si="68"/>
        <v>0</v>
      </c>
      <c r="L712" s="64">
        <f t="shared" si="67"/>
        <v>0</v>
      </c>
      <c r="M712" s="64">
        <f t="shared" si="66"/>
        <v>0</v>
      </c>
      <c r="N712" s="64">
        <f t="shared" si="64"/>
        <v>0</v>
      </c>
      <c r="O712" s="64">
        <f t="shared" si="65"/>
        <v>0</v>
      </c>
    </row>
    <row r="713" spans="1:15" s="48" customFormat="1" ht="15" x14ac:dyDescent="0.2">
      <c r="A713" s="44"/>
      <c r="B713" s="45"/>
      <c r="C713" s="46"/>
      <c r="D713" s="46"/>
      <c r="E713" s="47"/>
      <c r="F713" s="47"/>
      <c r="G713" s="47"/>
      <c r="H713" s="47"/>
      <c r="I713" s="47"/>
      <c r="J713" s="53" t="str">
        <f t="shared" si="69"/>
        <v>no</v>
      </c>
      <c r="K713" s="64">
        <f t="shared" si="68"/>
        <v>0</v>
      </c>
      <c r="L713" s="64">
        <f t="shared" si="67"/>
        <v>0</v>
      </c>
      <c r="M713" s="64">
        <f t="shared" si="66"/>
        <v>0</v>
      </c>
      <c r="N713" s="64">
        <f t="shared" si="64"/>
        <v>0</v>
      </c>
      <c r="O713" s="64">
        <f t="shared" si="65"/>
        <v>0</v>
      </c>
    </row>
    <row r="714" spans="1:15" s="48" customFormat="1" ht="15" x14ac:dyDescent="0.2">
      <c r="A714" s="44"/>
      <c r="B714" s="45"/>
      <c r="C714" s="46"/>
      <c r="D714" s="46"/>
      <c r="E714" s="47"/>
      <c r="F714" s="47"/>
      <c r="G714" s="47"/>
      <c r="H714" s="47"/>
      <c r="I714" s="47"/>
      <c r="J714" s="53" t="str">
        <f t="shared" si="69"/>
        <v>no</v>
      </c>
      <c r="K714" s="64">
        <f t="shared" si="68"/>
        <v>0</v>
      </c>
      <c r="L714" s="64">
        <f t="shared" si="67"/>
        <v>0</v>
      </c>
      <c r="M714" s="64">
        <f t="shared" si="66"/>
        <v>0</v>
      </c>
      <c r="N714" s="64">
        <f t="shared" si="64"/>
        <v>0</v>
      </c>
      <c r="O714" s="64">
        <f t="shared" si="65"/>
        <v>0</v>
      </c>
    </row>
    <row r="715" spans="1:15" s="48" customFormat="1" ht="15" x14ac:dyDescent="0.2">
      <c r="A715" s="44"/>
      <c r="B715" s="45"/>
      <c r="C715" s="46"/>
      <c r="D715" s="46"/>
      <c r="E715" s="47"/>
      <c r="F715" s="47"/>
      <c r="G715" s="47"/>
      <c r="H715" s="47"/>
      <c r="I715" s="47"/>
      <c r="J715" s="53" t="str">
        <f t="shared" si="69"/>
        <v>no</v>
      </c>
      <c r="K715" s="64">
        <f t="shared" si="68"/>
        <v>0</v>
      </c>
      <c r="L715" s="64">
        <f t="shared" si="67"/>
        <v>0</v>
      </c>
      <c r="M715" s="64">
        <f t="shared" si="66"/>
        <v>0</v>
      </c>
      <c r="N715" s="64">
        <f t="shared" si="64"/>
        <v>0</v>
      </c>
      <c r="O715" s="64">
        <f t="shared" si="65"/>
        <v>0</v>
      </c>
    </row>
    <row r="716" spans="1:15" s="48" customFormat="1" ht="15" x14ac:dyDescent="0.2">
      <c r="A716" s="44"/>
      <c r="B716" s="45"/>
      <c r="C716" s="46"/>
      <c r="D716" s="46"/>
      <c r="E716" s="47"/>
      <c r="F716" s="47"/>
      <c r="G716" s="47"/>
      <c r="H716" s="47"/>
      <c r="I716" s="47"/>
      <c r="J716" s="53" t="str">
        <f t="shared" si="69"/>
        <v>no</v>
      </c>
      <c r="K716" s="64">
        <f t="shared" si="68"/>
        <v>0</v>
      </c>
      <c r="L716" s="64">
        <f t="shared" si="67"/>
        <v>0</v>
      </c>
      <c r="M716" s="64">
        <f t="shared" si="66"/>
        <v>0</v>
      </c>
      <c r="N716" s="64">
        <f t="shared" ref="N716:N779" si="70">IF(J716="no",0,$E716*$C$5)</f>
        <v>0</v>
      </c>
      <c r="O716" s="64">
        <f t="shared" ref="O716:O779" si="71">IF(ISBLANK(I716),0,IF(L716&lt;0,-N716,IF(L716=0,0,((N716/($G716-1))*(1-$C$6)))))</f>
        <v>0</v>
      </c>
    </row>
    <row r="717" spans="1:15" s="48" customFormat="1" ht="15" x14ac:dyDescent="0.2">
      <c r="A717" s="44"/>
      <c r="B717" s="45"/>
      <c r="C717" s="46"/>
      <c r="D717" s="46"/>
      <c r="E717" s="47"/>
      <c r="F717" s="47"/>
      <c r="G717" s="47"/>
      <c r="H717" s="47"/>
      <c r="I717" s="47"/>
      <c r="J717" s="53" t="str">
        <f t="shared" si="69"/>
        <v>no</v>
      </c>
      <c r="K717" s="64">
        <f t="shared" si="68"/>
        <v>0</v>
      </c>
      <c r="L717" s="64">
        <f t="shared" si="67"/>
        <v>0</v>
      </c>
      <c r="M717" s="64">
        <f t="shared" si="66"/>
        <v>0</v>
      </c>
      <c r="N717" s="64">
        <f t="shared" si="70"/>
        <v>0</v>
      </c>
      <c r="O717" s="64">
        <f t="shared" si="71"/>
        <v>0</v>
      </c>
    </row>
    <row r="718" spans="1:15" s="48" customFormat="1" ht="15" x14ac:dyDescent="0.2">
      <c r="A718" s="44"/>
      <c r="B718" s="45"/>
      <c r="C718" s="46"/>
      <c r="D718" s="46"/>
      <c r="E718" s="47"/>
      <c r="F718" s="47"/>
      <c r="G718" s="47"/>
      <c r="H718" s="47"/>
      <c r="I718" s="47"/>
      <c r="J718" s="53" t="str">
        <f t="shared" si="69"/>
        <v>no</v>
      </c>
      <c r="K718" s="64">
        <f t="shared" si="68"/>
        <v>0</v>
      </c>
      <c r="L718" s="64">
        <f t="shared" si="67"/>
        <v>0</v>
      </c>
      <c r="M718" s="64">
        <f t="shared" si="66"/>
        <v>0</v>
      </c>
      <c r="N718" s="64">
        <f t="shared" si="70"/>
        <v>0</v>
      </c>
      <c r="O718" s="64">
        <f t="shared" si="71"/>
        <v>0</v>
      </c>
    </row>
    <row r="719" spans="1:15" s="48" customFormat="1" ht="15" x14ac:dyDescent="0.2">
      <c r="A719" s="44"/>
      <c r="B719" s="45"/>
      <c r="C719" s="46"/>
      <c r="D719" s="46"/>
      <c r="E719" s="47"/>
      <c r="F719" s="47"/>
      <c r="G719" s="47"/>
      <c r="H719" s="47"/>
      <c r="I719" s="47"/>
      <c r="J719" s="53" t="str">
        <f t="shared" si="69"/>
        <v>no</v>
      </c>
      <c r="K719" s="64">
        <f t="shared" si="68"/>
        <v>0</v>
      </c>
      <c r="L719" s="64">
        <f t="shared" si="67"/>
        <v>0</v>
      </c>
      <c r="M719" s="64">
        <f t="shared" si="66"/>
        <v>0</v>
      </c>
      <c r="N719" s="64">
        <f t="shared" si="70"/>
        <v>0</v>
      </c>
      <c r="O719" s="64">
        <f t="shared" si="71"/>
        <v>0</v>
      </c>
    </row>
    <row r="720" spans="1:15" s="48" customFormat="1" ht="15" x14ac:dyDescent="0.2">
      <c r="A720" s="44"/>
      <c r="B720" s="45"/>
      <c r="C720" s="46"/>
      <c r="D720" s="46"/>
      <c r="E720" s="47"/>
      <c r="F720" s="47"/>
      <c r="G720" s="47"/>
      <c r="H720" s="47"/>
      <c r="I720" s="47"/>
      <c r="J720" s="53" t="str">
        <f t="shared" si="69"/>
        <v>no</v>
      </c>
      <c r="K720" s="64">
        <f t="shared" si="68"/>
        <v>0</v>
      </c>
      <c r="L720" s="64">
        <f t="shared" si="67"/>
        <v>0</v>
      </c>
      <c r="M720" s="64">
        <f t="shared" si="66"/>
        <v>0</v>
      </c>
      <c r="N720" s="64">
        <f t="shared" si="70"/>
        <v>0</v>
      </c>
      <c r="O720" s="64">
        <f t="shared" si="71"/>
        <v>0</v>
      </c>
    </row>
    <row r="721" spans="1:15" s="48" customFormat="1" ht="15" x14ac:dyDescent="0.2">
      <c r="A721" s="44"/>
      <c r="B721" s="45"/>
      <c r="C721" s="46"/>
      <c r="D721" s="46"/>
      <c r="E721" s="47"/>
      <c r="F721" s="47"/>
      <c r="G721" s="47"/>
      <c r="H721" s="47"/>
      <c r="I721" s="47"/>
      <c r="J721" s="53" t="str">
        <f t="shared" si="69"/>
        <v>no</v>
      </c>
      <c r="K721" s="64">
        <f t="shared" si="68"/>
        <v>0</v>
      </c>
      <c r="L721" s="64">
        <f t="shared" si="67"/>
        <v>0</v>
      </c>
      <c r="M721" s="64">
        <f t="shared" si="66"/>
        <v>0</v>
      </c>
      <c r="N721" s="64">
        <f t="shared" si="70"/>
        <v>0</v>
      </c>
      <c r="O721" s="64">
        <f t="shared" si="71"/>
        <v>0</v>
      </c>
    </row>
    <row r="722" spans="1:15" s="48" customFormat="1" ht="15" x14ac:dyDescent="0.2">
      <c r="A722" s="44"/>
      <c r="B722" s="45"/>
      <c r="C722" s="46"/>
      <c r="D722" s="46"/>
      <c r="E722" s="47"/>
      <c r="F722" s="47"/>
      <c r="G722" s="47"/>
      <c r="H722" s="47"/>
      <c r="I722" s="47"/>
      <c r="J722" s="53" t="str">
        <f t="shared" si="69"/>
        <v>no</v>
      </c>
      <c r="K722" s="64">
        <f t="shared" si="68"/>
        <v>0</v>
      </c>
      <c r="L722" s="64">
        <f t="shared" si="67"/>
        <v>0</v>
      </c>
      <c r="M722" s="64">
        <f t="shared" si="66"/>
        <v>0</v>
      </c>
      <c r="N722" s="64">
        <f t="shared" si="70"/>
        <v>0</v>
      </c>
      <c r="O722" s="64">
        <f t="shared" si="71"/>
        <v>0</v>
      </c>
    </row>
    <row r="723" spans="1:15" s="48" customFormat="1" ht="15" x14ac:dyDescent="0.2">
      <c r="A723" s="44"/>
      <c r="B723" s="45"/>
      <c r="C723" s="46"/>
      <c r="D723" s="46"/>
      <c r="E723" s="47"/>
      <c r="F723" s="47"/>
      <c r="G723" s="47"/>
      <c r="H723" s="47"/>
      <c r="I723" s="47"/>
      <c r="J723" s="53" t="str">
        <f t="shared" si="69"/>
        <v>no</v>
      </c>
      <c r="K723" s="64">
        <f t="shared" si="68"/>
        <v>0</v>
      </c>
      <c r="L723" s="64">
        <f t="shared" si="67"/>
        <v>0</v>
      </c>
      <c r="M723" s="64">
        <f t="shared" si="66"/>
        <v>0</v>
      </c>
      <c r="N723" s="64">
        <f t="shared" si="70"/>
        <v>0</v>
      </c>
      <c r="O723" s="64">
        <f t="shared" si="71"/>
        <v>0</v>
      </c>
    </row>
    <row r="724" spans="1:15" s="48" customFormat="1" ht="15" x14ac:dyDescent="0.2">
      <c r="A724" s="44"/>
      <c r="B724" s="45"/>
      <c r="C724" s="46"/>
      <c r="D724" s="46"/>
      <c r="E724" s="47"/>
      <c r="F724" s="47"/>
      <c r="G724" s="47"/>
      <c r="H724" s="47"/>
      <c r="I724" s="47"/>
      <c r="J724" s="53" t="str">
        <f t="shared" si="69"/>
        <v>no</v>
      </c>
      <c r="K724" s="64">
        <f t="shared" si="68"/>
        <v>0</v>
      </c>
      <c r="L724" s="64">
        <f t="shared" si="67"/>
        <v>0</v>
      </c>
      <c r="M724" s="64">
        <f t="shared" si="66"/>
        <v>0</v>
      </c>
      <c r="N724" s="64">
        <f t="shared" si="70"/>
        <v>0</v>
      </c>
      <c r="O724" s="64">
        <f t="shared" si="71"/>
        <v>0</v>
      </c>
    </row>
    <row r="725" spans="1:15" s="48" customFormat="1" ht="15" x14ac:dyDescent="0.2">
      <c r="A725" s="44"/>
      <c r="B725" s="45"/>
      <c r="C725" s="46"/>
      <c r="D725" s="46"/>
      <c r="E725" s="47"/>
      <c r="F725" s="47"/>
      <c r="G725" s="47"/>
      <c r="H725" s="47"/>
      <c r="I725" s="47"/>
      <c r="J725" s="53" t="str">
        <f t="shared" si="69"/>
        <v>no</v>
      </c>
      <c r="K725" s="64">
        <f t="shared" si="68"/>
        <v>0</v>
      </c>
      <c r="L725" s="64">
        <f t="shared" si="67"/>
        <v>0</v>
      </c>
      <c r="M725" s="64">
        <f t="shared" si="66"/>
        <v>0</v>
      </c>
      <c r="N725" s="64">
        <f t="shared" si="70"/>
        <v>0</v>
      </c>
      <c r="O725" s="64">
        <f t="shared" si="71"/>
        <v>0</v>
      </c>
    </row>
    <row r="726" spans="1:15" s="48" customFormat="1" ht="15" x14ac:dyDescent="0.2">
      <c r="A726" s="44"/>
      <c r="B726" s="45"/>
      <c r="C726" s="46"/>
      <c r="D726" s="46"/>
      <c r="E726" s="47"/>
      <c r="F726" s="47"/>
      <c r="G726" s="47"/>
      <c r="H726" s="47"/>
      <c r="I726" s="47"/>
      <c r="J726" s="53" t="str">
        <f t="shared" si="69"/>
        <v>no</v>
      </c>
      <c r="K726" s="64">
        <f t="shared" si="68"/>
        <v>0</v>
      </c>
      <c r="L726" s="64">
        <f t="shared" si="67"/>
        <v>0</v>
      </c>
      <c r="M726" s="64">
        <f t="shared" si="66"/>
        <v>0</v>
      </c>
      <c r="N726" s="64">
        <f t="shared" si="70"/>
        <v>0</v>
      </c>
      <c r="O726" s="64">
        <f t="shared" si="71"/>
        <v>0</v>
      </c>
    </row>
    <row r="727" spans="1:15" s="48" customFormat="1" ht="15" x14ac:dyDescent="0.2">
      <c r="A727" s="44"/>
      <c r="B727" s="45"/>
      <c r="C727" s="46"/>
      <c r="D727" s="46"/>
      <c r="E727" s="47"/>
      <c r="F727" s="47"/>
      <c r="G727" s="47"/>
      <c r="H727" s="47"/>
      <c r="I727" s="47"/>
      <c r="J727" s="53" t="str">
        <f t="shared" si="69"/>
        <v>no</v>
      </c>
      <c r="K727" s="64">
        <f t="shared" si="68"/>
        <v>0</v>
      </c>
      <c r="L727" s="64">
        <f t="shared" si="67"/>
        <v>0</v>
      </c>
      <c r="M727" s="64">
        <f t="shared" si="66"/>
        <v>0</v>
      </c>
      <c r="N727" s="64">
        <f t="shared" si="70"/>
        <v>0</v>
      </c>
      <c r="O727" s="64">
        <f t="shared" si="71"/>
        <v>0</v>
      </c>
    </row>
    <row r="728" spans="1:15" s="48" customFormat="1" ht="15" x14ac:dyDescent="0.2">
      <c r="A728" s="44"/>
      <c r="B728" s="45"/>
      <c r="C728" s="46"/>
      <c r="D728" s="46"/>
      <c r="E728" s="47"/>
      <c r="F728" s="47"/>
      <c r="G728" s="47"/>
      <c r="H728" s="47"/>
      <c r="I728" s="47"/>
      <c r="J728" s="53" t="str">
        <f t="shared" si="69"/>
        <v>no</v>
      </c>
      <c r="K728" s="64">
        <f t="shared" si="68"/>
        <v>0</v>
      </c>
      <c r="L728" s="64">
        <f t="shared" si="67"/>
        <v>0</v>
      </c>
      <c r="M728" s="64">
        <f t="shared" si="66"/>
        <v>0</v>
      </c>
      <c r="N728" s="64">
        <f t="shared" si="70"/>
        <v>0</v>
      </c>
      <c r="O728" s="64">
        <f t="shared" si="71"/>
        <v>0</v>
      </c>
    </row>
    <row r="729" spans="1:15" s="48" customFormat="1" ht="15" x14ac:dyDescent="0.2">
      <c r="A729" s="44"/>
      <c r="B729" s="45"/>
      <c r="C729" s="46"/>
      <c r="D729" s="46"/>
      <c r="E729" s="47"/>
      <c r="F729" s="47"/>
      <c r="G729" s="47"/>
      <c r="H729" s="47"/>
      <c r="I729" s="47"/>
      <c r="J729" s="53" t="str">
        <f t="shared" si="69"/>
        <v>no</v>
      </c>
      <c r="K729" s="64">
        <f t="shared" si="68"/>
        <v>0</v>
      </c>
      <c r="L729" s="64">
        <f t="shared" si="67"/>
        <v>0</v>
      </c>
      <c r="M729" s="64">
        <f t="shared" si="66"/>
        <v>0</v>
      </c>
      <c r="N729" s="64">
        <f t="shared" si="70"/>
        <v>0</v>
      </c>
      <c r="O729" s="64">
        <f t="shared" si="71"/>
        <v>0</v>
      </c>
    </row>
    <row r="730" spans="1:15" s="48" customFormat="1" ht="15" x14ac:dyDescent="0.2">
      <c r="A730" s="44"/>
      <c r="B730" s="45"/>
      <c r="C730" s="46"/>
      <c r="D730" s="46"/>
      <c r="E730" s="47"/>
      <c r="F730" s="47"/>
      <c r="G730" s="47"/>
      <c r="H730" s="47"/>
      <c r="I730" s="47"/>
      <c r="J730" s="53" t="str">
        <f t="shared" si="69"/>
        <v>no</v>
      </c>
      <c r="K730" s="64">
        <f t="shared" si="68"/>
        <v>0</v>
      </c>
      <c r="L730" s="64">
        <f t="shared" si="67"/>
        <v>0</v>
      </c>
      <c r="M730" s="64">
        <f t="shared" si="66"/>
        <v>0</v>
      </c>
      <c r="N730" s="64">
        <f t="shared" si="70"/>
        <v>0</v>
      </c>
      <c r="O730" s="64">
        <f t="shared" si="71"/>
        <v>0</v>
      </c>
    </row>
    <row r="731" spans="1:15" s="48" customFormat="1" ht="15" x14ac:dyDescent="0.2">
      <c r="A731" s="44"/>
      <c r="B731" s="45"/>
      <c r="C731" s="46"/>
      <c r="D731" s="46"/>
      <c r="E731" s="47"/>
      <c r="F731" s="47"/>
      <c r="G731" s="47"/>
      <c r="H731" s="47"/>
      <c r="I731" s="47"/>
      <c r="J731" s="53" t="str">
        <f t="shared" si="69"/>
        <v>no</v>
      </c>
      <c r="K731" s="64">
        <f t="shared" si="68"/>
        <v>0</v>
      </c>
      <c r="L731" s="64">
        <f t="shared" si="67"/>
        <v>0</v>
      </c>
      <c r="M731" s="64">
        <f t="shared" si="66"/>
        <v>0</v>
      </c>
      <c r="N731" s="64">
        <f t="shared" si="70"/>
        <v>0</v>
      </c>
      <c r="O731" s="64">
        <f t="shared" si="71"/>
        <v>0</v>
      </c>
    </row>
    <row r="732" spans="1:15" s="48" customFormat="1" ht="15" x14ac:dyDescent="0.2">
      <c r="A732" s="44"/>
      <c r="B732" s="45"/>
      <c r="C732" s="46"/>
      <c r="D732" s="46"/>
      <c r="E732" s="47"/>
      <c r="F732" s="47"/>
      <c r="G732" s="47"/>
      <c r="H732" s="47"/>
      <c r="I732" s="47"/>
      <c r="J732" s="53" t="str">
        <f t="shared" si="69"/>
        <v>no</v>
      </c>
      <c r="K732" s="64">
        <f t="shared" si="68"/>
        <v>0</v>
      </c>
      <c r="L732" s="64">
        <f t="shared" si="67"/>
        <v>0</v>
      </c>
      <c r="M732" s="64">
        <f t="shared" ref="M732:M795" si="72">IF($J732="yes",($G732-1)*$C$4*$E732,0)</f>
        <v>0</v>
      </c>
      <c r="N732" s="64">
        <f t="shared" si="70"/>
        <v>0</v>
      </c>
      <c r="O732" s="64">
        <f t="shared" si="71"/>
        <v>0</v>
      </c>
    </row>
    <row r="733" spans="1:15" s="48" customFormat="1" ht="15" x14ac:dyDescent="0.2">
      <c r="A733" s="44"/>
      <c r="B733" s="45"/>
      <c r="C733" s="46"/>
      <c r="D733" s="46"/>
      <c r="E733" s="47"/>
      <c r="F733" s="47"/>
      <c r="G733" s="47"/>
      <c r="H733" s="47"/>
      <c r="I733" s="47"/>
      <c r="J733" s="53" t="str">
        <f t="shared" si="69"/>
        <v>no</v>
      </c>
      <c r="K733" s="64">
        <f t="shared" si="68"/>
        <v>0</v>
      </c>
      <c r="L733" s="64">
        <f t="shared" si="67"/>
        <v>0</v>
      </c>
      <c r="M733" s="64">
        <f t="shared" si="72"/>
        <v>0</v>
      </c>
      <c r="N733" s="64">
        <f t="shared" si="70"/>
        <v>0</v>
      </c>
      <c r="O733" s="64">
        <f t="shared" si="71"/>
        <v>0</v>
      </c>
    </row>
    <row r="734" spans="1:15" s="48" customFormat="1" ht="15" x14ac:dyDescent="0.2">
      <c r="A734" s="44"/>
      <c r="B734" s="45"/>
      <c r="C734" s="46"/>
      <c r="D734" s="46"/>
      <c r="E734" s="47"/>
      <c r="F734" s="47"/>
      <c r="G734" s="47"/>
      <c r="H734" s="47"/>
      <c r="I734" s="47"/>
      <c r="J734" s="53" t="str">
        <f t="shared" si="69"/>
        <v>no</v>
      </c>
      <c r="K734" s="64">
        <f t="shared" si="68"/>
        <v>0</v>
      </c>
      <c r="L734" s="64">
        <f t="shared" si="67"/>
        <v>0</v>
      </c>
      <c r="M734" s="64">
        <f t="shared" si="72"/>
        <v>0</v>
      </c>
      <c r="N734" s="64">
        <f t="shared" si="70"/>
        <v>0</v>
      </c>
      <c r="O734" s="64">
        <f t="shared" si="71"/>
        <v>0</v>
      </c>
    </row>
    <row r="735" spans="1:15" s="48" customFormat="1" ht="15" x14ac:dyDescent="0.2">
      <c r="A735" s="44"/>
      <c r="B735" s="45"/>
      <c r="C735" s="46"/>
      <c r="D735" s="46"/>
      <c r="E735" s="47"/>
      <c r="F735" s="47"/>
      <c r="G735" s="47"/>
      <c r="H735" s="47"/>
      <c r="I735" s="47"/>
      <c r="J735" s="53" t="str">
        <f t="shared" si="69"/>
        <v>no</v>
      </c>
      <c r="K735" s="64">
        <f t="shared" si="68"/>
        <v>0</v>
      </c>
      <c r="L735" s="64">
        <f t="shared" si="67"/>
        <v>0</v>
      </c>
      <c r="M735" s="64">
        <f t="shared" si="72"/>
        <v>0</v>
      </c>
      <c r="N735" s="64">
        <f t="shared" si="70"/>
        <v>0</v>
      </c>
      <c r="O735" s="64">
        <f t="shared" si="71"/>
        <v>0</v>
      </c>
    </row>
    <row r="736" spans="1:15" s="48" customFormat="1" ht="15" x14ac:dyDescent="0.2">
      <c r="A736" s="44"/>
      <c r="B736" s="45"/>
      <c r="C736" s="46"/>
      <c r="D736" s="46"/>
      <c r="E736" s="47"/>
      <c r="F736" s="47"/>
      <c r="G736" s="47"/>
      <c r="H736" s="47"/>
      <c r="I736" s="47"/>
      <c r="J736" s="53" t="str">
        <f t="shared" si="69"/>
        <v>no</v>
      </c>
      <c r="K736" s="64">
        <f t="shared" si="68"/>
        <v>0</v>
      </c>
      <c r="L736" s="64">
        <f t="shared" si="67"/>
        <v>0</v>
      </c>
      <c r="M736" s="64">
        <f t="shared" si="72"/>
        <v>0</v>
      </c>
      <c r="N736" s="64">
        <f t="shared" si="70"/>
        <v>0</v>
      </c>
      <c r="O736" s="64">
        <f t="shared" si="71"/>
        <v>0</v>
      </c>
    </row>
    <row r="737" spans="1:15" s="48" customFormat="1" ht="15" x14ac:dyDescent="0.2">
      <c r="A737" s="44"/>
      <c r="B737" s="45"/>
      <c r="C737" s="46"/>
      <c r="D737" s="46"/>
      <c r="E737" s="47"/>
      <c r="F737" s="47"/>
      <c r="G737" s="47"/>
      <c r="H737" s="47"/>
      <c r="I737" s="47"/>
      <c r="J737" s="53" t="str">
        <f t="shared" si="69"/>
        <v>no</v>
      </c>
      <c r="K737" s="64">
        <f t="shared" si="68"/>
        <v>0</v>
      </c>
      <c r="L737" s="64">
        <f t="shared" si="67"/>
        <v>0</v>
      </c>
      <c r="M737" s="64">
        <f t="shared" si="72"/>
        <v>0</v>
      </c>
      <c r="N737" s="64">
        <f t="shared" si="70"/>
        <v>0</v>
      </c>
      <c r="O737" s="64">
        <f t="shared" si="71"/>
        <v>0</v>
      </c>
    </row>
    <row r="738" spans="1:15" s="48" customFormat="1" ht="15" x14ac:dyDescent="0.2">
      <c r="A738" s="44"/>
      <c r="B738" s="45"/>
      <c r="C738" s="46"/>
      <c r="D738" s="46"/>
      <c r="E738" s="47"/>
      <c r="F738" s="47"/>
      <c r="G738" s="47"/>
      <c r="H738" s="47"/>
      <c r="I738" s="47"/>
      <c r="J738" s="53" t="str">
        <f t="shared" si="69"/>
        <v>no</v>
      </c>
      <c r="K738" s="64">
        <f t="shared" si="68"/>
        <v>0</v>
      </c>
      <c r="L738" s="64">
        <f t="shared" si="67"/>
        <v>0</v>
      </c>
      <c r="M738" s="64">
        <f t="shared" si="72"/>
        <v>0</v>
      </c>
      <c r="N738" s="64">
        <f t="shared" si="70"/>
        <v>0</v>
      </c>
      <c r="O738" s="64">
        <f t="shared" si="71"/>
        <v>0</v>
      </c>
    </row>
    <row r="739" spans="1:15" s="48" customFormat="1" ht="15" x14ac:dyDescent="0.2">
      <c r="A739" s="44"/>
      <c r="B739" s="45"/>
      <c r="C739" s="46"/>
      <c r="D739" s="46"/>
      <c r="E739" s="47"/>
      <c r="F739" s="47"/>
      <c r="G739" s="47"/>
      <c r="H739" s="47"/>
      <c r="I739" s="47"/>
      <c r="J739" s="53" t="str">
        <f t="shared" si="69"/>
        <v>no</v>
      </c>
      <c r="K739" s="64">
        <f t="shared" si="68"/>
        <v>0</v>
      </c>
      <c r="L739" s="64">
        <f t="shared" si="67"/>
        <v>0</v>
      </c>
      <c r="M739" s="64">
        <f t="shared" si="72"/>
        <v>0</v>
      </c>
      <c r="N739" s="64">
        <f t="shared" si="70"/>
        <v>0</v>
      </c>
      <c r="O739" s="64">
        <f t="shared" si="71"/>
        <v>0</v>
      </c>
    </row>
    <row r="740" spans="1:15" s="48" customFormat="1" ht="15" x14ac:dyDescent="0.2">
      <c r="A740" s="44"/>
      <c r="B740" s="45"/>
      <c r="C740" s="46"/>
      <c r="D740" s="46"/>
      <c r="E740" s="47"/>
      <c r="F740" s="47"/>
      <c r="G740" s="47"/>
      <c r="H740" s="47"/>
      <c r="I740" s="47"/>
      <c r="J740" s="53" t="str">
        <f t="shared" si="69"/>
        <v>no</v>
      </c>
      <c r="K740" s="64">
        <f t="shared" si="68"/>
        <v>0</v>
      </c>
      <c r="L740" s="64">
        <f t="shared" si="67"/>
        <v>0</v>
      </c>
      <c r="M740" s="64">
        <f t="shared" si="72"/>
        <v>0</v>
      </c>
      <c r="N740" s="64">
        <f t="shared" si="70"/>
        <v>0</v>
      </c>
      <c r="O740" s="64">
        <f t="shared" si="71"/>
        <v>0</v>
      </c>
    </row>
    <row r="741" spans="1:15" s="48" customFormat="1" ht="15" x14ac:dyDescent="0.2">
      <c r="A741" s="44"/>
      <c r="B741" s="45"/>
      <c r="C741" s="46"/>
      <c r="D741" s="46"/>
      <c r="E741" s="47"/>
      <c r="F741" s="47"/>
      <c r="G741" s="47"/>
      <c r="H741" s="47"/>
      <c r="I741" s="47"/>
      <c r="J741" s="53" t="str">
        <f t="shared" si="69"/>
        <v>no</v>
      </c>
      <c r="K741" s="64">
        <f t="shared" si="68"/>
        <v>0</v>
      </c>
      <c r="L741" s="64">
        <f t="shared" si="67"/>
        <v>0</v>
      </c>
      <c r="M741" s="64">
        <f t="shared" si="72"/>
        <v>0</v>
      </c>
      <c r="N741" s="64">
        <f t="shared" si="70"/>
        <v>0</v>
      </c>
      <c r="O741" s="64">
        <f t="shared" si="71"/>
        <v>0</v>
      </c>
    </row>
    <row r="742" spans="1:15" s="48" customFormat="1" ht="15" x14ac:dyDescent="0.2">
      <c r="A742" s="44"/>
      <c r="B742" s="45"/>
      <c r="C742" s="46"/>
      <c r="D742" s="46"/>
      <c r="E742" s="47"/>
      <c r="F742" s="47"/>
      <c r="G742" s="47"/>
      <c r="H742" s="47"/>
      <c r="I742" s="47"/>
      <c r="J742" s="53" t="str">
        <f t="shared" si="69"/>
        <v>no</v>
      </c>
      <c r="K742" s="64">
        <f t="shared" si="68"/>
        <v>0</v>
      </c>
      <c r="L742" s="64">
        <f t="shared" si="67"/>
        <v>0</v>
      </c>
      <c r="M742" s="64">
        <f t="shared" si="72"/>
        <v>0</v>
      </c>
      <c r="N742" s="64">
        <f t="shared" si="70"/>
        <v>0</v>
      </c>
      <c r="O742" s="64">
        <f t="shared" si="71"/>
        <v>0</v>
      </c>
    </row>
    <row r="743" spans="1:15" s="48" customFormat="1" ht="15" x14ac:dyDescent="0.2">
      <c r="A743" s="44"/>
      <c r="B743" s="45"/>
      <c r="C743" s="46"/>
      <c r="D743" s="46"/>
      <c r="E743" s="47"/>
      <c r="F743" s="47"/>
      <c r="G743" s="47"/>
      <c r="H743" s="47"/>
      <c r="I743" s="47"/>
      <c r="J743" s="53" t="str">
        <f t="shared" si="69"/>
        <v>no</v>
      </c>
      <c r="K743" s="64">
        <f t="shared" si="68"/>
        <v>0</v>
      </c>
      <c r="L743" s="64">
        <f t="shared" si="67"/>
        <v>0</v>
      </c>
      <c r="M743" s="64">
        <f t="shared" si="72"/>
        <v>0</v>
      </c>
      <c r="N743" s="64">
        <f t="shared" si="70"/>
        <v>0</v>
      </c>
      <c r="O743" s="64">
        <f t="shared" si="71"/>
        <v>0</v>
      </c>
    </row>
    <row r="744" spans="1:15" s="48" customFormat="1" ht="15" x14ac:dyDescent="0.2">
      <c r="A744" s="44"/>
      <c r="B744" s="45"/>
      <c r="C744" s="46"/>
      <c r="D744" s="46"/>
      <c r="E744" s="47"/>
      <c r="F744" s="47"/>
      <c r="G744" s="47"/>
      <c r="H744" s="47"/>
      <c r="I744" s="47"/>
      <c r="J744" s="53" t="str">
        <f t="shared" si="69"/>
        <v>no</v>
      </c>
      <c r="K744" s="64">
        <f t="shared" si="68"/>
        <v>0</v>
      </c>
      <c r="L744" s="64">
        <f t="shared" si="67"/>
        <v>0</v>
      </c>
      <c r="M744" s="64">
        <f t="shared" si="72"/>
        <v>0</v>
      </c>
      <c r="N744" s="64">
        <f t="shared" si="70"/>
        <v>0</v>
      </c>
      <c r="O744" s="64">
        <f t="shared" si="71"/>
        <v>0</v>
      </c>
    </row>
    <row r="745" spans="1:15" s="48" customFormat="1" ht="15" x14ac:dyDescent="0.2">
      <c r="A745" s="44"/>
      <c r="B745" s="45"/>
      <c r="C745" s="46"/>
      <c r="D745" s="46"/>
      <c r="E745" s="47"/>
      <c r="F745" s="47"/>
      <c r="G745" s="47"/>
      <c r="H745" s="47"/>
      <c r="I745" s="47"/>
      <c r="J745" s="53" t="str">
        <f t="shared" si="69"/>
        <v>no</v>
      </c>
      <c r="K745" s="64">
        <f t="shared" si="68"/>
        <v>0</v>
      </c>
      <c r="L745" s="64">
        <f t="shared" si="67"/>
        <v>0</v>
      </c>
      <c r="M745" s="64">
        <f t="shared" si="72"/>
        <v>0</v>
      </c>
      <c r="N745" s="64">
        <f t="shared" si="70"/>
        <v>0</v>
      </c>
      <c r="O745" s="64">
        <f t="shared" si="71"/>
        <v>0</v>
      </c>
    </row>
    <row r="746" spans="1:15" s="48" customFormat="1" ht="15" x14ac:dyDescent="0.2">
      <c r="A746" s="44"/>
      <c r="B746" s="45"/>
      <c r="C746" s="46"/>
      <c r="D746" s="46"/>
      <c r="E746" s="47"/>
      <c r="F746" s="47"/>
      <c r="G746" s="47"/>
      <c r="H746" s="47"/>
      <c r="I746" s="47"/>
      <c r="J746" s="53" t="str">
        <f t="shared" si="69"/>
        <v>no</v>
      </c>
      <c r="K746" s="64">
        <f t="shared" si="68"/>
        <v>0</v>
      </c>
      <c r="L746" s="64">
        <f t="shared" si="67"/>
        <v>0</v>
      </c>
      <c r="M746" s="64">
        <f t="shared" si="72"/>
        <v>0</v>
      </c>
      <c r="N746" s="64">
        <f t="shared" si="70"/>
        <v>0</v>
      </c>
      <c r="O746" s="64">
        <f t="shared" si="71"/>
        <v>0</v>
      </c>
    </row>
    <row r="747" spans="1:15" s="48" customFormat="1" ht="15" x14ac:dyDescent="0.2">
      <c r="A747" s="44"/>
      <c r="B747" s="45"/>
      <c r="C747" s="46"/>
      <c r="D747" s="46"/>
      <c r="E747" s="47"/>
      <c r="F747" s="47"/>
      <c r="G747" s="47"/>
      <c r="H747" s="47"/>
      <c r="I747" s="47"/>
      <c r="J747" s="53" t="str">
        <f t="shared" si="69"/>
        <v>no</v>
      </c>
      <c r="K747" s="64">
        <f t="shared" si="68"/>
        <v>0</v>
      </c>
      <c r="L747" s="64">
        <f t="shared" si="67"/>
        <v>0</v>
      </c>
      <c r="M747" s="64">
        <f t="shared" si="72"/>
        <v>0</v>
      </c>
      <c r="N747" s="64">
        <f t="shared" si="70"/>
        <v>0</v>
      </c>
      <c r="O747" s="64">
        <f t="shared" si="71"/>
        <v>0</v>
      </c>
    </row>
    <row r="748" spans="1:15" s="48" customFormat="1" ht="15" x14ac:dyDescent="0.2">
      <c r="A748" s="44"/>
      <c r="B748" s="45"/>
      <c r="C748" s="46"/>
      <c r="D748" s="46"/>
      <c r="E748" s="47"/>
      <c r="F748" s="47"/>
      <c r="G748" s="47"/>
      <c r="H748" s="47"/>
      <c r="I748" s="47"/>
      <c r="J748" s="53" t="str">
        <f t="shared" si="69"/>
        <v>no</v>
      </c>
      <c r="K748" s="64">
        <f t="shared" si="68"/>
        <v>0</v>
      </c>
      <c r="L748" s="64">
        <f t="shared" si="67"/>
        <v>0</v>
      </c>
      <c r="M748" s="64">
        <f t="shared" si="72"/>
        <v>0</v>
      </c>
      <c r="N748" s="64">
        <f t="shared" si="70"/>
        <v>0</v>
      </c>
      <c r="O748" s="64">
        <f t="shared" si="71"/>
        <v>0</v>
      </c>
    </row>
    <row r="749" spans="1:15" s="48" customFormat="1" ht="15" x14ac:dyDescent="0.2">
      <c r="A749" s="44"/>
      <c r="B749" s="45"/>
      <c r="C749" s="46"/>
      <c r="D749" s="46"/>
      <c r="E749" s="47"/>
      <c r="F749" s="47"/>
      <c r="G749" s="47"/>
      <c r="H749" s="47"/>
      <c r="I749" s="47"/>
      <c r="J749" s="53" t="str">
        <f t="shared" si="69"/>
        <v>no</v>
      </c>
      <c r="K749" s="64">
        <f t="shared" si="68"/>
        <v>0</v>
      </c>
      <c r="L749" s="64">
        <f t="shared" si="67"/>
        <v>0</v>
      </c>
      <c r="M749" s="64">
        <f t="shared" si="72"/>
        <v>0</v>
      </c>
      <c r="N749" s="64">
        <f t="shared" si="70"/>
        <v>0</v>
      </c>
      <c r="O749" s="64">
        <f t="shared" si="71"/>
        <v>0</v>
      </c>
    </row>
    <row r="750" spans="1:15" s="48" customFormat="1" ht="15" x14ac:dyDescent="0.2">
      <c r="A750" s="44"/>
      <c r="B750" s="45"/>
      <c r="C750" s="46"/>
      <c r="D750" s="46"/>
      <c r="E750" s="47"/>
      <c r="F750" s="47"/>
      <c r="G750" s="47"/>
      <c r="H750" s="47"/>
      <c r="I750" s="47"/>
      <c r="J750" s="53" t="str">
        <f t="shared" si="69"/>
        <v>no</v>
      </c>
      <c r="K750" s="64">
        <f t="shared" si="68"/>
        <v>0</v>
      </c>
      <c r="L750" s="64">
        <f t="shared" si="67"/>
        <v>0</v>
      </c>
      <c r="M750" s="64">
        <f t="shared" si="72"/>
        <v>0</v>
      </c>
      <c r="N750" s="64">
        <f t="shared" si="70"/>
        <v>0</v>
      </c>
      <c r="O750" s="64">
        <f t="shared" si="71"/>
        <v>0</v>
      </c>
    </row>
    <row r="751" spans="1:15" s="48" customFormat="1" ht="15" x14ac:dyDescent="0.2">
      <c r="A751" s="44"/>
      <c r="B751" s="45"/>
      <c r="C751" s="46"/>
      <c r="D751" s="46"/>
      <c r="E751" s="47"/>
      <c r="F751" s="47"/>
      <c r="G751" s="47"/>
      <c r="H751" s="47"/>
      <c r="I751" s="47"/>
      <c r="J751" s="53" t="str">
        <f t="shared" si="69"/>
        <v>no</v>
      </c>
      <c r="K751" s="64">
        <f t="shared" si="68"/>
        <v>0</v>
      </c>
      <c r="L751" s="64">
        <f t="shared" si="67"/>
        <v>0</v>
      </c>
      <c r="M751" s="64">
        <f t="shared" si="72"/>
        <v>0</v>
      </c>
      <c r="N751" s="64">
        <f t="shared" si="70"/>
        <v>0</v>
      </c>
      <c r="O751" s="64">
        <f t="shared" si="71"/>
        <v>0</v>
      </c>
    </row>
    <row r="752" spans="1:15" s="48" customFormat="1" ht="15" x14ac:dyDescent="0.2">
      <c r="A752" s="44"/>
      <c r="B752" s="45"/>
      <c r="C752" s="46"/>
      <c r="D752" s="46"/>
      <c r="E752" s="47"/>
      <c r="F752" s="47"/>
      <c r="G752" s="47"/>
      <c r="H752" s="47"/>
      <c r="I752" s="47"/>
      <c r="J752" s="53" t="str">
        <f t="shared" si="69"/>
        <v>no</v>
      </c>
      <c r="K752" s="64">
        <f t="shared" si="68"/>
        <v>0</v>
      </c>
      <c r="L752" s="64">
        <f t="shared" ref="L752:L815" si="73">IF(ISBLANK(I752),0,IF($J752="no",0,IF($I752="No",-(($G752-1)*($C$4*$E752)),$C$4*$E752*(1-$C$6))))</f>
        <v>0</v>
      </c>
      <c r="M752" s="64">
        <f t="shared" si="72"/>
        <v>0</v>
      </c>
      <c r="N752" s="64">
        <f t="shared" si="70"/>
        <v>0</v>
      </c>
      <c r="O752" s="64">
        <f t="shared" si="71"/>
        <v>0</v>
      </c>
    </row>
    <row r="753" spans="1:15" s="48" customFormat="1" ht="15" x14ac:dyDescent="0.2">
      <c r="A753" s="44"/>
      <c r="B753" s="45"/>
      <c r="C753" s="46"/>
      <c r="D753" s="46"/>
      <c r="E753" s="47"/>
      <c r="F753" s="47"/>
      <c r="G753" s="47"/>
      <c r="H753" s="47"/>
      <c r="I753" s="47"/>
      <c r="J753" s="53" t="str">
        <f t="shared" si="69"/>
        <v>no</v>
      </c>
      <c r="K753" s="64">
        <f t="shared" si="68"/>
        <v>0</v>
      </c>
      <c r="L753" s="64">
        <f t="shared" si="73"/>
        <v>0</v>
      </c>
      <c r="M753" s="64">
        <f t="shared" si="72"/>
        <v>0</v>
      </c>
      <c r="N753" s="64">
        <f t="shared" si="70"/>
        <v>0</v>
      </c>
      <c r="O753" s="64">
        <f t="shared" si="71"/>
        <v>0</v>
      </c>
    </row>
    <row r="754" spans="1:15" s="48" customFormat="1" ht="15" x14ac:dyDescent="0.2">
      <c r="A754" s="44"/>
      <c r="B754" s="45"/>
      <c r="C754" s="46"/>
      <c r="D754" s="46"/>
      <c r="E754" s="47"/>
      <c r="F754" s="47"/>
      <c r="G754" s="47"/>
      <c r="H754" s="47"/>
      <c r="I754" s="47"/>
      <c r="J754" s="53" t="str">
        <f t="shared" si="69"/>
        <v>no</v>
      </c>
      <c r="K754" s="64">
        <f t="shared" si="68"/>
        <v>0</v>
      </c>
      <c r="L754" s="64">
        <f t="shared" si="73"/>
        <v>0</v>
      </c>
      <c r="M754" s="64">
        <f t="shared" si="72"/>
        <v>0</v>
      </c>
      <c r="N754" s="64">
        <f t="shared" si="70"/>
        <v>0</v>
      </c>
      <c r="O754" s="64">
        <f t="shared" si="71"/>
        <v>0</v>
      </c>
    </row>
    <row r="755" spans="1:15" s="48" customFormat="1" ht="15" x14ac:dyDescent="0.2">
      <c r="A755" s="44"/>
      <c r="B755" s="45"/>
      <c r="C755" s="46"/>
      <c r="D755" s="46"/>
      <c r="E755" s="47"/>
      <c r="F755" s="47"/>
      <c r="G755" s="47"/>
      <c r="H755" s="47"/>
      <c r="I755" s="47"/>
      <c r="J755" s="53" t="str">
        <f t="shared" si="69"/>
        <v>no</v>
      </c>
      <c r="K755" s="64">
        <f t="shared" ref="K755:K818" si="74">$E755*$C$4</f>
        <v>0</v>
      </c>
      <c r="L755" s="64">
        <f t="shared" si="73"/>
        <v>0</v>
      </c>
      <c r="M755" s="64">
        <f t="shared" si="72"/>
        <v>0</v>
      </c>
      <c r="N755" s="64">
        <f t="shared" si="70"/>
        <v>0</v>
      </c>
      <c r="O755" s="64">
        <f t="shared" si="71"/>
        <v>0</v>
      </c>
    </row>
    <row r="756" spans="1:15" s="48" customFormat="1" ht="15" x14ac:dyDescent="0.2">
      <c r="A756" s="44"/>
      <c r="B756" s="45"/>
      <c r="C756" s="46"/>
      <c r="D756" s="46"/>
      <c r="E756" s="47"/>
      <c r="F756" s="47"/>
      <c r="G756" s="47"/>
      <c r="H756" s="47"/>
      <c r="I756" s="47"/>
      <c r="J756" s="53" t="str">
        <f t="shared" si="69"/>
        <v>no</v>
      </c>
      <c r="K756" s="64">
        <f t="shared" si="74"/>
        <v>0</v>
      </c>
      <c r="L756" s="64">
        <f t="shared" si="73"/>
        <v>0</v>
      </c>
      <c r="M756" s="64">
        <f t="shared" si="72"/>
        <v>0</v>
      </c>
      <c r="N756" s="64">
        <f t="shared" si="70"/>
        <v>0</v>
      </c>
      <c r="O756" s="64">
        <f t="shared" si="71"/>
        <v>0</v>
      </c>
    </row>
    <row r="757" spans="1:15" s="48" customFormat="1" ht="15" x14ac:dyDescent="0.2">
      <c r="A757" s="44"/>
      <c r="B757" s="45"/>
      <c r="C757" s="46"/>
      <c r="D757" s="46"/>
      <c r="E757" s="47"/>
      <c r="F757" s="47"/>
      <c r="G757" s="47"/>
      <c r="H757" s="47"/>
      <c r="I757" s="47"/>
      <c r="J757" s="53" t="str">
        <f t="shared" si="69"/>
        <v>no</v>
      </c>
      <c r="K757" s="64">
        <f t="shared" si="74"/>
        <v>0</v>
      </c>
      <c r="L757" s="64">
        <f t="shared" si="73"/>
        <v>0</v>
      </c>
      <c r="M757" s="64">
        <f t="shared" si="72"/>
        <v>0</v>
      </c>
      <c r="N757" s="64">
        <f t="shared" si="70"/>
        <v>0</v>
      </c>
      <c r="O757" s="64">
        <f t="shared" si="71"/>
        <v>0</v>
      </c>
    </row>
    <row r="758" spans="1:15" s="48" customFormat="1" ht="15" x14ac:dyDescent="0.2">
      <c r="A758" s="44"/>
      <c r="B758" s="45"/>
      <c r="C758" s="46"/>
      <c r="D758" s="46"/>
      <c r="E758" s="47"/>
      <c r="F758" s="47"/>
      <c r="G758" s="47"/>
      <c r="H758" s="47"/>
      <c r="I758" s="47"/>
      <c r="J758" s="53" t="str">
        <f t="shared" si="69"/>
        <v>no</v>
      </c>
      <c r="K758" s="64">
        <f t="shared" si="74"/>
        <v>0</v>
      </c>
      <c r="L758" s="64">
        <f t="shared" si="73"/>
        <v>0</v>
      </c>
      <c r="M758" s="64">
        <f t="shared" si="72"/>
        <v>0</v>
      </c>
      <c r="N758" s="64">
        <f t="shared" si="70"/>
        <v>0</v>
      </c>
      <c r="O758" s="64">
        <f t="shared" si="71"/>
        <v>0</v>
      </c>
    </row>
    <row r="759" spans="1:15" s="48" customFormat="1" ht="15" x14ac:dyDescent="0.2">
      <c r="A759" s="44"/>
      <c r="B759" s="45"/>
      <c r="C759" s="46"/>
      <c r="D759" s="46"/>
      <c r="E759" s="47"/>
      <c r="F759" s="47"/>
      <c r="G759" s="47"/>
      <c r="H759" s="47"/>
      <c r="I759" s="47"/>
      <c r="J759" s="53" t="str">
        <f t="shared" si="69"/>
        <v>no</v>
      </c>
      <c r="K759" s="64">
        <f t="shared" si="74"/>
        <v>0</v>
      </c>
      <c r="L759" s="64">
        <f t="shared" si="73"/>
        <v>0</v>
      </c>
      <c r="M759" s="64">
        <f t="shared" si="72"/>
        <v>0</v>
      </c>
      <c r="N759" s="64">
        <f t="shared" si="70"/>
        <v>0</v>
      </c>
      <c r="O759" s="64">
        <f t="shared" si="71"/>
        <v>0</v>
      </c>
    </row>
    <row r="760" spans="1:15" s="48" customFormat="1" ht="15" x14ac:dyDescent="0.2">
      <c r="A760" s="44"/>
      <c r="B760" s="45"/>
      <c r="C760" s="46"/>
      <c r="D760" s="46"/>
      <c r="E760" s="47"/>
      <c r="F760" s="47"/>
      <c r="G760" s="47"/>
      <c r="H760" s="47"/>
      <c r="I760" s="47"/>
      <c r="J760" s="53" t="str">
        <f t="shared" si="69"/>
        <v>no</v>
      </c>
      <c r="K760" s="64">
        <f t="shared" si="74"/>
        <v>0</v>
      </c>
      <c r="L760" s="64">
        <f t="shared" si="73"/>
        <v>0</v>
      </c>
      <c r="M760" s="64">
        <f t="shared" si="72"/>
        <v>0</v>
      </c>
      <c r="N760" s="64">
        <f t="shared" si="70"/>
        <v>0</v>
      </c>
      <c r="O760" s="64">
        <f t="shared" si="71"/>
        <v>0</v>
      </c>
    </row>
    <row r="761" spans="1:15" s="48" customFormat="1" ht="15" x14ac:dyDescent="0.2">
      <c r="A761" s="44"/>
      <c r="B761" s="45"/>
      <c r="C761" s="46"/>
      <c r="D761" s="46"/>
      <c r="E761" s="47"/>
      <c r="F761" s="47"/>
      <c r="G761" s="47"/>
      <c r="H761" s="47"/>
      <c r="I761" s="47"/>
      <c r="J761" s="53" t="str">
        <f t="shared" si="69"/>
        <v>no</v>
      </c>
      <c r="K761" s="64">
        <f t="shared" si="74"/>
        <v>0</v>
      </c>
      <c r="L761" s="64">
        <f t="shared" si="73"/>
        <v>0</v>
      </c>
      <c r="M761" s="64">
        <f t="shared" si="72"/>
        <v>0</v>
      </c>
      <c r="N761" s="64">
        <f t="shared" si="70"/>
        <v>0</v>
      </c>
      <c r="O761" s="64">
        <f t="shared" si="71"/>
        <v>0</v>
      </c>
    </row>
    <row r="762" spans="1:15" s="48" customFormat="1" ht="15" x14ac:dyDescent="0.2">
      <c r="A762" s="44"/>
      <c r="B762" s="45"/>
      <c r="C762" s="46"/>
      <c r="D762" s="46"/>
      <c r="E762" s="47"/>
      <c r="F762" s="47"/>
      <c r="G762" s="47"/>
      <c r="H762" s="47"/>
      <c r="I762" s="47"/>
      <c r="J762" s="53" t="str">
        <f t="shared" si="69"/>
        <v>no</v>
      </c>
      <c r="K762" s="64">
        <f t="shared" si="74"/>
        <v>0</v>
      </c>
      <c r="L762" s="64">
        <f t="shared" si="73"/>
        <v>0</v>
      </c>
      <c r="M762" s="64">
        <f t="shared" si="72"/>
        <v>0</v>
      </c>
      <c r="N762" s="64">
        <f t="shared" si="70"/>
        <v>0</v>
      </c>
      <c r="O762" s="64">
        <f t="shared" si="71"/>
        <v>0</v>
      </c>
    </row>
    <row r="763" spans="1:15" s="48" customFormat="1" ht="15" x14ac:dyDescent="0.2">
      <c r="A763" s="44"/>
      <c r="B763" s="45"/>
      <c r="C763" s="46"/>
      <c r="D763" s="46"/>
      <c r="E763" s="47"/>
      <c r="F763" s="47"/>
      <c r="G763" s="47"/>
      <c r="H763" s="47"/>
      <c r="I763" s="47"/>
      <c r="J763" s="53" t="str">
        <f t="shared" si="69"/>
        <v>no</v>
      </c>
      <c r="K763" s="64">
        <f t="shared" si="74"/>
        <v>0</v>
      </c>
      <c r="L763" s="64">
        <f t="shared" si="73"/>
        <v>0</v>
      </c>
      <c r="M763" s="64">
        <f t="shared" si="72"/>
        <v>0</v>
      </c>
      <c r="N763" s="64">
        <f t="shared" si="70"/>
        <v>0</v>
      </c>
      <c r="O763" s="64">
        <f t="shared" si="71"/>
        <v>0</v>
      </c>
    </row>
    <row r="764" spans="1:15" s="48" customFormat="1" ht="15" x14ac:dyDescent="0.2">
      <c r="A764" s="44"/>
      <c r="B764" s="45"/>
      <c r="C764" s="46"/>
      <c r="D764" s="46"/>
      <c r="E764" s="47"/>
      <c r="F764" s="47"/>
      <c r="G764" s="47"/>
      <c r="H764" s="47"/>
      <c r="I764" s="47"/>
      <c r="J764" s="53" t="str">
        <f t="shared" si="69"/>
        <v>no</v>
      </c>
      <c r="K764" s="64">
        <f t="shared" si="74"/>
        <v>0</v>
      </c>
      <c r="L764" s="64">
        <f t="shared" si="73"/>
        <v>0</v>
      </c>
      <c r="M764" s="64">
        <f t="shared" si="72"/>
        <v>0</v>
      </c>
      <c r="N764" s="64">
        <f t="shared" si="70"/>
        <v>0</v>
      </c>
      <c r="O764" s="64">
        <f t="shared" si="71"/>
        <v>0</v>
      </c>
    </row>
    <row r="765" spans="1:15" s="48" customFormat="1" ht="15" x14ac:dyDescent="0.2">
      <c r="A765" s="44"/>
      <c r="B765" s="45"/>
      <c r="C765" s="46"/>
      <c r="D765" s="46"/>
      <c r="E765" s="47"/>
      <c r="F765" s="47"/>
      <c r="G765" s="47"/>
      <c r="H765" s="47"/>
      <c r="I765" s="47"/>
      <c r="J765" s="53" t="str">
        <f t="shared" ref="J765:J828" si="75">IF(ISBLANK(G765),"no",IF($I765="NR","no",IF($D765="0-0 at half time","no",IF($G765&lt;=$C$8,"yes","no"))))</f>
        <v>no</v>
      </c>
      <c r="K765" s="64">
        <f t="shared" si="74"/>
        <v>0</v>
      </c>
      <c r="L765" s="64">
        <f t="shared" si="73"/>
        <v>0</v>
      </c>
      <c r="M765" s="64">
        <f t="shared" si="72"/>
        <v>0</v>
      </c>
      <c r="N765" s="64">
        <f t="shared" si="70"/>
        <v>0</v>
      </c>
      <c r="O765" s="64">
        <f t="shared" si="71"/>
        <v>0</v>
      </c>
    </row>
    <row r="766" spans="1:15" s="48" customFormat="1" ht="15" x14ac:dyDescent="0.2">
      <c r="A766" s="44"/>
      <c r="B766" s="45"/>
      <c r="C766" s="46"/>
      <c r="D766" s="46"/>
      <c r="E766" s="47"/>
      <c r="F766" s="47"/>
      <c r="G766" s="47"/>
      <c r="H766" s="47"/>
      <c r="I766" s="47"/>
      <c r="J766" s="53" t="str">
        <f t="shared" si="75"/>
        <v>no</v>
      </c>
      <c r="K766" s="64">
        <f t="shared" si="74"/>
        <v>0</v>
      </c>
      <c r="L766" s="64">
        <f t="shared" si="73"/>
        <v>0</v>
      </c>
      <c r="M766" s="64">
        <f t="shared" si="72"/>
        <v>0</v>
      </c>
      <c r="N766" s="64">
        <f t="shared" si="70"/>
        <v>0</v>
      </c>
      <c r="O766" s="64">
        <f t="shared" si="71"/>
        <v>0</v>
      </c>
    </row>
    <row r="767" spans="1:15" s="48" customFormat="1" ht="15" x14ac:dyDescent="0.2">
      <c r="A767" s="44"/>
      <c r="B767" s="45"/>
      <c r="C767" s="46"/>
      <c r="D767" s="46"/>
      <c r="E767" s="47"/>
      <c r="F767" s="47"/>
      <c r="G767" s="47"/>
      <c r="H767" s="47"/>
      <c r="I767" s="47"/>
      <c r="J767" s="53" t="str">
        <f t="shared" si="75"/>
        <v>no</v>
      </c>
      <c r="K767" s="64">
        <f t="shared" si="74"/>
        <v>0</v>
      </c>
      <c r="L767" s="64">
        <f t="shared" si="73"/>
        <v>0</v>
      </c>
      <c r="M767" s="64">
        <f t="shared" si="72"/>
        <v>0</v>
      </c>
      <c r="N767" s="64">
        <f t="shared" si="70"/>
        <v>0</v>
      </c>
      <c r="O767" s="64">
        <f t="shared" si="71"/>
        <v>0</v>
      </c>
    </row>
    <row r="768" spans="1:15" s="48" customFormat="1" ht="15" x14ac:dyDescent="0.2">
      <c r="A768" s="44"/>
      <c r="B768" s="45"/>
      <c r="C768" s="46"/>
      <c r="D768" s="46"/>
      <c r="E768" s="47"/>
      <c r="F768" s="47"/>
      <c r="G768" s="47"/>
      <c r="H768" s="47"/>
      <c r="I768" s="47"/>
      <c r="J768" s="53" t="str">
        <f t="shared" si="75"/>
        <v>no</v>
      </c>
      <c r="K768" s="64">
        <f t="shared" si="74"/>
        <v>0</v>
      </c>
      <c r="L768" s="64">
        <f t="shared" si="73"/>
        <v>0</v>
      </c>
      <c r="M768" s="64">
        <f t="shared" si="72"/>
        <v>0</v>
      </c>
      <c r="N768" s="64">
        <f t="shared" si="70"/>
        <v>0</v>
      </c>
      <c r="O768" s="64">
        <f t="shared" si="71"/>
        <v>0</v>
      </c>
    </row>
    <row r="769" spans="1:15" s="48" customFormat="1" ht="15" x14ac:dyDescent="0.2">
      <c r="A769" s="44"/>
      <c r="B769" s="45"/>
      <c r="C769" s="46"/>
      <c r="D769" s="46"/>
      <c r="E769" s="47"/>
      <c r="F769" s="47"/>
      <c r="G769" s="47"/>
      <c r="H769" s="47"/>
      <c r="I769" s="47"/>
      <c r="J769" s="53" t="str">
        <f t="shared" si="75"/>
        <v>no</v>
      </c>
      <c r="K769" s="64">
        <f t="shared" si="74"/>
        <v>0</v>
      </c>
      <c r="L769" s="64">
        <f t="shared" si="73"/>
        <v>0</v>
      </c>
      <c r="M769" s="64">
        <f t="shared" si="72"/>
        <v>0</v>
      </c>
      <c r="N769" s="64">
        <f t="shared" si="70"/>
        <v>0</v>
      </c>
      <c r="O769" s="64">
        <f t="shared" si="71"/>
        <v>0</v>
      </c>
    </row>
    <row r="770" spans="1:15" s="48" customFormat="1" ht="15" x14ac:dyDescent="0.2">
      <c r="A770" s="44"/>
      <c r="B770" s="45"/>
      <c r="C770" s="46"/>
      <c r="D770" s="46"/>
      <c r="E770" s="47"/>
      <c r="F770" s="47"/>
      <c r="G770" s="47"/>
      <c r="H770" s="47"/>
      <c r="I770" s="47"/>
      <c r="J770" s="53" t="str">
        <f t="shared" si="75"/>
        <v>no</v>
      </c>
      <c r="K770" s="64">
        <f t="shared" si="74"/>
        <v>0</v>
      </c>
      <c r="L770" s="64">
        <f t="shared" si="73"/>
        <v>0</v>
      </c>
      <c r="M770" s="64">
        <f t="shared" si="72"/>
        <v>0</v>
      </c>
      <c r="N770" s="64">
        <f t="shared" si="70"/>
        <v>0</v>
      </c>
      <c r="O770" s="64">
        <f t="shared" si="71"/>
        <v>0</v>
      </c>
    </row>
    <row r="771" spans="1:15" s="48" customFormat="1" ht="15" x14ac:dyDescent="0.2">
      <c r="A771" s="44"/>
      <c r="B771" s="45"/>
      <c r="C771" s="46"/>
      <c r="D771" s="46"/>
      <c r="E771" s="47"/>
      <c r="F771" s="47"/>
      <c r="G771" s="47"/>
      <c r="H771" s="47"/>
      <c r="I771" s="47"/>
      <c r="J771" s="53" t="str">
        <f t="shared" si="75"/>
        <v>no</v>
      </c>
      <c r="K771" s="64">
        <f t="shared" si="74"/>
        <v>0</v>
      </c>
      <c r="L771" s="64">
        <f t="shared" si="73"/>
        <v>0</v>
      </c>
      <c r="M771" s="64">
        <f t="shared" si="72"/>
        <v>0</v>
      </c>
      <c r="N771" s="64">
        <f t="shared" si="70"/>
        <v>0</v>
      </c>
      <c r="O771" s="64">
        <f t="shared" si="71"/>
        <v>0</v>
      </c>
    </row>
    <row r="772" spans="1:15" s="48" customFormat="1" ht="15" x14ac:dyDescent="0.2">
      <c r="A772" s="44"/>
      <c r="B772" s="45"/>
      <c r="C772" s="46"/>
      <c r="D772" s="46"/>
      <c r="E772" s="47"/>
      <c r="F772" s="47"/>
      <c r="G772" s="47"/>
      <c r="H772" s="47"/>
      <c r="I772" s="47"/>
      <c r="J772" s="53" t="str">
        <f t="shared" si="75"/>
        <v>no</v>
      </c>
      <c r="K772" s="64">
        <f t="shared" si="74"/>
        <v>0</v>
      </c>
      <c r="L772" s="64">
        <f t="shared" si="73"/>
        <v>0</v>
      </c>
      <c r="M772" s="64">
        <f t="shared" si="72"/>
        <v>0</v>
      </c>
      <c r="N772" s="64">
        <f t="shared" si="70"/>
        <v>0</v>
      </c>
      <c r="O772" s="64">
        <f t="shared" si="71"/>
        <v>0</v>
      </c>
    </row>
    <row r="773" spans="1:15" s="48" customFormat="1" ht="15" x14ac:dyDescent="0.2">
      <c r="A773" s="44"/>
      <c r="B773" s="45"/>
      <c r="C773" s="46"/>
      <c r="D773" s="46"/>
      <c r="E773" s="47"/>
      <c r="F773" s="47"/>
      <c r="G773" s="47"/>
      <c r="H773" s="47"/>
      <c r="I773" s="47"/>
      <c r="J773" s="53" t="str">
        <f t="shared" si="75"/>
        <v>no</v>
      </c>
      <c r="K773" s="64">
        <f t="shared" si="74"/>
        <v>0</v>
      </c>
      <c r="L773" s="64">
        <f t="shared" si="73"/>
        <v>0</v>
      </c>
      <c r="M773" s="64">
        <f t="shared" si="72"/>
        <v>0</v>
      </c>
      <c r="N773" s="64">
        <f t="shared" si="70"/>
        <v>0</v>
      </c>
      <c r="O773" s="64">
        <f t="shared" si="71"/>
        <v>0</v>
      </c>
    </row>
    <row r="774" spans="1:15" s="48" customFormat="1" ht="15" x14ac:dyDescent="0.2">
      <c r="A774" s="44"/>
      <c r="B774" s="45"/>
      <c r="C774" s="46"/>
      <c r="D774" s="46"/>
      <c r="E774" s="47"/>
      <c r="F774" s="47"/>
      <c r="G774" s="47"/>
      <c r="H774" s="47"/>
      <c r="I774" s="47"/>
      <c r="J774" s="53" t="str">
        <f t="shared" si="75"/>
        <v>no</v>
      </c>
      <c r="K774" s="64">
        <f t="shared" si="74"/>
        <v>0</v>
      </c>
      <c r="L774" s="64">
        <f t="shared" si="73"/>
        <v>0</v>
      </c>
      <c r="M774" s="64">
        <f t="shared" si="72"/>
        <v>0</v>
      </c>
      <c r="N774" s="64">
        <f t="shared" si="70"/>
        <v>0</v>
      </c>
      <c r="O774" s="64">
        <f t="shared" si="71"/>
        <v>0</v>
      </c>
    </row>
    <row r="775" spans="1:15" s="48" customFormat="1" ht="15" x14ac:dyDescent="0.2">
      <c r="A775" s="44"/>
      <c r="B775" s="45"/>
      <c r="C775" s="46"/>
      <c r="D775" s="46"/>
      <c r="E775" s="47"/>
      <c r="F775" s="47"/>
      <c r="G775" s="47"/>
      <c r="H775" s="47"/>
      <c r="I775" s="47"/>
      <c r="J775" s="53" t="str">
        <f t="shared" si="75"/>
        <v>no</v>
      </c>
      <c r="K775" s="64">
        <f t="shared" si="74"/>
        <v>0</v>
      </c>
      <c r="L775" s="64">
        <f t="shared" si="73"/>
        <v>0</v>
      </c>
      <c r="M775" s="64">
        <f t="shared" si="72"/>
        <v>0</v>
      </c>
      <c r="N775" s="64">
        <f t="shared" si="70"/>
        <v>0</v>
      </c>
      <c r="O775" s="64">
        <f t="shared" si="71"/>
        <v>0</v>
      </c>
    </row>
    <row r="776" spans="1:15" s="48" customFormat="1" ht="15" x14ac:dyDescent="0.2">
      <c r="A776" s="44"/>
      <c r="B776" s="45"/>
      <c r="C776" s="46"/>
      <c r="D776" s="46"/>
      <c r="E776" s="47"/>
      <c r="F776" s="47"/>
      <c r="G776" s="47"/>
      <c r="H776" s="47"/>
      <c r="I776" s="47"/>
      <c r="J776" s="53" t="str">
        <f t="shared" si="75"/>
        <v>no</v>
      </c>
      <c r="K776" s="64">
        <f t="shared" si="74"/>
        <v>0</v>
      </c>
      <c r="L776" s="64">
        <f t="shared" si="73"/>
        <v>0</v>
      </c>
      <c r="M776" s="64">
        <f t="shared" si="72"/>
        <v>0</v>
      </c>
      <c r="N776" s="64">
        <f t="shared" si="70"/>
        <v>0</v>
      </c>
      <c r="O776" s="64">
        <f t="shared" si="71"/>
        <v>0</v>
      </c>
    </row>
    <row r="777" spans="1:15" s="48" customFormat="1" ht="15" x14ac:dyDescent="0.2">
      <c r="A777" s="44"/>
      <c r="B777" s="45"/>
      <c r="C777" s="46"/>
      <c r="D777" s="46"/>
      <c r="E777" s="47"/>
      <c r="F777" s="47"/>
      <c r="G777" s="47"/>
      <c r="H777" s="47"/>
      <c r="I777" s="47"/>
      <c r="J777" s="53" t="str">
        <f t="shared" si="75"/>
        <v>no</v>
      </c>
      <c r="K777" s="64">
        <f t="shared" si="74"/>
        <v>0</v>
      </c>
      <c r="L777" s="64">
        <f t="shared" si="73"/>
        <v>0</v>
      </c>
      <c r="M777" s="64">
        <f t="shared" si="72"/>
        <v>0</v>
      </c>
      <c r="N777" s="64">
        <f t="shared" si="70"/>
        <v>0</v>
      </c>
      <c r="O777" s="64">
        <f t="shared" si="71"/>
        <v>0</v>
      </c>
    </row>
    <row r="778" spans="1:15" s="48" customFormat="1" ht="15" x14ac:dyDescent="0.2">
      <c r="A778" s="44"/>
      <c r="B778" s="45"/>
      <c r="C778" s="46"/>
      <c r="D778" s="46"/>
      <c r="E778" s="47"/>
      <c r="F778" s="47"/>
      <c r="G778" s="47"/>
      <c r="H778" s="47"/>
      <c r="I778" s="47"/>
      <c r="J778" s="53" t="str">
        <f t="shared" si="75"/>
        <v>no</v>
      </c>
      <c r="K778" s="64">
        <f t="shared" si="74"/>
        <v>0</v>
      </c>
      <c r="L778" s="64">
        <f t="shared" si="73"/>
        <v>0</v>
      </c>
      <c r="M778" s="64">
        <f t="shared" si="72"/>
        <v>0</v>
      </c>
      <c r="N778" s="64">
        <f t="shared" si="70"/>
        <v>0</v>
      </c>
      <c r="O778" s="64">
        <f t="shared" si="71"/>
        <v>0</v>
      </c>
    </row>
    <row r="779" spans="1:15" s="48" customFormat="1" ht="15" x14ac:dyDescent="0.2">
      <c r="A779" s="44"/>
      <c r="B779" s="45"/>
      <c r="C779" s="46"/>
      <c r="D779" s="46"/>
      <c r="E779" s="47"/>
      <c r="F779" s="47"/>
      <c r="G779" s="47"/>
      <c r="H779" s="47"/>
      <c r="I779" s="47"/>
      <c r="J779" s="53" t="str">
        <f t="shared" si="75"/>
        <v>no</v>
      </c>
      <c r="K779" s="64">
        <f t="shared" si="74"/>
        <v>0</v>
      </c>
      <c r="L779" s="64">
        <f t="shared" si="73"/>
        <v>0</v>
      </c>
      <c r="M779" s="64">
        <f t="shared" si="72"/>
        <v>0</v>
      </c>
      <c r="N779" s="64">
        <f t="shared" si="70"/>
        <v>0</v>
      </c>
      <c r="O779" s="64">
        <f t="shared" si="71"/>
        <v>0</v>
      </c>
    </row>
    <row r="780" spans="1:15" s="48" customFormat="1" ht="15" x14ac:dyDescent="0.2">
      <c r="A780" s="44"/>
      <c r="B780" s="45"/>
      <c r="C780" s="46"/>
      <c r="D780" s="46"/>
      <c r="E780" s="47"/>
      <c r="F780" s="47"/>
      <c r="G780" s="47"/>
      <c r="H780" s="47"/>
      <c r="I780" s="47"/>
      <c r="J780" s="53" t="str">
        <f t="shared" si="75"/>
        <v>no</v>
      </c>
      <c r="K780" s="64">
        <f t="shared" si="74"/>
        <v>0</v>
      </c>
      <c r="L780" s="64">
        <f t="shared" si="73"/>
        <v>0</v>
      </c>
      <c r="M780" s="64">
        <f t="shared" si="72"/>
        <v>0</v>
      </c>
      <c r="N780" s="64">
        <f t="shared" ref="N780:N843" si="76">IF(J780="no",0,$E780*$C$5)</f>
        <v>0</v>
      </c>
      <c r="O780" s="64">
        <f t="shared" ref="O780:O843" si="77">IF(ISBLANK(I780),0,IF(L780&lt;0,-N780,IF(L780=0,0,((N780/($G780-1))*(1-$C$6)))))</f>
        <v>0</v>
      </c>
    </row>
    <row r="781" spans="1:15" s="48" customFormat="1" ht="15" x14ac:dyDescent="0.2">
      <c r="A781" s="44"/>
      <c r="B781" s="45"/>
      <c r="C781" s="46"/>
      <c r="D781" s="46"/>
      <c r="E781" s="47"/>
      <c r="F781" s="47"/>
      <c r="G781" s="47"/>
      <c r="H781" s="47"/>
      <c r="I781" s="47"/>
      <c r="J781" s="53" t="str">
        <f t="shared" si="75"/>
        <v>no</v>
      </c>
      <c r="K781" s="64">
        <f t="shared" si="74"/>
        <v>0</v>
      </c>
      <c r="L781" s="64">
        <f t="shared" si="73"/>
        <v>0</v>
      </c>
      <c r="M781" s="64">
        <f t="shared" si="72"/>
        <v>0</v>
      </c>
      <c r="N781" s="64">
        <f t="shared" si="76"/>
        <v>0</v>
      </c>
      <c r="O781" s="64">
        <f t="shared" si="77"/>
        <v>0</v>
      </c>
    </row>
    <row r="782" spans="1:15" s="48" customFormat="1" ht="15" x14ac:dyDescent="0.2">
      <c r="A782" s="44"/>
      <c r="B782" s="45"/>
      <c r="C782" s="46"/>
      <c r="D782" s="46"/>
      <c r="E782" s="47"/>
      <c r="F782" s="47"/>
      <c r="G782" s="47"/>
      <c r="H782" s="47"/>
      <c r="I782" s="47"/>
      <c r="J782" s="53" t="str">
        <f t="shared" si="75"/>
        <v>no</v>
      </c>
      <c r="K782" s="64">
        <f t="shared" si="74"/>
        <v>0</v>
      </c>
      <c r="L782" s="64">
        <f t="shared" si="73"/>
        <v>0</v>
      </c>
      <c r="M782" s="64">
        <f t="shared" si="72"/>
        <v>0</v>
      </c>
      <c r="N782" s="64">
        <f t="shared" si="76"/>
        <v>0</v>
      </c>
      <c r="O782" s="64">
        <f t="shared" si="77"/>
        <v>0</v>
      </c>
    </row>
    <row r="783" spans="1:15" s="48" customFormat="1" ht="15" x14ac:dyDescent="0.2">
      <c r="A783" s="44"/>
      <c r="B783" s="45"/>
      <c r="C783" s="46"/>
      <c r="D783" s="46"/>
      <c r="E783" s="47"/>
      <c r="F783" s="47"/>
      <c r="G783" s="47"/>
      <c r="H783" s="47"/>
      <c r="I783" s="47"/>
      <c r="J783" s="53" t="str">
        <f t="shared" si="75"/>
        <v>no</v>
      </c>
      <c r="K783" s="64">
        <f t="shared" si="74"/>
        <v>0</v>
      </c>
      <c r="L783" s="64">
        <f t="shared" si="73"/>
        <v>0</v>
      </c>
      <c r="M783" s="64">
        <f t="shared" si="72"/>
        <v>0</v>
      </c>
      <c r="N783" s="64">
        <f t="shared" si="76"/>
        <v>0</v>
      </c>
      <c r="O783" s="64">
        <f t="shared" si="77"/>
        <v>0</v>
      </c>
    </row>
    <row r="784" spans="1:15" s="48" customFormat="1" ht="15" x14ac:dyDescent="0.2">
      <c r="A784" s="44"/>
      <c r="B784" s="45"/>
      <c r="C784" s="46"/>
      <c r="D784" s="46"/>
      <c r="E784" s="47"/>
      <c r="F784" s="47"/>
      <c r="G784" s="47"/>
      <c r="H784" s="47"/>
      <c r="I784" s="47"/>
      <c r="J784" s="53" t="str">
        <f t="shared" si="75"/>
        <v>no</v>
      </c>
      <c r="K784" s="64">
        <f t="shared" si="74"/>
        <v>0</v>
      </c>
      <c r="L784" s="64">
        <f t="shared" si="73"/>
        <v>0</v>
      </c>
      <c r="M784" s="64">
        <f t="shared" si="72"/>
        <v>0</v>
      </c>
      <c r="N784" s="64">
        <f t="shared" si="76"/>
        <v>0</v>
      </c>
      <c r="O784" s="64">
        <f t="shared" si="77"/>
        <v>0</v>
      </c>
    </row>
    <row r="785" spans="1:15" s="48" customFormat="1" ht="15" x14ac:dyDescent="0.2">
      <c r="A785" s="44"/>
      <c r="B785" s="45"/>
      <c r="C785" s="46"/>
      <c r="D785" s="46"/>
      <c r="E785" s="47"/>
      <c r="F785" s="47"/>
      <c r="G785" s="47"/>
      <c r="H785" s="47"/>
      <c r="I785" s="47"/>
      <c r="J785" s="53" t="str">
        <f t="shared" si="75"/>
        <v>no</v>
      </c>
      <c r="K785" s="64">
        <f t="shared" si="74"/>
        <v>0</v>
      </c>
      <c r="L785" s="64">
        <f t="shared" si="73"/>
        <v>0</v>
      </c>
      <c r="M785" s="64">
        <f t="shared" si="72"/>
        <v>0</v>
      </c>
      <c r="N785" s="64">
        <f t="shared" si="76"/>
        <v>0</v>
      </c>
      <c r="O785" s="64">
        <f t="shared" si="77"/>
        <v>0</v>
      </c>
    </row>
    <row r="786" spans="1:15" s="48" customFormat="1" ht="15" x14ac:dyDescent="0.2">
      <c r="A786" s="44"/>
      <c r="B786" s="45"/>
      <c r="C786" s="46"/>
      <c r="D786" s="46"/>
      <c r="E786" s="47"/>
      <c r="F786" s="47"/>
      <c r="G786" s="47"/>
      <c r="H786" s="47"/>
      <c r="I786" s="47"/>
      <c r="J786" s="53" t="str">
        <f t="shared" si="75"/>
        <v>no</v>
      </c>
      <c r="K786" s="64">
        <f t="shared" si="74"/>
        <v>0</v>
      </c>
      <c r="L786" s="64">
        <f t="shared" si="73"/>
        <v>0</v>
      </c>
      <c r="M786" s="64">
        <f t="shared" si="72"/>
        <v>0</v>
      </c>
      <c r="N786" s="64">
        <f t="shared" si="76"/>
        <v>0</v>
      </c>
      <c r="O786" s="64">
        <f t="shared" si="77"/>
        <v>0</v>
      </c>
    </row>
    <row r="787" spans="1:15" s="48" customFormat="1" ht="15" x14ac:dyDescent="0.2">
      <c r="A787" s="44"/>
      <c r="B787" s="45"/>
      <c r="C787" s="46"/>
      <c r="D787" s="46"/>
      <c r="E787" s="47"/>
      <c r="F787" s="47"/>
      <c r="G787" s="47"/>
      <c r="H787" s="47"/>
      <c r="I787" s="47"/>
      <c r="J787" s="53" t="str">
        <f t="shared" si="75"/>
        <v>no</v>
      </c>
      <c r="K787" s="64">
        <f t="shared" si="74"/>
        <v>0</v>
      </c>
      <c r="L787" s="64">
        <f t="shared" si="73"/>
        <v>0</v>
      </c>
      <c r="M787" s="64">
        <f t="shared" si="72"/>
        <v>0</v>
      </c>
      <c r="N787" s="64">
        <f t="shared" si="76"/>
        <v>0</v>
      </c>
      <c r="O787" s="64">
        <f t="shared" si="77"/>
        <v>0</v>
      </c>
    </row>
    <row r="788" spans="1:15" s="48" customFormat="1" ht="15" x14ac:dyDescent="0.2">
      <c r="A788" s="44"/>
      <c r="B788" s="45"/>
      <c r="C788" s="46"/>
      <c r="D788" s="46"/>
      <c r="E788" s="47"/>
      <c r="F788" s="47"/>
      <c r="G788" s="47"/>
      <c r="H788" s="47"/>
      <c r="I788" s="47"/>
      <c r="J788" s="53" t="str">
        <f t="shared" si="75"/>
        <v>no</v>
      </c>
      <c r="K788" s="64">
        <f t="shared" si="74"/>
        <v>0</v>
      </c>
      <c r="L788" s="64">
        <f t="shared" si="73"/>
        <v>0</v>
      </c>
      <c r="M788" s="64">
        <f t="shared" si="72"/>
        <v>0</v>
      </c>
      <c r="N788" s="64">
        <f t="shared" si="76"/>
        <v>0</v>
      </c>
      <c r="O788" s="64">
        <f t="shared" si="77"/>
        <v>0</v>
      </c>
    </row>
    <row r="789" spans="1:15" s="48" customFormat="1" ht="15" x14ac:dyDescent="0.2">
      <c r="A789" s="44"/>
      <c r="B789" s="45"/>
      <c r="C789" s="46"/>
      <c r="D789" s="46"/>
      <c r="E789" s="47"/>
      <c r="F789" s="47"/>
      <c r="G789" s="47"/>
      <c r="H789" s="47"/>
      <c r="I789" s="47"/>
      <c r="J789" s="53" t="str">
        <f t="shared" si="75"/>
        <v>no</v>
      </c>
      <c r="K789" s="64">
        <f t="shared" si="74"/>
        <v>0</v>
      </c>
      <c r="L789" s="64">
        <f t="shared" si="73"/>
        <v>0</v>
      </c>
      <c r="M789" s="64">
        <f t="shared" si="72"/>
        <v>0</v>
      </c>
      <c r="N789" s="64">
        <f t="shared" si="76"/>
        <v>0</v>
      </c>
      <c r="O789" s="64">
        <f t="shared" si="77"/>
        <v>0</v>
      </c>
    </row>
    <row r="790" spans="1:15" s="48" customFormat="1" ht="15" x14ac:dyDescent="0.2">
      <c r="A790" s="44"/>
      <c r="B790" s="45"/>
      <c r="C790" s="46"/>
      <c r="D790" s="46"/>
      <c r="E790" s="47"/>
      <c r="F790" s="47"/>
      <c r="G790" s="47"/>
      <c r="H790" s="47"/>
      <c r="I790" s="47"/>
      <c r="J790" s="53" t="str">
        <f t="shared" si="75"/>
        <v>no</v>
      </c>
      <c r="K790" s="64">
        <f t="shared" si="74"/>
        <v>0</v>
      </c>
      <c r="L790" s="64">
        <f t="shared" si="73"/>
        <v>0</v>
      </c>
      <c r="M790" s="64">
        <f t="shared" si="72"/>
        <v>0</v>
      </c>
      <c r="N790" s="64">
        <f t="shared" si="76"/>
        <v>0</v>
      </c>
      <c r="O790" s="64">
        <f t="shared" si="77"/>
        <v>0</v>
      </c>
    </row>
    <row r="791" spans="1:15" s="48" customFormat="1" ht="15" x14ac:dyDescent="0.2">
      <c r="A791" s="44"/>
      <c r="B791" s="45"/>
      <c r="C791" s="46"/>
      <c r="D791" s="46"/>
      <c r="E791" s="47"/>
      <c r="F791" s="47"/>
      <c r="G791" s="47"/>
      <c r="H791" s="47"/>
      <c r="I791" s="47"/>
      <c r="J791" s="53" t="str">
        <f t="shared" si="75"/>
        <v>no</v>
      </c>
      <c r="K791" s="64">
        <f t="shared" si="74"/>
        <v>0</v>
      </c>
      <c r="L791" s="64">
        <f t="shared" si="73"/>
        <v>0</v>
      </c>
      <c r="M791" s="64">
        <f t="shared" si="72"/>
        <v>0</v>
      </c>
      <c r="N791" s="64">
        <f t="shared" si="76"/>
        <v>0</v>
      </c>
      <c r="O791" s="64">
        <f t="shared" si="77"/>
        <v>0</v>
      </c>
    </row>
    <row r="792" spans="1:15" s="48" customFormat="1" ht="15" x14ac:dyDescent="0.2">
      <c r="A792" s="44"/>
      <c r="B792" s="45"/>
      <c r="C792" s="46"/>
      <c r="D792" s="46"/>
      <c r="E792" s="47"/>
      <c r="F792" s="47"/>
      <c r="G792" s="47"/>
      <c r="H792" s="47"/>
      <c r="I792" s="47"/>
      <c r="J792" s="53" t="str">
        <f t="shared" si="75"/>
        <v>no</v>
      </c>
      <c r="K792" s="64">
        <f t="shared" si="74"/>
        <v>0</v>
      </c>
      <c r="L792" s="64">
        <f t="shared" si="73"/>
        <v>0</v>
      </c>
      <c r="M792" s="64">
        <f t="shared" si="72"/>
        <v>0</v>
      </c>
      <c r="N792" s="64">
        <f t="shared" si="76"/>
        <v>0</v>
      </c>
      <c r="O792" s="64">
        <f t="shared" si="77"/>
        <v>0</v>
      </c>
    </row>
    <row r="793" spans="1:15" s="48" customFormat="1" ht="15" x14ac:dyDescent="0.2">
      <c r="A793" s="44"/>
      <c r="B793" s="45"/>
      <c r="C793" s="46"/>
      <c r="D793" s="46"/>
      <c r="E793" s="47"/>
      <c r="F793" s="47"/>
      <c r="G793" s="47"/>
      <c r="H793" s="47"/>
      <c r="I793" s="47"/>
      <c r="J793" s="53" t="str">
        <f t="shared" si="75"/>
        <v>no</v>
      </c>
      <c r="K793" s="64">
        <f t="shared" si="74"/>
        <v>0</v>
      </c>
      <c r="L793" s="64">
        <f t="shared" si="73"/>
        <v>0</v>
      </c>
      <c r="M793" s="64">
        <f t="shared" si="72"/>
        <v>0</v>
      </c>
      <c r="N793" s="64">
        <f t="shared" si="76"/>
        <v>0</v>
      </c>
      <c r="O793" s="64">
        <f t="shared" si="77"/>
        <v>0</v>
      </c>
    </row>
    <row r="794" spans="1:15" s="48" customFormat="1" ht="15" x14ac:dyDescent="0.2">
      <c r="A794" s="44"/>
      <c r="B794" s="45"/>
      <c r="C794" s="46"/>
      <c r="D794" s="46"/>
      <c r="E794" s="47"/>
      <c r="F794" s="47"/>
      <c r="G794" s="47"/>
      <c r="H794" s="47"/>
      <c r="I794" s="47"/>
      <c r="J794" s="53" t="str">
        <f t="shared" si="75"/>
        <v>no</v>
      </c>
      <c r="K794" s="64">
        <f t="shared" si="74"/>
        <v>0</v>
      </c>
      <c r="L794" s="64">
        <f t="shared" si="73"/>
        <v>0</v>
      </c>
      <c r="M794" s="64">
        <f t="shared" si="72"/>
        <v>0</v>
      </c>
      <c r="N794" s="64">
        <f t="shared" si="76"/>
        <v>0</v>
      </c>
      <c r="O794" s="64">
        <f t="shared" si="77"/>
        <v>0</v>
      </c>
    </row>
    <row r="795" spans="1:15" s="48" customFormat="1" ht="15" x14ac:dyDescent="0.2">
      <c r="A795" s="44"/>
      <c r="B795" s="45"/>
      <c r="C795" s="46"/>
      <c r="D795" s="46"/>
      <c r="E795" s="47"/>
      <c r="F795" s="47"/>
      <c r="G795" s="47"/>
      <c r="H795" s="47"/>
      <c r="I795" s="47"/>
      <c r="J795" s="53" t="str">
        <f t="shared" si="75"/>
        <v>no</v>
      </c>
      <c r="K795" s="64">
        <f t="shared" si="74"/>
        <v>0</v>
      </c>
      <c r="L795" s="64">
        <f t="shared" si="73"/>
        <v>0</v>
      </c>
      <c r="M795" s="64">
        <f t="shared" si="72"/>
        <v>0</v>
      </c>
      <c r="N795" s="64">
        <f t="shared" si="76"/>
        <v>0</v>
      </c>
      <c r="O795" s="64">
        <f t="shared" si="77"/>
        <v>0</v>
      </c>
    </row>
    <row r="796" spans="1:15" s="48" customFormat="1" ht="15" x14ac:dyDescent="0.2">
      <c r="A796" s="44"/>
      <c r="B796" s="45"/>
      <c r="C796" s="46"/>
      <c r="D796" s="46"/>
      <c r="E796" s="47"/>
      <c r="F796" s="47"/>
      <c r="G796" s="47"/>
      <c r="H796" s="47"/>
      <c r="I796" s="47"/>
      <c r="J796" s="53" t="str">
        <f t="shared" si="75"/>
        <v>no</v>
      </c>
      <c r="K796" s="64">
        <f t="shared" si="74"/>
        <v>0</v>
      </c>
      <c r="L796" s="64">
        <f t="shared" si="73"/>
        <v>0</v>
      </c>
      <c r="M796" s="64">
        <f t="shared" ref="M796:M859" si="78">IF($J796="yes",($G796-1)*$C$4*$E796,0)</f>
        <v>0</v>
      </c>
      <c r="N796" s="64">
        <f t="shared" si="76"/>
        <v>0</v>
      </c>
      <c r="O796" s="64">
        <f t="shared" si="77"/>
        <v>0</v>
      </c>
    </row>
    <row r="797" spans="1:15" s="48" customFormat="1" ht="15" x14ac:dyDescent="0.2">
      <c r="A797" s="44"/>
      <c r="B797" s="45"/>
      <c r="C797" s="46"/>
      <c r="D797" s="46"/>
      <c r="E797" s="47"/>
      <c r="F797" s="47"/>
      <c r="G797" s="47"/>
      <c r="H797" s="47"/>
      <c r="I797" s="47"/>
      <c r="J797" s="53" t="str">
        <f t="shared" si="75"/>
        <v>no</v>
      </c>
      <c r="K797" s="64">
        <f t="shared" si="74"/>
        <v>0</v>
      </c>
      <c r="L797" s="64">
        <f t="shared" si="73"/>
        <v>0</v>
      </c>
      <c r="M797" s="64">
        <f t="shared" si="78"/>
        <v>0</v>
      </c>
      <c r="N797" s="64">
        <f t="shared" si="76"/>
        <v>0</v>
      </c>
      <c r="O797" s="64">
        <f t="shared" si="77"/>
        <v>0</v>
      </c>
    </row>
    <row r="798" spans="1:15" s="48" customFormat="1" ht="15" x14ac:dyDescent="0.2">
      <c r="A798" s="44"/>
      <c r="B798" s="45"/>
      <c r="C798" s="46"/>
      <c r="D798" s="46"/>
      <c r="E798" s="47"/>
      <c r="F798" s="47"/>
      <c r="G798" s="47"/>
      <c r="H798" s="47"/>
      <c r="I798" s="47"/>
      <c r="J798" s="53" t="str">
        <f t="shared" si="75"/>
        <v>no</v>
      </c>
      <c r="K798" s="64">
        <f t="shared" si="74"/>
        <v>0</v>
      </c>
      <c r="L798" s="64">
        <f t="shared" si="73"/>
        <v>0</v>
      </c>
      <c r="M798" s="64">
        <f t="shared" si="78"/>
        <v>0</v>
      </c>
      <c r="N798" s="64">
        <f t="shared" si="76"/>
        <v>0</v>
      </c>
      <c r="O798" s="64">
        <f t="shared" si="77"/>
        <v>0</v>
      </c>
    </row>
    <row r="799" spans="1:15" s="48" customFormat="1" ht="15" x14ac:dyDescent="0.2">
      <c r="A799" s="44"/>
      <c r="B799" s="45"/>
      <c r="C799" s="46"/>
      <c r="D799" s="46"/>
      <c r="E799" s="47"/>
      <c r="F799" s="47"/>
      <c r="G799" s="47"/>
      <c r="H799" s="47"/>
      <c r="I799" s="47"/>
      <c r="J799" s="53" t="str">
        <f t="shared" si="75"/>
        <v>no</v>
      </c>
      <c r="K799" s="64">
        <f t="shared" si="74"/>
        <v>0</v>
      </c>
      <c r="L799" s="64">
        <f t="shared" si="73"/>
        <v>0</v>
      </c>
      <c r="M799" s="64">
        <f t="shared" si="78"/>
        <v>0</v>
      </c>
      <c r="N799" s="64">
        <f t="shared" si="76"/>
        <v>0</v>
      </c>
      <c r="O799" s="64">
        <f t="shared" si="77"/>
        <v>0</v>
      </c>
    </row>
    <row r="800" spans="1:15" s="48" customFormat="1" ht="15" x14ac:dyDescent="0.2">
      <c r="A800" s="44"/>
      <c r="B800" s="45"/>
      <c r="C800" s="46"/>
      <c r="D800" s="46"/>
      <c r="E800" s="47"/>
      <c r="F800" s="47"/>
      <c r="G800" s="47"/>
      <c r="H800" s="47"/>
      <c r="I800" s="47"/>
      <c r="J800" s="53" t="str">
        <f t="shared" si="75"/>
        <v>no</v>
      </c>
      <c r="K800" s="64">
        <f t="shared" si="74"/>
        <v>0</v>
      </c>
      <c r="L800" s="64">
        <f t="shared" si="73"/>
        <v>0</v>
      </c>
      <c r="M800" s="64">
        <f t="shared" si="78"/>
        <v>0</v>
      </c>
      <c r="N800" s="64">
        <f t="shared" si="76"/>
        <v>0</v>
      </c>
      <c r="O800" s="64">
        <f t="shared" si="77"/>
        <v>0</v>
      </c>
    </row>
    <row r="801" spans="1:15" s="48" customFormat="1" ht="15" x14ac:dyDescent="0.2">
      <c r="A801" s="44"/>
      <c r="B801" s="45"/>
      <c r="C801" s="46"/>
      <c r="D801" s="46"/>
      <c r="E801" s="47"/>
      <c r="F801" s="47"/>
      <c r="G801" s="47"/>
      <c r="H801" s="47"/>
      <c r="I801" s="47"/>
      <c r="J801" s="53" t="str">
        <f t="shared" si="75"/>
        <v>no</v>
      </c>
      <c r="K801" s="64">
        <f t="shared" si="74"/>
        <v>0</v>
      </c>
      <c r="L801" s="64">
        <f t="shared" si="73"/>
        <v>0</v>
      </c>
      <c r="M801" s="64">
        <f t="shared" si="78"/>
        <v>0</v>
      </c>
      <c r="N801" s="64">
        <f t="shared" si="76"/>
        <v>0</v>
      </c>
      <c r="O801" s="64">
        <f t="shared" si="77"/>
        <v>0</v>
      </c>
    </row>
    <row r="802" spans="1:15" s="48" customFormat="1" ht="15" x14ac:dyDescent="0.2">
      <c r="A802" s="44"/>
      <c r="B802" s="45"/>
      <c r="C802" s="46"/>
      <c r="D802" s="46"/>
      <c r="E802" s="47"/>
      <c r="F802" s="47"/>
      <c r="G802" s="47"/>
      <c r="H802" s="47"/>
      <c r="I802" s="47"/>
      <c r="J802" s="53" t="str">
        <f t="shared" si="75"/>
        <v>no</v>
      </c>
      <c r="K802" s="64">
        <f t="shared" si="74"/>
        <v>0</v>
      </c>
      <c r="L802" s="64">
        <f t="shared" si="73"/>
        <v>0</v>
      </c>
      <c r="M802" s="64">
        <f t="shared" si="78"/>
        <v>0</v>
      </c>
      <c r="N802" s="64">
        <f t="shared" si="76"/>
        <v>0</v>
      </c>
      <c r="O802" s="64">
        <f t="shared" si="77"/>
        <v>0</v>
      </c>
    </row>
    <row r="803" spans="1:15" s="48" customFormat="1" ht="15" x14ac:dyDescent="0.2">
      <c r="A803" s="44"/>
      <c r="B803" s="45"/>
      <c r="C803" s="46"/>
      <c r="D803" s="46"/>
      <c r="E803" s="47"/>
      <c r="F803" s="47"/>
      <c r="G803" s="47"/>
      <c r="H803" s="47"/>
      <c r="I803" s="47"/>
      <c r="J803" s="53" t="str">
        <f t="shared" si="75"/>
        <v>no</v>
      </c>
      <c r="K803" s="64">
        <f t="shared" si="74"/>
        <v>0</v>
      </c>
      <c r="L803" s="64">
        <f t="shared" si="73"/>
        <v>0</v>
      </c>
      <c r="M803" s="64">
        <f t="shared" si="78"/>
        <v>0</v>
      </c>
      <c r="N803" s="64">
        <f t="shared" si="76"/>
        <v>0</v>
      </c>
      <c r="O803" s="64">
        <f t="shared" si="77"/>
        <v>0</v>
      </c>
    </row>
    <row r="804" spans="1:15" s="48" customFormat="1" ht="15" x14ac:dyDescent="0.2">
      <c r="A804" s="44"/>
      <c r="B804" s="45"/>
      <c r="C804" s="46"/>
      <c r="D804" s="46"/>
      <c r="E804" s="47"/>
      <c r="F804" s="47"/>
      <c r="G804" s="47"/>
      <c r="H804" s="47"/>
      <c r="I804" s="47"/>
      <c r="J804" s="53" t="str">
        <f t="shared" si="75"/>
        <v>no</v>
      </c>
      <c r="K804" s="64">
        <f t="shared" si="74"/>
        <v>0</v>
      </c>
      <c r="L804" s="64">
        <f t="shared" si="73"/>
        <v>0</v>
      </c>
      <c r="M804" s="64">
        <f t="shared" si="78"/>
        <v>0</v>
      </c>
      <c r="N804" s="64">
        <f t="shared" si="76"/>
        <v>0</v>
      </c>
      <c r="O804" s="64">
        <f t="shared" si="77"/>
        <v>0</v>
      </c>
    </row>
    <row r="805" spans="1:15" s="48" customFormat="1" ht="15" x14ac:dyDescent="0.2">
      <c r="A805" s="44"/>
      <c r="B805" s="45"/>
      <c r="C805" s="46"/>
      <c r="D805" s="46"/>
      <c r="E805" s="47"/>
      <c r="F805" s="47"/>
      <c r="G805" s="47"/>
      <c r="H805" s="47"/>
      <c r="I805" s="47"/>
      <c r="J805" s="53" t="str">
        <f t="shared" si="75"/>
        <v>no</v>
      </c>
      <c r="K805" s="64">
        <f t="shared" si="74"/>
        <v>0</v>
      </c>
      <c r="L805" s="64">
        <f t="shared" si="73"/>
        <v>0</v>
      </c>
      <c r="M805" s="64">
        <f t="shared" si="78"/>
        <v>0</v>
      </c>
      <c r="N805" s="64">
        <f t="shared" si="76"/>
        <v>0</v>
      </c>
      <c r="O805" s="64">
        <f t="shared" si="77"/>
        <v>0</v>
      </c>
    </row>
    <row r="806" spans="1:15" s="48" customFormat="1" ht="15" x14ac:dyDescent="0.2">
      <c r="A806" s="44"/>
      <c r="B806" s="45"/>
      <c r="C806" s="46"/>
      <c r="D806" s="46"/>
      <c r="E806" s="47"/>
      <c r="F806" s="47"/>
      <c r="G806" s="47"/>
      <c r="H806" s="47"/>
      <c r="I806" s="47"/>
      <c r="J806" s="53" t="str">
        <f t="shared" si="75"/>
        <v>no</v>
      </c>
      <c r="K806" s="64">
        <f t="shared" si="74"/>
        <v>0</v>
      </c>
      <c r="L806" s="64">
        <f t="shared" si="73"/>
        <v>0</v>
      </c>
      <c r="M806" s="64">
        <f t="shared" si="78"/>
        <v>0</v>
      </c>
      <c r="N806" s="64">
        <f t="shared" si="76"/>
        <v>0</v>
      </c>
      <c r="O806" s="64">
        <f t="shared" si="77"/>
        <v>0</v>
      </c>
    </row>
    <row r="807" spans="1:15" s="48" customFormat="1" ht="15" x14ac:dyDescent="0.2">
      <c r="A807" s="44"/>
      <c r="B807" s="45"/>
      <c r="C807" s="46"/>
      <c r="D807" s="46"/>
      <c r="E807" s="47"/>
      <c r="F807" s="47"/>
      <c r="G807" s="47"/>
      <c r="H807" s="47"/>
      <c r="I807" s="47"/>
      <c r="J807" s="53" t="str">
        <f t="shared" si="75"/>
        <v>no</v>
      </c>
      <c r="K807" s="64">
        <f t="shared" si="74"/>
        <v>0</v>
      </c>
      <c r="L807" s="64">
        <f t="shared" si="73"/>
        <v>0</v>
      </c>
      <c r="M807" s="64">
        <f t="shared" si="78"/>
        <v>0</v>
      </c>
      <c r="N807" s="64">
        <f t="shared" si="76"/>
        <v>0</v>
      </c>
      <c r="O807" s="64">
        <f t="shared" si="77"/>
        <v>0</v>
      </c>
    </row>
    <row r="808" spans="1:15" s="48" customFormat="1" ht="15" x14ac:dyDescent="0.2">
      <c r="A808" s="44"/>
      <c r="B808" s="45"/>
      <c r="C808" s="46"/>
      <c r="D808" s="46"/>
      <c r="E808" s="47"/>
      <c r="F808" s="47"/>
      <c r="G808" s="47"/>
      <c r="H808" s="47"/>
      <c r="I808" s="47"/>
      <c r="J808" s="53" t="str">
        <f t="shared" si="75"/>
        <v>no</v>
      </c>
      <c r="K808" s="64">
        <f t="shared" si="74"/>
        <v>0</v>
      </c>
      <c r="L808" s="64">
        <f t="shared" si="73"/>
        <v>0</v>
      </c>
      <c r="M808" s="64">
        <f t="shared" si="78"/>
        <v>0</v>
      </c>
      <c r="N808" s="64">
        <f t="shared" si="76"/>
        <v>0</v>
      </c>
      <c r="O808" s="64">
        <f t="shared" si="77"/>
        <v>0</v>
      </c>
    </row>
    <row r="809" spans="1:15" s="48" customFormat="1" ht="15" x14ac:dyDescent="0.2">
      <c r="A809" s="44"/>
      <c r="B809" s="45"/>
      <c r="C809" s="46"/>
      <c r="D809" s="46"/>
      <c r="E809" s="47"/>
      <c r="F809" s="47"/>
      <c r="G809" s="47"/>
      <c r="H809" s="47"/>
      <c r="I809" s="47"/>
      <c r="J809" s="53" t="str">
        <f t="shared" si="75"/>
        <v>no</v>
      </c>
      <c r="K809" s="64">
        <f t="shared" si="74"/>
        <v>0</v>
      </c>
      <c r="L809" s="64">
        <f t="shared" si="73"/>
        <v>0</v>
      </c>
      <c r="M809" s="64">
        <f t="shared" si="78"/>
        <v>0</v>
      </c>
      <c r="N809" s="64">
        <f t="shared" si="76"/>
        <v>0</v>
      </c>
      <c r="O809" s="64">
        <f t="shared" si="77"/>
        <v>0</v>
      </c>
    </row>
    <row r="810" spans="1:15" s="48" customFormat="1" ht="15" x14ac:dyDescent="0.2">
      <c r="A810" s="44"/>
      <c r="B810" s="45"/>
      <c r="C810" s="46"/>
      <c r="D810" s="46"/>
      <c r="E810" s="47"/>
      <c r="F810" s="47"/>
      <c r="G810" s="47"/>
      <c r="H810" s="47"/>
      <c r="I810" s="47"/>
      <c r="J810" s="53" t="str">
        <f t="shared" si="75"/>
        <v>no</v>
      </c>
      <c r="K810" s="64">
        <f t="shared" si="74"/>
        <v>0</v>
      </c>
      <c r="L810" s="64">
        <f t="shared" si="73"/>
        <v>0</v>
      </c>
      <c r="M810" s="64">
        <f t="shared" si="78"/>
        <v>0</v>
      </c>
      <c r="N810" s="64">
        <f t="shared" si="76"/>
        <v>0</v>
      </c>
      <c r="O810" s="64">
        <f t="shared" si="77"/>
        <v>0</v>
      </c>
    </row>
    <row r="811" spans="1:15" s="48" customFormat="1" ht="15" x14ac:dyDescent="0.2">
      <c r="A811" s="44"/>
      <c r="B811" s="45"/>
      <c r="C811" s="46"/>
      <c r="D811" s="46"/>
      <c r="E811" s="47"/>
      <c r="F811" s="47"/>
      <c r="G811" s="47"/>
      <c r="H811" s="47"/>
      <c r="I811" s="47"/>
      <c r="J811" s="53" t="str">
        <f t="shared" si="75"/>
        <v>no</v>
      </c>
      <c r="K811" s="64">
        <f t="shared" si="74"/>
        <v>0</v>
      </c>
      <c r="L811" s="64">
        <f t="shared" si="73"/>
        <v>0</v>
      </c>
      <c r="M811" s="64">
        <f t="shared" si="78"/>
        <v>0</v>
      </c>
      <c r="N811" s="64">
        <f t="shared" si="76"/>
        <v>0</v>
      </c>
      <c r="O811" s="64">
        <f t="shared" si="77"/>
        <v>0</v>
      </c>
    </row>
    <row r="812" spans="1:15" s="48" customFormat="1" ht="15" x14ac:dyDescent="0.2">
      <c r="A812" s="44"/>
      <c r="B812" s="45"/>
      <c r="C812" s="46"/>
      <c r="D812" s="46"/>
      <c r="E812" s="47"/>
      <c r="F812" s="47"/>
      <c r="G812" s="47"/>
      <c r="H812" s="47"/>
      <c r="I812" s="47"/>
      <c r="J812" s="53" t="str">
        <f t="shared" si="75"/>
        <v>no</v>
      </c>
      <c r="K812" s="64">
        <f t="shared" si="74"/>
        <v>0</v>
      </c>
      <c r="L812" s="64">
        <f t="shared" si="73"/>
        <v>0</v>
      </c>
      <c r="M812" s="64">
        <f t="shared" si="78"/>
        <v>0</v>
      </c>
      <c r="N812" s="64">
        <f t="shared" si="76"/>
        <v>0</v>
      </c>
      <c r="O812" s="64">
        <f t="shared" si="77"/>
        <v>0</v>
      </c>
    </row>
    <row r="813" spans="1:15" s="48" customFormat="1" ht="15" x14ac:dyDescent="0.2">
      <c r="A813" s="44"/>
      <c r="B813" s="45"/>
      <c r="C813" s="46"/>
      <c r="D813" s="46"/>
      <c r="E813" s="47"/>
      <c r="F813" s="47"/>
      <c r="G813" s="47"/>
      <c r="H813" s="47"/>
      <c r="I813" s="47"/>
      <c r="J813" s="53" t="str">
        <f t="shared" si="75"/>
        <v>no</v>
      </c>
      <c r="K813" s="64">
        <f t="shared" si="74"/>
        <v>0</v>
      </c>
      <c r="L813" s="64">
        <f t="shared" si="73"/>
        <v>0</v>
      </c>
      <c r="M813" s="64">
        <f t="shared" si="78"/>
        <v>0</v>
      </c>
      <c r="N813" s="64">
        <f t="shared" si="76"/>
        <v>0</v>
      </c>
      <c r="O813" s="64">
        <f t="shared" si="77"/>
        <v>0</v>
      </c>
    </row>
    <row r="814" spans="1:15" s="48" customFormat="1" ht="15" x14ac:dyDescent="0.2">
      <c r="A814" s="44"/>
      <c r="B814" s="45"/>
      <c r="C814" s="46"/>
      <c r="D814" s="46"/>
      <c r="E814" s="47"/>
      <c r="F814" s="47"/>
      <c r="G814" s="47"/>
      <c r="H814" s="47"/>
      <c r="I814" s="47"/>
      <c r="J814" s="53" t="str">
        <f t="shared" si="75"/>
        <v>no</v>
      </c>
      <c r="K814" s="64">
        <f t="shared" si="74"/>
        <v>0</v>
      </c>
      <c r="L814" s="64">
        <f t="shared" si="73"/>
        <v>0</v>
      </c>
      <c r="M814" s="64">
        <f t="shared" si="78"/>
        <v>0</v>
      </c>
      <c r="N814" s="64">
        <f t="shared" si="76"/>
        <v>0</v>
      </c>
      <c r="O814" s="64">
        <f t="shared" si="77"/>
        <v>0</v>
      </c>
    </row>
    <row r="815" spans="1:15" s="48" customFormat="1" ht="15" x14ac:dyDescent="0.2">
      <c r="A815" s="44"/>
      <c r="B815" s="45"/>
      <c r="C815" s="46"/>
      <c r="D815" s="46"/>
      <c r="E815" s="47"/>
      <c r="F815" s="47"/>
      <c r="G815" s="47"/>
      <c r="H815" s="47"/>
      <c r="I815" s="47"/>
      <c r="J815" s="53" t="str">
        <f t="shared" si="75"/>
        <v>no</v>
      </c>
      <c r="K815" s="64">
        <f t="shared" si="74"/>
        <v>0</v>
      </c>
      <c r="L815" s="64">
        <f t="shared" si="73"/>
        <v>0</v>
      </c>
      <c r="M815" s="64">
        <f t="shared" si="78"/>
        <v>0</v>
      </c>
      <c r="N815" s="64">
        <f t="shared" si="76"/>
        <v>0</v>
      </c>
      <c r="O815" s="64">
        <f t="shared" si="77"/>
        <v>0</v>
      </c>
    </row>
    <row r="816" spans="1:15" s="48" customFormat="1" ht="15" x14ac:dyDescent="0.2">
      <c r="A816" s="44"/>
      <c r="B816" s="45"/>
      <c r="C816" s="46"/>
      <c r="D816" s="46"/>
      <c r="E816" s="47"/>
      <c r="F816" s="47"/>
      <c r="G816" s="47"/>
      <c r="H816" s="47"/>
      <c r="I816" s="47"/>
      <c r="J816" s="53" t="str">
        <f t="shared" si="75"/>
        <v>no</v>
      </c>
      <c r="K816" s="64">
        <f t="shared" si="74"/>
        <v>0</v>
      </c>
      <c r="L816" s="64">
        <f t="shared" ref="L816:L879" si="79">IF(ISBLANK(I816),0,IF($J816="no",0,IF($I816="No",-(($G816-1)*($C$4*$E816)),$C$4*$E816*(1-$C$6))))</f>
        <v>0</v>
      </c>
      <c r="M816" s="64">
        <f t="shared" si="78"/>
        <v>0</v>
      </c>
      <c r="N816" s="64">
        <f t="shared" si="76"/>
        <v>0</v>
      </c>
      <c r="O816" s="64">
        <f t="shared" si="77"/>
        <v>0</v>
      </c>
    </row>
    <row r="817" spans="1:15" s="48" customFormat="1" ht="15" x14ac:dyDescent="0.2">
      <c r="A817" s="44"/>
      <c r="B817" s="45"/>
      <c r="C817" s="46"/>
      <c r="D817" s="46"/>
      <c r="E817" s="47"/>
      <c r="F817" s="47"/>
      <c r="G817" s="47"/>
      <c r="H817" s="47"/>
      <c r="I817" s="47"/>
      <c r="J817" s="53" t="str">
        <f t="shared" si="75"/>
        <v>no</v>
      </c>
      <c r="K817" s="64">
        <f t="shared" si="74"/>
        <v>0</v>
      </c>
      <c r="L817" s="64">
        <f t="shared" si="79"/>
        <v>0</v>
      </c>
      <c r="M817" s="64">
        <f t="shared" si="78"/>
        <v>0</v>
      </c>
      <c r="N817" s="64">
        <f t="shared" si="76"/>
        <v>0</v>
      </c>
      <c r="O817" s="64">
        <f t="shared" si="77"/>
        <v>0</v>
      </c>
    </row>
    <row r="818" spans="1:15" s="48" customFormat="1" ht="15" x14ac:dyDescent="0.2">
      <c r="A818" s="44"/>
      <c r="B818" s="45"/>
      <c r="C818" s="46"/>
      <c r="D818" s="46"/>
      <c r="E818" s="47"/>
      <c r="F818" s="47"/>
      <c r="G818" s="47"/>
      <c r="H818" s="47"/>
      <c r="I818" s="47"/>
      <c r="J818" s="53" t="str">
        <f t="shared" si="75"/>
        <v>no</v>
      </c>
      <c r="K818" s="64">
        <f t="shared" si="74"/>
        <v>0</v>
      </c>
      <c r="L818" s="64">
        <f t="shared" si="79"/>
        <v>0</v>
      </c>
      <c r="M818" s="64">
        <f t="shared" si="78"/>
        <v>0</v>
      </c>
      <c r="N818" s="64">
        <f t="shared" si="76"/>
        <v>0</v>
      </c>
      <c r="O818" s="64">
        <f t="shared" si="77"/>
        <v>0</v>
      </c>
    </row>
    <row r="819" spans="1:15" s="48" customFormat="1" ht="15" x14ac:dyDescent="0.2">
      <c r="A819" s="44"/>
      <c r="B819" s="45"/>
      <c r="C819" s="46"/>
      <c r="D819" s="46"/>
      <c r="E819" s="47"/>
      <c r="F819" s="47"/>
      <c r="G819" s="47"/>
      <c r="H819" s="47"/>
      <c r="I819" s="47"/>
      <c r="J819" s="53" t="str">
        <f t="shared" si="75"/>
        <v>no</v>
      </c>
      <c r="K819" s="64">
        <f t="shared" ref="K819:K882" si="80">$E819*$C$4</f>
        <v>0</v>
      </c>
      <c r="L819" s="64">
        <f t="shared" si="79"/>
        <v>0</v>
      </c>
      <c r="M819" s="64">
        <f t="shared" si="78"/>
        <v>0</v>
      </c>
      <c r="N819" s="64">
        <f t="shared" si="76"/>
        <v>0</v>
      </c>
      <c r="O819" s="64">
        <f t="shared" si="77"/>
        <v>0</v>
      </c>
    </row>
    <row r="820" spans="1:15" s="48" customFormat="1" ht="15" x14ac:dyDescent="0.2">
      <c r="A820" s="44"/>
      <c r="B820" s="45"/>
      <c r="C820" s="46"/>
      <c r="D820" s="46"/>
      <c r="E820" s="47"/>
      <c r="F820" s="47"/>
      <c r="G820" s="47"/>
      <c r="H820" s="47"/>
      <c r="I820" s="47"/>
      <c r="J820" s="53" t="str">
        <f t="shared" si="75"/>
        <v>no</v>
      </c>
      <c r="K820" s="64">
        <f t="shared" si="80"/>
        <v>0</v>
      </c>
      <c r="L820" s="64">
        <f t="shared" si="79"/>
        <v>0</v>
      </c>
      <c r="M820" s="64">
        <f t="shared" si="78"/>
        <v>0</v>
      </c>
      <c r="N820" s="64">
        <f t="shared" si="76"/>
        <v>0</v>
      </c>
      <c r="O820" s="64">
        <f t="shared" si="77"/>
        <v>0</v>
      </c>
    </row>
    <row r="821" spans="1:15" s="48" customFormat="1" ht="15" x14ac:dyDescent="0.2">
      <c r="A821" s="44"/>
      <c r="B821" s="45"/>
      <c r="C821" s="46"/>
      <c r="D821" s="46"/>
      <c r="E821" s="47"/>
      <c r="F821" s="47"/>
      <c r="G821" s="47"/>
      <c r="H821" s="47"/>
      <c r="I821" s="47"/>
      <c r="J821" s="53" t="str">
        <f t="shared" si="75"/>
        <v>no</v>
      </c>
      <c r="K821" s="64">
        <f t="shared" si="80"/>
        <v>0</v>
      </c>
      <c r="L821" s="64">
        <f t="shared" si="79"/>
        <v>0</v>
      </c>
      <c r="M821" s="64">
        <f t="shared" si="78"/>
        <v>0</v>
      </c>
      <c r="N821" s="64">
        <f t="shared" si="76"/>
        <v>0</v>
      </c>
      <c r="O821" s="64">
        <f t="shared" si="77"/>
        <v>0</v>
      </c>
    </row>
    <row r="822" spans="1:15" s="48" customFormat="1" ht="15" x14ac:dyDescent="0.2">
      <c r="A822" s="44"/>
      <c r="B822" s="45"/>
      <c r="C822" s="46"/>
      <c r="D822" s="46"/>
      <c r="E822" s="47"/>
      <c r="F822" s="47"/>
      <c r="G822" s="47"/>
      <c r="H822" s="47"/>
      <c r="I822" s="47"/>
      <c r="J822" s="53" t="str">
        <f t="shared" si="75"/>
        <v>no</v>
      </c>
      <c r="K822" s="64">
        <f t="shared" si="80"/>
        <v>0</v>
      </c>
      <c r="L822" s="64">
        <f t="shared" si="79"/>
        <v>0</v>
      </c>
      <c r="M822" s="64">
        <f t="shared" si="78"/>
        <v>0</v>
      </c>
      <c r="N822" s="64">
        <f t="shared" si="76"/>
        <v>0</v>
      </c>
      <c r="O822" s="64">
        <f t="shared" si="77"/>
        <v>0</v>
      </c>
    </row>
    <row r="823" spans="1:15" s="48" customFormat="1" ht="15" x14ac:dyDescent="0.2">
      <c r="A823" s="44"/>
      <c r="B823" s="45"/>
      <c r="C823" s="46"/>
      <c r="D823" s="46"/>
      <c r="E823" s="47"/>
      <c r="F823" s="47"/>
      <c r="G823" s="47"/>
      <c r="H823" s="47"/>
      <c r="I823" s="47"/>
      <c r="J823" s="53" t="str">
        <f t="shared" si="75"/>
        <v>no</v>
      </c>
      <c r="K823" s="64">
        <f t="shared" si="80"/>
        <v>0</v>
      </c>
      <c r="L823" s="64">
        <f t="shared" si="79"/>
        <v>0</v>
      </c>
      <c r="M823" s="64">
        <f t="shared" si="78"/>
        <v>0</v>
      </c>
      <c r="N823" s="64">
        <f t="shared" si="76"/>
        <v>0</v>
      </c>
      <c r="O823" s="64">
        <f t="shared" si="77"/>
        <v>0</v>
      </c>
    </row>
    <row r="824" spans="1:15" s="48" customFormat="1" ht="15" x14ac:dyDescent="0.2">
      <c r="A824" s="44"/>
      <c r="B824" s="45"/>
      <c r="C824" s="46"/>
      <c r="D824" s="46"/>
      <c r="E824" s="47"/>
      <c r="F824" s="47"/>
      <c r="G824" s="47"/>
      <c r="H824" s="47"/>
      <c r="I824" s="47"/>
      <c r="J824" s="53" t="str">
        <f t="shared" si="75"/>
        <v>no</v>
      </c>
      <c r="K824" s="64">
        <f t="shared" si="80"/>
        <v>0</v>
      </c>
      <c r="L824" s="64">
        <f t="shared" si="79"/>
        <v>0</v>
      </c>
      <c r="M824" s="64">
        <f t="shared" si="78"/>
        <v>0</v>
      </c>
      <c r="N824" s="64">
        <f t="shared" si="76"/>
        <v>0</v>
      </c>
      <c r="O824" s="64">
        <f t="shared" si="77"/>
        <v>0</v>
      </c>
    </row>
    <row r="825" spans="1:15" s="48" customFormat="1" ht="15" x14ac:dyDescent="0.2">
      <c r="A825" s="44"/>
      <c r="B825" s="45"/>
      <c r="C825" s="46"/>
      <c r="D825" s="46"/>
      <c r="E825" s="47"/>
      <c r="F825" s="47"/>
      <c r="G825" s="47"/>
      <c r="H825" s="47"/>
      <c r="I825" s="47"/>
      <c r="J825" s="53" t="str">
        <f t="shared" si="75"/>
        <v>no</v>
      </c>
      <c r="K825" s="64">
        <f t="shared" si="80"/>
        <v>0</v>
      </c>
      <c r="L825" s="64">
        <f t="shared" si="79"/>
        <v>0</v>
      </c>
      <c r="M825" s="64">
        <f t="shared" si="78"/>
        <v>0</v>
      </c>
      <c r="N825" s="64">
        <f t="shared" si="76"/>
        <v>0</v>
      </c>
      <c r="O825" s="64">
        <f t="shared" si="77"/>
        <v>0</v>
      </c>
    </row>
    <row r="826" spans="1:15" s="48" customFormat="1" ht="15" x14ac:dyDescent="0.2">
      <c r="A826" s="44"/>
      <c r="B826" s="45"/>
      <c r="C826" s="46"/>
      <c r="D826" s="46"/>
      <c r="E826" s="47"/>
      <c r="F826" s="47"/>
      <c r="G826" s="47"/>
      <c r="H826" s="47"/>
      <c r="I826" s="47"/>
      <c r="J826" s="53" t="str">
        <f t="shared" si="75"/>
        <v>no</v>
      </c>
      <c r="K826" s="64">
        <f t="shared" si="80"/>
        <v>0</v>
      </c>
      <c r="L826" s="64">
        <f t="shared" si="79"/>
        <v>0</v>
      </c>
      <c r="M826" s="64">
        <f t="shared" si="78"/>
        <v>0</v>
      </c>
      <c r="N826" s="64">
        <f t="shared" si="76"/>
        <v>0</v>
      </c>
      <c r="O826" s="64">
        <f t="shared" si="77"/>
        <v>0</v>
      </c>
    </row>
    <row r="827" spans="1:15" s="48" customFormat="1" ht="15" x14ac:dyDescent="0.2">
      <c r="A827" s="44"/>
      <c r="B827" s="45"/>
      <c r="C827" s="46"/>
      <c r="D827" s="46"/>
      <c r="E827" s="47"/>
      <c r="F827" s="47"/>
      <c r="G827" s="47"/>
      <c r="H827" s="47"/>
      <c r="I827" s="47"/>
      <c r="J827" s="53" t="str">
        <f t="shared" si="75"/>
        <v>no</v>
      </c>
      <c r="K827" s="64">
        <f t="shared" si="80"/>
        <v>0</v>
      </c>
      <c r="L827" s="64">
        <f t="shared" si="79"/>
        <v>0</v>
      </c>
      <c r="M827" s="64">
        <f t="shared" si="78"/>
        <v>0</v>
      </c>
      <c r="N827" s="64">
        <f t="shared" si="76"/>
        <v>0</v>
      </c>
      <c r="O827" s="64">
        <f t="shared" si="77"/>
        <v>0</v>
      </c>
    </row>
    <row r="828" spans="1:15" s="48" customFormat="1" ht="15" x14ac:dyDescent="0.2">
      <c r="A828" s="44"/>
      <c r="B828" s="45"/>
      <c r="C828" s="46"/>
      <c r="D828" s="46"/>
      <c r="E828" s="47"/>
      <c r="F828" s="47"/>
      <c r="G828" s="47"/>
      <c r="H828" s="47"/>
      <c r="I828" s="47"/>
      <c r="J828" s="53" t="str">
        <f t="shared" si="75"/>
        <v>no</v>
      </c>
      <c r="K828" s="64">
        <f t="shared" si="80"/>
        <v>0</v>
      </c>
      <c r="L828" s="64">
        <f t="shared" si="79"/>
        <v>0</v>
      </c>
      <c r="M828" s="64">
        <f t="shared" si="78"/>
        <v>0</v>
      </c>
      <c r="N828" s="64">
        <f t="shared" si="76"/>
        <v>0</v>
      </c>
      <c r="O828" s="64">
        <f t="shared" si="77"/>
        <v>0</v>
      </c>
    </row>
    <row r="829" spans="1:15" s="48" customFormat="1" ht="15" x14ac:dyDescent="0.2">
      <c r="A829" s="44"/>
      <c r="B829" s="45"/>
      <c r="C829" s="46"/>
      <c r="D829" s="46"/>
      <c r="E829" s="47"/>
      <c r="F829" s="47"/>
      <c r="G829" s="47"/>
      <c r="H829" s="47"/>
      <c r="I829" s="47"/>
      <c r="J829" s="53" t="str">
        <f t="shared" ref="J829:J892" si="81">IF(ISBLANK(G829),"no",IF($I829="NR","no",IF($D829="0-0 at half time","no",IF($G829&lt;=$C$8,"yes","no"))))</f>
        <v>no</v>
      </c>
      <c r="K829" s="64">
        <f t="shared" si="80"/>
        <v>0</v>
      </c>
      <c r="L829" s="64">
        <f t="shared" si="79"/>
        <v>0</v>
      </c>
      <c r="M829" s="64">
        <f t="shared" si="78"/>
        <v>0</v>
      </c>
      <c r="N829" s="64">
        <f t="shared" si="76"/>
        <v>0</v>
      </c>
      <c r="O829" s="64">
        <f t="shared" si="77"/>
        <v>0</v>
      </c>
    </row>
    <row r="830" spans="1:15" s="48" customFormat="1" ht="15" x14ac:dyDescent="0.2">
      <c r="A830" s="44"/>
      <c r="B830" s="45"/>
      <c r="C830" s="46"/>
      <c r="D830" s="46"/>
      <c r="E830" s="47"/>
      <c r="F830" s="47"/>
      <c r="G830" s="47"/>
      <c r="H830" s="47"/>
      <c r="I830" s="47"/>
      <c r="J830" s="53" t="str">
        <f t="shared" si="81"/>
        <v>no</v>
      </c>
      <c r="K830" s="64">
        <f t="shared" si="80"/>
        <v>0</v>
      </c>
      <c r="L830" s="64">
        <f t="shared" si="79"/>
        <v>0</v>
      </c>
      <c r="M830" s="64">
        <f t="shared" si="78"/>
        <v>0</v>
      </c>
      <c r="N830" s="64">
        <f t="shared" si="76"/>
        <v>0</v>
      </c>
      <c r="O830" s="64">
        <f t="shared" si="77"/>
        <v>0</v>
      </c>
    </row>
    <row r="831" spans="1:15" s="48" customFormat="1" ht="15" x14ac:dyDescent="0.2">
      <c r="A831" s="44"/>
      <c r="B831" s="45"/>
      <c r="C831" s="46"/>
      <c r="D831" s="46"/>
      <c r="E831" s="47"/>
      <c r="F831" s="47"/>
      <c r="G831" s="47"/>
      <c r="H831" s="47"/>
      <c r="I831" s="47"/>
      <c r="J831" s="53" t="str">
        <f t="shared" si="81"/>
        <v>no</v>
      </c>
      <c r="K831" s="64">
        <f t="shared" si="80"/>
        <v>0</v>
      </c>
      <c r="L831" s="64">
        <f t="shared" si="79"/>
        <v>0</v>
      </c>
      <c r="M831" s="64">
        <f t="shared" si="78"/>
        <v>0</v>
      </c>
      <c r="N831" s="64">
        <f t="shared" si="76"/>
        <v>0</v>
      </c>
      <c r="O831" s="64">
        <f t="shared" si="77"/>
        <v>0</v>
      </c>
    </row>
    <row r="832" spans="1:15" s="48" customFormat="1" ht="15" x14ac:dyDescent="0.2">
      <c r="A832" s="44"/>
      <c r="B832" s="45"/>
      <c r="C832" s="46"/>
      <c r="D832" s="46"/>
      <c r="E832" s="47"/>
      <c r="F832" s="47"/>
      <c r="G832" s="47"/>
      <c r="H832" s="47"/>
      <c r="I832" s="47"/>
      <c r="J832" s="53" t="str">
        <f t="shared" si="81"/>
        <v>no</v>
      </c>
      <c r="K832" s="64">
        <f t="shared" si="80"/>
        <v>0</v>
      </c>
      <c r="L832" s="64">
        <f t="shared" si="79"/>
        <v>0</v>
      </c>
      <c r="M832" s="64">
        <f t="shared" si="78"/>
        <v>0</v>
      </c>
      <c r="N832" s="64">
        <f t="shared" si="76"/>
        <v>0</v>
      </c>
      <c r="O832" s="64">
        <f t="shared" si="77"/>
        <v>0</v>
      </c>
    </row>
    <row r="833" spans="1:15" s="48" customFormat="1" ht="15" x14ac:dyDescent="0.2">
      <c r="A833" s="44"/>
      <c r="B833" s="45"/>
      <c r="C833" s="46"/>
      <c r="D833" s="46"/>
      <c r="E833" s="47"/>
      <c r="F833" s="47"/>
      <c r="G833" s="47"/>
      <c r="H833" s="47"/>
      <c r="I833" s="47"/>
      <c r="J833" s="53" t="str">
        <f t="shared" si="81"/>
        <v>no</v>
      </c>
      <c r="K833" s="64">
        <f t="shared" si="80"/>
        <v>0</v>
      </c>
      <c r="L833" s="64">
        <f t="shared" si="79"/>
        <v>0</v>
      </c>
      <c r="M833" s="64">
        <f t="shared" si="78"/>
        <v>0</v>
      </c>
      <c r="N833" s="64">
        <f t="shared" si="76"/>
        <v>0</v>
      </c>
      <c r="O833" s="64">
        <f t="shared" si="77"/>
        <v>0</v>
      </c>
    </row>
    <row r="834" spans="1:15" s="48" customFormat="1" ht="15" x14ac:dyDescent="0.2">
      <c r="A834" s="44"/>
      <c r="B834" s="45"/>
      <c r="C834" s="46"/>
      <c r="D834" s="46"/>
      <c r="E834" s="47"/>
      <c r="F834" s="47"/>
      <c r="G834" s="47"/>
      <c r="H834" s="47"/>
      <c r="I834" s="47"/>
      <c r="J834" s="53" t="str">
        <f t="shared" si="81"/>
        <v>no</v>
      </c>
      <c r="K834" s="64">
        <f t="shared" si="80"/>
        <v>0</v>
      </c>
      <c r="L834" s="64">
        <f t="shared" si="79"/>
        <v>0</v>
      </c>
      <c r="M834" s="64">
        <f t="shared" si="78"/>
        <v>0</v>
      </c>
      <c r="N834" s="64">
        <f t="shared" si="76"/>
        <v>0</v>
      </c>
      <c r="O834" s="64">
        <f t="shared" si="77"/>
        <v>0</v>
      </c>
    </row>
    <row r="835" spans="1:15" s="48" customFormat="1" ht="15" x14ac:dyDescent="0.2">
      <c r="A835" s="44"/>
      <c r="B835" s="45"/>
      <c r="C835" s="46"/>
      <c r="D835" s="46"/>
      <c r="E835" s="47"/>
      <c r="F835" s="47"/>
      <c r="G835" s="47"/>
      <c r="H835" s="47"/>
      <c r="I835" s="47"/>
      <c r="J835" s="53" t="str">
        <f t="shared" si="81"/>
        <v>no</v>
      </c>
      <c r="K835" s="64">
        <f t="shared" si="80"/>
        <v>0</v>
      </c>
      <c r="L835" s="64">
        <f t="shared" si="79"/>
        <v>0</v>
      </c>
      <c r="M835" s="64">
        <f t="shared" si="78"/>
        <v>0</v>
      </c>
      <c r="N835" s="64">
        <f t="shared" si="76"/>
        <v>0</v>
      </c>
      <c r="O835" s="64">
        <f t="shared" si="77"/>
        <v>0</v>
      </c>
    </row>
    <row r="836" spans="1:15" s="48" customFormat="1" ht="15" x14ac:dyDescent="0.2">
      <c r="A836" s="44"/>
      <c r="B836" s="45"/>
      <c r="C836" s="46"/>
      <c r="D836" s="46"/>
      <c r="E836" s="47"/>
      <c r="F836" s="47"/>
      <c r="G836" s="47"/>
      <c r="H836" s="47"/>
      <c r="I836" s="47"/>
      <c r="J836" s="53" t="str">
        <f t="shared" si="81"/>
        <v>no</v>
      </c>
      <c r="K836" s="64">
        <f t="shared" si="80"/>
        <v>0</v>
      </c>
      <c r="L836" s="64">
        <f t="shared" si="79"/>
        <v>0</v>
      </c>
      <c r="M836" s="64">
        <f t="shared" si="78"/>
        <v>0</v>
      </c>
      <c r="N836" s="64">
        <f t="shared" si="76"/>
        <v>0</v>
      </c>
      <c r="O836" s="64">
        <f t="shared" si="77"/>
        <v>0</v>
      </c>
    </row>
    <row r="837" spans="1:15" s="48" customFormat="1" ht="15" x14ac:dyDescent="0.2">
      <c r="A837" s="44"/>
      <c r="B837" s="45"/>
      <c r="C837" s="46"/>
      <c r="D837" s="46"/>
      <c r="E837" s="47"/>
      <c r="F837" s="47"/>
      <c r="G837" s="47"/>
      <c r="H837" s="47"/>
      <c r="I837" s="47"/>
      <c r="J837" s="53" t="str">
        <f t="shared" si="81"/>
        <v>no</v>
      </c>
      <c r="K837" s="64">
        <f t="shared" si="80"/>
        <v>0</v>
      </c>
      <c r="L837" s="64">
        <f t="shared" si="79"/>
        <v>0</v>
      </c>
      <c r="M837" s="64">
        <f t="shared" si="78"/>
        <v>0</v>
      </c>
      <c r="N837" s="64">
        <f t="shared" si="76"/>
        <v>0</v>
      </c>
      <c r="O837" s="64">
        <f t="shared" si="77"/>
        <v>0</v>
      </c>
    </row>
    <row r="838" spans="1:15" s="48" customFormat="1" ht="15" x14ac:dyDescent="0.2">
      <c r="A838" s="44"/>
      <c r="B838" s="45"/>
      <c r="C838" s="46"/>
      <c r="D838" s="46"/>
      <c r="E838" s="47"/>
      <c r="F838" s="47"/>
      <c r="G838" s="47"/>
      <c r="H838" s="47"/>
      <c r="I838" s="47"/>
      <c r="J838" s="53" t="str">
        <f t="shared" si="81"/>
        <v>no</v>
      </c>
      <c r="K838" s="64">
        <f t="shared" si="80"/>
        <v>0</v>
      </c>
      <c r="L838" s="64">
        <f t="shared" si="79"/>
        <v>0</v>
      </c>
      <c r="M838" s="64">
        <f t="shared" si="78"/>
        <v>0</v>
      </c>
      <c r="N838" s="64">
        <f t="shared" si="76"/>
        <v>0</v>
      </c>
      <c r="O838" s="64">
        <f t="shared" si="77"/>
        <v>0</v>
      </c>
    </row>
    <row r="839" spans="1:15" s="48" customFormat="1" ht="15" x14ac:dyDescent="0.2">
      <c r="A839" s="44"/>
      <c r="B839" s="45"/>
      <c r="C839" s="46"/>
      <c r="D839" s="46"/>
      <c r="E839" s="47"/>
      <c r="F839" s="47"/>
      <c r="G839" s="47"/>
      <c r="H839" s="47"/>
      <c r="I839" s="47"/>
      <c r="J839" s="53" t="str">
        <f t="shared" si="81"/>
        <v>no</v>
      </c>
      <c r="K839" s="64">
        <f t="shared" si="80"/>
        <v>0</v>
      </c>
      <c r="L839" s="64">
        <f t="shared" si="79"/>
        <v>0</v>
      </c>
      <c r="M839" s="64">
        <f t="shared" si="78"/>
        <v>0</v>
      </c>
      <c r="N839" s="64">
        <f t="shared" si="76"/>
        <v>0</v>
      </c>
      <c r="O839" s="64">
        <f t="shared" si="77"/>
        <v>0</v>
      </c>
    </row>
    <row r="840" spans="1:15" s="48" customFormat="1" ht="15" x14ac:dyDescent="0.2">
      <c r="A840" s="44"/>
      <c r="B840" s="45"/>
      <c r="C840" s="46"/>
      <c r="D840" s="46"/>
      <c r="E840" s="47"/>
      <c r="F840" s="47"/>
      <c r="G840" s="47"/>
      <c r="H840" s="47"/>
      <c r="I840" s="47"/>
      <c r="J840" s="53" t="str">
        <f t="shared" si="81"/>
        <v>no</v>
      </c>
      <c r="K840" s="64">
        <f t="shared" si="80"/>
        <v>0</v>
      </c>
      <c r="L840" s="64">
        <f t="shared" si="79"/>
        <v>0</v>
      </c>
      <c r="M840" s="64">
        <f t="shared" si="78"/>
        <v>0</v>
      </c>
      <c r="N840" s="64">
        <f t="shared" si="76"/>
        <v>0</v>
      </c>
      <c r="O840" s="64">
        <f t="shared" si="77"/>
        <v>0</v>
      </c>
    </row>
    <row r="841" spans="1:15" s="48" customFormat="1" ht="15" x14ac:dyDescent="0.2">
      <c r="A841" s="44"/>
      <c r="B841" s="45"/>
      <c r="C841" s="46"/>
      <c r="D841" s="46"/>
      <c r="E841" s="47"/>
      <c r="F841" s="47"/>
      <c r="G841" s="47"/>
      <c r="H841" s="47"/>
      <c r="I841" s="47"/>
      <c r="J841" s="53" t="str">
        <f t="shared" si="81"/>
        <v>no</v>
      </c>
      <c r="K841" s="64">
        <f t="shared" si="80"/>
        <v>0</v>
      </c>
      <c r="L841" s="64">
        <f t="shared" si="79"/>
        <v>0</v>
      </c>
      <c r="M841" s="64">
        <f t="shared" si="78"/>
        <v>0</v>
      </c>
      <c r="N841" s="64">
        <f t="shared" si="76"/>
        <v>0</v>
      </c>
      <c r="O841" s="64">
        <f t="shared" si="77"/>
        <v>0</v>
      </c>
    </row>
    <row r="842" spans="1:15" s="48" customFormat="1" ht="15" x14ac:dyDescent="0.2">
      <c r="A842" s="44"/>
      <c r="B842" s="45"/>
      <c r="C842" s="46"/>
      <c r="D842" s="46"/>
      <c r="E842" s="47"/>
      <c r="F842" s="47"/>
      <c r="G842" s="47"/>
      <c r="H842" s="47"/>
      <c r="I842" s="47"/>
      <c r="J842" s="53" t="str">
        <f t="shared" si="81"/>
        <v>no</v>
      </c>
      <c r="K842" s="64">
        <f t="shared" si="80"/>
        <v>0</v>
      </c>
      <c r="L842" s="64">
        <f t="shared" si="79"/>
        <v>0</v>
      </c>
      <c r="M842" s="64">
        <f t="shared" si="78"/>
        <v>0</v>
      </c>
      <c r="N842" s="64">
        <f t="shared" si="76"/>
        <v>0</v>
      </c>
      <c r="O842" s="64">
        <f t="shared" si="77"/>
        <v>0</v>
      </c>
    </row>
    <row r="843" spans="1:15" s="48" customFormat="1" ht="15" x14ac:dyDescent="0.2">
      <c r="A843" s="44"/>
      <c r="B843" s="45"/>
      <c r="C843" s="46"/>
      <c r="D843" s="46"/>
      <c r="E843" s="47"/>
      <c r="F843" s="47"/>
      <c r="G843" s="47"/>
      <c r="H843" s="47"/>
      <c r="I843" s="47"/>
      <c r="J843" s="53" t="str">
        <f t="shared" si="81"/>
        <v>no</v>
      </c>
      <c r="K843" s="64">
        <f t="shared" si="80"/>
        <v>0</v>
      </c>
      <c r="L843" s="64">
        <f t="shared" si="79"/>
        <v>0</v>
      </c>
      <c r="M843" s="64">
        <f t="shared" si="78"/>
        <v>0</v>
      </c>
      <c r="N843" s="64">
        <f t="shared" si="76"/>
        <v>0</v>
      </c>
      <c r="O843" s="64">
        <f t="shared" si="77"/>
        <v>0</v>
      </c>
    </row>
    <row r="844" spans="1:15" s="48" customFormat="1" ht="15" x14ac:dyDescent="0.2">
      <c r="A844" s="44"/>
      <c r="B844" s="45"/>
      <c r="C844" s="46"/>
      <c r="D844" s="46"/>
      <c r="E844" s="47"/>
      <c r="F844" s="47"/>
      <c r="G844" s="47"/>
      <c r="H844" s="47"/>
      <c r="I844" s="47"/>
      <c r="J844" s="53" t="str">
        <f t="shared" si="81"/>
        <v>no</v>
      </c>
      <c r="K844" s="64">
        <f t="shared" si="80"/>
        <v>0</v>
      </c>
      <c r="L844" s="64">
        <f t="shared" si="79"/>
        <v>0</v>
      </c>
      <c r="M844" s="64">
        <f t="shared" si="78"/>
        <v>0</v>
      </c>
      <c r="N844" s="64">
        <f t="shared" ref="N844:N907" si="82">IF(J844="no",0,$E844*$C$5)</f>
        <v>0</v>
      </c>
      <c r="O844" s="64">
        <f t="shared" ref="O844:O907" si="83">IF(ISBLANK(I844),0,IF(L844&lt;0,-N844,IF(L844=0,0,((N844/($G844-1))*(1-$C$6)))))</f>
        <v>0</v>
      </c>
    </row>
    <row r="845" spans="1:15" s="48" customFormat="1" ht="15" x14ac:dyDescent="0.2">
      <c r="A845" s="44"/>
      <c r="B845" s="45"/>
      <c r="C845" s="46"/>
      <c r="D845" s="46"/>
      <c r="E845" s="47"/>
      <c r="F845" s="47"/>
      <c r="G845" s="47"/>
      <c r="H845" s="47"/>
      <c r="I845" s="47"/>
      <c r="J845" s="53" t="str">
        <f t="shared" si="81"/>
        <v>no</v>
      </c>
      <c r="K845" s="64">
        <f t="shared" si="80"/>
        <v>0</v>
      </c>
      <c r="L845" s="64">
        <f t="shared" si="79"/>
        <v>0</v>
      </c>
      <c r="M845" s="64">
        <f t="shared" si="78"/>
        <v>0</v>
      </c>
      <c r="N845" s="64">
        <f t="shared" si="82"/>
        <v>0</v>
      </c>
      <c r="O845" s="64">
        <f t="shared" si="83"/>
        <v>0</v>
      </c>
    </row>
    <row r="846" spans="1:15" s="48" customFormat="1" ht="15" x14ac:dyDescent="0.2">
      <c r="A846" s="44"/>
      <c r="B846" s="45"/>
      <c r="C846" s="46"/>
      <c r="D846" s="46"/>
      <c r="E846" s="47"/>
      <c r="F846" s="47"/>
      <c r="G846" s="47"/>
      <c r="H846" s="47"/>
      <c r="I846" s="47"/>
      <c r="J846" s="53" t="str">
        <f t="shared" si="81"/>
        <v>no</v>
      </c>
      <c r="K846" s="64">
        <f t="shared" si="80"/>
        <v>0</v>
      </c>
      <c r="L846" s="64">
        <f t="shared" si="79"/>
        <v>0</v>
      </c>
      <c r="M846" s="64">
        <f t="shared" si="78"/>
        <v>0</v>
      </c>
      <c r="N846" s="64">
        <f t="shared" si="82"/>
        <v>0</v>
      </c>
      <c r="O846" s="64">
        <f t="shared" si="83"/>
        <v>0</v>
      </c>
    </row>
    <row r="847" spans="1:15" s="48" customFormat="1" ht="15" x14ac:dyDescent="0.2">
      <c r="A847" s="44"/>
      <c r="B847" s="45"/>
      <c r="C847" s="46"/>
      <c r="D847" s="46"/>
      <c r="E847" s="47"/>
      <c r="F847" s="47"/>
      <c r="G847" s="47"/>
      <c r="H847" s="47"/>
      <c r="I847" s="47"/>
      <c r="J847" s="53" t="str">
        <f t="shared" si="81"/>
        <v>no</v>
      </c>
      <c r="K847" s="64">
        <f t="shared" si="80"/>
        <v>0</v>
      </c>
      <c r="L847" s="64">
        <f t="shared" si="79"/>
        <v>0</v>
      </c>
      <c r="M847" s="64">
        <f t="shared" si="78"/>
        <v>0</v>
      </c>
      <c r="N847" s="64">
        <f t="shared" si="82"/>
        <v>0</v>
      </c>
      <c r="O847" s="64">
        <f t="shared" si="83"/>
        <v>0</v>
      </c>
    </row>
    <row r="848" spans="1:15" s="48" customFormat="1" ht="15" x14ac:dyDescent="0.2">
      <c r="A848" s="44"/>
      <c r="B848" s="45"/>
      <c r="C848" s="46"/>
      <c r="D848" s="46"/>
      <c r="E848" s="47"/>
      <c r="F848" s="47"/>
      <c r="G848" s="47"/>
      <c r="H848" s="47"/>
      <c r="I848" s="47"/>
      <c r="J848" s="53" t="str">
        <f t="shared" si="81"/>
        <v>no</v>
      </c>
      <c r="K848" s="64">
        <f t="shared" si="80"/>
        <v>0</v>
      </c>
      <c r="L848" s="64">
        <f t="shared" si="79"/>
        <v>0</v>
      </c>
      <c r="M848" s="64">
        <f t="shared" si="78"/>
        <v>0</v>
      </c>
      <c r="N848" s="64">
        <f t="shared" si="82"/>
        <v>0</v>
      </c>
      <c r="O848" s="64">
        <f t="shared" si="83"/>
        <v>0</v>
      </c>
    </row>
    <row r="849" spans="1:15" s="48" customFormat="1" ht="15" x14ac:dyDescent="0.2">
      <c r="A849" s="44"/>
      <c r="B849" s="45"/>
      <c r="C849" s="46"/>
      <c r="D849" s="46"/>
      <c r="E849" s="47"/>
      <c r="F849" s="47"/>
      <c r="G849" s="47"/>
      <c r="H849" s="47"/>
      <c r="I849" s="47"/>
      <c r="J849" s="53" t="str">
        <f t="shared" si="81"/>
        <v>no</v>
      </c>
      <c r="K849" s="64">
        <f t="shared" si="80"/>
        <v>0</v>
      </c>
      <c r="L849" s="64">
        <f t="shared" si="79"/>
        <v>0</v>
      </c>
      <c r="M849" s="64">
        <f t="shared" si="78"/>
        <v>0</v>
      </c>
      <c r="N849" s="64">
        <f t="shared" si="82"/>
        <v>0</v>
      </c>
      <c r="O849" s="64">
        <f t="shared" si="83"/>
        <v>0</v>
      </c>
    </row>
    <row r="850" spans="1:15" s="48" customFormat="1" ht="15" x14ac:dyDescent="0.2">
      <c r="A850" s="44"/>
      <c r="B850" s="45"/>
      <c r="C850" s="46"/>
      <c r="D850" s="46"/>
      <c r="E850" s="47"/>
      <c r="F850" s="47"/>
      <c r="G850" s="47"/>
      <c r="H850" s="47"/>
      <c r="I850" s="47"/>
      <c r="J850" s="53" t="str">
        <f t="shared" si="81"/>
        <v>no</v>
      </c>
      <c r="K850" s="64">
        <f t="shared" si="80"/>
        <v>0</v>
      </c>
      <c r="L850" s="64">
        <f t="shared" si="79"/>
        <v>0</v>
      </c>
      <c r="M850" s="64">
        <f t="shared" si="78"/>
        <v>0</v>
      </c>
      <c r="N850" s="64">
        <f t="shared" si="82"/>
        <v>0</v>
      </c>
      <c r="O850" s="64">
        <f t="shared" si="83"/>
        <v>0</v>
      </c>
    </row>
    <row r="851" spans="1:15" s="48" customFormat="1" ht="15" x14ac:dyDescent="0.2">
      <c r="A851" s="44"/>
      <c r="B851" s="45"/>
      <c r="C851" s="46"/>
      <c r="D851" s="46"/>
      <c r="E851" s="47"/>
      <c r="F851" s="47"/>
      <c r="G851" s="47"/>
      <c r="H851" s="47"/>
      <c r="I851" s="47"/>
      <c r="J851" s="53" t="str">
        <f t="shared" si="81"/>
        <v>no</v>
      </c>
      <c r="K851" s="64">
        <f t="shared" si="80"/>
        <v>0</v>
      </c>
      <c r="L851" s="64">
        <f t="shared" si="79"/>
        <v>0</v>
      </c>
      <c r="M851" s="64">
        <f t="shared" si="78"/>
        <v>0</v>
      </c>
      <c r="N851" s="64">
        <f t="shared" si="82"/>
        <v>0</v>
      </c>
      <c r="O851" s="64">
        <f t="shared" si="83"/>
        <v>0</v>
      </c>
    </row>
    <row r="852" spans="1:15" s="48" customFormat="1" ht="15" x14ac:dyDescent="0.2">
      <c r="A852" s="44"/>
      <c r="B852" s="45"/>
      <c r="C852" s="46"/>
      <c r="D852" s="46"/>
      <c r="E852" s="47"/>
      <c r="F852" s="47"/>
      <c r="G852" s="47"/>
      <c r="H852" s="47"/>
      <c r="I852" s="47"/>
      <c r="J852" s="53" t="str">
        <f t="shared" si="81"/>
        <v>no</v>
      </c>
      <c r="K852" s="64">
        <f t="shared" si="80"/>
        <v>0</v>
      </c>
      <c r="L852" s="64">
        <f t="shared" si="79"/>
        <v>0</v>
      </c>
      <c r="M852" s="64">
        <f t="shared" si="78"/>
        <v>0</v>
      </c>
      <c r="N852" s="64">
        <f t="shared" si="82"/>
        <v>0</v>
      </c>
      <c r="O852" s="64">
        <f t="shared" si="83"/>
        <v>0</v>
      </c>
    </row>
    <row r="853" spans="1:15" s="48" customFormat="1" ht="15" x14ac:dyDescent="0.2">
      <c r="A853" s="44"/>
      <c r="B853" s="45"/>
      <c r="C853" s="46"/>
      <c r="D853" s="46"/>
      <c r="E853" s="47"/>
      <c r="F853" s="47"/>
      <c r="G853" s="47"/>
      <c r="H853" s="47"/>
      <c r="I853" s="47"/>
      <c r="J853" s="53" t="str">
        <f t="shared" si="81"/>
        <v>no</v>
      </c>
      <c r="K853" s="64">
        <f t="shared" si="80"/>
        <v>0</v>
      </c>
      <c r="L853" s="64">
        <f t="shared" si="79"/>
        <v>0</v>
      </c>
      <c r="M853" s="64">
        <f t="shared" si="78"/>
        <v>0</v>
      </c>
      <c r="N853" s="64">
        <f t="shared" si="82"/>
        <v>0</v>
      </c>
      <c r="O853" s="64">
        <f t="shared" si="83"/>
        <v>0</v>
      </c>
    </row>
    <row r="854" spans="1:15" s="48" customFormat="1" ht="15" x14ac:dyDescent="0.2">
      <c r="A854" s="44"/>
      <c r="B854" s="45"/>
      <c r="C854" s="46"/>
      <c r="D854" s="46"/>
      <c r="E854" s="47"/>
      <c r="F854" s="47"/>
      <c r="G854" s="47"/>
      <c r="H854" s="47"/>
      <c r="I854" s="47"/>
      <c r="J854" s="53" t="str">
        <f t="shared" si="81"/>
        <v>no</v>
      </c>
      <c r="K854" s="64">
        <f t="shared" si="80"/>
        <v>0</v>
      </c>
      <c r="L854" s="64">
        <f t="shared" si="79"/>
        <v>0</v>
      </c>
      <c r="M854" s="64">
        <f t="shared" si="78"/>
        <v>0</v>
      </c>
      <c r="N854" s="64">
        <f t="shared" si="82"/>
        <v>0</v>
      </c>
      <c r="O854" s="64">
        <f t="shared" si="83"/>
        <v>0</v>
      </c>
    </row>
    <row r="855" spans="1:15" s="48" customFormat="1" ht="15" x14ac:dyDescent="0.2">
      <c r="A855" s="44"/>
      <c r="B855" s="45"/>
      <c r="C855" s="46"/>
      <c r="D855" s="46"/>
      <c r="E855" s="47"/>
      <c r="F855" s="47"/>
      <c r="G855" s="47"/>
      <c r="H855" s="47"/>
      <c r="I855" s="47"/>
      <c r="J855" s="53" t="str">
        <f t="shared" si="81"/>
        <v>no</v>
      </c>
      <c r="K855" s="64">
        <f t="shared" si="80"/>
        <v>0</v>
      </c>
      <c r="L855" s="64">
        <f t="shared" si="79"/>
        <v>0</v>
      </c>
      <c r="M855" s="64">
        <f t="shared" si="78"/>
        <v>0</v>
      </c>
      <c r="N855" s="64">
        <f t="shared" si="82"/>
        <v>0</v>
      </c>
      <c r="O855" s="64">
        <f t="shared" si="83"/>
        <v>0</v>
      </c>
    </row>
    <row r="856" spans="1:15" s="48" customFormat="1" ht="15" x14ac:dyDescent="0.2">
      <c r="A856" s="44"/>
      <c r="B856" s="45"/>
      <c r="C856" s="46"/>
      <c r="D856" s="46"/>
      <c r="E856" s="47"/>
      <c r="F856" s="47"/>
      <c r="G856" s="47"/>
      <c r="H856" s="47"/>
      <c r="I856" s="47"/>
      <c r="J856" s="53" t="str">
        <f t="shared" si="81"/>
        <v>no</v>
      </c>
      <c r="K856" s="64">
        <f t="shared" si="80"/>
        <v>0</v>
      </c>
      <c r="L856" s="64">
        <f t="shared" si="79"/>
        <v>0</v>
      </c>
      <c r="M856" s="64">
        <f t="shared" si="78"/>
        <v>0</v>
      </c>
      <c r="N856" s="64">
        <f t="shared" si="82"/>
        <v>0</v>
      </c>
      <c r="O856" s="64">
        <f t="shared" si="83"/>
        <v>0</v>
      </c>
    </row>
    <row r="857" spans="1:15" s="48" customFormat="1" ht="15" x14ac:dyDescent="0.2">
      <c r="A857" s="44"/>
      <c r="B857" s="45"/>
      <c r="C857" s="46"/>
      <c r="D857" s="46"/>
      <c r="E857" s="47"/>
      <c r="F857" s="47"/>
      <c r="G857" s="47"/>
      <c r="H857" s="47"/>
      <c r="I857" s="47"/>
      <c r="J857" s="53" t="str">
        <f t="shared" si="81"/>
        <v>no</v>
      </c>
      <c r="K857" s="64">
        <f t="shared" si="80"/>
        <v>0</v>
      </c>
      <c r="L857" s="64">
        <f t="shared" si="79"/>
        <v>0</v>
      </c>
      <c r="M857" s="64">
        <f t="shared" si="78"/>
        <v>0</v>
      </c>
      <c r="N857" s="64">
        <f t="shared" si="82"/>
        <v>0</v>
      </c>
      <c r="O857" s="64">
        <f t="shared" si="83"/>
        <v>0</v>
      </c>
    </row>
    <row r="858" spans="1:15" s="48" customFormat="1" ht="15" x14ac:dyDescent="0.2">
      <c r="A858" s="44"/>
      <c r="B858" s="45"/>
      <c r="C858" s="46"/>
      <c r="D858" s="46"/>
      <c r="E858" s="47"/>
      <c r="F858" s="47"/>
      <c r="G858" s="47"/>
      <c r="H858" s="47"/>
      <c r="I858" s="47"/>
      <c r="J858" s="53" t="str">
        <f t="shared" si="81"/>
        <v>no</v>
      </c>
      <c r="K858" s="64">
        <f t="shared" si="80"/>
        <v>0</v>
      </c>
      <c r="L858" s="64">
        <f t="shared" si="79"/>
        <v>0</v>
      </c>
      <c r="M858" s="64">
        <f t="shared" si="78"/>
        <v>0</v>
      </c>
      <c r="N858" s="64">
        <f t="shared" si="82"/>
        <v>0</v>
      </c>
      <c r="O858" s="64">
        <f t="shared" si="83"/>
        <v>0</v>
      </c>
    </row>
    <row r="859" spans="1:15" s="48" customFormat="1" ht="15" x14ac:dyDescent="0.2">
      <c r="A859" s="44"/>
      <c r="B859" s="45"/>
      <c r="C859" s="46"/>
      <c r="D859" s="46"/>
      <c r="E859" s="47"/>
      <c r="F859" s="47"/>
      <c r="G859" s="47"/>
      <c r="H859" s="47"/>
      <c r="I859" s="47"/>
      <c r="J859" s="53" t="str">
        <f t="shared" si="81"/>
        <v>no</v>
      </c>
      <c r="K859" s="64">
        <f t="shared" si="80"/>
        <v>0</v>
      </c>
      <c r="L859" s="64">
        <f t="shared" si="79"/>
        <v>0</v>
      </c>
      <c r="M859" s="64">
        <f t="shared" si="78"/>
        <v>0</v>
      </c>
      <c r="N859" s="64">
        <f t="shared" si="82"/>
        <v>0</v>
      </c>
      <c r="O859" s="64">
        <f t="shared" si="83"/>
        <v>0</v>
      </c>
    </row>
    <row r="860" spans="1:15" s="48" customFormat="1" ht="15" x14ac:dyDescent="0.2">
      <c r="A860" s="44"/>
      <c r="B860" s="45"/>
      <c r="C860" s="46"/>
      <c r="D860" s="46"/>
      <c r="E860" s="47"/>
      <c r="F860" s="47"/>
      <c r="G860" s="47"/>
      <c r="H860" s="47"/>
      <c r="I860" s="47"/>
      <c r="J860" s="53" t="str">
        <f t="shared" si="81"/>
        <v>no</v>
      </c>
      <c r="K860" s="64">
        <f t="shared" si="80"/>
        <v>0</v>
      </c>
      <c r="L860" s="64">
        <f t="shared" si="79"/>
        <v>0</v>
      </c>
      <c r="M860" s="64">
        <f t="shared" ref="M860:M923" si="84">IF($J860="yes",($G860-1)*$C$4*$E860,0)</f>
        <v>0</v>
      </c>
      <c r="N860" s="64">
        <f t="shared" si="82"/>
        <v>0</v>
      </c>
      <c r="O860" s="64">
        <f t="shared" si="83"/>
        <v>0</v>
      </c>
    </row>
    <row r="861" spans="1:15" s="48" customFormat="1" ht="15" x14ac:dyDescent="0.2">
      <c r="A861" s="44"/>
      <c r="B861" s="45"/>
      <c r="C861" s="46"/>
      <c r="D861" s="46"/>
      <c r="E861" s="47"/>
      <c r="F861" s="47"/>
      <c r="G861" s="47"/>
      <c r="H861" s="47"/>
      <c r="I861" s="47"/>
      <c r="J861" s="53" t="str">
        <f t="shared" si="81"/>
        <v>no</v>
      </c>
      <c r="K861" s="64">
        <f t="shared" si="80"/>
        <v>0</v>
      </c>
      <c r="L861" s="64">
        <f t="shared" si="79"/>
        <v>0</v>
      </c>
      <c r="M861" s="64">
        <f t="shared" si="84"/>
        <v>0</v>
      </c>
      <c r="N861" s="64">
        <f t="shared" si="82"/>
        <v>0</v>
      </c>
      <c r="O861" s="64">
        <f t="shared" si="83"/>
        <v>0</v>
      </c>
    </row>
    <row r="862" spans="1:15" s="48" customFormat="1" ht="15" x14ac:dyDescent="0.2">
      <c r="A862" s="44"/>
      <c r="B862" s="45"/>
      <c r="C862" s="46"/>
      <c r="D862" s="46"/>
      <c r="E862" s="47"/>
      <c r="F862" s="47"/>
      <c r="G862" s="47"/>
      <c r="H862" s="47"/>
      <c r="I862" s="47"/>
      <c r="J862" s="53" t="str">
        <f t="shared" si="81"/>
        <v>no</v>
      </c>
      <c r="K862" s="64">
        <f t="shared" si="80"/>
        <v>0</v>
      </c>
      <c r="L862" s="64">
        <f t="shared" si="79"/>
        <v>0</v>
      </c>
      <c r="M862" s="64">
        <f t="shared" si="84"/>
        <v>0</v>
      </c>
      <c r="N862" s="64">
        <f t="shared" si="82"/>
        <v>0</v>
      </c>
      <c r="O862" s="64">
        <f t="shared" si="83"/>
        <v>0</v>
      </c>
    </row>
    <row r="863" spans="1:15" s="48" customFormat="1" ht="15" x14ac:dyDescent="0.2">
      <c r="A863" s="44"/>
      <c r="B863" s="45"/>
      <c r="C863" s="46"/>
      <c r="D863" s="46"/>
      <c r="E863" s="47"/>
      <c r="F863" s="47"/>
      <c r="G863" s="47"/>
      <c r="H863" s="47"/>
      <c r="I863" s="47"/>
      <c r="J863" s="53" t="str">
        <f t="shared" si="81"/>
        <v>no</v>
      </c>
      <c r="K863" s="64">
        <f t="shared" si="80"/>
        <v>0</v>
      </c>
      <c r="L863" s="64">
        <f t="shared" si="79"/>
        <v>0</v>
      </c>
      <c r="M863" s="64">
        <f t="shared" si="84"/>
        <v>0</v>
      </c>
      <c r="N863" s="64">
        <f t="shared" si="82"/>
        <v>0</v>
      </c>
      <c r="O863" s="64">
        <f t="shared" si="83"/>
        <v>0</v>
      </c>
    </row>
    <row r="864" spans="1:15" s="48" customFormat="1" ht="15" x14ac:dyDescent="0.2">
      <c r="A864" s="44"/>
      <c r="B864" s="45"/>
      <c r="C864" s="46"/>
      <c r="D864" s="46"/>
      <c r="E864" s="47"/>
      <c r="F864" s="47"/>
      <c r="G864" s="47"/>
      <c r="H864" s="47"/>
      <c r="I864" s="47"/>
      <c r="J864" s="53" t="str">
        <f t="shared" si="81"/>
        <v>no</v>
      </c>
      <c r="K864" s="64">
        <f t="shared" si="80"/>
        <v>0</v>
      </c>
      <c r="L864" s="64">
        <f t="shared" si="79"/>
        <v>0</v>
      </c>
      <c r="M864" s="64">
        <f t="shared" si="84"/>
        <v>0</v>
      </c>
      <c r="N864" s="64">
        <f t="shared" si="82"/>
        <v>0</v>
      </c>
      <c r="O864" s="64">
        <f t="shared" si="83"/>
        <v>0</v>
      </c>
    </row>
    <row r="865" spans="1:15" s="48" customFormat="1" ht="15" x14ac:dyDescent="0.2">
      <c r="A865" s="44"/>
      <c r="B865" s="45"/>
      <c r="C865" s="46"/>
      <c r="D865" s="46"/>
      <c r="E865" s="47"/>
      <c r="F865" s="47"/>
      <c r="G865" s="47"/>
      <c r="H865" s="47"/>
      <c r="I865" s="47"/>
      <c r="J865" s="53" t="str">
        <f t="shared" si="81"/>
        <v>no</v>
      </c>
      <c r="K865" s="64">
        <f t="shared" si="80"/>
        <v>0</v>
      </c>
      <c r="L865" s="64">
        <f t="shared" si="79"/>
        <v>0</v>
      </c>
      <c r="M865" s="64">
        <f t="shared" si="84"/>
        <v>0</v>
      </c>
      <c r="N865" s="64">
        <f t="shared" si="82"/>
        <v>0</v>
      </c>
      <c r="O865" s="64">
        <f t="shared" si="83"/>
        <v>0</v>
      </c>
    </row>
    <row r="866" spans="1:15" s="48" customFormat="1" ht="15" x14ac:dyDescent="0.2">
      <c r="A866" s="44"/>
      <c r="B866" s="45"/>
      <c r="C866" s="46"/>
      <c r="D866" s="46"/>
      <c r="E866" s="47"/>
      <c r="F866" s="47"/>
      <c r="G866" s="47"/>
      <c r="H866" s="47"/>
      <c r="I866" s="47"/>
      <c r="J866" s="53" t="str">
        <f t="shared" si="81"/>
        <v>no</v>
      </c>
      <c r="K866" s="64">
        <f t="shared" si="80"/>
        <v>0</v>
      </c>
      <c r="L866" s="64">
        <f t="shared" si="79"/>
        <v>0</v>
      </c>
      <c r="M866" s="64">
        <f t="shared" si="84"/>
        <v>0</v>
      </c>
      <c r="N866" s="64">
        <f t="shared" si="82"/>
        <v>0</v>
      </c>
      <c r="O866" s="64">
        <f t="shared" si="83"/>
        <v>0</v>
      </c>
    </row>
    <row r="867" spans="1:15" s="48" customFormat="1" ht="15" x14ac:dyDescent="0.2">
      <c r="A867" s="44"/>
      <c r="B867" s="45"/>
      <c r="C867" s="46"/>
      <c r="D867" s="46"/>
      <c r="E867" s="47"/>
      <c r="F867" s="47"/>
      <c r="G867" s="47"/>
      <c r="H867" s="47"/>
      <c r="I867" s="47"/>
      <c r="J867" s="53" t="str">
        <f t="shared" si="81"/>
        <v>no</v>
      </c>
      <c r="K867" s="64">
        <f t="shared" si="80"/>
        <v>0</v>
      </c>
      <c r="L867" s="64">
        <f t="shared" si="79"/>
        <v>0</v>
      </c>
      <c r="M867" s="64">
        <f t="shared" si="84"/>
        <v>0</v>
      </c>
      <c r="N867" s="64">
        <f t="shared" si="82"/>
        <v>0</v>
      </c>
      <c r="O867" s="64">
        <f t="shared" si="83"/>
        <v>0</v>
      </c>
    </row>
    <row r="868" spans="1:15" s="48" customFormat="1" ht="15" x14ac:dyDescent="0.2">
      <c r="A868" s="44"/>
      <c r="B868" s="45"/>
      <c r="C868" s="46"/>
      <c r="D868" s="46"/>
      <c r="E868" s="47"/>
      <c r="F868" s="47"/>
      <c r="G868" s="47"/>
      <c r="H868" s="47"/>
      <c r="I868" s="47"/>
      <c r="J868" s="53" t="str">
        <f t="shared" si="81"/>
        <v>no</v>
      </c>
      <c r="K868" s="64">
        <f t="shared" si="80"/>
        <v>0</v>
      </c>
      <c r="L868" s="64">
        <f t="shared" si="79"/>
        <v>0</v>
      </c>
      <c r="M868" s="64">
        <f t="shared" si="84"/>
        <v>0</v>
      </c>
      <c r="N868" s="64">
        <f t="shared" si="82"/>
        <v>0</v>
      </c>
      <c r="O868" s="64">
        <f t="shared" si="83"/>
        <v>0</v>
      </c>
    </row>
    <row r="869" spans="1:15" s="48" customFormat="1" ht="15" x14ac:dyDescent="0.2">
      <c r="A869" s="44"/>
      <c r="B869" s="45"/>
      <c r="C869" s="46"/>
      <c r="D869" s="46"/>
      <c r="E869" s="47"/>
      <c r="F869" s="47"/>
      <c r="G869" s="47"/>
      <c r="H869" s="47"/>
      <c r="I869" s="47"/>
      <c r="J869" s="53" t="str">
        <f t="shared" si="81"/>
        <v>no</v>
      </c>
      <c r="K869" s="64">
        <f t="shared" si="80"/>
        <v>0</v>
      </c>
      <c r="L869" s="64">
        <f t="shared" si="79"/>
        <v>0</v>
      </c>
      <c r="M869" s="64">
        <f t="shared" si="84"/>
        <v>0</v>
      </c>
      <c r="N869" s="64">
        <f t="shared" si="82"/>
        <v>0</v>
      </c>
      <c r="O869" s="64">
        <f t="shared" si="83"/>
        <v>0</v>
      </c>
    </row>
    <row r="870" spans="1:15" s="48" customFormat="1" ht="15" x14ac:dyDescent="0.2">
      <c r="A870" s="44"/>
      <c r="B870" s="45"/>
      <c r="C870" s="46"/>
      <c r="D870" s="46"/>
      <c r="E870" s="47"/>
      <c r="F870" s="47"/>
      <c r="G870" s="47"/>
      <c r="H870" s="47"/>
      <c r="I870" s="47"/>
      <c r="J870" s="53" t="str">
        <f t="shared" si="81"/>
        <v>no</v>
      </c>
      <c r="K870" s="64">
        <f t="shared" si="80"/>
        <v>0</v>
      </c>
      <c r="L870" s="64">
        <f t="shared" si="79"/>
        <v>0</v>
      </c>
      <c r="M870" s="64">
        <f t="shared" si="84"/>
        <v>0</v>
      </c>
      <c r="N870" s="64">
        <f t="shared" si="82"/>
        <v>0</v>
      </c>
      <c r="O870" s="64">
        <f t="shared" si="83"/>
        <v>0</v>
      </c>
    </row>
    <row r="871" spans="1:15" s="48" customFormat="1" ht="15" x14ac:dyDescent="0.2">
      <c r="A871" s="44"/>
      <c r="B871" s="45"/>
      <c r="C871" s="46"/>
      <c r="D871" s="46"/>
      <c r="E871" s="47"/>
      <c r="F871" s="47"/>
      <c r="G871" s="47"/>
      <c r="H871" s="47"/>
      <c r="I871" s="47"/>
      <c r="J871" s="53" t="str">
        <f t="shared" si="81"/>
        <v>no</v>
      </c>
      <c r="K871" s="64">
        <f t="shared" si="80"/>
        <v>0</v>
      </c>
      <c r="L871" s="64">
        <f t="shared" si="79"/>
        <v>0</v>
      </c>
      <c r="M871" s="64">
        <f t="shared" si="84"/>
        <v>0</v>
      </c>
      <c r="N871" s="64">
        <f t="shared" si="82"/>
        <v>0</v>
      </c>
      <c r="O871" s="64">
        <f t="shared" si="83"/>
        <v>0</v>
      </c>
    </row>
    <row r="872" spans="1:15" s="48" customFormat="1" ht="15" x14ac:dyDescent="0.2">
      <c r="A872" s="44"/>
      <c r="B872" s="45"/>
      <c r="C872" s="46"/>
      <c r="D872" s="46"/>
      <c r="E872" s="47"/>
      <c r="F872" s="47"/>
      <c r="G872" s="47"/>
      <c r="H872" s="47"/>
      <c r="I872" s="47"/>
      <c r="J872" s="53" t="str">
        <f t="shared" si="81"/>
        <v>no</v>
      </c>
      <c r="K872" s="64">
        <f t="shared" si="80"/>
        <v>0</v>
      </c>
      <c r="L872" s="64">
        <f t="shared" si="79"/>
        <v>0</v>
      </c>
      <c r="M872" s="64">
        <f t="shared" si="84"/>
        <v>0</v>
      </c>
      <c r="N872" s="64">
        <f t="shared" si="82"/>
        <v>0</v>
      </c>
      <c r="O872" s="64">
        <f t="shared" si="83"/>
        <v>0</v>
      </c>
    </row>
    <row r="873" spans="1:15" s="48" customFormat="1" ht="15" x14ac:dyDescent="0.2">
      <c r="A873" s="44"/>
      <c r="B873" s="45"/>
      <c r="C873" s="46"/>
      <c r="D873" s="46"/>
      <c r="E873" s="47"/>
      <c r="F873" s="47"/>
      <c r="G873" s="47"/>
      <c r="H873" s="47"/>
      <c r="I873" s="47"/>
      <c r="J873" s="53" t="str">
        <f t="shared" si="81"/>
        <v>no</v>
      </c>
      <c r="K873" s="64">
        <f t="shared" si="80"/>
        <v>0</v>
      </c>
      <c r="L873" s="64">
        <f t="shared" si="79"/>
        <v>0</v>
      </c>
      <c r="M873" s="64">
        <f t="shared" si="84"/>
        <v>0</v>
      </c>
      <c r="N873" s="64">
        <f t="shared" si="82"/>
        <v>0</v>
      </c>
      <c r="O873" s="64">
        <f t="shared" si="83"/>
        <v>0</v>
      </c>
    </row>
    <row r="874" spans="1:15" s="48" customFormat="1" ht="15" x14ac:dyDescent="0.2">
      <c r="A874" s="44"/>
      <c r="B874" s="45"/>
      <c r="C874" s="46"/>
      <c r="D874" s="46"/>
      <c r="E874" s="47"/>
      <c r="F874" s="47"/>
      <c r="G874" s="47"/>
      <c r="H874" s="47"/>
      <c r="I874" s="47"/>
      <c r="J874" s="53" t="str">
        <f t="shared" si="81"/>
        <v>no</v>
      </c>
      <c r="K874" s="64">
        <f t="shared" si="80"/>
        <v>0</v>
      </c>
      <c r="L874" s="64">
        <f t="shared" si="79"/>
        <v>0</v>
      </c>
      <c r="M874" s="64">
        <f t="shared" si="84"/>
        <v>0</v>
      </c>
      <c r="N874" s="64">
        <f t="shared" si="82"/>
        <v>0</v>
      </c>
      <c r="O874" s="64">
        <f t="shared" si="83"/>
        <v>0</v>
      </c>
    </row>
    <row r="875" spans="1:15" s="48" customFormat="1" ht="15" x14ac:dyDescent="0.2">
      <c r="A875" s="44"/>
      <c r="B875" s="45"/>
      <c r="C875" s="46"/>
      <c r="D875" s="46"/>
      <c r="E875" s="47"/>
      <c r="F875" s="47"/>
      <c r="G875" s="47"/>
      <c r="H875" s="47"/>
      <c r="I875" s="47"/>
      <c r="J875" s="53" t="str">
        <f t="shared" si="81"/>
        <v>no</v>
      </c>
      <c r="K875" s="64">
        <f t="shared" si="80"/>
        <v>0</v>
      </c>
      <c r="L875" s="64">
        <f t="shared" si="79"/>
        <v>0</v>
      </c>
      <c r="M875" s="64">
        <f t="shared" si="84"/>
        <v>0</v>
      </c>
      <c r="N875" s="64">
        <f t="shared" si="82"/>
        <v>0</v>
      </c>
      <c r="O875" s="64">
        <f t="shared" si="83"/>
        <v>0</v>
      </c>
    </row>
    <row r="876" spans="1:15" s="48" customFormat="1" ht="15" x14ac:dyDescent="0.2">
      <c r="A876" s="44"/>
      <c r="B876" s="45"/>
      <c r="C876" s="46"/>
      <c r="D876" s="46"/>
      <c r="E876" s="47"/>
      <c r="F876" s="47"/>
      <c r="G876" s="47"/>
      <c r="H876" s="47"/>
      <c r="I876" s="47"/>
      <c r="J876" s="53" t="str">
        <f t="shared" si="81"/>
        <v>no</v>
      </c>
      <c r="K876" s="64">
        <f t="shared" si="80"/>
        <v>0</v>
      </c>
      <c r="L876" s="64">
        <f t="shared" si="79"/>
        <v>0</v>
      </c>
      <c r="M876" s="64">
        <f t="shared" si="84"/>
        <v>0</v>
      </c>
      <c r="N876" s="64">
        <f t="shared" si="82"/>
        <v>0</v>
      </c>
      <c r="O876" s="64">
        <f t="shared" si="83"/>
        <v>0</v>
      </c>
    </row>
    <row r="877" spans="1:15" s="48" customFormat="1" ht="15" x14ac:dyDescent="0.2">
      <c r="A877" s="44"/>
      <c r="B877" s="45"/>
      <c r="C877" s="46"/>
      <c r="D877" s="46"/>
      <c r="E877" s="47"/>
      <c r="F877" s="47"/>
      <c r="G877" s="47"/>
      <c r="H877" s="47"/>
      <c r="I877" s="47"/>
      <c r="J877" s="53" t="str">
        <f t="shared" si="81"/>
        <v>no</v>
      </c>
      <c r="K877" s="64">
        <f t="shared" si="80"/>
        <v>0</v>
      </c>
      <c r="L877" s="64">
        <f t="shared" si="79"/>
        <v>0</v>
      </c>
      <c r="M877" s="64">
        <f t="shared" si="84"/>
        <v>0</v>
      </c>
      <c r="N877" s="64">
        <f t="shared" si="82"/>
        <v>0</v>
      </c>
      <c r="O877" s="64">
        <f t="shared" si="83"/>
        <v>0</v>
      </c>
    </row>
    <row r="878" spans="1:15" s="48" customFormat="1" ht="15" x14ac:dyDescent="0.2">
      <c r="A878" s="44"/>
      <c r="B878" s="45"/>
      <c r="C878" s="46"/>
      <c r="D878" s="46"/>
      <c r="E878" s="47"/>
      <c r="F878" s="47"/>
      <c r="G878" s="47"/>
      <c r="H878" s="47"/>
      <c r="I878" s="47"/>
      <c r="J878" s="53" t="str">
        <f t="shared" si="81"/>
        <v>no</v>
      </c>
      <c r="K878" s="64">
        <f t="shared" si="80"/>
        <v>0</v>
      </c>
      <c r="L878" s="64">
        <f t="shared" si="79"/>
        <v>0</v>
      </c>
      <c r="M878" s="64">
        <f t="shared" si="84"/>
        <v>0</v>
      </c>
      <c r="N878" s="64">
        <f t="shared" si="82"/>
        <v>0</v>
      </c>
      <c r="O878" s="64">
        <f t="shared" si="83"/>
        <v>0</v>
      </c>
    </row>
    <row r="879" spans="1:15" s="48" customFormat="1" ht="15" x14ac:dyDescent="0.2">
      <c r="A879" s="44"/>
      <c r="B879" s="45"/>
      <c r="C879" s="46"/>
      <c r="D879" s="46"/>
      <c r="E879" s="47"/>
      <c r="F879" s="47"/>
      <c r="G879" s="47"/>
      <c r="H879" s="47"/>
      <c r="I879" s="47"/>
      <c r="J879" s="53" t="str">
        <f t="shared" si="81"/>
        <v>no</v>
      </c>
      <c r="K879" s="64">
        <f t="shared" si="80"/>
        <v>0</v>
      </c>
      <c r="L879" s="64">
        <f t="shared" si="79"/>
        <v>0</v>
      </c>
      <c r="M879" s="64">
        <f t="shared" si="84"/>
        <v>0</v>
      </c>
      <c r="N879" s="64">
        <f t="shared" si="82"/>
        <v>0</v>
      </c>
      <c r="O879" s="64">
        <f t="shared" si="83"/>
        <v>0</v>
      </c>
    </row>
    <row r="880" spans="1:15" s="48" customFormat="1" ht="15" x14ac:dyDescent="0.2">
      <c r="A880" s="44"/>
      <c r="B880" s="45"/>
      <c r="C880" s="46"/>
      <c r="D880" s="46"/>
      <c r="E880" s="47"/>
      <c r="F880" s="47"/>
      <c r="G880" s="47"/>
      <c r="H880" s="47"/>
      <c r="I880" s="47"/>
      <c r="J880" s="53" t="str">
        <f t="shared" si="81"/>
        <v>no</v>
      </c>
      <c r="K880" s="64">
        <f t="shared" si="80"/>
        <v>0</v>
      </c>
      <c r="L880" s="64">
        <f t="shared" ref="L880:L943" si="85">IF(ISBLANK(I880),0,IF($J880="no",0,IF($I880="No",-(($G880-1)*($C$4*$E880)),$C$4*$E880*(1-$C$6))))</f>
        <v>0</v>
      </c>
      <c r="M880" s="64">
        <f t="shared" si="84"/>
        <v>0</v>
      </c>
      <c r="N880" s="64">
        <f t="shared" si="82"/>
        <v>0</v>
      </c>
      <c r="O880" s="64">
        <f t="shared" si="83"/>
        <v>0</v>
      </c>
    </row>
    <row r="881" spans="1:15" s="48" customFormat="1" ht="15" x14ac:dyDescent="0.2">
      <c r="A881" s="44"/>
      <c r="B881" s="45"/>
      <c r="C881" s="46"/>
      <c r="D881" s="46"/>
      <c r="E881" s="47"/>
      <c r="F881" s="47"/>
      <c r="G881" s="47"/>
      <c r="H881" s="47"/>
      <c r="I881" s="47"/>
      <c r="J881" s="53" t="str">
        <f t="shared" si="81"/>
        <v>no</v>
      </c>
      <c r="K881" s="64">
        <f t="shared" si="80"/>
        <v>0</v>
      </c>
      <c r="L881" s="64">
        <f t="shared" si="85"/>
        <v>0</v>
      </c>
      <c r="M881" s="64">
        <f t="shared" si="84"/>
        <v>0</v>
      </c>
      <c r="N881" s="64">
        <f t="shared" si="82"/>
        <v>0</v>
      </c>
      <c r="O881" s="64">
        <f t="shared" si="83"/>
        <v>0</v>
      </c>
    </row>
    <row r="882" spans="1:15" s="48" customFormat="1" ht="15" x14ac:dyDescent="0.2">
      <c r="A882" s="44"/>
      <c r="B882" s="45"/>
      <c r="C882" s="46"/>
      <c r="D882" s="46"/>
      <c r="E882" s="47"/>
      <c r="F882" s="47"/>
      <c r="G882" s="47"/>
      <c r="H882" s="47"/>
      <c r="I882" s="47"/>
      <c r="J882" s="53" t="str">
        <f t="shared" si="81"/>
        <v>no</v>
      </c>
      <c r="K882" s="64">
        <f t="shared" si="80"/>
        <v>0</v>
      </c>
      <c r="L882" s="64">
        <f t="shared" si="85"/>
        <v>0</v>
      </c>
      <c r="M882" s="64">
        <f t="shared" si="84"/>
        <v>0</v>
      </c>
      <c r="N882" s="64">
        <f t="shared" si="82"/>
        <v>0</v>
      </c>
      <c r="O882" s="64">
        <f t="shared" si="83"/>
        <v>0</v>
      </c>
    </row>
    <row r="883" spans="1:15" s="48" customFormat="1" ht="15" x14ac:dyDescent="0.2">
      <c r="A883" s="44"/>
      <c r="B883" s="45"/>
      <c r="C883" s="46"/>
      <c r="D883" s="46"/>
      <c r="E883" s="47"/>
      <c r="F883" s="47"/>
      <c r="G883" s="47"/>
      <c r="H883" s="47"/>
      <c r="I883" s="47"/>
      <c r="J883" s="53" t="str">
        <f t="shared" si="81"/>
        <v>no</v>
      </c>
      <c r="K883" s="64">
        <f t="shared" ref="K883:K946" si="86">$E883*$C$4</f>
        <v>0</v>
      </c>
      <c r="L883" s="64">
        <f t="shared" si="85"/>
        <v>0</v>
      </c>
      <c r="M883" s="64">
        <f t="shared" si="84"/>
        <v>0</v>
      </c>
      <c r="N883" s="64">
        <f t="shared" si="82"/>
        <v>0</v>
      </c>
      <c r="O883" s="64">
        <f t="shared" si="83"/>
        <v>0</v>
      </c>
    </row>
    <row r="884" spans="1:15" s="48" customFormat="1" ht="15" x14ac:dyDescent="0.2">
      <c r="A884" s="44"/>
      <c r="B884" s="45"/>
      <c r="C884" s="46"/>
      <c r="D884" s="46"/>
      <c r="E884" s="47"/>
      <c r="F884" s="47"/>
      <c r="G884" s="47"/>
      <c r="H884" s="47"/>
      <c r="I884" s="47"/>
      <c r="J884" s="53" t="str">
        <f t="shared" si="81"/>
        <v>no</v>
      </c>
      <c r="K884" s="64">
        <f t="shared" si="86"/>
        <v>0</v>
      </c>
      <c r="L884" s="64">
        <f t="shared" si="85"/>
        <v>0</v>
      </c>
      <c r="M884" s="64">
        <f t="shared" si="84"/>
        <v>0</v>
      </c>
      <c r="N884" s="64">
        <f t="shared" si="82"/>
        <v>0</v>
      </c>
      <c r="O884" s="64">
        <f t="shared" si="83"/>
        <v>0</v>
      </c>
    </row>
    <row r="885" spans="1:15" s="48" customFormat="1" ht="15" x14ac:dyDescent="0.2">
      <c r="A885" s="44"/>
      <c r="B885" s="45"/>
      <c r="C885" s="46"/>
      <c r="D885" s="46"/>
      <c r="E885" s="47"/>
      <c r="F885" s="47"/>
      <c r="G885" s="47"/>
      <c r="H885" s="47"/>
      <c r="I885" s="47"/>
      <c r="J885" s="53" t="str">
        <f t="shared" si="81"/>
        <v>no</v>
      </c>
      <c r="K885" s="64">
        <f t="shared" si="86"/>
        <v>0</v>
      </c>
      <c r="L885" s="64">
        <f t="shared" si="85"/>
        <v>0</v>
      </c>
      <c r="M885" s="64">
        <f t="shared" si="84"/>
        <v>0</v>
      </c>
      <c r="N885" s="64">
        <f t="shared" si="82"/>
        <v>0</v>
      </c>
      <c r="O885" s="64">
        <f t="shared" si="83"/>
        <v>0</v>
      </c>
    </row>
    <row r="886" spans="1:15" s="48" customFormat="1" ht="15" x14ac:dyDescent="0.2">
      <c r="A886" s="44"/>
      <c r="B886" s="45"/>
      <c r="C886" s="46"/>
      <c r="D886" s="46"/>
      <c r="E886" s="47"/>
      <c r="F886" s="47"/>
      <c r="G886" s="47"/>
      <c r="H886" s="47"/>
      <c r="I886" s="47"/>
      <c r="J886" s="53" t="str">
        <f t="shared" si="81"/>
        <v>no</v>
      </c>
      <c r="K886" s="64">
        <f t="shared" si="86"/>
        <v>0</v>
      </c>
      <c r="L886" s="64">
        <f t="shared" si="85"/>
        <v>0</v>
      </c>
      <c r="M886" s="64">
        <f t="shared" si="84"/>
        <v>0</v>
      </c>
      <c r="N886" s="64">
        <f t="shared" si="82"/>
        <v>0</v>
      </c>
      <c r="O886" s="64">
        <f t="shared" si="83"/>
        <v>0</v>
      </c>
    </row>
    <row r="887" spans="1:15" s="48" customFormat="1" ht="15" x14ac:dyDescent="0.2">
      <c r="A887" s="44"/>
      <c r="B887" s="45"/>
      <c r="C887" s="46"/>
      <c r="D887" s="46"/>
      <c r="E887" s="47"/>
      <c r="F887" s="47"/>
      <c r="G887" s="47"/>
      <c r="H887" s="47"/>
      <c r="I887" s="47"/>
      <c r="J887" s="53" t="str">
        <f t="shared" si="81"/>
        <v>no</v>
      </c>
      <c r="K887" s="64">
        <f t="shared" si="86"/>
        <v>0</v>
      </c>
      <c r="L887" s="64">
        <f t="shared" si="85"/>
        <v>0</v>
      </c>
      <c r="M887" s="64">
        <f t="shared" si="84"/>
        <v>0</v>
      </c>
      <c r="N887" s="64">
        <f t="shared" si="82"/>
        <v>0</v>
      </c>
      <c r="O887" s="64">
        <f t="shared" si="83"/>
        <v>0</v>
      </c>
    </row>
    <row r="888" spans="1:15" s="48" customFormat="1" ht="15" x14ac:dyDescent="0.2">
      <c r="A888" s="44"/>
      <c r="B888" s="45"/>
      <c r="C888" s="46"/>
      <c r="D888" s="46"/>
      <c r="E888" s="47"/>
      <c r="F888" s="47"/>
      <c r="G888" s="47"/>
      <c r="H888" s="47"/>
      <c r="I888" s="47"/>
      <c r="J888" s="53" t="str">
        <f t="shared" si="81"/>
        <v>no</v>
      </c>
      <c r="K888" s="64">
        <f t="shared" si="86"/>
        <v>0</v>
      </c>
      <c r="L888" s="64">
        <f t="shared" si="85"/>
        <v>0</v>
      </c>
      <c r="M888" s="64">
        <f t="shared" si="84"/>
        <v>0</v>
      </c>
      <c r="N888" s="64">
        <f t="shared" si="82"/>
        <v>0</v>
      </c>
      <c r="O888" s="64">
        <f t="shared" si="83"/>
        <v>0</v>
      </c>
    </row>
    <row r="889" spans="1:15" s="48" customFormat="1" ht="15" x14ac:dyDescent="0.2">
      <c r="A889" s="44"/>
      <c r="B889" s="45"/>
      <c r="C889" s="46"/>
      <c r="D889" s="46"/>
      <c r="E889" s="47"/>
      <c r="F889" s="47"/>
      <c r="G889" s="47"/>
      <c r="H889" s="47"/>
      <c r="I889" s="47"/>
      <c r="J889" s="53" t="str">
        <f t="shared" si="81"/>
        <v>no</v>
      </c>
      <c r="K889" s="64">
        <f t="shared" si="86"/>
        <v>0</v>
      </c>
      <c r="L889" s="64">
        <f t="shared" si="85"/>
        <v>0</v>
      </c>
      <c r="M889" s="64">
        <f t="shared" si="84"/>
        <v>0</v>
      </c>
      <c r="N889" s="64">
        <f t="shared" si="82"/>
        <v>0</v>
      </c>
      <c r="O889" s="64">
        <f t="shared" si="83"/>
        <v>0</v>
      </c>
    </row>
    <row r="890" spans="1:15" s="48" customFormat="1" ht="15" x14ac:dyDescent="0.2">
      <c r="A890" s="44"/>
      <c r="B890" s="45"/>
      <c r="C890" s="46"/>
      <c r="D890" s="46"/>
      <c r="E890" s="47"/>
      <c r="F890" s="47"/>
      <c r="G890" s="47"/>
      <c r="H890" s="47"/>
      <c r="I890" s="47"/>
      <c r="J890" s="53" t="str">
        <f t="shared" si="81"/>
        <v>no</v>
      </c>
      <c r="K890" s="64">
        <f t="shared" si="86"/>
        <v>0</v>
      </c>
      <c r="L890" s="64">
        <f t="shared" si="85"/>
        <v>0</v>
      </c>
      <c r="M890" s="64">
        <f t="shared" si="84"/>
        <v>0</v>
      </c>
      <c r="N890" s="64">
        <f t="shared" si="82"/>
        <v>0</v>
      </c>
      <c r="O890" s="64">
        <f t="shared" si="83"/>
        <v>0</v>
      </c>
    </row>
    <row r="891" spans="1:15" s="48" customFormat="1" ht="15" x14ac:dyDescent="0.2">
      <c r="A891" s="44"/>
      <c r="B891" s="45"/>
      <c r="C891" s="46"/>
      <c r="D891" s="46"/>
      <c r="E891" s="47"/>
      <c r="F891" s="47"/>
      <c r="G891" s="47"/>
      <c r="H891" s="47"/>
      <c r="I891" s="47"/>
      <c r="J891" s="53" t="str">
        <f t="shared" si="81"/>
        <v>no</v>
      </c>
      <c r="K891" s="64">
        <f t="shared" si="86"/>
        <v>0</v>
      </c>
      <c r="L891" s="64">
        <f t="shared" si="85"/>
        <v>0</v>
      </c>
      <c r="M891" s="64">
        <f t="shared" si="84"/>
        <v>0</v>
      </c>
      <c r="N891" s="64">
        <f t="shared" si="82"/>
        <v>0</v>
      </c>
      <c r="O891" s="64">
        <f t="shared" si="83"/>
        <v>0</v>
      </c>
    </row>
    <row r="892" spans="1:15" s="48" customFormat="1" ht="15" x14ac:dyDescent="0.2">
      <c r="A892" s="44"/>
      <c r="B892" s="45"/>
      <c r="C892" s="46"/>
      <c r="D892" s="46"/>
      <c r="E892" s="47"/>
      <c r="F892" s="47"/>
      <c r="G892" s="47"/>
      <c r="H892" s="47"/>
      <c r="I892" s="47"/>
      <c r="J892" s="53" t="str">
        <f t="shared" si="81"/>
        <v>no</v>
      </c>
      <c r="K892" s="64">
        <f t="shared" si="86"/>
        <v>0</v>
      </c>
      <c r="L892" s="64">
        <f t="shared" si="85"/>
        <v>0</v>
      </c>
      <c r="M892" s="64">
        <f t="shared" si="84"/>
        <v>0</v>
      </c>
      <c r="N892" s="64">
        <f t="shared" si="82"/>
        <v>0</v>
      </c>
      <c r="O892" s="64">
        <f t="shared" si="83"/>
        <v>0</v>
      </c>
    </row>
    <row r="893" spans="1:15" s="48" customFormat="1" ht="15" x14ac:dyDescent="0.2">
      <c r="A893" s="44"/>
      <c r="B893" s="45"/>
      <c r="C893" s="46"/>
      <c r="D893" s="46"/>
      <c r="E893" s="47"/>
      <c r="F893" s="47"/>
      <c r="G893" s="47"/>
      <c r="H893" s="47"/>
      <c r="I893" s="47"/>
      <c r="J893" s="53" t="str">
        <f t="shared" ref="J893:J956" si="87">IF(ISBLANK(G893),"no",IF($I893="NR","no",IF($D893="0-0 at half time","no",IF($G893&lt;=$C$8,"yes","no"))))</f>
        <v>no</v>
      </c>
      <c r="K893" s="64">
        <f t="shared" si="86"/>
        <v>0</v>
      </c>
      <c r="L893" s="64">
        <f t="shared" si="85"/>
        <v>0</v>
      </c>
      <c r="M893" s="64">
        <f t="shared" si="84"/>
        <v>0</v>
      </c>
      <c r="N893" s="64">
        <f t="shared" si="82"/>
        <v>0</v>
      </c>
      <c r="O893" s="64">
        <f t="shared" si="83"/>
        <v>0</v>
      </c>
    </row>
    <row r="894" spans="1:15" s="48" customFormat="1" ht="15" x14ac:dyDescent="0.2">
      <c r="A894" s="44"/>
      <c r="B894" s="45"/>
      <c r="C894" s="46"/>
      <c r="D894" s="46"/>
      <c r="E894" s="47"/>
      <c r="F894" s="47"/>
      <c r="G894" s="47"/>
      <c r="H894" s="47"/>
      <c r="I894" s="47"/>
      <c r="J894" s="53" t="str">
        <f t="shared" si="87"/>
        <v>no</v>
      </c>
      <c r="K894" s="64">
        <f t="shared" si="86"/>
        <v>0</v>
      </c>
      <c r="L894" s="64">
        <f t="shared" si="85"/>
        <v>0</v>
      </c>
      <c r="M894" s="64">
        <f t="shared" si="84"/>
        <v>0</v>
      </c>
      <c r="N894" s="64">
        <f t="shared" si="82"/>
        <v>0</v>
      </c>
      <c r="O894" s="64">
        <f t="shared" si="83"/>
        <v>0</v>
      </c>
    </row>
    <row r="895" spans="1:15" s="48" customFormat="1" ht="15" x14ac:dyDescent="0.2">
      <c r="A895" s="44"/>
      <c r="B895" s="45"/>
      <c r="C895" s="46"/>
      <c r="D895" s="46"/>
      <c r="E895" s="47"/>
      <c r="F895" s="47"/>
      <c r="G895" s="47"/>
      <c r="H895" s="47"/>
      <c r="I895" s="47"/>
      <c r="J895" s="53" t="str">
        <f t="shared" si="87"/>
        <v>no</v>
      </c>
      <c r="K895" s="64">
        <f t="shared" si="86"/>
        <v>0</v>
      </c>
      <c r="L895" s="64">
        <f t="shared" si="85"/>
        <v>0</v>
      </c>
      <c r="M895" s="64">
        <f t="shared" si="84"/>
        <v>0</v>
      </c>
      <c r="N895" s="64">
        <f t="shared" si="82"/>
        <v>0</v>
      </c>
      <c r="O895" s="64">
        <f t="shared" si="83"/>
        <v>0</v>
      </c>
    </row>
    <row r="896" spans="1:15" s="48" customFormat="1" ht="15" x14ac:dyDescent="0.2">
      <c r="A896" s="44"/>
      <c r="B896" s="45"/>
      <c r="C896" s="46"/>
      <c r="D896" s="46"/>
      <c r="E896" s="47"/>
      <c r="F896" s="47"/>
      <c r="G896" s="47"/>
      <c r="H896" s="47"/>
      <c r="I896" s="47"/>
      <c r="J896" s="53" t="str">
        <f t="shared" si="87"/>
        <v>no</v>
      </c>
      <c r="K896" s="64">
        <f t="shared" si="86"/>
        <v>0</v>
      </c>
      <c r="L896" s="64">
        <f t="shared" si="85"/>
        <v>0</v>
      </c>
      <c r="M896" s="64">
        <f t="shared" si="84"/>
        <v>0</v>
      </c>
      <c r="N896" s="64">
        <f t="shared" si="82"/>
        <v>0</v>
      </c>
      <c r="O896" s="64">
        <f t="shared" si="83"/>
        <v>0</v>
      </c>
    </row>
    <row r="897" spans="1:15" s="48" customFormat="1" ht="15" x14ac:dyDescent="0.2">
      <c r="A897" s="44"/>
      <c r="B897" s="45"/>
      <c r="C897" s="46"/>
      <c r="D897" s="46"/>
      <c r="E897" s="47"/>
      <c r="F897" s="47"/>
      <c r="G897" s="47"/>
      <c r="H897" s="47"/>
      <c r="I897" s="47"/>
      <c r="J897" s="53" t="str">
        <f t="shared" si="87"/>
        <v>no</v>
      </c>
      <c r="K897" s="64">
        <f t="shared" si="86"/>
        <v>0</v>
      </c>
      <c r="L897" s="64">
        <f t="shared" si="85"/>
        <v>0</v>
      </c>
      <c r="M897" s="64">
        <f t="shared" si="84"/>
        <v>0</v>
      </c>
      <c r="N897" s="64">
        <f t="shared" si="82"/>
        <v>0</v>
      </c>
      <c r="O897" s="64">
        <f t="shared" si="83"/>
        <v>0</v>
      </c>
    </row>
    <row r="898" spans="1:15" s="48" customFormat="1" ht="15" x14ac:dyDescent="0.2">
      <c r="A898" s="44"/>
      <c r="B898" s="45"/>
      <c r="C898" s="46"/>
      <c r="D898" s="46"/>
      <c r="E898" s="47"/>
      <c r="F898" s="47"/>
      <c r="G898" s="47"/>
      <c r="H898" s="47"/>
      <c r="I898" s="47"/>
      <c r="J898" s="53" t="str">
        <f t="shared" si="87"/>
        <v>no</v>
      </c>
      <c r="K898" s="64">
        <f t="shared" si="86"/>
        <v>0</v>
      </c>
      <c r="L898" s="64">
        <f t="shared" si="85"/>
        <v>0</v>
      </c>
      <c r="M898" s="64">
        <f t="shared" si="84"/>
        <v>0</v>
      </c>
      <c r="N898" s="64">
        <f t="shared" si="82"/>
        <v>0</v>
      </c>
      <c r="O898" s="64">
        <f t="shared" si="83"/>
        <v>0</v>
      </c>
    </row>
    <row r="899" spans="1:15" s="48" customFormat="1" ht="15" x14ac:dyDescent="0.2">
      <c r="A899" s="44"/>
      <c r="B899" s="45"/>
      <c r="C899" s="46"/>
      <c r="D899" s="46"/>
      <c r="E899" s="47"/>
      <c r="F899" s="47"/>
      <c r="G899" s="47"/>
      <c r="H899" s="47"/>
      <c r="I899" s="47"/>
      <c r="J899" s="53" t="str">
        <f t="shared" si="87"/>
        <v>no</v>
      </c>
      <c r="K899" s="64">
        <f t="shared" si="86"/>
        <v>0</v>
      </c>
      <c r="L899" s="64">
        <f t="shared" si="85"/>
        <v>0</v>
      </c>
      <c r="M899" s="64">
        <f t="shared" si="84"/>
        <v>0</v>
      </c>
      <c r="N899" s="64">
        <f t="shared" si="82"/>
        <v>0</v>
      </c>
      <c r="O899" s="64">
        <f t="shared" si="83"/>
        <v>0</v>
      </c>
    </row>
    <row r="900" spans="1:15" s="48" customFormat="1" ht="15" x14ac:dyDescent="0.2">
      <c r="A900" s="44"/>
      <c r="B900" s="45"/>
      <c r="C900" s="46"/>
      <c r="D900" s="46"/>
      <c r="E900" s="47"/>
      <c r="F900" s="47"/>
      <c r="G900" s="47"/>
      <c r="H900" s="47"/>
      <c r="I900" s="47"/>
      <c r="J900" s="53" t="str">
        <f t="shared" si="87"/>
        <v>no</v>
      </c>
      <c r="K900" s="64">
        <f t="shared" si="86"/>
        <v>0</v>
      </c>
      <c r="L900" s="64">
        <f t="shared" si="85"/>
        <v>0</v>
      </c>
      <c r="M900" s="64">
        <f t="shared" si="84"/>
        <v>0</v>
      </c>
      <c r="N900" s="64">
        <f t="shared" si="82"/>
        <v>0</v>
      </c>
      <c r="O900" s="64">
        <f t="shared" si="83"/>
        <v>0</v>
      </c>
    </row>
    <row r="901" spans="1:15" s="48" customFormat="1" ht="15" x14ac:dyDescent="0.2">
      <c r="A901" s="44"/>
      <c r="B901" s="45"/>
      <c r="C901" s="46"/>
      <c r="D901" s="46"/>
      <c r="E901" s="47"/>
      <c r="F901" s="47"/>
      <c r="G901" s="47"/>
      <c r="H901" s="47"/>
      <c r="I901" s="47"/>
      <c r="J901" s="53" t="str">
        <f t="shared" si="87"/>
        <v>no</v>
      </c>
      <c r="K901" s="64">
        <f t="shared" si="86"/>
        <v>0</v>
      </c>
      <c r="L901" s="64">
        <f t="shared" si="85"/>
        <v>0</v>
      </c>
      <c r="M901" s="64">
        <f t="shared" si="84"/>
        <v>0</v>
      </c>
      <c r="N901" s="64">
        <f t="shared" si="82"/>
        <v>0</v>
      </c>
      <c r="O901" s="64">
        <f t="shared" si="83"/>
        <v>0</v>
      </c>
    </row>
    <row r="902" spans="1:15" s="48" customFormat="1" ht="15" x14ac:dyDescent="0.2">
      <c r="A902" s="44"/>
      <c r="B902" s="45"/>
      <c r="C902" s="46"/>
      <c r="D902" s="46"/>
      <c r="E902" s="47"/>
      <c r="F902" s="47"/>
      <c r="G902" s="47"/>
      <c r="H902" s="47"/>
      <c r="I902" s="47"/>
      <c r="J902" s="53" t="str">
        <f t="shared" si="87"/>
        <v>no</v>
      </c>
      <c r="K902" s="64">
        <f t="shared" si="86"/>
        <v>0</v>
      </c>
      <c r="L902" s="64">
        <f t="shared" si="85"/>
        <v>0</v>
      </c>
      <c r="M902" s="64">
        <f t="shared" si="84"/>
        <v>0</v>
      </c>
      <c r="N902" s="64">
        <f t="shared" si="82"/>
        <v>0</v>
      </c>
      <c r="O902" s="64">
        <f t="shared" si="83"/>
        <v>0</v>
      </c>
    </row>
    <row r="903" spans="1:15" s="48" customFormat="1" ht="15" x14ac:dyDescent="0.2">
      <c r="A903" s="44"/>
      <c r="B903" s="45"/>
      <c r="C903" s="46"/>
      <c r="D903" s="46"/>
      <c r="E903" s="47"/>
      <c r="F903" s="47"/>
      <c r="G903" s="47"/>
      <c r="H903" s="47"/>
      <c r="I903" s="47"/>
      <c r="J903" s="53" t="str">
        <f t="shared" si="87"/>
        <v>no</v>
      </c>
      <c r="K903" s="64">
        <f t="shared" si="86"/>
        <v>0</v>
      </c>
      <c r="L903" s="64">
        <f t="shared" si="85"/>
        <v>0</v>
      </c>
      <c r="M903" s="64">
        <f t="shared" si="84"/>
        <v>0</v>
      </c>
      <c r="N903" s="64">
        <f t="shared" si="82"/>
        <v>0</v>
      </c>
      <c r="O903" s="64">
        <f t="shared" si="83"/>
        <v>0</v>
      </c>
    </row>
    <row r="904" spans="1:15" s="48" customFormat="1" ht="15" x14ac:dyDescent="0.2">
      <c r="A904" s="44"/>
      <c r="B904" s="45"/>
      <c r="C904" s="46"/>
      <c r="D904" s="46"/>
      <c r="E904" s="47"/>
      <c r="F904" s="47"/>
      <c r="G904" s="47"/>
      <c r="H904" s="47"/>
      <c r="I904" s="47"/>
      <c r="J904" s="53" t="str">
        <f t="shared" si="87"/>
        <v>no</v>
      </c>
      <c r="K904" s="64">
        <f t="shared" si="86"/>
        <v>0</v>
      </c>
      <c r="L904" s="64">
        <f t="shared" si="85"/>
        <v>0</v>
      </c>
      <c r="M904" s="64">
        <f t="shared" si="84"/>
        <v>0</v>
      </c>
      <c r="N904" s="64">
        <f t="shared" si="82"/>
        <v>0</v>
      </c>
      <c r="O904" s="64">
        <f t="shared" si="83"/>
        <v>0</v>
      </c>
    </row>
    <row r="905" spans="1:15" s="48" customFormat="1" ht="15" x14ac:dyDescent="0.2">
      <c r="A905" s="44"/>
      <c r="B905" s="45"/>
      <c r="C905" s="46"/>
      <c r="D905" s="46"/>
      <c r="E905" s="47"/>
      <c r="F905" s="47"/>
      <c r="G905" s="47"/>
      <c r="H905" s="47"/>
      <c r="I905" s="47"/>
      <c r="J905" s="53" t="str">
        <f t="shared" si="87"/>
        <v>no</v>
      </c>
      <c r="K905" s="64">
        <f t="shared" si="86"/>
        <v>0</v>
      </c>
      <c r="L905" s="64">
        <f t="shared" si="85"/>
        <v>0</v>
      </c>
      <c r="M905" s="64">
        <f t="shared" si="84"/>
        <v>0</v>
      </c>
      <c r="N905" s="64">
        <f t="shared" si="82"/>
        <v>0</v>
      </c>
      <c r="O905" s="64">
        <f t="shared" si="83"/>
        <v>0</v>
      </c>
    </row>
    <row r="906" spans="1:15" s="48" customFormat="1" ht="15" x14ac:dyDescent="0.2">
      <c r="A906" s="44"/>
      <c r="B906" s="45"/>
      <c r="C906" s="46"/>
      <c r="D906" s="46"/>
      <c r="E906" s="47"/>
      <c r="F906" s="47"/>
      <c r="G906" s="47"/>
      <c r="H906" s="47"/>
      <c r="I906" s="47"/>
      <c r="J906" s="53" t="str">
        <f t="shared" si="87"/>
        <v>no</v>
      </c>
      <c r="K906" s="64">
        <f t="shared" si="86"/>
        <v>0</v>
      </c>
      <c r="L906" s="64">
        <f t="shared" si="85"/>
        <v>0</v>
      </c>
      <c r="M906" s="64">
        <f t="shared" si="84"/>
        <v>0</v>
      </c>
      <c r="N906" s="64">
        <f t="shared" si="82"/>
        <v>0</v>
      </c>
      <c r="O906" s="64">
        <f t="shared" si="83"/>
        <v>0</v>
      </c>
    </row>
    <row r="907" spans="1:15" s="48" customFormat="1" ht="15" x14ac:dyDescent="0.2">
      <c r="A907" s="44"/>
      <c r="B907" s="45"/>
      <c r="C907" s="46"/>
      <c r="D907" s="46"/>
      <c r="E907" s="47"/>
      <c r="F907" s="47"/>
      <c r="G907" s="47"/>
      <c r="H907" s="47"/>
      <c r="I907" s="47"/>
      <c r="J907" s="53" t="str">
        <f t="shared" si="87"/>
        <v>no</v>
      </c>
      <c r="K907" s="64">
        <f t="shared" si="86"/>
        <v>0</v>
      </c>
      <c r="L907" s="64">
        <f t="shared" si="85"/>
        <v>0</v>
      </c>
      <c r="M907" s="64">
        <f t="shared" si="84"/>
        <v>0</v>
      </c>
      <c r="N907" s="64">
        <f t="shared" si="82"/>
        <v>0</v>
      </c>
      <c r="O907" s="64">
        <f t="shared" si="83"/>
        <v>0</v>
      </c>
    </row>
    <row r="908" spans="1:15" s="48" customFormat="1" ht="15" x14ac:dyDescent="0.2">
      <c r="A908" s="44"/>
      <c r="B908" s="45"/>
      <c r="C908" s="46"/>
      <c r="D908" s="46"/>
      <c r="E908" s="47"/>
      <c r="F908" s="47"/>
      <c r="G908" s="47"/>
      <c r="H908" s="47"/>
      <c r="I908" s="47"/>
      <c r="J908" s="53" t="str">
        <f t="shared" si="87"/>
        <v>no</v>
      </c>
      <c r="K908" s="64">
        <f t="shared" si="86"/>
        <v>0</v>
      </c>
      <c r="L908" s="64">
        <f t="shared" si="85"/>
        <v>0</v>
      </c>
      <c r="M908" s="64">
        <f t="shared" si="84"/>
        <v>0</v>
      </c>
      <c r="N908" s="64">
        <f t="shared" ref="N908:N946" si="88">IF(J908="no",0,$E908*$C$5)</f>
        <v>0</v>
      </c>
      <c r="O908" s="64">
        <f t="shared" ref="O908:O971" si="89">IF(ISBLANK(I908),0,IF(L908&lt;0,-N908,IF(L908=0,0,((N908/($G908-1))*(1-$C$6)))))</f>
        <v>0</v>
      </c>
    </row>
    <row r="909" spans="1:15" s="48" customFormat="1" ht="15" x14ac:dyDescent="0.2">
      <c r="A909" s="44"/>
      <c r="B909" s="45"/>
      <c r="C909" s="46"/>
      <c r="D909" s="46"/>
      <c r="E909" s="47"/>
      <c r="F909" s="47"/>
      <c r="G909" s="47"/>
      <c r="H909" s="47"/>
      <c r="I909" s="47"/>
      <c r="J909" s="53" t="str">
        <f t="shared" si="87"/>
        <v>no</v>
      </c>
      <c r="K909" s="64">
        <f t="shared" si="86"/>
        <v>0</v>
      </c>
      <c r="L909" s="64">
        <f t="shared" si="85"/>
        <v>0</v>
      </c>
      <c r="M909" s="64">
        <f t="shared" si="84"/>
        <v>0</v>
      </c>
      <c r="N909" s="64">
        <f t="shared" si="88"/>
        <v>0</v>
      </c>
      <c r="O909" s="64">
        <f t="shared" si="89"/>
        <v>0</v>
      </c>
    </row>
    <row r="910" spans="1:15" s="48" customFormat="1" ht="15" x14ac:dyDescent="0.2">
      <c r="A910" s="44"/>
      <c r="B910" s="45"/>
      <c r="C910" s="46"/>
      <c r="D910" s="46"/>
      <c r="E910" s="47"/>
      <c r="F910" s="47"/>
      <c r="G910" s="47"/>
      <c r="H910" s="47"/>
      <c r="I910" s="47"/>
      <c r="J910" s="53" t="str">
        <f t="shared" si="87"/>
        <v>no</v>
      </c>
      <c r="K910" s="64">
        <f t="shared" si="86"/>
        <v>0</v>
      </c>
      <c r="L910" s="64">
        <f t="shared" si="85"/>
        <v>0</v>
      </c>
      <c r="M910" s="64">
        <f t="shared" si="84"/>
        <v>0</v>
      </c>
      <c r="N910" s="64">
        <f t="shared" si="88"/>
        <v>0</v>
      </c>
      <c r="O910" s="64">
        <f t="shared" si="89"/>
        <v>0</v>
      </c>
    </row>
    <row r="911" spans="1:15" s="48" customFormat="1" ht="15" x14ac:dyDescent="0.2">
      <c r="A911" s="44"/>
      <c r="B911" s="45"/>
      <c r="C911" s="46"/>
      <c r="D911" s="46"/>
      <c r="E911" s="47"/>
      <c r="F911" s="47"/>
      <c r="G911" s="47"/>
      <c r="H911" s="47"/>
      <c r="I911" s="47"/>
      <c r="J911" s="53" t="str">
        <f t="shared" si="87"/>
        <v>no</v>
      </c>
      <c r="K911" s="64">
        <f t="shared" si="86"/>
        <v>0</v>
      </c>
      <c r="L911" s="64">
        <f t="shared" si="85"/>
        <v>0</v>
      </c>
      <c r="M911" s="64">
        <f t="shared" si="84"/>
        <v>0</v>
      </c>
      <c r="N911" s="64">
        <f t="shared" si="88"/>
        <v>0</v>
      </c>
      <c r="O911" s="64">
        <f t="shared" si="89"/>
        <v>0</v>
      </c>
    </row>
    <row r="912" spans="1:15" s="48" customFormat="1" ht="15" x14ac:dyDescent="0.2">
      <c r="A912" s="44"/>
      <c r="B912" s="45"/>
      <c r="C912" s="46"/>
      <c r="D912" s="46"/>
      <c r="E912" s="47"/>
      <c r="F912" s="47"/>
      <c r="G912" s="47"/>
      <c r="H912" s="47"/>
      <c r="I912" s="47"/>
      <c r="J912" s="53" t="str">
        <f t="shared" si="87"/>
        <v>no</v>
      </c>
      <c r="K912" s="64">
        <f t="shared" si="86"/>
        <v>0</v>
      </c>
      <c r="L912" s="64">
        <f t="shared" si="85"/>
        <v>0</v>
      </c>
      <c r="M912" s="64">
        <f t="shared" si="84"/>
        <v>0</v>
      </c>
      <c r="N912" s="64">
        <f t="shared" si="88"/>
        <v>0</v>
      </c>
      <c r="O912" s="64">
        <f t="shared" si="89"/>
        <v>0</v>
      </c>
    </row>
    <row r="913" spans="1:15" s="48" customFormat="1" ht="15" x14ac:dyDescent="0.2">
      <c r="A913" s="44"/>
      <c r="B913" s="45"/>
      <c r="C913" s="46"/>
      <c r="D913" s="46"/>
      <c r="E913" s="47"/>
      <c r="F913" s="47"/>
      <c r="G913" s="47"/>
      <c r="H913" s="47"/>
      <c r="I913" s="47"/>
      <c r="J913" s="53" t="str">
        <f t="shared" si="87"/>
        <v>no</v>
      </c>
      <c r="K913" s="64">
        <f t="shared" si="86"/>
        <v>0</v>
      </c>
      <c r="L913" s="64">
        <f t="shared" si="85"/>
        <v>0</v>
      </c>
      <c r="M913" s="64">
        <f t="shared" si="84"/>
        <v>0</v>
      </c>
      <c r="N913" s="64">
        <f t="shared" si="88"/>
        <v>0</v>
      </c>
      <c r="O913" s="64">
        <f t="shared" si="89"/>
        <v>0</v>
      </c>
    </row>
    <row r="914" spans="1:15" s="48" customFormat="1" ht="15" x14ac:dyDescent="0.2">
      <c r="A914" s="44"/>
      <c r="B914" s="45"/>
      <c r="C914" s="46"/>
      <c r="D914" s="46"/>
      <c r="E914" s="47"/>
      <c r="F914" s="47"/>
      <c r="G914" s="47"/>
      <c r="H914" s="47"/>
      <c r="I914" s="47"/>
      <c r="J914" s="53" t="str">
        <f t="shared" si="87"/>
        <v>no</v>
      </c>
      <c r="K914" s="64">
        <f t="shared" si="86"/>
        <v>0</v>
      </c>
      <c r="L914" s="64">
        <f t="shared" si="85"/>
        <v>0</v>
      </c>
      <c r="M914" s="64">
        <f t="shared" si="84"/>
        <v>0</v>
      </c>
      <c r="N914" s="64">
        <f t="shared" si="88"/>
        <v>0</v>
      </c>
      <c r="O914" s="64">
        <f t="shared" si="89"/>
        <v>0</v>
      </c>
    </row>
    <row r="915" spans="1:15" s="48" customFormat="1" ht="15" x14ac:dyDescent="0.2">
      <c r="A915" s="44"/>
      <c r="B915" s="45"/>
      <c r="C915" s="46"/>
      <c r="D915" s="46"/>
      <c r="E915" s="47"/>
      <c r="F915" s="47"/>
      <c r="G915" s="47"/>
      <c r="H915" s="47"/>
      <c r="I915" s="47"/>
      <c r="J915" s="53" t="str">
        <f t="shared" si="87"/>
        <v>no</v>
      </c>
      <c r="K915" s="64">
        <f t="shared" si="86"/>
        <v>0</v>
      </c>
      <c r="L915" s="64">
        <f t="shared" si="85"/>
        <v>0</v>
      </c>
      <c r="M915" s="64">
        <f t="shared" si="84"/>
        <v>0</v>
      </c>
      <c r="N915" s="64">
        <f t="shared" si="88"/>
        <v>0</v>
      </c>
      <c r="O915" s="64">
        <f t="shared" si="89"/>
        <v>0</v>
      </c>
    </row>
    <row r="916" spans="1:15" s="48" customFormat="1" ht="15" x14ac:dyDescent="0.2">
      <c r="A916" s="44"/>
      <c r="B916" s="45"/>
      <c r="C916" s="46"/>
      <c r="D916" s="46"/>
      <c r="E916" s="47"/>
      <c r="F916" s="47"/>
      <c r="G916" s="47"/>
      <c r="H916" s="47"/>
      <c r="I916" s="47"/>
      <c r="J916" s="53" t="str">
        <f t="shared" si="87"/>
        <v>no</v>
      </c>
      <c r="K916" s="64">
        <f t="shared" si="86"/>
        <v>0</v>
      </c>
      <c r="L916" s="64">
        <f t="shared" si="85"/>
        <v>0</v>
      </c>
      <c r="M916" s="64">
        <f t="shared" si="84"/>
        <v>0</v>
      </c>
      <c r="N916" s="64">
        <f t="shared" si="88"/>
        <v>0</v>
      </c>
      <c r="O916" s="64">
        <f t="shared" si="89"/>
        <v>0</v>
      </c>
    </row>
    <row r="917" spans="1:15" s="48" customFormat="1" ht="15" x14ac:dyDescent="0.2">
      <c r="A917" s="44"/>
      <c r="B917" s="45"/>
      <c r="C917" s="46"/>
      <c r="D917" s="46"/>
      <c r="E917" s="47"/>
      <c r="F917" s="47"/>
      <c r="G917" s="47"/>
      <c r="H917" s="47"/>
      <c r="I917" s="47"/>
      <c r="J917" s="53" t="str">
        <f t="shared" si="87"/>
        <v>no</v>
      </c>
      <c r="K917" s="64">
        <f t="shared" si="86"/>
        <v>0</v>
      </c>
      <c r="L917" s="64">
        <f t="shared" si="85"/>
        <v>0</v>
      </c>
      <c r="M917" s="64">
        <f t="shared" si="84"/>
        <v>0</v>
      </c>
      <c r="N917" s="64">
        <f t="shared" si="88"/>
        <v>0</v>
      </c>
      <c r="O917" s="64">
        <f t="shared" si="89"/>
        <v>0</v>
      </c>
    </row>
    <row r="918" spans="1:15" s="48" customFormat="1" ht="15" x14ac:dyDescent="0.2">
      <c r="A918" s="44"/>
      <c r="B918" s="45"/>
      <c r="C918" s="46"/>
      <c r="D918" s="46"/>
      <c r="E918" s="47"/>
      <c r="F918" s="47"/>
      <c r="G918" s="47"/>
      <c r="H918" s="47"/>
      <c r="I918" s="47"/>
      <c r="J918" s="53" t="str">
        <f t="shared" si="87"/>
        <v>no</v>
      </c>
      <c r="K918" s="64">
        <f t="shared" si="86"/>
        <v>0</v>
      </c>
      <c r="L918" s="64">
        <f t="shared" si="85"/>
        <v>0</v>
      </c>
      <c r="M918" s="64">
        <f t="shared" si="84"/>
        <v>0</v>
      </c>
      <c r="N918" s="64">
        <f t="shared" si="88"/>
        <v>0</v>
      </c>
      <c r="O918" s="64">
        <f t="shared" si="89"/>
        <v>0</v>
      </c>
    </row>
    <row r="919" spans="1:15" s="48" customFormat="1" ht="15" x14ac:dyDescent="0.2">
      <c r="A919" s="44"/>
      <c r="B919" s="45"/>
      <c r="C919" s="46"/>
      <c r="D919" s="46"/>
      <c r="E919" s="47"/>
      <c r="F919" s="47"/>
      <c r="G919" s="47"/>
      <c r="H919" s="47"/>
      <c r="I919" s="47"/>
      <c r="J919" s="53" t="str">
        <f t="shared" si="87"/>
        <v>no</v>
      </c>
      <c r="K919" s="64">
        <f t="shared" si="86"/>
        <v>0</v>
      </c>
      <c r="L919" s="64">
        <f t="shared" si="85"/>
        <v>0</v>
      </c>
      <c r="M919" s="64">
        <f t="shared" si="84"/>
        <v>0</v>
      </c>
      <c r="N919" s="64">
        <f t="shared" si="88"/>
        <v>0</v>
      </c>
      <c r="O919" s="64">
        <f t="shared" si="89"/>
        <v>0</v>
      </c>
    </row>
    <row r="920" spans="1:15" s="48" customFormat="1" ht="15" x14ac:dyDescent="0.2">
      <c r="A920" s="44"/>
      <c r="B920" s="45"/>
      <c r="C920" s="46"/>
      <c r="D920" s="46"/>
      <c r="E920" s="47"/>
      <c r="F920" s="47"/>
      <c r="G920" s="47"/>
      <c r="H920" s="47"/>
      <c r="I920" s="47"/>
      <c r="J920" s="53" t="str">
        <f t="shared" si="87"/>
        <v>no</v>
      </c>
      <c r="K920" s="64">
        <f t="shared" si="86"/>
        <v>0</v>
      </c>
      <c r="L920" s="64">
        <f t="shared" si="85"/>
        <v>0</v>
      </c>
      <c r="M920" s="64">
        <f t="shared" si="84"/>
        <v>0</v>
      </c>
      <c r="N920" s="64">
        <f t="shared" si="88"/>
        <v>0</v>
      </c>
      <c r="O920" s="64">
        <f t="shared" si="89"/>
        <v>0</v>
      </c>
    </row>
    <row r="921" spans="1:15" s="48" customFormat="1" ht="15" x14ac:dyDescent="0.2">
      <c r="A921" s="44"/>
      <c r="B921" s="45"/>
      <c r="C921" s="46"/>
      <c r="D921" s="46"/>
      <c r="E921" s="47"/>
      <c r="F921" s="47"/>
      <c r="G921" s="47"/>
      <c r="H921" s="47"/>
      <c r="I921" s="47"/>
      <c r="J921" s="53" t="str">
        <f t="shared" si="87"/>
        <v>no</v>
      </c>
      <c r="K921" s="64">
        <f t="shared" si="86"/>
        <v>0</v>
      </c>
      <c r="L921" s="64">
        <f t="shared" si="85"/>
        <v>0</v>
      </c>
      <c r="M921" s="64">
        <f t="shared" si="84"/>
        <v>0</v>
      </c>
      <c r="N921" s="64">
        <f t="shared" si="88"/>
        <v>0</v>
      </c>
      <c r="O921" s="64">
        <f t="shared" si="89"/>
        <v>0</v>
      </c>
    </row>
    <row r="922" spans="1:15" s="48" customFormat="1" ht="15" x14ac:dyDescent="0.2">
      <c r="A922" s="44"/>
      <c r="B922" s="45"/>
      <c r="C922" s="46"/>
      <c r="D922" s="46"/>
      <c r="E922" s="47"/>
      <c r="F922" s="47"/>
      <c r="G922" s="47"/>
      <c r="H922" s="47"/>
      <c r="I922" s="47"/>
      <c r="J922" s="53" t="str">
        <f t="shared" si="87"/>
        <v>no</v>
      </c>
      <c r="K922" s="64">
        <f t="shared" si="86"/>
        <v>0</v>
      </c>
      <c r="L922" s="64">
        <f t="shared" si="85"/>
        <v>0</v>
      </c>
      <c r="M922" s="64">
        <f t="shared" si="84"/>
        <v>0</v>
      </c>
      <c r="N922" s="64">
        <f t="shared" si="88"/>
        <v>0</v>
      </c>
      <c r="O922" s="64">
        <f t="shared" si="89"/>
        <v>0</v>
      </c>
    </row>
    <row r="923" spans="1:15" s="48" customFormat="1" ht="15" x14ac:dyDescent="0.2">
      <c r="A923" s="44"/>
      <c r="B923" s="45"/>
      <c r="C923" s="46"/>
      <c r="D923" s="46"/>
      <c r="E923" s="47"/>
      <c r="F923" s="47"/>
      <c r="G923" s="47"/>
      <c r="H923" s="47"/>
      <c r="I923" s="47"/>
      <c r="J923" s="53" t="str">
        <f t="shared" si="87"/>
        <v>no</v>
      </c>
      <c r="K923" s="64">
        <f t="shared" si="86"/>
        <v>0</v>
      </c>
      <c r="L923" s="64">
        <f t="shared" si="85"/>
        <v>0</v>
      </c>
      <c r="M923" s="64">
        <f t="shared" si="84"/>
        <v>0</v>
      </c>
      <c r="N923" s="64">
        <f t="shared" si="88"/>
        <v>0</v>
      </c>
      <c r="O923" s="64">
        <f t="shared" si="89"/>
        <v>0</v>
      </c>
    </row>
    <row r="924" spans="1:15" s="48" customFormat="1" ht="15" x14ac:dyDescent="0.2">
      <c r="A924" s="44"/>
      <c r="B924" s="45"/>
      <c r="C924" s="46"/>
      <c r="D924" s="46"/>
      <c r="E924" s="47"/>
      <c r="F924" s="47"/>
      <c r="G924" s="47"/>
      <c r="H924" s="47"/>
      <c r="I924" s="47"/>
      <c r="J924" s="53" t="str">
        <f t="shared" si="87"/>
        <v>no</v>
      </c>
      <c r="K924" s="64">
        <f t="shared" si="86"/>
        <v>0</v>
      </c>
      <c r="L924" s="64">
        <f t="shared" si="85"/>
        <v>0</v>
      </c>
      <c r="M924" s="64">
        <f t="shared" ref="M924:M986" si="90">IF($J924="yes",($G924-1)*$C$4*$E924,0)</f>
        <v>0</v>
      </c>
      <c r="N924" s="64">
        <f t="shared" si="88"/>
        <v>0</v>
      </c>
      <c r="O924" s="64">
        <f t="shared" si="89"/>
        <v>0</v>
      </c>
    </row>
    <row r="925" spans="1:15" s="48" customFormat="1" ht="15" x14ac:dyDescent="0.2">
      <c r="A925" s="44"/>
      <c r="B925" s="45"/>
      <c r="C925" s="46"/>
      <c r="D925" s="46"/>
      <c r="E925" s="47"/>
      <c r="F925" s="47"/>
      <c r="G925" s="47"/>
      <c r="H925" s="47"/>
      <c r="I925" s="47"/>
      <c r="J925" s="53" t="str">
        <f t="shared" si="87"/>
        <v>no</v>
      </c>
      <c r="K925" s="64">
        <f t="shared" si="86"/>
        <v>0</v>
      </c>
      <c r="L925" s="64">
        <f t="shared" si="85"/>
        <v>0</v>
      </c>
      <c r="M925" s="64">
        <f t="shared" si="90"/>
        <v>0</v>
      </c>
      <c r="N925" s="64">
        <f t="shared" si="88"/>
        <v>0</v>
      </c>
      <c r="O925" s="64">
        <f t="shared" si="89"/>
        <v>0</v>
      </c>
    </row>
    <row r="926" spans="1:15" s="48" customFormat="1" ht="15" x14ac:dyDescent="0.2">
      <c r="A926" s="44"/>
      <c r="B926" s="45"/>
      <c r="C926" s="46"/>
      <c r="D926" s="46"/>
      <c r="E926" s="47"/>
      <c r="F926" s="47"/>
      <c r="G926" s="47"/>
      <c r="H926" s="47"/>
      <c r="I926" s="47"/>
      <c r="J926" s="53" t="str">
        <f t="shared" si="87"/>
        <v>no</v>
      </c>
      <c r="K926" s="64">
        <f t="shared" si="86"/>
        <v>0</v>
      </c>
      <c r="L926" s="64">
        <f t="shared" si="85"/>
        <v>0</v>
      </c>
      <c r="M926" s="64">
        <f t="shared" si="90"/>
        <v>0</v>
      </c>
      <c r="N926" s="64">
        <f t="shared" si="88"/>
        <v>0</v>
      </c>
      <c r="O926" s="64">
        <f t="shared" si="89"/>
        <v>0</v>
      </c>
    </row>
    <row r="927" spans="1:15" s="48" customFormat="1" ht="15" x14ac:dyDescent="0.2">
      <c r="A927" s="44"/>
      <c r="B927" s="45"/>
      <c r="C927" s="46"/>
      <c r="D927" s="46"/>
      <c r="E927" s="47"/>
      <c r="F927" s="47"/>
      <c r="G927" s="47"/>
      <c r="H927" s="47"/>
      <c r="I927" s="47"/>
      <c r="J927" s="53" t="str">
        <f t="shared" si="87"/>
        <v>no</v>
      </c>
      <c r="K927" s="64">
        <f t="shared" si="86"/>
        <v>0</v>
      </c>
      <c r="L927" s="64">
        <f t="shared" si="85"/>
        <v>0</v>
      </c>
      <c r="M927" s="64">
        <f t="shared" si="90"/>
        <v>0</v>
      </c>
      <c r="N927" s="64">
        <f t="shared" si="88"/>
        <v>0</v>
      </c>
      <c r="O927" s="64">
        <f t="shared" si="89"/>
        <v>0</v>
      </c>
    </row>
    <row r="928" spans="1:15" s="48" customFormat="1" ht="15" x14ac:dyDescent="0.2">
      <c r="A928" s="44"/>
      <c r="B928" s="45"/>
      <c r="C928" s="46"/>
      <c r="D928" s="46"/>
      <c r="E928" s="47"/>
      <c r="F928" s="47"/>
      <c r="G928" s="47"/>
      <c r="H928" s="47"/>
      <c r="I928" s="47"/>
      <c r="J928" s="53" t="str">
        <f t="shared" si="87"/>
        <v>no</v>
      </c>
      <c r="K928" s="64">
        <f t="shared" si="86"/>
        <v>0</v>
      </c>
      <c r="L928" s="64">
        <f t="shared" si="85"/>
        <v>0</v>
      </c>
      <c r="M928" s="64">
        <f t="shared" si="90"/>
        <v>0</v>
      </c>
      <c r="N928" s="64">
        <f t="shared" si="88"/>
        <v>0</v>
      </c>
      <c r="O928" s="64">
        <f t="shared" si="89"/>
        <v>0</v>
      </c>
    </row>
    <row r="929" spans="1:15" s="48" customFormat="1" ht="15" x14ac:dyDescent="0.2">
      <c r="A929" s="44"/>
      <c r="B929" s="45"/>
      <c r="C929" s="46"/>
      <c r="D929" s="46"/>
      <c r="E929" s="47"/>
      <c r="F929" s="47"/>
      <c r="G929" s="47"/>
      <c r="H929" s="47"/>
      <c r="I929" s="47"/>
      <c r="J929" s="53" t="str">
        <f t="shared" si="87"/>
        <v>no</v>
      </c>
      <c r="K929" s="64">
        <f t="shared" si="86"/>
        <v>0</v>
      </c>
      <c r="L929" s="64">
        <f t="shared" si="85"/>
        <v>0</v>
      </c>
      <c r="M929" s="64">
        <f t="shared" si="90"/>
        <v>0</v>
      </c>
      <c r="N929" s="64">
        <f t="shared" si="88"/>
        <v>0</v>
      </c>
      <c r="O929" s="64">
        <f t="shared" si="89"/>
        <v>0</v>
      </c>
    </row>
    <row r="930" spans="1:15" s="48" customFormat="1" ht="15" x14ac:dyDescent="0.2">
      <c r="A930" s="44"/>
      <c r="B930" s="45"/>
      <c r="C930" s="46"/>
      <c r="D930" s="46"/>
      <c r="E930" s="47"/>
      <c r="F930" s="47"/>
      <c r="G930" s="47"/>
      <c r="H930" s="47"/>
      <c r="I930" s="47"/>
      <c r="J930" s="53" t="str">
        <f t="shared" si="87"/>
        <v>no</v>
      </c>
      <c r="K930" s="64">
        <f t="shared" si="86"/>
        <v>0</v>
      </c>
      <c r="L930" s="64">
        <f t="shared" si="85"/>
        <v>0</v>
      </c>
      <c r="M930" s="64">
        <f t="shared" si="90"/>
        <v>0</v>
      </c>
      <c r="N930" s="64">
        <f t="shared" si="88"/>
        <v>0</v>
      </c>
      <c r="O930" s="64">
        <f t="shared" si="89"/>
        <v>0</v>
      </c>
    </row>
    <row r="931" spans="1:15" s="48" customFormat="1" ht="15" x14ac:dyDescent="0.2">
      <c r="A931" s="44"/>
      <c r="B931" s="45"/>
      <c r="C931" s="46"/>
      <c r="D931" s="46"/>
      <c r="E931" s="47"/>
      <c r="F931" s="47"/>
      <c r="G931" s="47"/>
      <c r="H931" s="47"/>
      <c r="I931" s="47"/>
      <c r="J931" s="53" t="str">
        <f t="shared" si="87"/>
        <v>no</v>
      </c>
      <c r="K931" s="64">
        <f t="shared" si="86"/>
        <v>0</v>
      </c>
      <c r="L931" s="64">
        <f t="shared" si="85"/>
        <v>0</v>
      </c>
      <c r="M931" s="64">
        <f t="shared" si="90"/>
        <v>0</v>
      </c>
      <c r="N931" s="64">
        <f t="shared" si="88"/>
        <v>0</v>
      </c>
      <c r="O931" s="64">
        <f t="shared" si="89"/>
        <v>0</v>
      </c>
    </row>
    <row r="932" spans="1:15" s="48" customFormat="1" ht="15" x14ac:dyDescent="0.2">
      <c r="A932" s="44"/>
      <c r="B932" s="45"/>
      <c r="C932" s="46"/>
      <c r="D932" s="46"/>
      <c r="E932" s="47"/>
      <c r="F932" s="47"/>
      <c r="G932" s="47"/>
      <c r="H932" s="47"/>
      <c r="I932" s="47"/>
      <c r="J932" s="53" t="str">
        <f t="shared" si="87"/>
        <v>no</v>
      </c>
      <c r="K932" s="64">
        <f t="shared" si="86"/>
        <v>0</v>
      </c>
      <c r="L932" s="64">
        <f t="shared" si="85"/>
        <v>0</v>
      </c>
      <c r="M932" s="64">
        <f t="shared" si="90"/>
        <v>0</v>
      </c>
      <c r="N932" s="64">
        <f t="shared" si="88"/>
        <v>0</v>
      </c>
      <c r="O932" s="64">
        <f t="shared" si="89"/>
        <v>0</v>
      </c>
    </row>
    <row r="933" spans="1:15" s="48" customFormat="1" ht="15" x14ac:dyDescent="0.2">
      <c r="A933" s="44"/>
      <c r="B933" s="45"/>
      <c r="C933" s="46"/>
      <c r="D933" s="46"/>
      <c r="E933" s="47"/>
      <c r="F933" s="47"/>
      <c r="G933" s="47"/>
      <c r="H933" s="47"/>
      <c r="I933" s="47"/>
      <c r="J933" s="53" t="str">
        <f t="shared" si="87"/>
        <v>no</v>
      </c>
      <c r="K933" s="64">
        <f t="shared" si="86"/>
        <v>0</v>
      </c>
      <c r="L933" s="64">
        <f t="shared" si="85"/>
        <v>0</v>
      </c>
      <c r="M933" s="64">
        <f t="shared" si="90"/>
        <v>0</v>
      </c>
      <c r="N933" s="64">
        <f t="shared" si="88"/>
        <v>0</v>
      </c>
      <c r="O933" s="64">
        <f t="shared" si="89"/>
        <v>0</v>
      </c>
    </row>
    <row r="934" spans="1:15" s="48" customFormat="1" ht="15" x14ac:dyDescent="0.2">
      <c r="A934" s="44"/>
      <c r="B934" s="45"/>
      <c r="C934" s="46"/>
      <c r="D934" s="46"/>
      <c r="E934" s="47"/>
      <c r="F934" s="47"/>
      <c r="G934" s="47"/>
      <c r="H934" s="47"/>
      <c r="I934" s="47"/>
      <c r="J934" s="53" t="str">
        <f t="shared" si="87"/>
        <v>no</v>
      </c>
      <c r="K934" s="64">
        <f t="shared" si="86"/>
        <v>0</v>
      </c>
      <c r="L934" s="64">
        <f t="shared" si="85"/>
        <v>0</v>
      </c>
      <c r="M934" s="64">
        <f t="shared" si="90"/>
        <v>0</v>
      </c>
      <c r="N934" s="64">
        <f t="shared" si="88"/>
        <v>0</v>
      </c>
      <c r="O934" s="64">
        <f t="shared" si="89"/>
        <v>0</v>
      </c>
    </row>
    <row r="935" spans="1:15" s="48" customFormat="1" ht="15" x14ac:dyDescent="0.2">
      <c r="A935" s="44"/>
      <c r="B935" s="45"/>
      <c r="C935" s="46"/>
      <c r="D935" s="46"/>
      <c r="E935" s="47"/>
      <c r="F935" s="47"/>
      <c r="G935" s="47"/>
      <c r="H935" s="47"/>
      <c r="I935" s="47"/>
      <c r="J935" s="53" t="str">
        <f t="shared" si="87"/>
        <v>no</v>
      </c>
      <c r="K935" s="64">
        <f t="shared" si="86"/>
        <v>0</v>
      </c>
      <c r="L935" s="64">
        <f t="shared" si="85"/>
        <v>0</v>
      </c>
      <c r="M935" s="64">
        <f t="shared" si="90"/>
        <v>0</v>
      </c>
      <c r="N935" s="64">
        <f t="shared" si="88"/>
        <v>0</v>
      </c>
      <c r="O935" s="64">
        <f t="shared" si="89"/>
        <v>0</v>
      </c>
    </row>
    <row r="936" spans="1:15" s="48" customFormat="1" ht="15" x14ac:dyDescent="0.2">
      <c r="A936" s="44"/>
      <c r="B936" s="45"/>
      <c r="C936" s="46"/>
      <c r="D936" s="46"/>
      <c r="E936" s="47"/>
      <c r="F936" s="47"/>
      <c r="G936" s="47"/>
      <c r="H936" s="47"/>
      <c r="I936" s="47"/>
      <c r="J936" s="53" t="str">
        <f t="shared" si="87"/>
        <v>no</v>
      </c>
      <c r="K936" s="64">
        <f t="shared" si="86"/>
        <v>0</v>
      </c>
      <c r="L936" s="64">
        <f t="shared" si="85"/>
        <v>0</v>
      </c>
      <c r="M936" s="64">
        <f t="shared" si="90"/>
        <v>0</v>
      </c>
      <c r="N936" s="64">
        <f t="shared" si="88"/>
        <v>0</v>
      </c>
      <c r="O936" s="64">
        <f t="shared" si="89"/>
        <v>0</v>
      </c>
    </row>
    <row r="937" spans="1:15" s="48" customFormat="1" ht="15" x14ac:dyDescent="0.2">
      <c r="A937" s="44"/>
      <c r="B937" s="45"/>
      <c r="C937" s="46"/>
      <c r="D937" s="46"/>
      <c r="E937" s="47"/>
      <c r="F937" s="47"/>
      <c r="G937" s="47"/>
      <c r="H937" s="47"/>
      <c r="I937" s="47"/>
      <c r="J937" s="53" t="str">
        <f t="shared" si="87"/>
        <v>no</v>
      </c>
      <c r="K937" s="64">
        <f t="shared" si="86"/>
        <v>0</v>
      </c>
      <c r="L937" s="64">
        <f t="shared" si="85"/>
        <v>0</v>
      </c>
      <c r="M937" s="64">
        <f t="shared" si="90"/>
        <v>0</v>
      </c>
      <c r="N937" s="64">
        <f t="shared" si="88"/>
        <v>0</v>
      </c>
      <c r="O937" s="64">
        <f t="shared" si="89"/>
        <v>0</v>
      </c>
    </row>
    <row r="938" spans="1:15" s="48" customFormat="1" ht="15" x14ac:dyDescent="0.2">
      <c r="A938" s="44"/>
      <c r="B938" s="45"/>
      <c r="C938" s="46"/>
      <c r="D938" s="46"/>
      <c r="E938" s="47"/>
      <c r="F938" s="47"/>
      <c r="G938" s="47"/>
      <c r="H938" s="47"/>
      <c r="I938" s="47"/>
      <c r="J938" s="53" t="str">
        <f t="shared" si="87"/>
        <v>no</v>
      </c>
      <c r="K938" s="64">
        <f t="shared" si="86"/>
        <v>0</v>
      </c>
      <c r="L938" s="64">
        <f t="shared" si="85"/>
        <v>0</v>
      </c>
      <c r="M938" s="64">
        <f t="shared" si="90"/>
        <v>0</v>
      </c>
      <c r="N938" s="64">
        <f t="shared" si="88"/>
        <v>0</v>
      </c>
      <c r="O938" s="64">
        <f t="shared" si="89"/>
        <v>0</v>
      </c>
    </row>
    <row r="939" spans="1:15" s="48" customFormat="1" ht="15" x14ac:dyDescent="0.2">
      <c r="A939" s="44"/>
      <c r="B939" s="45"/>
      <c r="C939" s="46"/>
      <c r="D939" s="46"/>
      <c r="E939" s="47"/>
      <c r="F939" s="47"/>
      <c r="G939" s="47"/>
      <c r="H939" s="47"/>
      <c r="I939" s="47"/>
      <c r="J939" s="53" t="str">
        <f t="shared" si="87"/>
        <v>no</v>
      </c>
      <c r="K939" s="64">
        <f t="shared" si="86"/>
        <v>0</v>
      </c>
      <c r="L939" s="64">
        <f t="shared" si="85"/>
        <v>0</v>
      </c>
      <c r="M939" s="64">
        <f t="shared" si="90"/>
        <v>0</v>
      </c>
      <c r="N939" s="64">
        <f t="shared" si="88"/>
        <v>0</v>
      </c>
      <c r="O939" s="64">
        <f t="shared" si="89"/>
        <v>0</v>
      </c>
    </row>
    <row r="940" spans="1:15" s="48" customFormat="1" ht="15" x14ac:dyDescent="0.2">
      <c r="A940" s="44"/>
      <c r="B940" s="45"/>
      <c r="C940" s="46"/>
      <c r="D940" s="46"/>
      <c r="E940" s="47"/>
      <c r="F940" s="47"/>
      <c r="G940" s="47"/>
      <c r="H940" s="47"/>
      <c r="I940" s="47"/>
      <c r="J940" s="53" t="str">
        <f t="shared" si="87"/>
        <v>no</v>
      </c>
      <c r="K940" s="64">
        <f t="shared" si="86"/>
        <v>0</v>
      </c>
      <c r="L940" s="64">
        <f t="shared" si="85"/>
        <v>0</v>
      </c>
      <c r="M940" s="64">
        <f t="shared" si="90"/>
        <v>0</v>
      </c>
      <c r="N940" s="64">
        <f t="shared" si="88"/>
        <v>0</v>
      </c>
      <c r="O940" s="64">
        <f t="shared" si="89"/>
        <v>0</v>
      </c>
    </row>
    <row r="941" spans="1:15" s="48" customFormat="1" ht="15" x14ac:dyDescent="0.2">
      <c r="A941" s="44"/>
      <c r="B941" s="45"/>
      <c r="C941" s="46"/>
      <c r="D941" s="46"/>
      <c r="E941" s="47"/>
      <c r="F941" s="47"/>
      <c r="G941" s="47"/>
      <c r="H941" s="47"/>
      <c r="I941" s="47"/>
      <c r="J941" s="53" t="str">
        <f t="shared" si="87"/>
        <v>no</v>
      </c>
      <c r="K941" s="64">
        <f t="shared" si="86"/>
        <v>0</v>
      </c>
      <c r="L941" s="64">
        <f t="shared" si="85"/>
        <v>0</v>
      </c>
      <c r="M941" s="64">
        <f t="shared" si="90"/>
        <v>0</v>
      </c>
      <c r="N941" s="64">
        <f t="shared" si="88"/>
        <v>0</v>
      </c>
      <c r="O941" s="64">
        <f t="shared" si="89"/>
        <v>0</v>
      </c>
    </row>
    <row r="942" spans="1:15" s="48" customFormat="1" ht="15" x14ac:dyDescent="0.2">
      <c r="A942" s="44"/>
      <c r="B942" s="45"/>
      <c r="C942" s="46"/>
      <c r="D942" s="46"/>
      <c r="E942" s="47"/>
      <c r="F942" s="47"/>
      <c r="G942" s="47"/>
      <c r="H942" s="47"/>
      <c r="I942" s="47"/>
      <c r="J942" s="53" t="str">
        <f t="shared" si="87"/>
        <v>no</v>
      </c>
      <c r="K942" s="64">
        <f t="shared" si="86"/>
        <v>0</v>
      </c>
      <c r="L942" s="64">
        <f t="shared" si="85"/>
        <v>0</v>
      </c>
      <c r="M942" s="64">
        <f t="shared" si="90"/>
        <v>0</v>
      </c>
      <c r="N942" s="64">
        <f t="shared" si="88"/>
        <v>0</v>
      </c>
      <c r="O942" s="64">
        <f t="shared" si="89"/>
        <v>0</v>
      </c>
    </row>
    <row r="943" spans="1:15" s="48" customFormat="1" ht="15" x14ac:dyDescent="0.2">
      <c r="A943" s="44"/>
      <c r="B943" s="45"/>
      <c r="C943" s="46"/>
      <c r="D943" s="46"/>
      <c r="E943" s="47"/>
      <c r="F943" s="47"/>
      <c r="G943" s="47"/>
      <c r="H943" s="47"/>
      <c r="I943" s="47"/>
      <c r="J943" s="53" t="str">
        <f t="shared" si="87"/>
        <v>no</v>
      </c>
      <c r="K943" s="64">
        <f t="shared" si="86"/>
        <v>0</v>
      </c>
      <c r="L943" s="64">
        <f t="shared" si="85"/>
        <v>0</v>
      </c>
      <c r="M943" s="64">
        <f t="shared" si="90"/>
        <v>0</v>
      </c>
      <c r="N943" s="64">
        <f t="shared" si="88"/>
        <v>0</v>
      </c>
      <c r="O943" s="64">
        <f t="shared" si="89"/>
        <v>0</v>
      </c>
    </row>
    <row r="944" spans="1:15" s="48" customFormat="1" ht="15" x14ac:dyDescent="0.2">
      <c r="A944" s="44"/>
      <c r="B944" s="45"/>
      <c r="C944" s="46"/>
      <c r="D944" s="46"/>
      <c r="E944" s="47"/>
      <c r="F944" s="47"/>
      <c r="G944" s="47"/>
      <c r="H944" s="47"/>
      <c r="I944" s="47"/>
      <c r="J944" s="53" t="str">
        <f t="shared" si="87"/>
        <v>no</v>
      </c>
      <c r="K944" s="64">
        <f t="shared" si="86"/>
        <v>0</v>
      </c>
      <c r="L944" s="64">
        <f t="shared" ref="L944:L986" si="91">IF(ISBLANK(I944),0,IF($J944="no",0,IF($I944="No",-(($G944-1)*($C$4*$E944)),$C$4*$E944*(1-$C$6))))</f>
        <v>0</v>
      </c>
      <c r="M944" s="64">
        <f t="shared" si="90"/>
        <v>0</v>
      </c>
      <c r="N944" s="64">
        <f t="shared" si="88"/>
        <v>0</v>
      </c>
      <c r="O944" s="64">
        <f t="shared" si="89"/>
        <v>0</v>
      </c>
    </row>
    <row r="945" spans="1:15" s="48" customFormat="1" ht="15" x14ac:dyDescent="0.2">
      <c r="A945" s="44"/>
      <c r="B945" s="45"/>
      <c r="C945" s="46"/>
      <c r="D945" s="46"/>
      <c r="E945" s="47"/>
      <c r="F945" s="47"/>
      <c r="G945" s="47"/>
      <c r="H945" s="47"/>
      <c r="I945" s="47"/>
      <c r="J945" s="53" t="str">
        <f t="shared" si="87"/>
        <v>no</v>
      </c>
      <c r="K945" s="64">
        <f t="shared" si="86"/>
        <v>0</v>
      </c>
      <c r="L945" s="64">
        <f t="shared" si="91"/>
        <v>0</v>
      </c>
      <c r="M945" s="64">
        <f t="shared" si="90"/>
        <v>0</v>
      </c>
      <c r="N945" s="64">
        <f t="shared" si="88"/>
        <v>0</v>
      </c>
      <c r="O945" s="64">
        <f t="shared" si="89"/>
        <v>0</v>
      </c>
    </row>
    <row r="946" spans="1:15" s="48" customFormat="1" ht="15" x14ac:dyDescent="0.2">
      <c r="A946" s="44"/>
      <c r="B946" s="45"/>
      <c r="C946" s="46"/>
      <c r="D946" s="46"/>
      <c r="E946" s="47"/>
      <c r="F946" s="47"/>
      <c r="G946" s="47"/>
      <c r="H946" s="47"/>
      <c r="I946" s="47"/>
      <c r="J946" s="53" t="str">
        <f t="shared" si="87"/>
        <v>no</v>
      </c>
      <c r="K946" s="64">
        <f t="shared" si="86"/>
        <v>0</v>
      </c>
      <c r="L946" s="64">
        <f t="shared" si="91"/>
        <v>0</v>
      </c>
      <c r="M946" s="64">
        <f t="shared" si="90"/>
        <v>0</v>
      </c>
      <c r="N946" s="64">
        <f t="shared" si="88"/>
        <v>0</v>
      </c>
      <c r="O946" s="64">
        <f t="shared" si="89"/>
        <v>0</v>
      </c>
    </row>
    <row r="947" spans="1:15" s="48" customFormat="1" ht="15" x14ac:dyDescent="0.2">
      <c r="A947" s="44"/>
      <c r="B947" s="45"/>
      <c r="C947" s="46"/>
      <c r="D947" s="46"/>
      <c r="E947" s="47"/>
      <c r="F947" s="47"/>
      <c r="G947" s="47"/>
      <c r="H947" s="47"/>
      <c r="I947" s="47"/>
      <c r="J947" s="53" t="str">
        <f t="shared" si="87"/>
        <v>no</v>
      </c>
      <c r="K947" s="64">
        <f t="shared" ref="K947:K986" si="92">$E947*$C$4</f>
        <v>0</v>
      </c>
      <c r="L947" s="64">
        <f t="shared" si="91"/>
        <v>0</v>
      </c>
      <c r="M947" s="64">
        <f t="shared" si="90"/>
        <v>0</v>
      </c>
      <c r="N947" s="64">
        <f t="shared" ref="N947:N986" si="93">IF(J947="no",0,$E947*$C$5)</f>
        <v>0</v>
      </c>
      <c r="O947" s="64">
        <f t="shared" si="89"/>
        <v>0</v>
      </c>
    </row>
    <row r="948" spans="1:15" s="48" customFormat="1" ht="15" x14ac:dyDescent="0.2">
      <c r="A948" s="44"/>
      <c r="B948" s="45"/>
      <c r="C948" s="46"/>
      <c r="D948" s="46"/>
      <c r="E948" s="47"/>
      <c r="F948" s="47"/>
      <c r="G948" s="47"/>
      <c r="H948" s="47"/>
      <c r="I948" s="47"/>
      <c r="J948" s="53" t="str">
        <f t="shared" si="87"/>
        <v>no</v>
      </c>
      <c r="K948" s="64">
        <f t="shared" si="92"/>
        <v>0</v>
      </c>
      <c r="L948" s="64">
        <f t="shared" si="91"/>
        <v>0</v>
      </c>
      <c r="M948" s="64">
        <f t="shared" si="90"/>
        <v>0</v>
      </c>
      <c r="N948" s="64">
        <f t="shared" si="93"/>
        <v>0</v>
      </c>
      <c r="O948" s="64">
        <f t="shared" si="89"/>
        <v>0</v>
      </c>
    </row>
    <row r="949" spans="1:15" s="48" customFormat="1" ht="15" x14ac:dyDescent="0.2">
      <c r="A949" s="44"/>
      <c r="B949" s="45"/>
      <c r="C949" s="46"/>
      <c r="D949" s="46"/>
      <c r="E949" s="47"/>
      <c r="F949" s="47"/>
      <c r="G949" s="47"/>
      <c r="H949" s="47"/>
      <c r="I949" s="47"/>
      <c r="J949" s="53" t="str">
        <f t="shared" si="87"/>
        <v>no</v>
      </c>
      <c r="K949" s="64">
        <f t="shared" si="92"/>
        <v>0</v>
      </c>
      <c r="L949" s="64">
        <f t="shared" si="91"/>
        <v>0</v>
      </c>
      <c r="M949" s="64">
        <f t="shared" si="90"/>
        <v>0</v>
      </c>
      <c r="N949" s="64">
        <f t="shared" si="93"/>
        <v>0</v>
      </c>
      <c r="O949" s="64">
        <f t="shared" si="89"/>
        <v>0</v>
      </c>
    </row>
    <row r="950" spans="1:15" s="48" customFormat="1" ht="15" x14ac:dyDescent="0.2">
      <c r="A950" s="44"/>
      <c r="B950" s="45"/>
      <c r="C950" s="46"/>
      <c r="D950" s="46"/>
      <c r="E950" s="47"/>
      <c r="F950" s="47"/>
      <c r="G950" s="47"/>
      <c r="H950" s="47"/>
      <c r="I950" s="47"/>
      <c r="J950" s="53" t="str">
        <f t="shared" si="87"/>
        <v>no</v>
      </c>
      <c r="K950" s="64">
        <f t="shared" si="92"/>
        <v>0</v>
      </c>
      <c r="L950" s="64">
        <f t="shared" si="91"/>
        <v>0</v>
      </c>
      <c r="M950" s="64">
        <f t="shared" si="90"/>
        <v>0</v>
      </c>
      <c r="N950" s="64">
        <f t="shared" si="93"/>
        <v>0</v>
      </c>
      <c r="O950" s="64">
        <f t="shared" si="89"/>
        <v>0</v>
      </c>
    </row>
    <row r="951" spans="1:15" s="48" customFormat="1" ht="15" x14ac:dyDescent="0.2">
      <c r="A951" s="44"/>
      <c r="B951" s="45"/>
      <c r="C951" s="46"/>
      <c r="D951" s="46"/>
      <c r="E951" s="47"/>
      <c r="F951" s="47"/>
      <c r="G951" s="47"/>
      <c r="H951" s="47"/>
      <c r="I951" s="47"/>
      <c r="J951" s="53" t="str">
        <f t="shared" si="87"/>
        <v>no</v>
      </c>
      <c r="K951" s="64">
        <f t="shared" si="92"/>
        <v>0</v>
      </c>
      <c r="L951" s="64">
        <f t="shared" si="91"/>
        <v>0</v>
      </c>
      <c r="M951" s="64">
        <f t="shared" si="90"/>
        <v>0</v>
      </c>
      <c r="N951" s="64">
        <f t="shared" si="93"/>
        <v>0</v>
      </c>
      <c r="O951" s="64">
        <f t="shared" si="89"/>
        <v>0</v>
      </c>
    </row>
    <row r="952" spans="1:15" s="48" customFormat="1" ht="15" x14ac:dyDescent="0.2">
      <c r="A952" s="44"/>
      <c r="B952" s="45"/>
      <c r="C952" s="46"/>
      <c r="D952" s="46"/>
      <c r="E952" s="47"/>
      <c r="F952" s="47"/>
      <c r="G952" s="47"/>
      <c r="H952" s="47"/>
      <c r="I952" s="47"/>
      <c r="J952" s="53" t="str">
        <f t="shared" si="87"/>
        <v>no</v>
      </c>
      <c r="K952" s="64">
        <f t="shared" si="92"/>
        <v>0</v>
      </c>
      <c r="L952" s="64">
        <f t="shared" si="91"/>
        <v>0</v>
      </c>
      <c r="M952" s="64">
        <f t="shared" si="90"/>
        <v>0</v>
      </c>
      <c r="N952" s="64">
        <f t="shared" si="93"/>
        <v>0</v>
      </c>
      <c r="O952" s="64">
        <f t="shared" si="89"/>
        <v>0</v>
      </c>
    </row>
    <row r="953" spans="1:15" s="48" customFormat="1" ht="15" x14ac:dyDescent="0.2">
      <c r="A953" s="44"/>
      <c r="B953" s="45"/>
      <c r="C953" s="46"/>
      <c r="D953" s="46"/>
      <c r="E953" s="47"/>
      <c r="F953" s="47"/>
      <c r="G953" s="47"/>
      <c r="H953" s="47"/>
      <c r="I953" s="47"/>
      <c r="J953" s="53" t="str">
        <f t="shared" si="87"/>
        <v>no</v>
      </c>
      <c r="K953" s="64">
        <f t="shared" si="92"/>
        <v>0</v>
      </c>
      <c r="L953" s="64">
        <f t="shared" si="91"/>
        <v>0</v>
      </c>
      <c r="M953" s="64">
        <f t="shared" si="90"/>
        <v>0</v>
      </c>
      <c r="N953" s="64">
        <f t="shared" si="93"/>
        <v>0</v>
      </c>
      <c r="O953" s="64">
        <f t="shared" si="89"/>
        <v>0</v>
      </c>
    </row>
    <row r="954" spans="1:15" s="48" customFormat="1" ht="15" x14ac:dyDescent="0.2">
      <c r="A954" s="44"/>
      <c r="B954" s="45"/>
      <c r="C954" s="46"/>
      <c r="D954" s="46"/>
      <c r="E954" s="47"/>
      <c r="F954" s="47"/>
      <c r="G954" s="47"/>
      <c r="H954" s="47"/>
      <c r="I954" s="47"/>
      <c r="J954" s="53" t="str">
        <f t="shared" si="87"/>
        <v>no</v>
      </c>
      <c r="K954" s="64">
        <f t="shared" si="92"/>
        <v>0</v>
      </c>
      <c r="L954" s="64">
        <f t="shared" si="91"/>
        <v>0</v>
      </c>
      <c r="M954" s="64">
        <f t="shared" si="90"/>
        <v>0</v>
      </c>
      <c r="N954" s="64">
        <f t="shared" si="93"/>
        <v>0</v>
      </c>
      <c r="O954" s="64">
        <f t="shared" si="89"/>
        <v>0</v>
      </c>
    </row>
    <row r="955" spans="1:15" s="48" customFormat="1" ht="15" x14ac:dyDescent="0.2">
      <c r="A955" s="44"/>
      <c r="B955" s="45"/>
      <c r="C955" s="46"/>
      <c r="D955" s="46"/>
      <c r="E955" s="47"/>
      <c r="F955" s="47"/>
      <c r="G955" s="47"/>
      <c r="H955" s="47"/>
      <c r="I955" s="47"/>
      <c r="J955" s="53" t="str">
        <f t="shared" si="87"/>
        <v>no</v>
      </c>
      <c r="K955" s="64">
        <f t="shared" si="92"/>
        <v>0</v>
      </c>
      <c r="L955" s="64">
        <f t="shared" si="91"/>
        <v>0</v>
      </c>
      <c r="M955" s="64">
        <f t="shared" si="90"/>
        <v>0</v>
      </c>
      <c r="N955" s="64">
        <f t="shared" si="93"/>
        <v>0</v>
      </c>
      <c r="O955" s="64">
        <f t="shared" si="89"/>
        <v>0</v>
      </c>
    </row>
    <row r="956" spans="1:15" s="48" customFormat="1" ht="15" x14ac:dyDescent="0.2">
      <c r="A956" s="44"/>
      <c r="B956" s="45"/>
      <c r="C956" s="46"/>
      <c r="D956" s="46"/>
      <c r="E956" s="47"/>
      <c r="F956" s="47"/>
      <c r="G956" s="47"/>
      <c r="H956" s="47"/>
      <c r="I956" s="47"/>
      <c r="J956" s="53" t="str">
        <f t="shared" si="87"/>
        <v>no</v>
      </c>
      <c r="K956" s="64">
        <f t="shared" si="92"/>
        <v>0</v>
      </c>
      <c r="L956" s="64">
        <f t="shared" si="91"/>
        <v>0</v>
      </c>
      <c r="M956" s="64">
        <f t="shared" si="90"/>
        <v>0</v>
      </c>
      <c r="N956" s="64">
        <f t="shared" si="93"/>
        <v>0</v>
      </c>
      <c r="O956" s="64">
        <f t="shared" si="89"/>
        <v>0</v>
      </c>
    </row>
    <row r="957" spans="1:15" s="48" customFormat="1" ht="15" x14ac:dyDescent="0.2">
      <c r="A957" s="44"/>
      <c r="B957" s="45"/>
      <c r="C957" s="46"/>
      <c r="D957" s="46"/>
      <c r="E957" s="47"/>
      <c r="F957" s="47"/>
      <c r="G957" s="47"/>
      <c r="H957" s="47"/>
      <c r="I957" s="47"/>
      <c r="J957" s="53" t="str">
        <f t="shared" ref="J957:J986" si="94">IF(ISBLANK(G957),"no",IF($I957="NR","no",IF($D957="0-0 at half time","no",IF($G957&lt;=$C$8,"yes","no"))))</f>
        <v>no</v>
      </c>
      <c r="K957" s="64">
        <f t="shared" si="92"/>
        <v>0</v>
      </c>
      <c r="L957" s="64">
        <f t="shared" si="91"/>
        <v>0</v>
      </c>
      <c r="M957" s="64">
        <f t="shared" si="90"/>
        <v>0</v>
      </c>
      <c r="N957" s="64">
        <f t="shared" si="93"/>
        <v>0</v>
      </c>
      <c r="O957" s="64">
        <f t="shared" si="89"/>
        <v>0</v>
      </c>
    </row>
    <row r="958" spans="1:15" s="48" customFormat="1" ht="15" x14ac:dyDescent="0.2">
      <c r="A958" s="44"/>
      <c r="B958" s="45"/>
      <c r="C958" s="46"/>
      <c r="D958" s="46"/>
      <c r="E958" s="47"/>
      <c r="F958" s="47"/>
      <c r="G958" s="47"/>
      <c r="H958" s="47"/>
      <c r="I958" s="47"/>
      <c r="J958" s="53" t="str">
        <f t="shared" si="94"/>
        <v>no</v>
      </c>
      <c r="K958" s="64">
        <f t="shared" si="92"/>
        <v>0</v>
      </c>
      <c r="L958" s="64">
        <f t="shared" si="91"/>
        <v>0</v>
      </c>
      <c r="M958" s="64">
        <f t="shared" si="90"/>
        <v>0</v>
      </c>
      <c r="N958" s="64">
        <f t="shared" si="93"/>
        <v>0</v>
      </c>
      <c r="O958" s="64">
        <f t="shared" si="89"/>
        <v>0</v>
      </c>
    </row>
    <row r="959" spans="1:15" s="48" customFormat="1" ht="15" x14ac:dyDescent="0.2">
      <c r="A959" s="44"/>
      <c r="B959" s="45"/>
      <c r="C959" s="46"/>
      <c r="D959" s="46"/>
      <c r="E959" s="47"/>
      <c r="F959" s="47"/>
      <c r="G959" s="47"/>
      <c r="H959" s="47"/>
      <c r="I959" s="47"/>
      <c r="J959" s="53" t="str">
        <f t="shared" si="94"/>
        <v>no</v>
      </c>
      <c r="K959" s="64">
        <f t="shared" si="92"/>
        <v>0</v>
      </c>
      <c r="L959" s="64">
        <f t="shared" si="91"/>
        <v>0</v>
      </c>
      <c r="M959" s="64">
        <f t="shared" si="90"/>
        <v>0</v>
      </c>
      <c r="N959" s="64">
        <f t="shared" si="93"/>
        <v>0</v>
      </c>
      <c r="O959" s="64">
        <f t="shared" si="89"/>
        <v>0</v>
      </c>
    </row>
    <row r="960" spans="1:15" s="48" customFormat="1" ht="15" x14ac:dyDescent="0.2">
      <c r="A960" s="44"/>
      <c r="B960" s="45"/>
      <c r="C960" s="46"/>
      <c r="D960" s="46"/>
      <c r="E960" s="47"/>
      <c r="F960" s="47"/>
      <c r="G960" s="47"/>
      <c r="H960" s="47"/>
      <c r="I960" s="47"/>
      <c r="J960" s="53" t="str">
        <f t="shared" si="94"/>
        <v>no</v>
      </c>
      <c r="K960" s="64">
        <f t="shared" si="92"/>
        <v>0</v>
      </c>
      <c r="L960" s="64">
        <f t="shared" si="91"/>
        <v>0</v>
      </c>
      <c r="M960" s="64">
        <f t="shared" si="90"/>
        <v>0</v>
      </c>
      <c r="N960" s="64">
        <f t="shared" si="93"/>
        <v>0</v>
      </c>
      <c r="O960" s="64">
        <f t="shared" si="89"/>
        <v>0</v>
      </c>
    </row>
    <row r="961" spans="1:15" s="48" customFormat="1" ht="15" x14ac:dyDescent="0.2">
      <c r="A961" s="44"/>
      <c r="B961" s="45"/>
      <c r="C961" s="46"/>
      <c r="D961" s="46"/>
      <c r="E961" s="47"/>
      <c r="F961" s="47"/>
      <c r="G961" s="47"/>
      <c r="H961" s="47"/>
      <c r="I961" s="47"/>
      <c r="J961" s="53" t="str">
        <f t="shared" si="94"/>
        <v>no</v>
      </c>
      <c r="K961" s="64">
        <f t="shared" si="92"/>
        <v>0</v>
      </c>
      <c r="L961" s="64">
        <f t="shared" si="91"/>
        <v>0</v>
      </c>
      <c r="M961" s="64">
        <f t="shared" si="90"/>
        <v>0</v>
      </c>
      <c r="N961" s="64">
        <f t="shared" si="93"/>
        <v>0</v>
      </c>
      <c r="O961" s="64">
        <f t="shared" si="89"/>
        <v>0</v>
      </c>
    </row>
    <row r="962" spans="1:15" s="48" customFormat="1" ht="15" x14ac:dyDescent="0.2">
      <c r="A962" s="44"/>
      <c r="B962" s="45"/>
      <c r="C962" s="46"/>
      <c r="D962" s="46"/>
      <c r="E962" s="47"/>
      <c r="F962" s="47"/>
      <c r="G962" s="47"/>
      <c r="H962" s="47"/>
      <c r="I962" s="47"/>
      <c r="J962" s="53" t="str">
        <f t="shared" si="94"/>
        <v>no</v>
      </c>
      <c r="K962" s="64">
        <f t="shared" si="92"/>
        <v>0</v>
      </c>
      <c r="L962" s="64">
        <f t="shared" si="91"/>
        <v>0</v>
      </c>
      <c r="M962" s="64">
        <f t="shared" si="90"/>
        <v>0</v>
      </c>
      <c r="N962" s="64">
        <f t="shared" si="93"/>
        <v>0</v>
      </c>
      <c r="O962" s="64">
        <f t="shared" si="89"/>
        <v>0</v>
      </c>
    </row>
    <row r="963" spans="1:15" s="48" customFormat="1" ht="15" x14ac:dyDescent="0.2">
      <c r="A963" s="44"/>
      <c r="B963" s="45"/>
      <c r="C963" s="46"/>
      <c r="D963" s="46"/>
      <c r="E963" s="47"/>
      <c r="F963" s="47"/>
      <c r="G963" s="47"/>
      <c r="H963" s="47"/>
      <c r="I963" s="47"/>
      <c r="J963" s="53" t="str">
        <f t="shared" si="94"/>
        <v>no</v>
      </c>
      <c r="K963" s="64">
        <f t="shared" si="92"/>
        <v>0</v>
      </c>
      <c r="L963" s="64">
        <f t="shared" si="91"/>
        <v>0</v>
      </c>
      <c r="M963" s="64">
        <f t="shared" si="90"/>
        <v>0</v>
      </c>
      <c r="N963" s="64">
        <f t="shared" si="93"/>
        <v>0</v>
      </c>
      <c r="O963" s="64">
        <f t="shared" si="89"/>
        <v>0</v>
      </c>
    </row>
    <row r="964" spans="1:15" s="48" customFormat="1" ht="15" x14ac:dyDescent="0.2">
      <c r="A964" s="44"/>
      <c r="B964" s="45"/>
      <c r="C964" s="46"/>
      <c r="D964" s="46"/>
      <c r="E964" s="47"/>
      <c r="F964" s="47"/>
      <c r="G964" s="47"/>
      <c r="H964" s="47"/>
      <c r="I964" s="47"/>
      <c r="J964" s="53" t="str">
        <f t="shared" si="94"/>
        <v>no</v>
      </c>
      <c r="K964" s="64">
        <f t="shared" si="92"/>
        <v>0</v>
      </c>
      <c r="L964" s="64">
        <f t="shared" si="91"/>
        <v>0</v>
      </c>
      <c r="M964" s="64">
        <f t="shared" si="90"/>
        <v>0</v>
      </c>
      <c r="N964" s="64">
        <f t="shared" si="93"/>
        <v>0</v>
      </c>
      <c r="O964" s="64">
        <f t="shared" si="89"/>
        <v>0</v>
      </c>
    </row>
    <row r="965" spans="1:15" s="48" customFormat="1" ht="15" x14ac:dyDescent="0.2">
      <c r="A965" s="44"/>
      <c r="B965" s="45"/>
      <c r="C965" s="46"/>
      <c r="D965" s="46"/>
      <c r="E965" s="47"/>
      <c r="F965" s="47"/>
      <c r="G965" s="47"/>
      <c r="H965" s="47"/>
      <c r="I965" s="47"/>
      <c r="J965" s="53" t="str">
        <f t="shared" si="94"/>
        <v>no</v>
      </c>
      <c r="K965" s="64">
        <f t="shared" si="92"/>
        <v>0</v>
      </c>
      <c r="L965" s="64">
        <f t="shared" si="91"/>
        <v>0</v>
      </c>
      <c r="M965" s="64">
        <f t="shared" si="90"/>
        <v>0</v>
      </c>
      <c r="N965" s="64">
        <f t="shared" si="93"/>
        <v>0</v>
      </c>
      <c r="O965" s="64">
        <f t="shared" si="89"/>
        <v>0</v>
      </c>
    </row>
    <row r="966" spans="1:15" s="48" customFormat="1" ht="15" x14ac:dyDescent="0.2">
      <c r="A966" s="44"/>
      <c r="B966" s="45"/>
      <c r="C966" s="46"/>
      <c r="D966" s="46"/>
      <c r="E966" s="47"/>
      <c r="F966" s="47"/>
      <c r="G966" s="47"/>
      <c r="H966" s="47"/>
      <c r="I966" s="47"/>
      <c r="J966" s="53" t="str">
        <f t="shared" si="94"/>
        <v>no</v>
      </c>
      <c r="K966" s="64">
        <f t="shared" si="92"/>
        <v>0</v>
      </c>
      <c r="L966" s="64">
        <f t="shared" si="91"/>
        <v>0</v>
      </c>
      <c r="M966" s="64">
        <f t="shared" si="90"/>
        <v>0</v>
      </c>
      <c r="N966" s="64">
        <f t="shared" si="93"/>
        <v>0</v>
      </c>
      <c r="O966" s="64">
        <f t="shared" si="89"/>
        <v>0</v>
      </c>
    </row>
    <row r="967" spans="1:15" s="48" customFormat="1" ht="15" x14ac:dyDescent="0.2">
      <c r="A967" s="44"/>
      <c r="B967" s="45"/>
      <c r="C967" s="46"/>
      <c r="D967" s="46"/>
      <c r="E967" s="47"/>
      <c r="F967" s="47"/>
      <c r="G967" s="47"/>
      <c r="H967" s="47"/>
      <c r="I967" s="47"/>
      <c r="J967" s="53" t="str">
        <f t="shared" si="94"/>
        <v>no</v>
      </c>
      <c r="K967" s="64">
        <f t="shared" si="92"/>
        <v>0</v>
      </c>
      <c r="L967" s="64">
        <f t="shared" si="91"/>
        <v>0</v>
      </c>
      <c r="M967" s="64">
        <f t="shared" si="90"/>
        <v>0</v>
      </c>
      <c r="N967" s="64">
        <f t="shared" si="93"/>
        <v>0</v>
      </c>
      <c r="O967" s="64">
        <f t="shared" si="89"/>
        <v>0</v>
      </c>
    </row>
    <row r="968" spans="1:15" s="48" customFormat="1" ht="15" x14ac:dyDescent="0.2">
      <c r="A968" s="44"/>
      <c r="B968" s="45"/>
      <c r="C968" s="46"/>
      <c r="D968" s="46"/>
      <c r="E968" s="47"/>
      <c r="F968" s="47"/>
      <c r="G968" s="47"/>
      <c r="H968" s="47"/>
      <c r="I968" s="47"/>
      <c r="J968" s="53" t="str">
        <f t="shared" si="94"/>
        <v>no</v>
      </c>
      <c r="K968" s="64">
        <f t="shared" si="92"/>
        <v>0</v>
      </c>
      <c r="L968" s="64">
        <f t="shared" si="91"/>
        <v>0</v>
      </c>
      <c r="M968" s="64">
        <f t="shared" si="90"/>
        <v>0</v>
      </c>
      <c r="N968" s="64">
        <f t="shared" si="93"/>
        <v>0</v>
      </c>
      <c r="O968" s="64">
        <f t="shared" si="89"/>
        <v>0</v>
      </c>
    </row>
    <row r="969" spans="1:15" s="48" customFormat="1" ht="15" x14ac:dyDescent="0.2">
      <c r="A969" s="44"/>
      <c r="B969" s="45"/>
      <c r="C969" s="46"/>
      <c r="D969" s="46"/>
      <c r="E969" s="47"/>
      <c r="F969" s="47"/>
      <c r="G969" s="47"/>
      <c r="H969" s="47"/>
      <c r="I969" s="47"/>
      <c r="J969" s="53" t="str">
        <f t="shared" si="94"/>
        <v>no</v>
      </c>
      <c r="K969" s="64">
        <f t="shared" si="92"/>
        <v>0</v>
      </c>
      <c r="L969" s="64">
        <f t="shared" si="91"/>
        <v>0</v>
      </c>
      <c r="M969" s="64">
        <f t="shared" si="90"/>
        <v>0</v>
      </c>
      <c r="N969" s="64">
        <f t="shared" si="93"/>
        <v>0</v>
      </c>
      <c r="O969" s="64">
        <f t="shared" si="89"/>
        <v>0</v>
      </c>
    </row>
    <row r="970" spans="1:15" s="48" customFormat="1" ht="15" x14ac:dyDescent="0.2">
      <c r="A970" s="44"/>
      <c r="B970" s="45"/>
      <c r="C970" s="46"/>
      <c r="D970" s="46"/>
      <c r="E970" s="47"/>
      <c r="F970" s="47"/>
      <c r="G970" s="47"/>
      <c r="H970" s="47"/>
      <c r="I970" s="47"/>
      <c r="J970" s="53" t="str">
        <f t="shared" si="94"/>
        <v>no</v>
      </c>
      <c r="K970" s="64">
        <f t="shared" si="92"/>
        <v>0</v>
      </c>
      <c r="L970" s="64">
        <f t="shared" si="91"/>
        <v>0</v>
      </c>
      <c r="M970" s="64">
        <f t="shared" si="90"/>
        <v>0</v>
      </c>
      <c r="N970" s="64">
        <f t="shared" si="93"/>
        <v>0</v>
      </c>
      <c r="O970" s="64">
        <f t="shared" si="89"/>
        <v>0</v>
      </c>
    </row>
    <row r="971" spans="1:15" s="48" customFormat="1" ht="15" x14ac:dyDescent="0.2">
      <c r="A971" s="44"/>
      <c r="B971" s="45"/>
      <c r="C971" s="46"/>
      <c r="D971" s="46"/>
      <c r="E971" s="47"/>
      <c r="F971" s="47"/>
      <c r="G971" s="47"/>
      <c r="H971" s="47"/>
      <c r="I971" s="47"/>
      <c r="J971" s="53" t="str">
        <f t="shared" si="94"/>
        <v>no</v>
      </c>
      <c r="K971" s="64">
        <f t="shared" si="92"/>
        <v>0</v>
      </c>
      <c r="L971" s="64">
        <f t="shared" si="91"/>
        <v>0</v>
      </c>
      <c r="M971" s="64">
        <f t="shared" si="90"/>
        <v>0</v>
      </c>
      <c r="N971" s="64">
        <f t="shared" si="93"/>
        <v>0</v>
      </c>
      <c r="O971" s="64">
        <f t="shared" si="89"/>
        <v>0</v>
      </c>
    </row>
    <row r="972" spans="1:15" s="48" customFormat="1" ht="15" x14ac:dyDescent="0.2">
      <c r="A972" s="44"/>
      <c r="B972" s="45"/>
      <c r="C972" s="46"/>
      <c r="D972" s="46"/>
      <c r="E972" s="47"/>
      <c r="F972" s="47"/>
      <c r="G972" s="47"/>
      <c r="H972" s="47"/>
      <c r="I972" s="47"/>
      <c r="J972" s="53" t="str">
        <f t="shared" si="94"/>
        <v>no</v>
      </c>
      <c r="K972" s="64">
        <f t="shared" si="92"/>
        <v>0</v>
      </c>
      <c r="L972" s="64">
        <f t="shared" si="91"/>
        <v>0</v>
      </c>
      <c r="M972" s="64">
        <f t="shared" si="90"/>
        <v>0</v>
      </c>
      <c r="N972" s="64">
        <f t="shared" si="93"/>
        <v>0</v>
      </c>
      <c r="O972" s="64">
        <f t="shared" ref="O972:O986" si="95">IF(ISBLANK(I972),0,IF(L972&lt;0,-N972,IF(L972=0,0,((N972/($G972-1))*(1-$C$6)))))</f>
        <v>0</v>
      </c>
    </row>
    <row r="973" spans="1:15" s="48" customFormat="1" ht="15" x14ac:dyDescent="0.2">
      <c r="A973" s="44"/>
      <c r="B973" s="45"/>
      <c r="C973" s="46"/>
      <c r="D973" s="46"/>
      <c r="E973" s="47"/>
      <c r="F973" s="47"/>
      <c r="G973" s="47"/>
      <c r="H973" s="47"/>
      <c r="I973" s="47"/>
      <c r="J973" s="53" t="str">
        <f t="shared" si="94"/>
        <v>no</v>
      </c>
      <c r="K973" s="64">
        <f t="shared" si="92"/>
        <v>0</v>
      </c>
      <c r="L973" s="64">
        <f t="shared" si="91"/>
        <v>0</v>
      </c>
      <c r="M973" s="64">
        <f t="shared" si="90"/>
        <v>0</v>
      </c>
      <c r="N973" s="64">
        <f t="shared" si="93"/>
        <v>0</v>
      </c>
      <c r="O973" s="64">
        <f t="shared" si="95"/>
        <v>0</v>
      </c>
    </row>
    <row r="974" spans="1:15" s="48" customFormat="1" ht="15" x14ac:dyDescent="0.2">
      <c r="A974" s="44"/>
      <c r="B974" s="45"/>
      <c r="C974" s="46"/>
      <c r="D974" s="46"/>
      <c r="E974" s="47"/>
      <c r="F974" s="47"/>
      <c r="G974" s="47"/>
      <c r="H974" s="47"/>
      <c r="I974" s="47"/>
      <c r="J974" s="53" t="str">
        <f t="shared" si="94"/>
        <v>no</v>
      </c>
      <c r="K974" s="64">
        <f t="shared" si="92"/>
        <v>0</v>
      </c>
      <c r="L974" s="64">
        <f t="shared" si="91"/>
        <v>0</v>
      </c>
      <c r="M974" s="64">
        <f t="shared" si="90"/>
        <v>0</v>
      </c>
      <c r="N974" s="64">
        <f t="shared" si="93"/>
        <v>0</v>
      </c>
      <c r="O974" s="64">
        <f t="shared" si="95"/>
        <v>0</v>
      </c>
    </row>
    <row r="975" spans="1:15" s="48" customFormat="1" ht="15" x14ac:dyDescent="0.2">
      <c r="A975" s="44"/>
      <c r="B975" s="45"/>
      <c r="C975" s="46"/>
      <c r="D975" s="46"/>
      <c r="E975" s="47"/>
      <c r="F975" s="47"/>
      <c r="G975" s="47"/>
      <c r="H975" s="47"/>
      <c r="I975" s="47"/>
      <c r="J975" s="53" t="str">
        <f t="shared" si="94"/>
        <v>no</v>
      </c>
      <c r="K975" s="64">
        <f t="shared" si="92"/>
        <v>0</v>
      </c>
      <c r="L975" s="64">
        <f t="shared" si="91"/>
        <v>0</v>
      </c>
      <c r="M975" s="64">
        <f t="shared" si="90"/>
        <v>0</v>
      </c>
      <c r="N975" s="64">
        <f t="shared" si="93"/>
        <v>0</v>
      </c>
      <c r="O975" s="64">
        <f t="shared" si="95"/>
        <v>0</v>
      </c>
    </row>
    <row r="976" spans="1:15" s="48" customFormat="1" ht="15" x14ac:dyDescent="0.2">
      <c r="A976" s="44"/>
      <c r="B976" s="45"/>
      <c r="C976" s="46"/>
      <c r="D976" s="46"/>
      <c r="E976" s="47"/>
      <c r="F976" s="47"/>
      <c r="G976" s="47"/>
      <c r="H976" s="47"/>
      <c r="I976" s="47"/>
      <c r="J976" s="53" t="str">
        <f t="shared" si="94"/>
        <v>no</v>
      </c>
      <c r="K976" s="64">
        <f t="shared" si="92"/>
        <v>0</v>
      </c>
      <c r="L976" s="64">
        <f t="shared" si="91"/>
        <v>0</v>
      </c>
      <c r="M976" s="64">
        <f t="shared" si="90"/>
        <v>0</v>
      </c>
      <c r="N976" s="64">
        <f t="shared" si="93"/>
        <v>0</v>
      </c>
      <c r="O976" s="64">
        <f t="shared" si="95"/>
        <v>0</v>
      </c>
    </row>
    <row r="977" spans="1:15" s="48" customFormat="1" ht="15" x14ac:dyDescent="0.2">
      <c r="A977" s="44"/>
      <c r="B977" s="45"/>
      <c r="C977" s="46"/>
      <c r="D977" s="46"/>
      <c r="E977" s="47"/>
      <c r="F977" s="47"/>
      <c r="G977" s="47"/>
      <c r="H977" s="47"/>
      <c r="I977" s="47"/>
      <c r="J977" s="53" t="str">
        <f t="shared" si="94"/>
        <v>no</v>
      </c>
      <c r="K977" s="64">
        <f t="shared" si="92"/>
        <v>0</v>
      </c>
      <c r="L977" s="64">
        <f t="shared" si="91"/>
        <v>0</v>
      </c>
      <c r="M977" s="64">
        <f t="shared" si="90"/>
        <v>0</v>
      </c>
      <c r="N977" s="64">
        <f t="shared" si="93"/>
        <v>0</v>
      </c>
      <c r="O977" s="64">
        <f t="shared" si="95"/>
        <v>0</v>
      </c>
    </row>
    <row r="978" spans="1:15" s="48" customFormat="1" ht="15" x14ac:dyDescent="0.2">
      <c r="A978" s="44"/>
      <c r="B978" s="45"/>
      <c r="C978" s="46"/>
      <c r="D978" s="46"/>
      <c r="E978" s="47"/>
      <c r="F978" s="47"/>
      <c r="G978" s="47"/>
      <c r="H978" s="47"/>
      <c r="I978" s="47"/>
      <c r="J978" s="53" t="str">
        <f t="shared" si="94"/>
        <v>no</v>
      </c>
      <c r="K978" s="64">
        <f t="shared" si="92"/>
        <v>0</v>
      </c>
      <c r="L978" s="64">
        <f t="shared" si="91"/>
        <v>0</v>
      </c>
      <c r="M978" s="64">
        <f t="shared" si="90"/>
        <v>0</v>
      </c>
      <c r="N978" s="64">
        <f t="shared" si="93"/>
        <v>0</v>
      </c>
      <c r="O978" s="64">
        <f t="shared" si="95"/>
        <v>0</v>
      </c>
    </row>
    <row r="979" spans="1:15" s="48" customFormat="1" ht="15" x14ac:dyDescent="0.2">
      <c r="A979" s="44"/>
      <c r="B979" s="45"/>
      <c r="C979" s="46"/>
      <c r="D979" s="46"/>
      <c r="E979" s="47"/>
      <c r="F979" s="47"/>
      <c r="G979" s="47"/>
      <c r="H979" s="47"/>
      <c r="I979" s="47"/>
      <c r="J979" s="53" t="str">
        <f t="shared" si="94"/>
        <v>no</v>
      </c>
      <c r="K979" s="64">
        <f t="shared" si="92"/>
        <v>0</v>
      </c>
      <c r="L979" s="64">
        <f t="shared" si="91"/>
        <v>0</v>
      </c>
      <c r="M979" s="64">
        <f t="shared" si="90"/>
        <v>0</v>
      </c>
      <c r="N979" s="64">
        <f t="shared" si="93"/>
        <v>0</v>
      </c>
      <c r="O979" s="64">
        <f t="shared" si="95"/>
        <v>0</v>
      </c>
    </row>
    <row r="980" spans="1:15" s="48" customFormat="1" ht="15" x14ac:dyDescent="0.2">
      <c r="A980" s="44"/>
      <c r="B980" s="45"/>
      <c r="C980" s="46"/>
      <c r="D980" s="46"/>
      <c r="E980" s="47"/>
      <c r="F980" s="47"/>
      <c r="G980" s="47"/>
      <c r="H980" s="47"/>
      <c r="I980" s="47"/>
      <c r="J980" s="53" t="str">
        <f t="shared" si="94"/>
        <v>no</v>
      </c>
      <c r="K980" s="64">
        <f t="shared" si="92"/>
        <v>0</v>
      </c>
      <c r="L980" s="64">
        <f t="shared" si="91"/>
        <v>0</v>
      </c>
      <c r="M980" s="64">
        <f t="shared" si="90"/>
        <v>0</v>
      </c>
      <c r="N980" s="64">
        <f t="shared" si="93"/>
        <v>0</v>
      </c>
      <c r="O980" s="64">
        <f t="shared" si="95"/>
        <v>0</v>
      </c>
    </row>
    <row r="981" spans="1:15" s="48" customFormat="1" ht="15" x14ac:dyDescent="0.2">
      <c r="A981" s="44"/>
      <c r="B981" s="45"/>
      <c r="C981" s="46"/>
      <c r="D981" s="46"/>
      <c r="E981" s="47"/>
      <c r="F981" s="47"/>
      <c r="G981" s="47"/>
      <c r="H981" s="47"/>
      <c r="I981" s="47"/>
      <c r="J981" s="53" t="str">
        <f t="shared" si="94"/>
        <v>no</v>
      </c>
      <c r="K981" s="64">
        <f t="shared" si="92"/>
        <v>0</v>
      </c>
      <c r="L981" s="64">
        <f t="shared" si="91"/>
        <v>0</v>
      </c>
      <c r="M981" s="64">
        <f t="shared" si="90"/>
        <v>0</v>
      </c>
      <c r="N981" s="64">
        <f t="shared" si="93"/>
        <v>0</v>
      </c>
      <c r="O981" s="64">
        <f t="shared" si="95"/>
        <v>0</v>
      </c>
    </row>
    <row r="982" spans="1:15" s="48" customFormat="1" ht="15" x14ac:dyDescent="0.2">
      <c r="A982" s="44"/>
      <c r="B982" s="45"/>
      <c r="C982" s="46"/>
      <c r="D982" s="46"/>
      <c r="E982" s="47"/>
      <c r="F982" s="47"/>
      <c r="G982" s="47"/>
      <c r="H982" s="47"/>
      <c r="I982" s="47"/>
      <c r="J982" s="53" t="str">
        <f t="shared" si="94"/>
        <v>no</v>
      </c>
      <c r="K982" s="64">
        <f t="shared" si="92"/>
        <v>0</v>
      </c>
      <c r="L982" s="64">
        <f t="shared" si="91"/>
        <v>0</v>
      </c>
      <c r="M982" s="64">
        <f t="shared" si="90"/>
        <v>0</v>
      </c>
      <c r="N982" s="64">
        <f t="shared" si="93"/>
        <v>0</v>
      </c>
      <c r="O982" s="64">
        <f t="shared" si="95"/>
        <v>0</v>
      </c>
    </row>
    <row r="983" spans="1:15" s="48" customFormat="1" ht="15" x14ac:dyDescent="0.2">
      <c r="A983" s="44"/>
      <c r="B983" s="45"/>
      <c r="C983" s="46"/>
      <c r="D983" s="46"/>
      <c r="E983" s="47"/>
      <c r="F983" s="47"/>
      <c r="G983" s="47"/>
      <c r="H983" s="47"/>
      <c r="I983" s="47"/>
      <c r="J983" s="53" t="str">
        <f t="shared" si="94"/>
        <v>no</v>
      </c>
      <c r="K983" s="64">
        <f t="shared" si="92"/>
        <v>0</v>
      </c>
      <c r="L983" s="64">
        <f t="shared" si="91"/>
        <v>0</v>
      </c>
      <c r="M983" s="64">
        <f t="shared" si="90"/>
        <v>0</v>
      </c>
      <c r="N983" s="64">
        <f t="shared" si="93"/>
        <v>0</v>
      </c>
      <c r="O983" s="64">
        <f t="shared" si="95"/>
        <v>0</v>
      </c>
    </row>
    <row r="984" spans="1:15" s="48" customFormat="1" ht="15" x14ac:dyDescent="0.2">
      <c r="A984" s="44"/>
      <c r="B984" s="45"/>
      <c r="C984" s="46"/>
      <c r="D984" s="46"/>
      <c r="E984" s="47"/>
      <c r="F984" s="47"/>
      <c r="G984" s="47"/>
      <c r="H984" s="47"/>
      <c r="I984" s="47"/>
      <c r="J984" s="53" t="str">
        <f t="shared" si="94"/>
        <v>no</v>
      </c>
      <c r="K984" s="64">
        <f t="shared" si="92"/>
        <v>0</v>
      </c>
      <c r="L984" s="64">
        <f t="shared" si="91"/>
        <v>0</v>
      </c>
      <c r="M984" s="64">
        <f t="shared" si="90"/>
        <v>0</v>
      </c>
      <c r="N984" s="64">
        <f t="shared" si="93"/>
        <v>0</v>
      </c>
      <c r="O984" s="64">
        <f t="shared" si="95"/>
        <v>0</v>
      </c>
    </row>
    <row r="985" spans="1:15" s="48" customFormat="1" ht="15" x14ac:dyDescent="0.2">
      <c r="A985" s="44"/>
      <c r="B985" s="45"/>
      <c r="C985" s="46"/>
      <c r="D985" s="46"/>
      <c r="E985" s="47"/>
      <c r="F985" s="47"/>
      <c r="G985" s="47"/>
      <c r="H985" s="47"/>
      <c r="I985" s="47"/>
      <c r="J985" s="53" t="str">
        <f t="shared" si="94"/>
        <v>no</v>
      </c>
      <c r="K985" s="64">
        <f t="shared" si="92"/>
        <v>0</v>
      </c>
      <c r="L985" s="64">
        <f t="shared" si="91"/>
        <v>0</v>
      </c>
      <c r="M985" s="64">
        <f t="shared" si="90"/>
        <v>0</v>
      </c>
      <c r="N985" s="64">
        <f t="shared" si="93"/>
        <v>0</v>
      </c>
      <c r="O985" s="64">
        <f t="shared" si="95"/>
        <v>0</v>
      </c>
    </row>
    <row r="986" spans="1:15" s="48" customFormat="1" ht="15" x14ac:dyDescent="0.2">
      <c r="A986" s="44"/>
      <c r="B986" s="45"/>
      <c r="C986" s="46"/>
      <c r="D986" s="46"/>
      <c r="E986" s="47"/>
      <c r="F986" s="47"/>
      <c r="G986" s="47"/>
      <c r="H986" s="47"/>
      <c r="I986" s="47"/>
      <c r="J986" s="53" t="str">
        <f t="shared" si="94"/>
        <v>no</v>
      </c>
      <c r="K986" s="64">
        <f t="shared" si="92"/>
        <v>0</v>
      </c>
      <c r="L986" s="64">
        <f t="shared" si="91"/>
        <v>0</v>
      </c>
      <c r="M986" s="64">
        <f t="shared" si="90"/>
        <v>0</v>
      </c>
      <c r="N986" s="64">
        <f t="shared" si="93"/>
        <v>0</v>
      </c>
      <c r="O986" s="64">
        <f t="shared" si="95"/>
        <v>0</v>
      </c>
    </row>
    <row r="987" spans="1:15" s="48" customFormat="1" ht="15" x14ac:dyDescent="0.2">
      <c r="A987" s="44"/>
      <c r="B987" s="45"/>
      <c r="C987" s="46"/>
      <c r="D987" s="46"/>
      <c r="E987" s="47"/>
      <c r="F987" s="47"/>
      <c r="G987" s="47"/>
      <c r="H987" s="47"/>
      <c r="I987" s="47"/>
      <c r="J987" s="53"/>
      <c r="K987" s="64"/>
      <c r="L987" s="64"/>
      <c r="M987" s="64"/>
      <c r="N987" s="64"/>
      <c r="O987" s="64"/>
    </row>
    <row r="988" spans="1:15" s="48" customFormat="1" ht="15" x14ac:dyDescent="0.2">
      <c r="A988" s="44"/>
      <c r="B988" s="45"/>
      <c r="C988" s="46"/>
      <c r="D988" s="46"/>
      <c r="E988" s="47"/>
      <c r="F988" s="47"/>
      <c r="G988" s="47"/>
      <c r="H988" s="47"/>
      <c r="I988" s="47"/>
      <c r="J988" s="53"/>
      <c r="K988" s="64"/>
      <c r="L988" s="64"/>
      <c r="M988" s="64"/>
      <c r="N988" s="64"/>
      <c r="O988" s="64"/>
    </row>
    <row r="989" spans="1:15" s="48" customFormat="1" ht="15" x14ac:dyDescent="0.2">
      <c r="A989" s="44"/>
      <c r="B989" s="45"/>
      <c r="C989" s="46"/>
      <c r="D989" s="46"/>
      <c r="E989" s="47"/>
      <c r="F989" s="47"/>
      <c r="G989" s="47"/>
      <c r="H989" s="47"/>
      <c r="I989" s="47"/>
      <c r="J989" s="53"/>
      <c r="K989" s="64"/>
      <c r="L989" s="64"/>
      <c r="M989" s="64"/>
      <c r="N989" s="64"/>
      <c r="O989" s="64"/>
    </row>
    <row r="990" spans="1:15" s="48" customFormat="1" ht="15" x14ac:dyDescent="0.2">
      <c r="A990" s="44"/>
      <c r="B990" s="45"/>
      <c r="C990" s="46"/>
      <c r="D990" s="46"/>
      <c r="E990" s="47"/>
      <c r="F990" s="47"/>
      <c r="G990" s="47"/>
      <c r="H990" s="47"/>
      <c r="I990" s="47"/>
      <c r="J990" s="53"/>
      <c r="K990" s="64"/>
      <c r="L990" s="64"/>
      <c r="M990" s="64"/>
      <c r="N990" s="64"/>
      <c r="O990" s="64"/>
    </row>
    <row r="991" spans="1:15" s="48" customFormat="1" ht="15" x14ac:dyDescent="0.2">
      <c r="A991" s="44"/>
      <c r="B991" s="45"/>
      <c r="C991" s="46"/>
      <c r="D991" s="46"/>
      <c r="E991" s="47"/>
      <c r="F991" s="47"/>
      <c r="G991" s="47"/>
      <c r="H991" s="47"/>
      <c r="I991" s="47"/>
      <c r="J991" s="53"/>
      <c r="K991" s="64"/>
      <c r="L991" s="64"/>
      <c r="M991" s="64"/>
      <c r="N991" s="64"/>
      <c r="O991" s="64"/>
    </row>
    <row r="992" spans="1:15" s="48" customFormat="1" ht="15" x14ac:dyDescent="0.2">
      <c r="A992" s="44"/>
      <c r="B992" s="45"/>
      <c r="C992" s="46"/>
      <c r="D992" s="46"/>
      <c r="E992" s="47"/>
      <c r="F992" s="47"/>
      <c r="G992" s="47"/>
      <c r="H992" s="47"/>
      <c r="I992" s="47"/>
      <c r="J992" s="53"/>
      <c r="K992" s="64"/>
      <c r="L992" s="64"/>
      <c r="M992" s="64"/>
      <c r="N992" s="64"/>
      <c r="O992" s="64"/>
    </row>
    <row r="993" spans="1:15" s="48" customFormat="1" ht="15" x14ac:dyDescent="0.2">
      <c r="A993" s="44"/>
      <c r="B993" s="45"/>
      <c r="C993" s="46"/>
      <c r="D993" s="46"/>
      <c r="E993" s="47"/>
      <c r="F993" s="47"/>
      <c r="G993" s="47"/>
      <c r="H993" s="47"/>
      <c r="I993" s="47"/>
      <c r="J993" s="53"/>
      <c r="K993" s="64"/>
      <c r="L993" s="64"/>
      <c r="M993" s="64"/>
      <c r="N993" s="64"/>
      <c r="O993" s="64"/>
    </row>
    <row r="994" spans="1:15" s="48" customFormat="1" ht="15" x14ac:dyDescent="0.2">
      <c r="A994" s="44"/>
      <c r="B994" s="45"/>
      <c r="C994" s="46"/>
      <c r="D994" s="46"/>
      <c r="E994" s="47"/>
      <c r="F994" s="47"/>
      <c r="G994" s="47"/>
      <c r="H994" s="47"/>
      <c r="I994" s="47"/>
      <c r="J994" s="53"/>
      <c r="K994" s="64"/>
      <c r="L994" s="64"/>
      <c r="M994" s="64"/>
      <c r="N994" s="64"/>
      <c r="O994" s="64"/>
    </row>
    <row r="995" spans="1:15" s="48" customFormat="1" ht="15" x14ac:dyDescent="0.2">
      <c r="A995" s="44"/>
      <c r="B995" s="45"/>
      <c r="C995" s="46"/>
      <c r="D995" s="46"/>
      <c r="E995" s="47"/>
      <c r="F995" s="47"/>
      <c r="G995" s="47"/>
      <c r="H995" s="47"/>
      <c r="I995" s="47"/>
      <c r="J995" s="53"/>
      <c r="K995" s="64"/>
      <c r="L995" s="64"/>
      <c r="M995" s="64"/>
      <c r="N995" s="64"/>
      <c r="O995" s="64"/>
    </row>
    <row r="996" spans="1:15" s="48" customFormat="1" ht="15" x14ac:dyDescent="0.2">
      <c r="A996" s="44"/>
      <c r="B996" s="45"/>
      <c r="C996" s="46"/>
      <c r="D996" s="46"/>
      <c r="E996" s="47"/>
      <c r="F996" s="47"/>
      <c r="G996" s="47"/>
      <c r="H996" s="47"/>
      <c r="I996" s="47"/>
      <c r="J996" s="53"/>
      <c r="K996" s="64"/>
      <c r="L996" s="64"/>
      <c r="M996" s="64"/>
      <c r="N996" s="64"/>
      <c r="O996" s="64"/>
    </row>
    <row r="997" spans="1:15" s="48" customFormat="1" ht="15" x14ac:dyDescent="0.2">
      <c r="A997" s="44"/>
      <c r="B997" s="45"/>
      <c r="C997" s="46"/>
      <c r="D997" s="46"/>
      <c r="E997" s="47"/>
      <c r="F997" s="47"/>
      <c r="G997" s="47"/>
      <c r="H997" s="47"/>
      <c r="I997" s="47"/>
      <c r="J997" s="53"/>
      <c r="K997" s="64"/>
      <c r="L997" s="64"/>
      <c r="M997" s="64"/>
      <c r="N997" s="64"/>
      <c r="O997" s="64"/>
    </row>
    <row r="998" spans="1:15" s="48" customFormat="1" ht="15" x14ac:dyDescent="0.2">
      <c r="A998" s="44"/>
      <c r="B998" s="45"/>
      <c r="C998" s="46"/>
      <c r="D998" s="46"/>
      <c r="E998" s="47"/>
      <c r="F998" s="47"/>
      <c r="G998" s="47"/>
      <c r="H998" s="47"/>
      <c r="I998" s="47"/>
      <c r="J998" s="53"/>
      <c r="K998" s="64"/>
      <c r="L998" s="64"/>
      <c r="M998" s="64"/>
      <c r="N998" s="64"/>
      <c r="O998" s="64"/>
    </row>
    <row r="999" spans="1:15" s="48" customFormat="1" ht="15" x14ac:dyDescent="0.2">
      <c r="A999" s="44"/>
      <c r="B999" s="45"/>
      <c r="C999" s="46"/>
      <c r="D999" s="46"/>
      <c r="E999" s="47"/>
      <c r="F999" s="47"/>
      <c r="G999" s="47"/>
      <c r="H999" s="47"/>
      <c r="I999" s="47"/>
      <c r="J999" s="53"/>
      <c r="K999" s="64"/>
      <c r="L999" s="64"/>
      <c r="M999" s="64"/>
      <c r="N999" s="64"/>
      <c r="O999" s="64"/>
    </row>
    <row r="1000" spans="1:15" s="48" customFormat="1" ht="15" x14ac:dyDescent="0.2">
      <c r="A1000" s="44"/>
      <c r="B1000" s="45"/>
      <c r="C1000" s="46"/>
      <c r="D1000" s="46"/>
      <c r="E1000" s="47"/>
      <c r="F1000" s="47"/>
      <c r="G1000" s="47"/>
      <c r="H1000" s="47"/>
      <c r="I1000" s="47"/>
      <c r="J1000" s="53"/>
      <c r="K1000" s="64"/>
      <c r="L1000" s="64"/>
      <c r="M1000" s="64"/>
      <c r="N1000" s="64"/>
      <c r="O1000" s="64"/>
    </row>
    <row r="1001" spans="1:15" s="48" customFormat="1" ht="15" x14ac:dyDescent="0.2">
      <c r="A1001" s="44"/>
      <c r="B1001" s="45"/>
      <c r="C1001" s="46"/>
      <c r="D1001" s="46"/>
      <c r="E1001" s="47"/>
      <c r="F1001" s="47"/>
      <c r="G1001" s="47"/>
      <c r="H1001" s="47"/>
      <c r="I1001" s="47"/>
      <c r="J1001" s="53"/>
      <c r="K1001" s="64"/>
      <c r="L1001" s="64"/>
      <c r="M1001" s="64"/>
      <c r="N1001" s="64"/>
      <c r="O1001" s="64"/>
    </row>
    <row r="1002" spans="1:15" s="48" customFormat="1" ht="15" x14ac:dyDescent="0.2">
      <c r="A1002" s="44"/>
      <c r="B1002" s="45"/>
      <c r="C1002" s="46"/>
      <c r="D1002" s="46"/>
      <c r="E1002" s="47"/>
      <c r="F1002" s="47"/>
      <c r="G1002" s="47"/>
      <c r="H1002" s="47"/>
      <c r="I1002" s="47"/>
      <c r="J1002" s="53"/>
      <c r="K1002" s="64"/>
      <c r="L1002" s="64"/>
      <c r="M1002" s="64"/>
      <c r="N1002" s="64"/>
      <c r="O1002" s="64"/>
    </row>
    <row r="1003" spans="1:15" s="48" customFormat="1" ht="15" x14ac:dyDescent="0.2">
      <c r="A1003" s="44"/>
      <c r="B1003" s="45"/>
      <c r="C1003" s="46"/>
      <c r="D1003" s="46"/>
      <c r="E1003" s="47"/>
      <c r="F1003" s="47"/>
      <c r="G1003" s="47"/>
      <c r="H1003" s="47"/>
      <c r="I1003" s="47"/>
      <c r="J1003" s="53"/>
      <c r="K1003" s="64"/>
      <c r="L1003" s="64"/>
      <c r="M1003" s="64"/>
      <c r="N1003" s="64"/>
      <c r="O1003" s="64"/>
    </row>
    <row r="1004" spans="1:15" s="48" customFormat="1" ht="15" x14ac:dyDescent="0.2">
      <c r="A1004" s="44"/>
      <c r="B1004" s="45"/>
      <c r="C1004" s="46"/>
      <c r="D1004" s="46"/>
      <c r="E1004" s="47"/>
      <c r="F1004" s="47"/>
      <c r="G1004" s="47"/>
      <c r="H1004" s="47"/>
      <c r="I1004" s="47"/>
      <c r="J1004" s="53"/>
      <c r="K1004" s="64"/>
      <c r="L1004" s="64"/>
      <c r="M1004" s="64"/>
      <c r="N1004" s="64"/>
      <c r="O1004" s="64"/>
    </row>
    <row r="1005" spans="1:15" s="48" customFormat="1" ht="15" x14ac:dyDescent="0.2">
      <c r="A1005" s="44"/>
      <c r="B1005" s="45"/>
      <c r="C1005" s="46"/>
      <c r="D1005" s="46"/>
      <c r="E1005" s="47"/>
      <c r="F1005" s="47"/>
      <c r="G1005" s="47"/>
      <c r="H1005" s="47"/>
      <c r="I1005" s="47"/>
      <c r="J1005" s="53"/>
      <c r="K1005" s="64"/>
      <c r="L1005" s="64"/>
      <c r="M1005" s="64"/>
      <c r="N1005" s="64"/>
      <c r="O1005" s="64"/>
    </row>
    <row r="1006" spans="1:15" s="48" customFormat="1" ht="15" x14ac:dyDescent="0.2">
      <c r="A1006" s="44"/>
      <c r="B1006" s="45"/>
      <c r="C1006" s="46"/>
      <c r="D1006" s="46"/>
      <c r="E1006" s="47"/>
      <c r="F1006" s="47"/>
      <c r="G1006" s="47"/>
      <c r="H1006" s="47"/>
      <c r="I1006" s="47"/>
      <c r="J1006" s="53"/>
      <c r="K1006" s="64"/>
      <c r="L1006" s="64"/>
      <c r="M1006" s="64"/>
      <c r="N1006" s="64"/>
      <c r="O1006" s="64"/>
    </row>
    <row r="1007" spans="1:15" s="48" customFormat="1" ht="15" x14ac:dyDescent="0.2">
      <c r="A1007" s="44"/>
      <c r="B1007" s="45"/>
      <c r="C1007" s="46"/>
      <c r="D1007" s="46"/>
      <c r="E1007" s="47"/>
      <c r="F1007" s="47"/>
      <c r="G1007" s="47"/>
      <c r="H1007" s="47"/>
      <c r="I1007" s="47"/>
      <c r="J1007" s="53"/>
      <c r="K1007" s="64"/>
      <c r="L1007" s="64"/>
      <c r="M1007" s="64"/>
      <c r="N1007" s="64"/>
      <c r="O1007" s="64"/>
    </row>
    <row r="1008" spans="1:15" s="48" customFormat="1" ht="15" x14ac:dyDescent="0.2">
      <c r="A1008" s="44"/>
      <c r="B1008" s="45"/>
      <c r="C1008" s="46"/>
      <c r="D1008" s="46"/>
      <c r="E1008" s="47"/>
      <c r="F1008" s="47"/>
      <c r="G1008" s="47"/>
      <c r="H1008" s="47"/>
      <c r="I1008" s="47"/>
      <c r="J1008" s="53"/>
      <c r="K1008" s="64"/>
      <c r="L1008" s="64"/>
      <c r="M1008" s="64"/>
      <c r="N1008" s="64"/>
      <c r="O1008" s="64"/>
    </row>
    <row r="1009" spans="1:15" s="48" customFormat="1" ht="15" x14ac:dyDescent="0.2">
      <c r="A1009" s="44"/>
      <c r="B1009" s="45"/>
      <c r="C1009" s="46"/>
      <c r="D1009" s="46"/>
      <c r="E1009" s="47"/>
      <c r="F1009" s="47"/>
      <c r="G1009" s="47"/>
      <c r="H1009" s="47"/>
      <c r="I1009" s="47"/>
      <c r="J1009" s="53"/>
      <c r="K1009" s="64"/>
      <c r="L1009" s="64"/>
      <c r="M1009" s="64"/>
      <c r="N1009" s="64"/>
      <c r="O1009" s="64"/>
    </row>
    <row r="1010" spans="1:15" s="48" customFormat="1" ht="15" x14ac:dyDescent="0.2">
      <c r="A1010" s="44"/>
      <c r="B1010" s="45"/>
      <c r="C1010" s="46"/>
      <c r="D1010" s="46"/>
      <c r="E1010" s="47"/>
      <c r="F1010" s="47"/>
      <c r="G1010" s="47"/>
      <c r="H1010" s="47"/>
      <c r="I1010" s="47"/>
      <c r="J1010" s="53"/>
      <c r="K1010" s="64"/>
      <c r="L1010" s="64"/>
      <c r="M1010" s="64"/>
      <c r="N1010" s="64"/>
      <c r="O1010" s="64"/>
    </row>
    <row r="1011" spans="1:15" s="48" customFormat="1" ht="15" x14ac:dyDescent="0.2">
      <c r="A1011" s="44"/>
      <c r="B1011" s="45"/>
      <c r="C1011" s="46"/>
      <c r="D1011" s="46"/>
      <c r="E1011" s="47"/>
      <c r="F1011" s="47"/>
      <c r="G1011" s="47"/>
      <c r="H1011" s="47"/>
      <c r="I1011" s="47"/>
      <c r="J1011" s="53"/>
      <c r="K1011" s="64"/>
      <c r="L1011" s="64"/>
      <c r="M1011" s="64"/>
      <c r="N1011" s="64"/>
      <c r="O1011" s="64"/>
    </row>
    <row r="1012" spans="1:15" s="48" customFormat="1" ht="15" x14ac:dyDescent="0.2">
      <c r="A1012" s="44"/>
      <c r="B1012" s="45"/>
      <c r="C1012" s="46"/>
      <c r="D1012" s="46"/>
      <c r="E1012" s="47"/>
      <c r="F1012" s="47"/>
      <c r="G1012" s="47"/>
      <c r="H1012" s="47"/>
      <c r="I1012" s="47"/>
      <c r="J1012" s="53"/>
      <c r="K1012" s="64"/>
      <c r="L1012" s="64"/>
      <c r="M1012" s="64"/>
      <c r="N1012" s="64"/>
      <c r="O1012" s="64"/>
    </row>
    <row r="1013" spans="1:15" s="48" customFormat="1" ht="15" x14ac:dyDescent="0.2">
      <c r="A1013" s="44"/>
      <c r="B1013" s="45"/>
      <c r="C1013" s="46"/>
      <c r="D1013" s="46"/>
      <c r="E1013" s="47"/>
      <c r="F1013" s="47"/>
      <c r="G1013" s="47"/>
      <c r="H1013" s="47"/>
      <c r="I1013" s="47"/>
      <c r="J1013" s="53"/>
      <c r="K1013" s="64"/>
      <c r="L1013" s="64"/>
      <c r="M1013" s="64"/>
      <c r="N1013" s="64"/>
      <c r="O1013" s="64"/>
    </row>
    <row r="1014" spans="1:15" s="48" customFormat="1" ht="15" x14ac:dyDescent="0.2">
      <c r="A1014" s="44"/>
      <c r="B1014" s="45"/>
      <c r="C1014" s="46"/>
      <c r="D1014" s="46"/>
      <c r="E1014" s="47"/>
      <c r="F1014" s="47"/>
      <c r="G1014" s="47"/>
      <c r="H1014" s="47"/>
      <c r="I1014" s="47"/>
      <c r="J1014" s="53"/>
      <c r="K1014" s="64"/>
      <c r="L1014" s="64"/>
      <c r="M1014" s="64"/>
      <c r="N1014" s="64"/>
      <c r="O1014" s="64"/>
    </row>
    <row r="1015" spans="1:15" s="48" customFormat="1" ht="15" x14ac:dyDescent="0.2">
      <c r="A1015" s="44"/>
      <c r="B1015" s="45"/>
      <c r="C1015" s="46"/>
      <c r="D1015" s="46"/>
      <c r="E1015" s="47"/>
      <c r="F1015" s="47"/>
      <c r="G1015" s="47"/>
      <c r="H1015" s="47"/>
      <c r="I1015" s="47"/>
      <c r="J1015" s="53"/>
      <c r="K1015" s="64"/>
      <c r="L1015" s="64"/>
      <c r="M1015" s="64"/>
      <c r="N1015" s="64"/>
      <c r="O1015" s="64"/>
    </row>
    <row r="1016" spans="1:15" s="48" customFormat="1" ht="15" x14ac:dyDescent="0.2">
      <c r="A1016" s="44"/>
      <c r="B1016" s="45"/>
      <c r="C1016" s="46"/>
      <c r="D1016" s="46"/>
      <c r="E1016" s="47"/>
      <c r="F1016" s="47"/>
      <c r="G1016" s="47"/>
      <c r="H1016" s="47"/>
      <c r="I1016" s="47"/>
      <c r="J1016" s="53"/>
      <c r="K1016" s="64"/>
      <c r="L1016" s="64"/>
      <c r="M1016" s="64"/>
      <c r="N1016" s="64"/>
      <c r="O1016" s="64"/>
    </row>
    <row r="1017" spans="1:15" s="48" customFormat="1" ht="15" x14ac:dyDescent="0.2">
      <c r="A1017" s="44"/>
      <c r="B1017" s="45"/>
      <c r="C1017" s="46"/>
      <c r="D1017" s="46"/>
      <c r="E1017" s="47"/>
      <c r="F1017" s="47"/>
      <c r="G1017" s="47"/>
      <c r="H1017" s="47"/>
      <c r="I1017" s="47"/>
      <c r="J1017" s="53"/>
      <c r="K1017" s="64"/>
      <c r="L1017" s="64"/>
      <c r="M1017" s="64"/>
      <c r="N1017" s="64"/>
      <c r="O1017" s="64"/>
    </row>
    <row r="1018" spans="1:15" s="48" customFormat="1" ht="15" x14ac:dyDescent="0.2">
      <c r="A1018" s="44"/>
      <c r="B1018" s="45"/>
      <c r="C1018" s="46"/>
      <c r="D1018" s="46"/>
      <c r="E1018" s="47"/>
      <c r="F1018" s="47"/>
      <c r="G1018" s="47"/>
      <c r="H1018" s="47"/>
      <c r="I1018" s="47"/>
      <c r="J1018" s="53"/>
      <c r="K1018" s="64"/>
      <c r="L1018" s="64"/>
      <c r="M1018" s="64"/>
      <c r="N1018" s="64"/>
      <c r="O1018" s="64"/>
    </row>
    <row r="1019" spans="1:15" s="48" customFormat="1" ht="15" x14ac:dyDescent="0.2">
      <c r="A1019" s="44"/>
      <c r="B1019" s="45"/>
      <c r="C1019" s="46"/>
      <c r="D1019" s="46"/>
      <c r="E1019" s="47"/>
      <c r="F1019" s="47"/>
      <c r="G1019" s="47"/>
      <c r="H1019" s="47"/>
      <c r="I1019" s="47"/>
      <c r="J1019" s="53"/>
      <c r="K1019" s="64"/>
      <c r="L1019" s="64"/>
      <c r="M1019" s="64"/>
      <c r="N1019" s="64"/>
      <c r="O1019" s="64"/>
    </row>
    <row r="1020" spans="1:15" s="48" customFormat="1" ht="15" x14ac:dyDescent="0.2">
      <c r="A1020" s="44"/>
      <c r="B1020" s="45"/>
      <c r="C1020" s="46"/>
      <c r="D1020" s="46"/>
      <c r="E1020" s="47"/>
      <c r="F1020" s="47"/>
      <c r="G1020" s="47"/>
      <c r="H1020" s="47"/>
      <c r="I1020" s="47"/>
      <c r="J1020" s="53"/>
      <c r="K1020" s="64"/>
      <c r="L1020" s="64"/>
      <c r="M1020" s="64"/>
      <c r="N1020" s="64"/>
      <c r="O1020" s="64"/>
    </row>
    <row r="1021" spans="1:15" s="48" customFormat="1" ht="15" x14ac:dyDescent="0.2">
      <c r="A1021" s="44"/>
      <c r="B1021" s="45"/>
      <c r="C1021" s="46"/>
      <c r="D1021" s="46"/>
      <c r="E1021" s="47"/>
      <c r="F1021" s="47"/>
      <c r="G1021" s="47"/>
      <c r="H1021" s="47"/>
      <c r="I1021" s="47"/>
      <c r="J1021" s="53"/>
      <c r="K1021" s="64"/>
      <c r="L1021" s="64"/>
      <c r="M1021" s="64"/>
      <c r="N1021" s="64"/>
      <c r="O1021" s="64"/>
    </row>
    <row r="1022" spans="1:15" s="48" customFormat="1" ht="15" x14ac:dyDescent="0.2">
      <c r="A1022" s="44"/>
      <c r="B1022" s="45"/>
      <c r="C1022" s="46"/>
      <c r="D1022" s="46"/>
      <c r="E1022" s="47"/>
      <c r="F1022" s="47"/>
      <c r="G1022" s="47"/>
      <c r="H1022" s="47"/>
      <c r="I1022" s="47"/>
      <c r="J1022" s="53"/>
      <c r="K1022" s="64"/>
      <c r="L1022" s="64"/>
      <c r="M1022" s="64"/>
      <c r="N1022" s="64"/>
      <c r="O1022" s="64"/>
    </row>
    <row r="1023" spans="1:15" s="48" customFormat="1" ht="15" x14ac:dyDescent="0.2">
      <c r="A1023" s="44"/>
      <c r="B1023" s="45"/>
      <c r="C1023" s="46"/>
      <c r="D1023" s="46"/>
      <c r="E1023" s="47"/>
      <c r="F1023" s="47"/>
      <c r="G1023" s="47"/>
      <c r="H1023" s="47"/>
      <c r="I1023" s="47"/>
      <c r="J1023" s="53"/>
      <c r="K1023" s="64"/>
      <c r="L1023" s="64"/>
      <c r="M1023" s="64"/>
      <c r="N1023" s="64"/>
      <c r="O1023" s="64"/>
    </row>
    <row r="1024" spans="1:15" s="48" customFormat="1" ht="15" x14ac:dyDescent="0.2">
      <c r="A1024" s="44"/>
      <c r="B1024" s="45"/>
      <c r="C1024" s="46"/>
      <c r="D1024" s="46"/>
      <c r="E1024" s="47"/>
      <c r="F1024" s="47"/>
      <c r="G1024" s="47"/>
      <c r="H1024" s="47"/>
      <c r="I1024" s="47"/>
      <c r="J1024" s="53"/>
      <c r="K1024" s="64"/>
      <c r="L1024" s="64"/>
      <c r="M1024" s="64"/>
      <c r="N1024" s="64"/>
      <c r="O1024" s="64"/>
    </row>
    <row r="1025" spans="1:15" s="48" customFormat="1" ht="15" x14ac:dyDescent="0.2">
      <c r="A1025" s="44"/>
      <c r="B1025" s="45"/>
      <c r="C1025" s="46"/>
      <c r="D1025" s="46"/>
      <c r="E1025" s="47"/>
      <c r="F1025" s="47"/>
      <c r="G1025" s="47"/>
      <c r="H1025" s="47"/>
      <c r="I1025" s="47"/>
      <c r="J1025" s="53"/>
      <c r="K1025" s="64"/>
      <c r="L1025" s="64"/>
      <c r="M1025" s="64"/>
      <c r="N1025" s="64"/>
      <c r="O1025" s="64"/>
    </row>
    <row r="1026" spans="1:15" s="48" customFormat="1" ht="15" x14ac:dyDescent="0.2">
      <c r="A1026" s="44"/>
      <c r="B1026" s="45"/>
      <c r="C1026" s="46"/>
      <c r="D1026" s="46"/>
      <c r="E1026" s="47"/>
      <c r="F1026" s="47"/>
      <c r="G1026" s="47"/>
      <c r="H1026" s="47"/>
      <c r="I1026" s="47"/>
      <c r="J1026" s="53"/>
      <c r="K1026" s="64"/>
      <c r="L1026" s="64"/>
      <c r="M1026" s="64"/>
      <c r="N1026" s="64"/>
      <c r="O1026" s="64"/>
    </row>
    <row r="1027" spans="1:15" s="48" customFormat="1" ht="15" x14ac:dyDescent="0.2">
      <c r="A1027" s="44"/>
      <c r="B1027" s="45"/>
      <c r="C1027" s="46"/>
      <c r="D1027" s="46"/>
      <c r="E1027" s="47"/>
      <c r="F1027" s="47"/>
      <c r="G1027" s="47"/>
      <c r="H1027" s="47"/>
      <c r="I1027" s="47"/>
      <c r="J1027" s="53"/>
      <c r="K1027" s="64"/>
      <c r="L1027" s="64"/>
      <c r="M1027" s="64"/>
      <c r="N1027" s="64"/>
      <c r="O1027" s="64"/>
    </row>
    <row r="1028" spans="1:15" s="48" customFormat="1" ht="15" x14ac:dyDescent="0.2">
      <c r="A1028" s="44"/>
      <c r="B1028" s="45"/>
      <c r="C1028" s="46"/>
      <c r="D1028" s="46"/>
      <c r="E1028" s="47"/>
      <c r="F1028" s="47"/>
      <c r="G1028" s="47"/>
      <c r="H1028" s="47"/>
      <c r="I1028" s="47"/>
      <c r="J1028" s="53"/>
      <c r="K1028" s="64"/>
      <c r="L1028" s="64"/>
      <c r="M1028" s="64"/>
      <c r="N1028" s="64"/>
      <c r="O1028" s="64"/>
    </row>
    <row r="1029" spans="1:15" s="48" customFormat="1" ht="15" x14ac:dyDescent="0.2">
      <c r="A1029" s="44"/>
      <c r="B1029" s="45"/>
      <c r="C1029" s="46"/>
      <c r="D1029" s="46"/>
      <c r="E1029" s="47"/>
      <c r="F1029" s="47"/>
      <c r="G1029" s="47"/>
      <c r="H1029" s="47"/>
      <c r="I1029" s="47"/>
      <c r="J1029" s="53"/>
      <c r="K1029" s="64"/>
      <c r="L1029" s="64"/>
      <c r="M1029" s="64"/>
      <c r="N1029" s="64"/>
      <c r="O1029" s="64"/>
    </row>
    <row r="1030" spans="1:15" s="48" customFormat="1" ht="15" x14ac:dyDescent="0.2">
      <c r="A1030" s="44"/>
      <c r="B1030" s="45"/>
      <c r="C1030" s="46"/>
      <c r="D1030" s="46"/>
      <c r="E1030" s="47"/>
      <c r="F1030" s="47"/>
      <c r="G1030" s="47"/>
      <c r="H1030" s="47"/>
      <c r="I1030" s="47"/>
      <c r="J1030" s="53"/>
      <c r="K1030" s="64"/>
      <c r="L1030" s="64"/>
      <c r="M1030" s="64"/>
      <c r="N1030" s="64"/>
      <c r="O1030" s="64"/>
    </row>
    <row r="1031" spans="1:15" s="48" customFormat="1" ht="15" x14ac:dyDescent="0.2">
      <c r="A1031" s="44"/>
      <c r="B1031" s="45"/>
      <c r="C1031" s="46"/>
      <c r="D1031" s="46"/>
      <c r="E1031" s="47"/>
      <c r="F1031" s="47"/>
      <c r="G1031" s="47"/>
      <c r="H1031" s="47"/>
      <c r="I1031" s="47"/>
      <c r="J1031" s="53"/>
      <c r="K1031" s="64"/>
      <c r="L1031" s="64"/>
      <c r="M1031" s="64"/>
      <c r="N1031" s="64"/>
      <c r="O1031" s="64"/>
    </row>
    <row r="1032" spans="1:15" s="48" customFormat="1" ht="15" x14ac:dyDescent="0.2">
      <c r="A1032" s="44"/>
      <c r="B1032" s="45"/>
      <c r="C1032" s="46"/>
      <c r="D1032" s="46"/>
      <c r="E1032" s="47"/>
      <c r="F1032" s="47"/>
      <c r="G1032" s="47"/>
      <c r="H1032" s="47"/>
      <c r="I1032" s="47"/>
      <c r="J1032" s="53"/>
      <c r="K1032" s="64"/>
      <c r="L1032" s="64"/>
      <c r="M1032" s="64"/>
      <c r="N1032" s="64"/>
      <c r="O1032" s="64"/>
    </row>
    <row r="1033" spans="1:15" s="48" customFormat="1" ht="15" x14ac:dyDescent="0.2">
      <c r="A1033" s="44"/>
      <c r="B1033" s="45"/>
      <c r="C1033" s="46"/>
      <c r="D1033" s="46"/>
      <c r="E1033" s="47"/>
      <c r="F1033" s="47"/>
      <c r="G1033" s="47"/>
      <c r="H1033" s="47"/>
      <c r="I1033" s="47"/>
      <c r="J1033" s="53"/>
      <c r="K1033" s="64"/>
      <c r="L1033" s="64"/>
      <c r="M1033" s="64"/>
      <c r="N1033" s="64"/>
      <c r="O1033" s="64"/>
    </row>
    <row r="1034" spans="1:15" s="48" customFormat="1" ht="15" x14ac:dyDescent="0.2">
      <c r="A1034" s="44"/>
      <c r="B1034" s="45"/>
      <c r="C1034" s="46"/>
      <c r="D1034" s="46"/>
      <c r="E1034" s="47"/>
      <c r="F1034" s="47"/>
      <c r="G1034" s="47"/>
      <c r="H1034" s="47"/>
      <c r="I1034" s="47"/>
      <c r="J1034" s="53"/>
      <c r="K1034" s="64"/>
      <c r="L1034" s="64"/>
      <c r="M1034" s="64"/>
      <c r="N1034" s="64"/>
      <c r="O1034" s="64"/>
    </row>
    <row r="1035" spans="1:15" s="48" customFormat="1" ht="15" x14ac:dyDescent="0.2">
      <c r="A1035" s="44"/>
      <c r="B1035" s="45"/>
      <c r="C1035" s="46"/>
      <c r="D1035" s="46"/>
      <c r="E1035" s="47"/>
      <c r="F1035" s="47"/>
      <c r="G1035" s="47"/>
      <c r="H1035" s="47"/>
      <c r="I1035" s="47"/>
      <c r="J1035" s="53"/>
      <c r="K1035" s="64"/>
      <c r="L1035" s="64"/>
      <c r="M1035" s="64"/>
      <c r="N1035" s="64"/>
      <c r="O1035" s="64"/>
    </row>
    <row r="1036" spans="1:15" s="48" customFormat="1" ht="15" x14ac:dyDescent="0.2">
      <c r="A1036" s="44"/>
      <c r="B1036" s="45"/>
      <c r="C1036" s="46"/>
      <c r="D1036" s="46"/>
      <c r="E1036" s="47"/>
      <c r="F1036" s="47"/>
      <c r="G1036" s="47"/>
      <c r="H1036" s="47"/>
      <c r="I1036" s="47"/>
      <c r="J1036" s="53"/>
      <c r="K1036" s="64"/>
      <c r="L1036" s="64"/>
      <c r="M1036" s="64"/>
      <c r="N1036" s="64"/>
      <c r="O1036" s="64"/>
    </row>
    <row r="1037" spans="1:15" s="48" customFormat="1" ht="15" x14ac:dyDescent="0.2">
      <c r="A1037" s="44"/>
      <c r="B1037" s="45"/>
      <c r="C1037" s="46"/>
      <c r="D1037" s="46"/>
      <c r="E1037" s="47"/>
      <c r="F1037" s="47"/>
      <c r="G1037" s="47"/>
      <c r="H1037" s="47"/>
      <c r="I1037" s="47"/>
      <c r="J1037" s="53"/>
      <c r="K1037" s="64"/>
      <c r="L1037" s="64"/>
      <c r="M1037" s="64"/>
      <c r="N1037" s="64"/>
      <c r="O1037" s="64"/>
    </row>
    <row r="1038" spans="1:15" s="48" customFormat="1" ht="15" x14ac:dyDescent="0.2">
      <c r="A1038" s="44"/>
      <c r="B1038" s="45"/>
      <c r="C1038" s="46"/>
      <c r="D1038" s="46"/>
      <c r="E1038" s="47"/>
      <c r="F1038" s="47"/>
      <c r="G1038" s="47"/>
      <c r="H1038" s="47"/>
      <c r="I1038" s="47"/>
      <c r="J1038" s="53"/>
      <c r="K1038" s="64"/>
      <c r="L1038" s="64"/>
      <c r="M1038" s="64"/>
      <c r="N1038" s="64"/>
      <c r="O1038" s="64"/>
    </row>
    <row r="1039" spans="1:15" s="48" customFormat="1" ht="15" x14ac:dyDescent="0.2">
      <c r="A1039" s="44"/>
      <c r="B1039" s="45"/>
      <c r="C1039" s="46"/>
      <c r="D1039" s="46"/>
      <c r="E1039" s="47"/>
      <c r="F1039" s="47"/>
      <c r="G1039" s="47"/>
      <c r="H1039" s="47"/>
      <c r="I1039" s="47"/>
      <c r="J1039" s="53"/>
      <c r="K1039" s="64"/>
      <c r="L1039" s="64"/>
      <c r="M1039" s="64"/>
      <c r="N1039" s="64"/>
      <c r="O1039" s="64"/>
    </row>
    <row r="1040" spans="1:15" s="48" customFormat="1" ht="15" x14ac:dyDescent="0.2">
      <c r="A1040" s="44"/>
      <c r="B1040" s="45"/>
      <c r="C1040" s="46"/>
      <c r="D1040" s="46"/>
      <c r="E1040" s="47"/>
      <c r="F1040" s="47"/>
      <c r="G1040" s="47"/>
      <c r="H1040" s="47"/>
      <c r="I1040" s="47"/>
      <c r="J1040" s="53"/>
      <c r="K1040" s="64"/>
      <c r="L1040" s="64"/>
      <c r="M1040" s="64"/>
      <c r="N1040" s="64"/>
      <c r="O1040" s="64"/>
    </row>
    <row r="1041" spans="1:15" s="48" customFormat="1" ht="15" x14ac:dyDescent="0.2">
      <c r="A1041" s="44"/>
      <c r="B1041" s="45"/>
      <c r="C1041" s="46"/>
      <c r="D1041" s="46"/>
      <c r="E1041" s="47"/>
      <c r="F1041" s="47"/>
      <c r="G1041" s="47"/>
      <c r="H1041" s="47"/>
      <c r="I1041" s="47"/>
      <c r="J1041" s="53"/>
      <c r="K1041" s="64"/>
      <c r="L1041" s="64"/>
      <c r="M1041" s="64"/>
      <c r="N1041" s="64"/>
      <c r="O1041" s="64"/>
    </row>
    <row r="1042" spans="1:15" s="48" customFormat="1" ht="15" x14ac:dyDescent="0.2">
      <c r="A1042" s="44"/>
      <c r="B1042" s="45"/>
      <c r="C1042" s="46"/>
      <c r="D1042" s="46"/>
      <c r="E1042" s="47"/>
      <c r="F1042" s="47"/>
      <c r="G1042" s="47"/>
      <c r="H1042" s="47"/>
      <c r="I1042" s="47"/>
      <c r="J1042" s="53"/>
      <c r="K1042" s="64"/>
      <c r="L1042" s="64"/>
      <c r="M1042" s="64"/>
      <c r="N1042" s="64"/>
      <c r="O1042" s="64"/>
    </row>
    <row r="1043" spans="1:15" s="48" customFormat="1" ht="15" x14ac:dyDescent="0.2">
      <c r="A1043" s="44"/>
      <c r="B1043" s="45"/>
      <c r="C1043" s="46"/>
      <c r="D1043" s="46"/>
      <c r="E1043" s="47"/>
      <c r="F1043" s="47"/>
      <c r="G1043" s="47"/>
      <c r="H1043" s="47"/>
      <c r="I1043" s="47"/>
      <c r="J1043" s="53"/>
      <c r="K1043" s="64"/>
      <c r="L1043" s="64"/>
      <c r="M1043" s="64"/>
      <c r="N1043" s="64"/>
      <c r="O1043" s="64"/>
    </row>
    <row r="1044" spans="1:15" s="48" customFormat="1" ht="15" x14ac:dyDescent="0.2">
      <c r="A1044" s="44"/>
      <c r="B1044" s="45"/>
      <c r="C1044" s="46"/>
      <c r="D1044" s="46"/>
      <c r="E1044" s="47"/>
      <c r="F1044" s="47"/>
      <c r="G1044" s="47"/>
      <c r="H1044" s="47"/>
      <c r="I1044" s="47"/>
      <c r="J1044" s="53"/>
      <c r="K1044" s="64"/>
      <c r="L1044" s="64"/>
      <c r="M1044" s="64"/>
      <c r="N1044" s="64"/>
      <c r="O1044" s="64"/>
    </row>
    <row r="1045" spans="1:15" s="48" customFormat="1" ht="15" x14ac:dyDescent="0.2">
      <c r="A1045" s="44"/>
      <c r="B1045" s="45"/>
      <c r="C1045" s="46"/>
      <c r="D1045" s="46"/>
      <c r="E1045" s="47"/>
      <c r="F1045" s="47"/>
      <c r="G1045" s="47"/>
      <c r="H1045" s="47"/>
      <c r="I1045" s="47"/>
      <c r="J1045" s="53"/>
      <c r="K1045" s="64"/>
      <c r="L1045" s="64"/>
      <c r="M1045" s="64"/>
      <c r="N1045" s="64"/>
      <c r="O1045" s="64"/>
    </row>
    <row r="1046" spans="1:15" s="48" customFormat="1" ht="15" x14ac:dyDescent="0.2">
      <c r="A1046" s="44"/>
      <c r="B1046" s="45"/>
      <c r="C1046" s="46"/>
      <c r="D1046" s="46"/>
      <c r="E1046" s="47"/>
      <c r="F1046" s="47"/>
      <c r="G1046" s="47"/>
      <c r="H1046" s="47"/>
      <c r="I1046" s="47"/>
      <c r="J1046" s="53"/>
      <c r="K1046" s="64"/>
      <c r="L1046" s="64"/>
      <c r="M1046" s="64"/>
      <c r="N1046" s="64"/>
      <c r="O1046" s="64"/>
    </row>
    <row r="1047" spans="1:15" s="48" customFormat="1" ht="15" x14ac:dyDescent="0.2">
      <c r="A1047" s="44"/>
      <c r="B1047" s="45"/>
      <c r="C1047" s="46"/>
      <c r="D1047" s="46"/>
      <c r="E1047" s="47"/>
      <c r="F1047" s="47"/>
      <c r="G1047" s="47"/>
      <c r="H1047" s="47"/>
      <c r="I1047" s="47"/>
      <c r="J1047" s="53"/>
      <c r="K1047" s="64"/>
      <c r="L1047" s="64"/>
      <c r="M1047" s="64"/>
      <c r="N1047" s="64"/>
      <c r="O1047" s="64"/>
    </row>
    <row r="1048" spans="1:15" s="48" customFormat="1" ht="15" x14ac:dyDescent="0.2">
      <c r="A1048" s="44"/>
      <c r="B1048" s="45"/>
      <c r="C1048" s="46"/>
      <c r="D1048" s="46"/>
      <c r="E1048" s="47"/>
      <c r="F1048" s="47"/>
      <c r="G1048" s="47"/>
      <c r="H1048" s="47"/>
      <c r="I1048" s="47"/>
      <c r="J1048" s="53"/>
      <c r="K1048" s="64"/>
      <c r="L1048" s="64"/>
      <c r="M1048" s="64"/>
      <c r="N1048" s="64"/>
      <c r="O1048" s="64"/>
    </row>
    <row r="1049" spans="1:15" s="48" customFormat="1" ht="15" x14ac:dyDescent="0.2">
      <c r="A1049" s="44"/>
      <c r="B1049" s="45"/>
      <c r="C1049" s="46"/>
      <c r="D1049" s="46"/>
      <c r="E1049" s="47"/>
      <c r="F1049" s="47"/>
      <c r="G1049" s="47"/>
      <c r="H1049" s="47"/>
      <c r="I1049" s="47"/>
      <c r="J1049" s="53"/>
      <c r="K1049" s="64"/>
      <c r="L1049" s="64"/>
      <c r="M1049" s="64"/>
      <c r="N1049" s="64"/>
      <c r="O1049" s="64"/>
    </row>
    <row r="1050" spans="1:15" s="48" customFormat="1" ht="15" x14ac:dyDescent="0.2">
      <c r="A1050" s="44"/>
      <c r="B1050" s="45"/>
      <c r="C1050" s="46"/>
      <c r="D1050" s="46"/>
      <c r="E1050" s="47"/>
      <c r="F1050" s="47"/>
      <c r="G1050" s="47"/>
      <c r="H1050" s="47"/>
      <c r="I1050" s="47"/>
      <c r="J1050" s="53"/>
      <c r="K1050" s="64"/>
      <c r="L1050" s="64"/>
      <c r="M1050" s="64"/>
      <c r="N1050" s="64"/>
      <c r="O1050" s="64"/>
    </row>
    <row r="1051" spans="1:15" s="48" customFormat="1" ht="15" x14ac:dyDescent="0.2">
      <c r="A1051" s="44"/>
      <c r="B1051" s="45"/>
      <c r="C1051" s="46"/>
      <c r="D1051" s="46"/>
      <c r="E1051" s="47"/>
      <c r="F1051" s="47"/>
      <c r="G1051" s="47"/>
      <c r="H1051" s="47"/>
      <c r="I1051" s="47"/>
      <c r="J1051" s="53"/>
      <c r="K1051" s="64"/>
      <c r="L1051" s="64"/>
      <c r="M1051" s="64"/>
      <c r="N1051" s="64"/>
      <c r="O1051" s="64"/>
    </row>
    <row r="1052" spans="1:15" s="48" customFormat="1" ht="15" x14ac:dyDescent="0.2">
      <c r="A1052" s="44"/>
      <c r="B1052" s="45"/>
      <c r="C1052" s="46"/>
      <c r="D1052" s="46"/>
      <c r="E1052" s="47"/>
      <c r="F1052" s="47"/>
      <c r="G1052" s="47"/>
      <c r="H1052" s="47"/>
      <c r="I1052" s="47"/>
      <c r="J1052" s="53"/>
      <c r="K1052" s="64"/>
      <c r="L1052" s="64"/>
      <c r="M1052" s="64"/>
      <c r="N1052" s="64"/>
      <c r="O1052" s="64"/>
    </row>
    <row r="1053" spans="1:15" s="48" customFormat="1" ht="15" x14ac:dyDescent="0.2">
      <c r="A1053" s="44"/>
      <c r="B1053" s="45"/>
      <c r="C1053" s="46"/>
      <c r="D1053" s="46"/>
      <c r="E1053" s="47"/>
      <c r="F1053" s="47"/>
      <c r="G1053" s="47"/>
      <c r="H1053" s="47"/>
      <c r="I1053" s="47"/>
      <c r="J1053" s="53"/>
      <c r="K1053" s="64"/>
      <c r="L1053" s="64"/>
      <c r="M1053" s="64"/>
      <c r="N1053" s="64"/>
      <c r="O1053" s="64"/>
    </row>
    <row r="1054" spans="1:15" s="48" customFormat="1" ht="15" x14ac:dyDescent="0.2">
      <c r="A1054" s="44"/>
      <c r="B1054" s="45"/>
      <c r="C1054" s="46"/>
      <c r="D1054" s="46"/>
      <c r="E1054" s="47"/>
      <c r="F1054" s="47"/>
      <c r="G1054" s="47"/>
      <c r="H1054" s="47"/>
      <c r="I1054" s="47"/>
      <c r="J1054" s="53"/>
      <c r="K1054" s="64"/>
      <c r="L1054" s="64"/>
      <c r="M1054" s="64"/>
      <c r="N1054" s="64"/>
      <c r="O1054" s="64"/>
    </row>
    <row r="1055" spans="1:15" s="48" customFormat="1" ht="15" x14ac:dyDescent="0.2">
      <c r="A1055" s="44"/>
      <c r="B1055" s="45"/>
      <c r="C1055" s="46"/>
      <c r="D1055" s="46"/>
      <c r="E1055" s="47"/>
      <c r="F1055" s="47"/>
      <c r="G1055" s="47"/>
      <c r="H1055" s="47"/>
      <c r="I1055" s="47"/>
      <c r="J1055" s="53"/>
      <c r="K1055" s="64"/>
      <c r="L1055" s="64"/>
      <c r="M1055" s="64"/>
      <c r="N1055" s="64"/>
      <c r="O1055" s="64"/>
    </row>
    <row r="1056" spans="1:15" s="48" customFormat="1" ht="15" x14ac:dyDescent="0.2">
      <c r="A1056" s="44"/>
      <c r="B1056" s="45"/>
      <c r="C1056" s="46"/>
      <c r="D1056" s="46"/>
      <c r="E1056" s="47"/>
      <c r="F1056" s="47"/>
      <c r="G1056" s="47"/>
      <c r="H1056" s="47"/>
      <c r="I1056" s="47"/>
      <c r="J1056" s="53"/>
      <c r="K1056" s="64"/>
      <c r="L1056" s="64"/>
      <c r="M1056" s="64"/>
      <c r="N1056" s="64"/>
      <c r="O1056" s="64"/>
    </row>
    <row r="1057" spans="1:15" s="48" customFormat="1" ht="15" x14ac:dyDescent="0.2">
      <c r="A1057" s="44"/>
      <c r="B1057" s="45"/>
      <c r="C1057" s="46"/>
      <c r="D1057" s="46"/>
      <c r="E1057" s="47"/>
      <c r="F1057" s="47"/>
      <c r="G1057" s="47"/>
      <c r="H1057" s="47"/>
      <c r="I1057" s="47"/>
      <c r="J1057" s="53"/>
      <c r="K1057" s="64"/>
      <c r="L1057" s="64"/>
      <c r="M1057" s="64"/>
      <c r="N1057" s="64"/>
      <c r="O1057" s="64"/>
    </row>
    <row r="1058" spans="1:15" s="48" customFormat="1" ht="15" x14ac:dyDescent="0.2">
      <c r="A1058" s="44"/>
      <c r="B1058" s="45"/>
      <c r="C1058" s="46"/>
      <c r="D1058" s="46"/>
      <c r="E1058" s="47"/>
      <c r="F1058" s="47"/>
      <c r="G1058" s="47"/>
      <c r="H1058" s="47"/>
      <c r="I1058" s="47"/>
      <c r="J1058" s="53"/>
      <c r="K1058" s="64"/>
      <c r="L1058" s="64"/>
      <c r="M1058" s="64"/>
      <c r="N1058" s="64"/>
      <c r="O1058" s="64"/>
    </row>
    <row r="1059" spans="1:15" s="48" customFormat="1" ht="15" x14ac:dyDescent="0.2">
      <c r="A1059" s="44"/>
      <c r="B1059" s="45"/>
      <c r="C1059" s="46"/>
      <c r="D1059" s="46"/>
      <c r="E1059" s="47"/>
      <c r="F1059" s="47"/>
      <c r="G1059" s="47"/>
      <c r="H1059" s="47"/>
      <c r="I1059" s="47"/>
      <c r="J1059" s="53"/>
      <c r="K1059" s="64"/>
      <c r="L1059" s="64"/>
      <c r="M1059" s="64"/>
      <c r="N1059" s="64"/>
      <c r="O1059" s="64"/>
    </row>
    <row r="1060" spans="1:15" s="48" customFormat="1" ht="15" x14ac:dyDescent="0.2">
      <c r="A1060" s="44"/>
      <c r="B1060" s="45"/>
      <c r="C1060" s="46"/>
      <c r="D1060" s="46"/>
      <c r="E1060" s="47"/>
      <c r="F1060" s="47"/>
      <c r="G1060" s="47"/>
      <c r="H1060" s="47"/>
      <c r="I1060" s="47"/>
      <c r="J1060" s="53"/>
      <c r="K1060" s="64"/>
      <c r="L1060" s="64"/>
      <c r="M1060" s="64"/>
      <c r="N1060" s="64"/>
      <c r="O1060" s="64"/>
    </row>
    <row r="1061" spans="1:15" s="48" customFormat="1" ht="15" x14ac:dyDescent="0.2">
      <c r="A1061" s="44"/>
      <c r="B1061" s="45"/>
      <c r="C1061" s="46"/>
      <c r="D1061" s="46"/>
      <c r="E1061" s="47"/>
      <c r="F1061" s="47"/>
      <c r="G1061" s="47"/>
      <c r="H1061" s="47"/>
      <c r="I1061" s="47"/>
      <c r="J1061" s="53"/>
      <c r="K1061" s="64"/>
      <c r="L1061" s="64"/>
      <c r="M1061" s="64"/>
      <c r="N1061" s="64"/>
      <c r="O1061" s="64"/>
    </row>
    <row r="1062" spans="1:15" s="48" customFormat="1" ht="15" x14ac:dyDescent="0.2">
      <c r="A1062" s="44"/>
      <c r="B1062" s="45"/>
      <c r="C1062" s="46"/>
      <c r="D1062" s="46"/>
      <c r="E1062" s="47"/>
      <c r="F1062" s="47"/>
      <c r="G1062" s="47"/>
      <c r="H1062" s="47"/>
      <c r="I1062" s="47"/>
      <c r="J1062" s="53"/>
      <c r="K1062" s="64"/>
      <c r="L1062" s="64"/>
      <c r="M1062" s="64"/>
      <c r="N1062" s="64"/>
      <c r="O1062" s="64"/>
    </row>
    <row r="1063" spans="1:15" s="48" customFormat="1" ht="15" x14ac:dyDescent="0.2">
      <c r="A1063" s="44"/>
      <c r="B1063" s="45"/>
      <c r="C1063" s="46"/>
      <c r="D1063" s="46"/>
      <c r="E1063" s="47"/>
      <c r="F1063" s="47"/>
      <c r="G1063" s="47"/>
      <c r="H1063" s="47"/>
      <c r="I1063" s="47"/>
      <c r="J1063" s="53"/>
      <c r="K1063" s="64"/>
      <c r="L1063" s="64"/>
      <c r="M1063" s="64"/>
      <c r="N1063" s="64"/>
      <c r="O1063" s="64"/>
    </row>
    <row r="1064" spans="1:15" s="48" customFormat="1" ht="15" x14ac:dyDescent="0.2">
      <c r="A1064" s="44"/>
      <c r="B1064" s="45"/>
      <c r="C1064" s="46"/>
      <c r="D1064" s="46"/>
      <c r="E1064" s="47"/>
      <c r="F1064" s="47"/>
      <c r="G1064" s="47"/>
      <c r="H1064" s="47"/>
      <c r="I1064" s="47"/>
      <c r="J1064" s="53"/>
      <c r="K1064" s="64"/>
      <c r="L1064" s="64"/>
      <c r="M1064" s="64"/>
      <c r="N1064" s="64"/>
      <c r="O1064" s="64"/>
    </row>
    <row r="1065" spans="1:15" s="48" customFormat="1" ht="15" x14ac:dyDescent="0.2">
      <c r="A1065" s="44"/>
      <c r="B1065" s="45"/>
      <c r="C1065" s="46"/>
      <c r="D1065" s="46"/>
      <c r="E1065" s="47"/>
      <c r="F1065" s="47"/>
      <c r="G1065" s="47"/>
      <c r="H1065" s="47"/>
      <c r="I1065" s="47"/>
      <c r="J1065" s="53"/>
      <c r="K1065" s="64"/>
      <c r="L1065" s="64"/>
      <c r="M1065" s="64"/>
      <c r="N1065" s="64"/>
      <c r="O1065" s="64"/>
    </row>
    <row r="1066" spans="1:15" s="48" customFormat="1" ht="15" x14ac:dyDescent="0.2">
      <c r="A1066" s="44"/>
      <c r="B1066" s="45"/>
      <c r="C1066" s="46"/>
      <c r="D1066" s="46"/>
      <c r="E1066" s="47"/>
      <c r="F1066" s="47"/>
      <c r="G1066" s="47"/>
      <c r="H1066" s="47"/>
      <c r="I1066" s="47"/>
      <c r="J1066" s="53"/>
      <c r="K1066" s="64"/>
      <c r="L1066" s="64"/>
      <c r="M1066" s="64"/>
      <c r="N1066" s="64"/>
      <c r="O1066" s="64"/>
    </row>
    <row r="1067" spans="1:15" s="48" customFormat="1" ht="15" x14ac:dyDescent="0.2">
      <c r="A1067" s="44"/>
      <c r="B1067" s="45"/>
      <c r="C1067" s="46"/>
      <c r="D1067" s="46"/>
      <c r="E1067" s="47"/>
      <c r="F1067" s="47"/>
      <c r="G1067" s="47"/>
      <c r="H1067" s="47"/>
      <c r="I1067" s="47"/>
      <c r="J1067" s="53"/>
      <c r="K1067" s="64"/>
      <c r="L1067" s="64"/>
      <c r="M1067" s="64"/>
      <c r="N1067" s="64"/>
      <c r="O1067" s="64"/>
    </row>
    <row r="1068" spans="1:15" s="48" customFormat="1" ht="15" x14ac:dyDescent="0.2">
      <c r="A1068" s="44"/>
      <c r="B1068" s="45"/>
      <c r="C1068" s="46"/>
      <c r="D1068" s="46"/>
      <c r="E1068" s="47"/>
      <c r="F1068" s="47"/>
      <c r="G1068" s="47"/>
      <c r="H1068" s="47"/>
      <c r="I1068" s="47"/>
      <c r="J1068" s="53"/>
      <c r="K1068" s="64"/>
      <c r="L1068" s="64"/>
      <c r="M1068" s="64"/>
      <c r="N1068" s="64"/>
      <c r="O1068" s="64"/>
    </row>
    <row r="1069" spans="1:15" s="48" customFormat="1" ht="15" x14ac:dyDescent="0.2">
      <c r="A1069" s="44"/>
      <c r="B1069" s="45"/>
      <c r="C1069" s="46"/>
      <c r="D1069" s="46"/>
      <c r="E1069" s="47"/>
      <c r="F1069" s="47"/>
      <c r="G1069" s="47"/>
      <c r="H1069" s="47"/>
      <c r="I1069" s="47"/>
      <c r="J1069" s="53"/>
      <c r="K1069" s="64"/>
      <c r="L1069" s="64"/>
      <c r="M1069" s="64"/>
      <c r="N1069" s="64"/>
      <c r="O1069" s="64"/>
    </row>
    <row r="1070" spans="1:15" s="48" customFormat="1" ht="15" x14ac:dyDescent="0.2">
      <c r="A1070" s="44"/>
      <c r="B1070" s="45"/>
      <c r="C1070" s="46"/>
      <c r="D1070" s="46"/>
      <c r="E1070" s="47"/>
      <c r="F1070" s="47"/>
      <c r="G1070" s="47"/>
      <c r="H1070" s="47"/>
      <c r="I1070" s="47"/>
      <c r="J1070" s="53"/>
      <c r="K1070" s="64"/>
      <c r="L1070" s="64"/>
      <c r="M1070" s="64"/>
      <c r="N1070" s="64"/>
      <c r="O1070" s="64"/>
    </row>
    <row r="1071" spans="1:15" s="48" customFormat="1" ht="15" x14ac:dyDescent="0.2">
      <c r="A1071" s="44"/>
      <c r="B1071" s="45"/>
      <c r="C1071" s="46"/>
      <c r="D1071" s="46"/>
      <c r="E1071" s="47"/>
      <c r="F1071" s="47"/>
      <c r="G1071" s="47"/>
      <c r="H1071" s="47"/>
      <c r="I1071" s="47"/>
      <c r="J1071" s="53"/>
      <c r="K1071" s="64"/>
      <c r="L1071" s="64"/>
      <c r="M1071" s="64"/>
      <c r="N1071" s="64"/>
      <c r="O1071" s="64"/>
    </row>
    <row r="1072" spans="1:15" s="48" customFormat="1" ht="15" x14ac:dyDescent="0.2">
      <c r="A1072" s="44"/>
      <c r="B1072" s="45"/>
      <c r="C1072" s="46"/>
      <c r="D1072" s="46"/>
      <c r="E1072" s="47"/>
      <c r="F1072" s="47"/>
      <c r="G1072" s="47"/>
      <c r="H1072" s="47"/>
      <c r="I1072" s="47"/>
      <c r="J1072" s="53"/>
      <c r="K1072" s="64"/>
      <c r="L1072" s="64"/>
      <c r="M1072" s="64"/>
      <c r="N1072" s="64"/>
      <c r="O1072" s="64"/>
    </row>
    <row r="1073" spans="1:15" s="48" customFormat="1" ht="15" x14ac:dyDescent="0.2">
      <c r="A1073" s="44"/>
      <c r="B1073" s="45"/>
      <c r="C1073" s="46"/>
      <c r="D1073" s="46"/>
      <c r="E1073" s="47"/>
      <c r="F1073" s="47"/>
      <c r="G1073" s="47"/>
      <c r="H1073" s="47"/>
      <c r="I1073" s="47"/>
      <c r="J1073" s="53"/>
      <c r="K1073" s="64"/>
      <c r="L1073" s="64"/>
      <c r="M1073" s="64"/>
      <c r="N1073" s="64"/>
      <c r="O1073" s="64"/>
    </row>
    <row r="1074" spans="1:15" s="48" customFormat="1" ht="15" x14ac:dyDescent="0.2">
      <c r="A1074" s="44"/>
      <c r="B1074" s="45"/>
      <c r="C1074" s="46"/>
      <c r="D1074" s="46"/>
      <c r="E1074" s="47"/>
      <c r="F1074" s="47"/>
      <c r="G1074" s="47"/>
      <c r="H1074" s="47"/>
      <c r="I1074" s="47"/>
      <c r="J1074" s="53"/>
      <c r="K1074" s="64"/>
      <c r="L1074" s="64"/>
      <c r="M1074" s="64"/>
      <c r="N1074" s="64"/>
      <c r="O1074" s="64"/>
    </row>
    <row r="1075" spans="1:15" s="48" customFormat="1" ht="15" x14ac:dyDescent="0.2">
      <c r="A1075" s="44"/>
      <c r="B1075" s="45"/>
      <c r="C1075" s="46"/>
      <c r="D1075" s="46"/>
      <c r="E1075" s="47"/>
      <c r="F1075" s="47"/>
      <c r="G1075" s="47"/>
      <c r="H1075" s="47"/>
      <c r="I1075" s="47"/>
      <c r="J1075" s="53"/>
      <c r="K1075" s="64"/>
      <c r="L1075" s="64"/>
      <c r="M1075" s="64"/>
      <c r="N1075" s="64"/>
      <c r="O1075" s="64"/>
    </row>
    <row r="1076" spans="1:15" s="48" customFormat="1" ht="15" x14ac:dyDescent="0.2">
      <c r="A1076" s="44"/>
      <c r="B1076" s="45"/>
      <c r="C1076" s="46"/>
      <c r="D1076" s="46"/>
      <c r="E1076" s="47"/>
      <c r="F1076" s="47"/>
      <c r="G1076" s="47"/>
      <c r="H1076" s="47"/>
      <c r="I1076" s="47"/>
      <c r="J1076" s="53"/>
      <c r="K1076" s="64"/>
      <c r="L1076" s="64"/>
      <c r="M1076" s="64"/>
      <c r="N1076" s="64"/>
      <c r="O1076" s="64"/>
    </row>
    <row r="1077" spans="1:15" s="48" customFormat="1" ht="15" x14ac:dyDescent="0.2">
      <c r="A1077" s="44"/>
      <c r="B1077" s="45"/>
      <c r="C1077" s="46"/>
      <c r="D1077" s="46"/>
      <c r="E1077" s="47"/>
      <c r="F1077" s="47"/>
      <c r="G1077" s="47"/>
      <c r="H1077" s="47"/>
      <c r="I1077" s="47"/>
      <c r="J1077" s="53"/>
      <c r="K1077" s="64"/>
      <c r="L1077" s="64"/>
      <c r="M1077" s="64"/>
      <c r="N1077" s="64"/>
      <c r="O1077" s="64"/>
    </row>
    <row r="1078" spans="1:15" s="48" customFormat="1" ht="15" x14ac:dyDescent="0.2">
      <c r="A1078" s="44"/>
      <c r="B1078" s="45"/>
      <c r="C1078" s="46"/>
      <c r="D1078" s="46"/>
      <c r="E1078" s="47"/>
      <c r="F1078" s="47"/>
      <c r="G1078" s="47"/>
      <c r="H1078" s="47"/>
      <c r="I1078" s="47"/>
      <c r="J1078" s="53"/>
      <c r="K1078" s="64"/>
      <c r="L1078" s="64"/>
      <c r="M1078" s="64"/>
      <c r="N1078" s="64"/>
      <c r="O1078" s="64"/>
    </row>
    <row r="1079" spans="1:15" s="48" customFormat="1" ht="15" x14ac:dyDescent="0.2">
      <c r="A1079" s="44"/>
      <c r="B1079" s="45"/>
      <c r="C1079" s="46"/>
      <c r="D1079" s="46"/>
      <c r="E1079" s="47"/>
      <c r="F1079" s="47"/>
      <c r="G1079" s="47"/>
      <c r="H1079" s="47"/>
      <c r="I1079" s="47"/>
      <c r="J1079" s="53"/>
      <c r="K1079" s="64"/>
      <c r="L1079" s="64"/>
      <c r="M1079" s="64"/>
      <c r="N1079" s="64"/>
      <c r="O1079" s="64"/>
    </row>
    <row r="1080" spans="1:15" s="48" customFormat="1" ht="15" x14ac:dyDescent="0.2">
      <c r="A1080" s="44"/>
      <c r="B1080" s="45"/>
      <c r="C1080" s="46"/>
      <c r="D1080" s="46"/>
      <c r="E1080" s="47"/>
      <c r="F1080" s="47"/>
      <c r="G1080" s="47"/>
      <c r="H1080" s="47"/>
      <c r="I1080" s="47"/>
      <c r="J1080" s="53"/>
      <c r="K1080" s="64"/>
      <c r="L1080" s="64"/>
      <c r="M1080" s="64"/>
      <c r="N1080" s="64"/>
      <c r="O1080" s="64"/>
    </row>
    <row r="1081" spans="1:15" s="48" customFormat="1" ht="15" x14ac:dyDescent="0.2">
      <c r="A1081" s="44"/>
      <c r="B1081" s="45"/>
      <c r="C1081" s="46"/>
      <c r="D1081" s="46"/>
      <c r="E1081" s="47"/>
      <c r="F1081" s="47"/>
      <c r="G1081" s="47"/>
      <c r="H1081" s="47"/>
      <c r="I1081" s="47"/>
      <c r="J1081" s="53"/>
      <c r="K1081" s="64"/>
      <c r="L1081" s="64"/>
      <c r="M1081" s="64"/>
      <c r="N1081" s="64"/>
      <c r="O1081" s="64"/>
    </row>
    <row r="1082" spans="1:15" s="48" customFormat="1" ht="15" x14ac:dyDescent="0.2">
      <c r="A1082" s="44"/>
      <c r="B1082" s="45"/>
      <c r="C1082" s="46"/>
      <c r="D1082" s="46"/>
      <c r="E1082" s="47"/>
      <c r="F1082" s="47"/>
      <c r="G1082" s="47"/>
      <c r="H1082" s="47"/>
      <c r="I1082" s="47"/>
      <c r="J1082" s="53"/>
      <c r="K1082" s="64"/>
      <c r="L1082" s="64"/>
      <c r="M1082" s="64"/>
      <c r="N1082" s="64"/>
      <c r="O1082" s="64"/>
    </row>
    <row r="1083" spans="1:15" s="48" customFormat="1" ht="15" x14ac:dyDescent="0.2">
      <c r="A1083" s="44"/>
      <c r="B1083" s="45"/>
      <c r="C1083" s="46"/>
      <c r="D1083" s="46"/>
      <c r="E1083" s="47"/>
      <c r="F1083" s="47"/>
      <c r="G1083" s="47"/>
      <c r="H1083" s="47"/>
      <c r="I1083" s="47"/>
      <c r="J1083" s="53"/>
      <c r="K1083" s="64"/>
      <c r="L1083" s="64"/>
      <c r="M1083" s="64"/>
      <c r="N1083" s="64"/>
      <c r="O1083" s="64"/>
    </row>
    <row r="1084" spans="1:15" s="48" customFormat="1" ht="15" x14ac:dyDescent="0.2">
      <c r="A1084" s="44"/>
      <c r="B1084" s="45"/>
      <c r="C1084" s="46"/>
      <c r="D1084" s="46"/>
      <c r="E1084" s="47"/>
      <c r="F1084" s="47"/>
      <c r="G1084" s="47"/>
      <c r="H1084" s="47"/>
      <c r="I1084" s="47"/>
      <c r="J1084" s="53"/>
      <c r="K1084" s="64"/>
      <c r="L1084" s="64"/>
      <c r="M1084" s="64"/>
      <c r="N1084" s="64"/>
      <c r="O1084" s="64"/>
    </row>
    <row r="1085" spans="1:15" s="48" customFormat="1" ht="15" x14ac:dyDescent="0.2">
      <c r="A1085" s="44"/>
      <c r="B1085" s="45"/>
      <c r="C1085" s="46"/>
      <c r="D1085" s="46"/>
      <c r="E1085" s="47"/>
      <c r="F1085" s="47"/>
      <c r="G1085" s="47"/>
      <c r="H1085" s="47"/>
      <c r="I1085" s="47"/>
      <c r="J1085" s="53"/>
      <c r="K1085" s="64"/>
      <c r="L1085" s="64"/>
      <c r="M1085" s="64"/>
      <c r="N1085" s="64"/>
      <c r="O1085" s="64"/>
    </row>
    <row r="1086" spans="1:15" s="48" customFormat="1" ht="15" x14ac:dyDescent="0.2">
      <c r="A1086" s="44"/>
      <c r="B1086" s="45"/>
      <c r="C1086" s="46"/>
      <c r="D1086" s="46"/>
      <c r="E1086" s="47"/>
      <c r="F1086" s="47"/>
      <c r="G1086" s="47"/>
      <c r="H1086" s="47"/>
      <c r="I1086" s="47"/>
      <c r="J1086" s="53"/>
      <c r="K1086" s="64"/>
      <c r="L1086" s="64"/>
      <c r="M1086" s="64"/>
      <c r="N1086" s="64"/>
      <c r="O1086" s="64"/>
    </row>
    <row r="1087" spans="1:15" s="48" customFormat="1" ht="15" x14ac:dyDescent="0.2">
      <c r="A1087" s="44"/>
      <c r="B1087" s="45"/>
      <c r="C1087" s="46"/>
      <c r="D1087" s="46"/>
      <c r="E1087" s="47"/>
      <c r="F1087" s="47"/>
      <c r="G1087" s="47"/>
      <c r="H1087" s="47"/>
      <c r="I1087" s="47"/>
      <c r="J1087" s="53"/>
      <c r="K1087" s="64"/>
      <c r="L1087" s="64"/>
      <c r="M1087" s="64"/>
      <c r="N1087" s="64"/>
      <c r="O1087" s="64"/>
    </row>
    <row r="1088" spans="1:15" s="48" customFormat="1" ht="15" x14ac:dyDescent="0.2">
      <c r="A1088" s="44"/>
      <c r="B1088" s="45"/>
      <c r="C1088" s="46"/>
      <c r="D1088" s="46"/>
      <c r="E1088" s="47"/>
      <c r="F1088" s="47"/>
      <c r="G1088" s="47"/>
      <c r="H1088" s="47"/>
      <c r="I1088" s="47"/>
      <c r="J1088" s="53"/>
      <c r="K1088" s="64"/>
      <c r="L1088" s="64"/>
      <c r="M1088" s="64"/>
      <c r="N1088" s="64"/>
      <c r="O1088" s="64"/>
    </row>
    <row r="1089" spans="1:15" s="48" customFormat="1" ht="15" x14ac:dyDescent="0.2">
      <c r="A1089" s="44"/>
      <c r="B1089" s="45"/>
      <c r="C1089" s="46"/>
      <c r="D1089" s="46"/>
      <c r="E1089" s="47"/>
      <c r="F1089" s="47"/>
      <c r="G1089" s="47"/>
      <c r="H1089" s="47"/>
      <c r="I1089" s="47"/>
      <c r="J1089" s="53"/>
      <c r="K1089" s="64"/>
      <c r="L1089" s="64"/>
      <c r="M1089" s="64"/>
      <c r="N1089" s="64"/>
      <c r="O1089" s="64"/>
    </row>
    <row r="1090" spans="1:15" s="48" customFormat="1" ht="15" x14ac:dyDescent="0.2">
      <c r="A1090" s="44"/>
      <c r="B1090" s="45"/>
      <c r="C1090" s="46"/>
      <c r="D1090" s="46"/>
      <c r="E1090" s="47"/>
      <c r="F1090" s="47"/>
      <c r="G1090" s="47"/>
      <c r="H1090" s="47"/>
      <c r="I1090" s="47"/>
      <c r="J1090" s="53"/>
      <c r="K1090" s="64"/>
      <c r="L1090" s="64"/>
      <c r="M1090" s="64"/>
      <c r="N1090" s="64"/>
      <c r="O1090" s="64"/>
    </row>
    <row r="1091" spans="1:15" s="48" customFormat="1" ht="15" x14ac:dyDescent="0.2">
      <c r="A1091" s="44"/>
      <c r="B1091" s="45"/>
      <c r="C1091" s="46"/>
      <c r="D1091" s="46"/>
      <c r="E1091" s="47"/>
      <c r="F1091" s="47"/>
      <c r="G1091" s="47"/>
      <c r="H1091" s="47"/>
      <c r="I1091" s="47"/>
      <c r="J1091" s="53"/>
      <c r="K1091" s="64"/>
      <c r="L1091" s="64"/>
      <c r="M1091" s="64"/>
      <c r="N1091" s="64"/>
      <c r="O1091" s="64"/>
    </row>
    <row r="1092" spans="1:15" s="48" customFormat="1" ht="15" x14ac:dyDescent="0.2">
      <c r="A1092" s="44"/>
      <c r="B1092" s="45"/>
      <c r="C1092" s="46"/>
      <c r="D1092" s="46"/>
      <c r="E1092" s="47"/>
      <c r="F1092" s="47"/>
      <c r="G1092" s="47"/>
      <c r="H1092" s="47"/>
      <c r="I1092" s="47"/>
      <c r="J1092" s="53"/>
      <c r="K1092" s="64"/>
      <c r="L1092" s="64"/>
      <c r="M1092" s="64"/>
      <c r="N1092" s="64"/>
      <c r="O1092" s="64"/>
    </row>
    <row r="1093" spans="1:15" s="48" customFormat="1" ht="15" x14ac:dyDescent="0.2">
      <c r="A1093" s="44"/>
      <c r="B1093" s="45"/>
      <c r="C1093" s="46"/>
      <c r="D1093" s="46"/>
      <c r="E1093" s="47"/>
      <c r="F1093" s="47"/>
      <c r="G1093" s="47"/>
      <c r="H1093" s="47"/>
      <c r="I1093" s="47"/>
      <c r="J1093" s="53"/>
      <c r="K1093" s="64"/>
      <c r="L1093" s="64"/>
      <c r="M1093" s="64"/>
      <c r="N1093" s="64"/>
      <c r="O1093" s="64"/>
    </row>
    <row r="1094" spans="1:15" s="48" customFormat="1" ht="15" x14ac:dyDescent="0.2">
      <c r="A1094" s="44"/>
      <c r="B1094" s="45"/>
      <c r="C1094" s="46"/>
      <c r="D1094" s="46"/>
      <c r="E1094" s="47"/>
      <c r="F1094" s="47"/>
      <c r="G1094" s="47"/>
      <c r="H1094" s="47"/>
      <c r="I1094" s="47"/>
      <c r="J1094" s="53"/>
      <c r="K1094" s="64"/>
      <c r="L1094" s="64"/>
      <c r="M1094" s="64"/>
      <c r="N1094" s="64"/>
      <c r="O1094" s="64"/>
    </row>
    <row r="1095" spans="1:15" s="48" customFormat="1" ht="15" x14ac:dyDescent="0.2">
      <c r="A1095" s="44"/>
      <c r="B1095" s="45"/>
      <c r="C1095" s="46"/>
      <c r="D1095" s="46"/>
      <c r="E1095" s="47"/>
      <c r="F1095" s="47"/>
      <c r="G1095" s="47"/>
      <c r="H1095" s="47"/>
      <c r="I1095" s="47"/>
      <c r="J1095" s="53"/>
      <c r="K1095" s="64"/>
      <c r="L1095" s="64"/>
      <c r="M1095" s="64"/>
      <c r="N1095" s="64"/>
      <c r="O1095" s="64"/>
    </row>
    <row r="1096" spans="1:15" s="48" customFormat="1" ht="15" x14ac:dyDescent="0.2">
      <c r="A1096" s="44"/>
      <c r="B1096" s="45"/>
      <c r="C1096" s="46"/>
      <c r="D1096" s="46"/>
      <c r="E1096" s="47"/>
      <c r="F1096" s="47"/>
      <c r="G1096" s="47"/>
      <c r="H1096" s="47"/>
      <c r="I1096" s="47"/>
      <c r="J1096" s="53"/>
      <c r="K1096" s="64"/>
      <c r="L1096" s="64"/>
      <c r="M1096" s="64"/>
      <c r="N1096" s="64"/>
      <c r="O1096" s="64"/>
    </row>
    <row r="1097" spans="1:15" s="48" customFormat="1" ht="15" x14ac:dyDescent="0.2">
      <c r="A1097" s="44"/>
      <c r="B1097" s="45"/>
      <c r="C1097" s="46"/>
      <c r="D1097" s="46"/>
      <c r="E1097" s="47"/>
      <c r="F1097" s="47"/>
      <c r="G1097" s="47"/>
      <c r="H1097" s="47"/>
      <c r="I1097" s="47"/>
      <c r="J1097" s="53"/>
      <c r="K1097" s="64"/>
      <c r="L1097" s="64"/>
      <c r="M1097" s="64"/>
      <c r="N1097" s="64"/>
      <c r="O1097" s="64"/>
    </row>
    <row r="1098" spans="1:15" s="48" customFormat="1" ht="15" x14ac:dyDescent="0.2">
      <c r="A1098" s="44"/>
      <c r="B1098" s="45"/>
      <c r="C1098" s="46"/>
      <c r="D1098" s="46"/>
      <c r="E1098" s="47"/>
      <c r="F1098" s="47"/>
      <c r="G1098" s="47"/>
      <c r="H1098" s="47"/>
      <c r="I1098" s="47"/>
      <c r="J1098" s="53"/>
      <c r="K1098" s="64"/>
      <c r="L1098" s="64"/>
      <c r="M1098" s="64"/>
      <c r="N1098" s="64"/>
      <c r="O1098" s="64"/>
    </row>
    <row r="1099" spans="1:15" s="48" customFormat="1" ht="15" x14ac:dyDescent="0.2">
      <c r="A1099" s="44"/>
      <c r="B1099" s="45"/>
      <c r="C1099" s="46"/>
      <c r="D1099" s="46"/>
      <c r="E1099" s="47"/>
      <c r="F1099" s="47"/>
      <c r="G1099" s="47"/>
      <c r="H1099" s="47"/>
      <c r="I1099" s="47"/>
      <c r="J1099" s="53"/>
      <c r="K1099" s="64"/>
      <c r="L1099" s="64"/>
      <c r="M1099" s="64"/>
      <c r="N1099" s="64"/>
      <c r="O1099" s="64"/>
    </row>
    <row r="1100" spans="1:15" s="48" customFormat="1" ht="15" x14ac:dyDescent="0.2">
      <c r="A1100" s="44"/>
      <c r="B1100" s="45"/>
      <c r="C1100" s="46"/>
      <c r="D1100" s="46"/>
      <c r="E1100" s="47"/>
      <c r="F1100" s="47"/>
      <c r="G1100" s="47"/>
      <c r="H1100" s="47"/>
      <c r="I1100" s="47"/>
      <c r="J1100" s="53"/>
      <c r="K1100" s="64"/>
      <c r="L1100" s="64"/>
      <c r="M1100" s="64"/>
      <c r="N1100" s="64"/>
      <c r="O1100" s="64"/>
    </row>
    <row r="1101" spans="1:15" s="48" customFormat="1" ht="15" x14ac:dyDescent="0.2">
      <c r="A1101" s="44"/>
      <c r="B1101" s="45"/>
      <c r="C1101" s="46"/>
      <c r="D1101" s="46"/>
      <c r="E1101" s="47"/>
      <c r="F1101" s="47"/>
      <c r="G1101" s="47"/>
      <c r="H1101" s="47"/>
      <c r="I1101" s="47"/>
      <c r="J1101" s="53"/>
      <c r="K1101" s="64"/>
      <c r="L1101" s="64"/>
      <c r="M1101" s="64"/>
      <c r="N1101" s="64"/>
      <c r="O1101" s="64"/>
    </row>
    <row r="1102" spans="1:15" s="48" customFormat="1" ht="15" x14ac:dyDescent="0.2">
      <c r="A1102" s="44"/>
      <c r="B1102" s="45"/>
      <c r="C1102" s="46"/>
      <c r="D1102" s="46"/>
      <c r="E1102" s="47"/>
      <c r="F1102" s="47"/>
      <c r="G1102" s="47"/>
      <c r="H1102" s="47"/>
      <c r="I1102" s="47"/>
      <c r="J1102" s="53"/>
      <c r="K1102" s="64"/>
      <c r="L1102" s="64"/>
      <c r="M1102" s="64"/>
      <c r="N1102" s="64"/>
      <c r="O1102" s="64"/>
    </row>
    <row r="1103" spans="1:15" s="48" customFormat="1" ht="15" x14ac:dyDescent="0.2">
      <c r="A1103" s="44"/>
      <c r="B1103" s="45"/>
      <c r="C1103" s="46"/>
      <c r="D1103" s="46"/>
      <c r="E1103" s="47"/>
      <c r="F1103" s="47"/>
      <c r="G1103" s="47"/>
      <c r="H1103" s="47"/>
      <c r="I1103" s="47"/>
      <c r="J1103" s="53"/>
      <c r="K1103" s="64"/>
      <c r="L1103" s="64"/>
      <c r="M1103" s="64"/>
      <c r="N1103" s="64"/>
      <c r="O1103" s="64"/>
    </row>
    <row r="1104" spans="1:15" s="48" customFormat="1" ht="15" x14ac:dyDescent="0.2">
      <c r="A1104" s="44"/>
      <c r="B1104" s="45"/>
      <c r="C1104" s="46"/>
      <c r="D1104" s="46"/>
      <c r="E1104" s="47"/>
      <c r="F1104" s="47"/>
      <c r="G1104" s="47"/>
      <c r="H1104" s="47"/>
      <c r="I1104" s="47"/>
      <c r="J1104" s="53"/>
      <c r="K1104" s="64"/>
      <c r="L1104" s="64"/>
      <c r="M1104" s="64"/>
      <c r="N1104" s="64"/>
      <c r="O1104" s="64"/>
    </row>
    <row r="1105" spans="1:15" s="48" customFormat="1" ht="15" x14ac:dyDescent="0.2">
      <c r="A1105" s="44"/>
      <c r="B1105" s="45"/>
      <c r="C1105" s="46"/>
      <c r="D1105" s="46"/>
      <c r="E1105" s="47"/>
      <c r="F1105" s="47"/>
      <c r="G1105" s="47"/>
      <c r="H1105" s="47"/>
      <c r="I1105" s="47"/>
      <c r="J1105" s="53"/>
      <c r="K1105" s="64"/>
      <c r="L1105" s="64"/>
      <c r="M1105" s="64"/>
      <c r="N1105" s="64"/>
      <c r="O1105" s="64"/>
    </row>
    <row r="1106" spans="1:15" s="48" customFormat="1" ht="15" x14ac:dyDescent="0.2">
      <c r="A1106" s="44"/>
      <c r="B1106" s="45"/>
      <c r="C1106" s="46"/>
      <c r="D1106" s="46"/>
      <c r="E1106" s="47"/>
      <c r="F1106" s="47"/>
      <c r="G1106" s="47"/>
      <c r="H1106" s="47"/>
      <c r="I1106" s="47"/>
      <c r="J1106" s="53"/>
      <c r="K1106" s="64"/>
      <c r="L1106" s="64"/>
      <c r="M1106" s="64"/>
      <c r="N1106" s="64"/>
      <c r="O1106" s="64"/>
    </row>
    <row r="1107" spans="1:15" s="48" customFormat="1" ht="15" x14ac:dyDescent="0.2">
      <c r="A1107" s="44"/>
      <c r="B1107" s="45"/>
      <c r="C1107" s="46"/>
      <c r="D1107" s="46"/>
      <c r="E1107" s="47"/>
      <c r="F1107" s="47"/>
      <c r="G1107" s="47"/>
      <c r="H1107" s="47"/>
      <c r="I1107" s="47"/>
      <c r="J1107" s="53"/>
      <c r="K1107" s="64"/>
      <c r="L1107" s="64"/>
      <c r="M1107" s="64"/>
      <c r="N1107" s="64"/>
      <c r="O1107" s="64"/>
    </row>
    <row r="1108" spans="1:15" s="48" customFormat="1" ht="15" x14ac:dyDescent="0.2">
      <c r="A1108" s="44"/>
      <c r="B1108" s="45"/>
      <c r="C1108" s="46"/>
      <c r="D1108" s="46"/>
      <c r="E1108" s="47"/>
      <c r="F1108" s="47"/>
      <c r="G1108" s="47"/>
      <c r="H1108" s="47"/>
      <c r="I1108" s="47"/>
      <c r="J1108" s="53"/>
      <c r="K1108" s="64"/>
      <c r="L1108" s="64"/>
      <c r="M1108" s="64"/>
      <c r="N1108" s="64"/>
      <c r="O1108" s="64"/>
    </row>
    <row r="1109" spans="1:15" s="48" customFormat="1" ht="15" x14ac:dyDescent="0.2">
      <c r="A1109" s="44"/>
      <c r="B1109" s="45"/>
      <c r="C1109" s="46"/>
      <c r="D1109" s="46"/>
      <c r="E1109" s="47"/>
      <c r="F1109" s="47"/>
      <c r="G1109" s="47"/>
      <c r="H1109" s="47"/>
      <c r="I1109" s="47"/>
      <c r="J1109" s="53"/>
      <c r="K1109" s="64"/>
      <c r="L1109" s="64"/>
      <c r="M1109" s="64"/>
      <c r="N1109" s="64"/>
      <c r="O1109" s="64"/>
    </row>
    <row r="1110" spans="1:15" s="48" customFormat="1" ht="15" x14ac:dyDescent="0.2">
      <c r="A1110" s="44"/>
      <c r="B1110" s="45"/>
      <c r="C1110" s="46"/>
      <c r="D1110" s="46"/>
      <c r="E1110" s="47"/>
      <c r="F1110" s="47"/>
      <c r="G1110" s="47"/>
      <c r="H1110" s="47"/>
      <c r="I1110" s="47"/>
      <c r="J1110" s="53"/>
      <c r="K1110" s="64"/>
      <c r="L1110" s="64"/>
      <c r="M1110" s="64"/>
      <c r="N1110" s="64"/>
      <c r="O1110" s="64"/>
    </row>
    <row r="1111" spans="1:15" s="48" customFormat="1" ht="15" x14ac:dyDescent="0.2">
      <c r="A1111" s="44"/>
      <c r="B1111" s="45"/>
      <c r="C1111" s="46"/>
      <c r="D1111" s="46"/>
      <c r="E1111" s="47"/>
      <c r="F1111" s="47"/>
      <c r="G1111" s="47"/>
      <c r="H1111" s="47"/>
      <c r="I1111" s="47"/>
      <c r="J1111" s="53"/>
      <c r="K1111" s="64"/>
      <c r="L1111" s="64"/>
      <c r="M1111" s="64"/>
      <c r="N1111" s="64"/>
      <c r="O1111" s="64"/>
    </row>
    <row r="1112" spans="1:15" s="48" customFormat="1" ht="15" x14ac:dyDescent="0.2">
      <c r="A1112" s="44"/>
      <c r="B1112" s="45"/>
      <c r="C1112" s="46"/>
      <c r="D1112" s="46"/>
      <c r="E1112" s="47"/>
      <c r="F1112" s="47"/>
      <c r="G1112" s="47"/>
      <c r="H1112" s="47"/>
      <c r="I1112" s="47"/>
      <c r="J1112" s="53"/>
      <c r="K1112" s="64"/>
      <c r="L1112" s="64"/>
      <c r="M1112" s="64"/>
      <c r="N1112" s="64"/>
      <c r="O1112" s="64"/>
    </row>
    <row r="1113" spans="1:15" s="48" customFormat="1" ht="15" x14ac:dyDescent="0.2">
      <c r="A1113" s="44"/>
      <c r="B1113" s="45"/>
      <c r="C1113" s="46"/>
      <c r="D1113" s="46"/>
      <c r="E1113" s="47"/>
      <c r="F1113" s="47"/>
      <c r="G1113" s="47"/>
      <c r="H1113" s="47"/>
      <c r="I1113" s="47"/>
      <c r="J1113" s="53"/>
      <c r="K1113" s="64"/>
      <c r="L1113" s="64"/>
      <c r="M1113" s="64"/>
      <c r="N1113" s="64"/>
      <c r="O1113" s="64"/>
    </row>
    <row r="1114" spans="1:15" s="48" customFormat="1" ht="15" x14ac:dyDescent="0.2">
      <c r="A1114" s="44"/>
      <c r="B1114" s="45"/>
      <c r="C1114" s="46"/>
      <c r="D1114" s="46"/>
      <c r="E1114" s="47"/>
      <c r="F1114" s="47"/>
      <c r="G1114" s="47"/>
      <c r="H1114" s="47"/>
      <c r="I1114" s="47"/>
      <c r="J1114" s="53"/>
      <c r="K1114" s="64"/>
      <c r="L1114" s="64"/>
      <c r="M1114" s="64"/>
      <c r="N1114" s="64"/>
      <c r="O1114" s="64"/>
    </row>
    <row r="1115" spans="1:15" s="48" customFormat="1" ht="15" x14ac:dyDescent="0.2">
      <c r="A1115" s="44"/>
      <c r="B1115" s="45"/>
      <c r="C1115" s="46"/>
      <c r="D1115" s="46"/>
      <c r="E1115" s="47"/>
      <c r="F1115" s="47"/>
      <c r="G1115" s="47"/>
      <c r="H1115" s="47"/>
      <c r="I1115" s="47"/>
      <c r="J1115" s="53"/>
      <c r="K1115" s="64"/>
      <c r="L1115" s="64"/>
      <c r="M1115" s="64"/>
      <c r="N1115" s="64"/>
      <c r="O1115" s="64"/>
    </row>
    <row r="1116" spans="1:15" s="48" customFormat="1" ht="15" x14ac:dyDescent="0.2">
      <c r="A1116" s="44"/>
      <c r="B1116" s="45"/>
      <c r="C1116" s="46"/>
      <c r="D1116" s="46"/>
      <c r="E1116" s="47"/>
      <c r="F1116" s="47"/>
      <c r="G1116" s="47"/>
      <c r="H1116" s="47"/>
      <c r="I1116" s="47"/>
      <c r="J1116" s="53"/>
      <c r="K1116" s="64"/>
      <c r="L1116" s="64"/>
      <c r="M1116" s="64"/>
      <c r="N1116" s="64"/>
      <c r="O1116" s="64"/>
    </row>
    <row r="1117" spans="1:15" s="48" customFormat="1" ht="15" x14ac:dyDescent="0.2">
      <c r="A1117" s="44"/>
      <c r="B1117" s="45"/>
      <c r="C1117" s="46"/>
      <c r="D1117" s="46"/>
      <c r="E1117" s="47"/>
      <c r="F1117" s="47"/>
      <c r="G1117" s="47"/>
      <c r="H1117" s="47"/>
      <c r="I1117" s="47"/>
      <c r="J1117" s="53"/>
      <c r="K1117" s="64"/>
      <c r="L1117" s="64"/>
      <c r="M1117" s="64"/>
      <c r="N1117" s="64"/>
      <c r="O1117" s="64"/>
    </row>
    <row r="1118" spans="1:15" s="48" customFormat="1" ht="15" x14ac:dyDescent="0.2">
      <c r="A1118" s="44"/>
      <c r="B1118" s="45"/>
      <c r="C1118" s="46"/>
      <c r="D1118" s="46"/>
      <c r="E1118" s="47"/>
      <c r="F1118" s="47"/>
      <c r="G1118" s="47"/>
      <c r="H1118" s="47"/>
      <c r="I1118" s="47"/>
      <c r="J1118" s="53"/>
      <c r="K1118" s="64"/>
      <c r="L1118" s="64"/>
      <c r="M1118" s="64"/>
      <c r="N1118" s="64"/>
      <c r="O1118" s="64"/>
    </row>
    <row r="1119" spans="1:15" s="48" customFormat="1" ht="15" x14ac:dyDescent="0.2">
      <c r="A1119" s="44"/>
      <c r="B1119" s="45"/>
      <c r="C1119" s="46"/>
      <c r="D1119" s="46"/>
      <c r="E1119" s="47"/>
      <c r="F1119" s="47"/>
      <c r="G1119" s="47"/>
      <c r="H1119" s="47"/>
      <c r="I1119" s="47"/>
      <c r="J1119" s="53"/>
      <c r="K1119" s="64"/>
      <c r="L1119" s="64"/>
      <c r="M1119" s="64"/>
      <c r="N1119" s="64"/>
      <c r="O1119" s="64"/>
    </row>
    <row r="1120" spans="1:15" s="48" customFormat="1" ht="15" x14ac:dyDescent="0.2">
      <c r="A1120" s="44"/>
      <c r="B1120" s="45"/>
      <c r="C1120" s="46"/>
      <c r="D1120" s="46"/>
      <c r="E1120" s="47"/>
      <c r="F1120" s="47"/>
      <c r="G1120" s="47"/>
      <c r="H1120" s="47"/>
      <c r="I1120" s="47"/>
      <c r="J1120" s="53"/>
      <c r="K1120" s="64"/>
      <c r="L1120" s="64"/>
      <c r="M1120" s="64"/>
      <c r="N1120" s="64"/>
      <c r="O1120" s="64"/>
    </row>
    <row r="1121" spans="1:15" s="48" customFormat="1" ht="15" x14ac:dyDescent="0.2">
      <c r="A1121" s="44"/>
      <c r="B1121" s="45"/>
      <c r="C1121" s="46"/>
      <c r="D1121" s="46"/>
      <c r="E1121" s="47"/>
      <c r="F1121" s="47"/>
      <c r="G1121" s="47"/>
      <c r="H1121" s="47"/>
      <c r="I1121" s="47"/>
      <c r="J1121" s="53"/>
      <c r="K1121" s="64"/>
      <c r="L1121" s="64"/>
      <c r="M1121" s="64"/>
      <c r="N1121" s="64"/>
      <c r="O1121" s="64"/>
    </row>
    <row r="1122" spans="1:15" s="48" customFormat="1" ht="15" x14ac:dyDescent="0.2">
      <c r="A1122" s="44"/>
      <c r="B1122" s="45"/>
      <c r="C1122" s="46"/>
      <c r="D1122" s="46"/>
      <c r="E1122" s="47"/>
      <c r="F1122" s="47"/>
      <c r="G1122" s="47"/>
      <c r="H1122" s="47"/>
      <c r="I1122" s="47"/>
      <c r="J1122" s="53"/>
      <c r="K1122" s="64"/>
      <c r="L1122" s="64"/>
      <c r="M1122" s="64"/>
      <c r="N1122" s="64"/>
      <c r="O1122" s="64"/>
    </row>
    <row r="1123" spans="1:15" s="48" customFormat="1" ht="15" x14ac:dyDescent="0.2">
      <c r="A1123" s="44"/>
      <c r="B1123" s="45"/>
      <c r="C1123" s="46"/>
      <c r="D1123" s="46"/>
      <c r="E1123" s="47"/>
      <c r="F1123" s="47"/>
      <c r="G1123" s="47"/>
      <c r="H1123" s="47"/>
      <c r="I1123" s="47"/>
      <c r="J1123" s="53"/>
      <c r="K1123" s="64"/>
      <c r="L1123" s="64"/>
      <c r="M1123" s="64"/>
      <c r="N1123" s="64"/>
      <c r="O1123" s="64"/>
    </row>
    <row r="1124" spans="1:15" s="48" customFormat="1" ht="15" x14ac:dyDescent="0.2">
      <c r="A1124" s="44"/>
      <c r="B1124" s="45"/>
      <c r="C1124" s="46"/>
      <c r="D1124" s="46"/>
      <c r="E1124" s="47"/>
      <c r="F1124" s="47"/>
      <c r="G1124" s="47"/>
      <c r="H1124" s="47"/>
      <c r="I1124" s="47"/>
      <c r="J1124" s="53"/>
      <c r="K1124" s="64"/>
      <c r="L1124" s="64"/>
      <c r="M1124" s="64"/>
      <c r="N1124" s="64"/>
      <c r="O1124" s="64"/>
    </row>
    <row r="1125" spans="1:15" s="48" customFormat="1" ht="15" x14ac:dyDescent="0.2">
      <c r="A1125" s="44"/>
      <c r="B1125" s="45"/>
      <c r="C1125" s="46"/>
      <c r="D1125" s="46"/>
      <c r="E1125" s="47"/>
      <c r="F1125" s="47"/>
      <c r="G1125" s="47"/>
      <c r="H1125" s="47"/>
      <c r="I1125" s="47"/>
      <c r="J1125" s="53"/>
      <c r="K1125" s="64"/>
      <c r="L1125" s="64"/>
      <c r="M1125" s="64"/>
      <c r="N1125" s="64"/>
      <c r="O1125" s="64"/>
    </row>
    <row r="1126" spans="1:15" s="48" customFormat="1" ht="15" x14ac:dyDescent="0.2">
      <c r="A1126" s="44"/>
      <c r="B1126" s="45"/>
      <c r="C1126" s="46"/>
      <c r="D1126" s="46"/>
      <c r="E1126" s="47"/>
      <c r="F1126" s="47"/>
      <c r="G1126" s="47"/>
      <c r="H1126" s="47"/>
      <c r="I1126" s="47"/>
      <c r="J1126" s="53"/>
      <c r="K1126" s="64"/>
      <c r="L1126" s="64"/>
      <c r="M1126" s="64"/>
      <c r="N1126" s="64"/>
      <c r="O1126" s="64"/>
    </row>
    <row r="1127" spans="1:15" s="48" customFormat="1" ht="15" x14ac:dyDescent="0.2">
      <c r="A1127" s="44"/>
      <c r="B1127" s="45"/>
      <c r="C1127" s="46"/>
      <c r="D1127" s="46"/>
      <c r="E1127" s="47"/>
      <c r="F1127" s="47"/>
      <c r="G1127" s="47"/>
      <c r="H1127" s="47"/>
      <c r="I1127" s="47"/>
      <c r="J1127" s="53"/>
      <c r="K1127" s="64"/>
      <c r="L1127" s="64"/>
      <c r="M1127" s="64"/>
      <c r="N1127" s="64"/>
      <c r="O1127" s="64"/>
    </row>
    <row r="1128" spans="1:15" s="48" customFormat="1" ht="15" x14ac:dyDescent="0.2">
      <c r="A1128" s="44"/>
      <c r="B1128" s="45"/>
      <c r="C1128" s="46"/>
      <c r="D1128" s="46"/>
      <c r="E1128" s="47"/>
      <c r="F1128" s="47"/>
      <c r="G1128" s="47"/>
      <c r="H1128" s="47"/>
      <c r="I1128" s="47"/>
      <c r="J1128" s="53"/>
      <c r="K1128" s="64"/>
      <c r="L1128" s="64"/>
      <c r="M1128" s="64"/>
      <c r="N1128" s="64"/>
      <c r="O1128" s="64"/>
    </row>
    <row r="1129" spans="1:15" s="48" customFormat="1" ht="15" x14ac:dyDescent="0.2">
      <c r="A1129" s="44"/>
      <c r="B1129" s="45"/>
      <c r="C1129" s="46"/>
      <c r="D1129" s="46"/>
      <c r="E1129" s="47"/>
      <c r="F1129" s="47"/>
      <c r="G1129" s="47"/>
      <c r="H1129" s="47"/>
      <c r="I1129" s="47"/>
      <c r="J1129" s="53"/>
      <c r="K1129" s="64"/>
      <c r="L1129" s="64"/>
      <c r="M1129" s="64"/>
      <c r="N1129" s="64"/>
      <c r="O1129" s="64"/>
    </row>
    <row r="1130" spans="1:15" s="48" customFormat="1" ht="15" x14ac:dyDescent="0.2">
      <c r="A1130" s="44"/>
      <c r="B1130" s="45"/>
      <c r="C1130" s="46"/>
      <c r="D1130" s="46"/>
      <c r="E1130" s="47"/>
      <c r="F1130" s="47"/>
      <c r="G1130" s="47"/>
      <c r="H1130" s="47"/>
      <c r="I1130" s="47"/>
      <c r="J1130" s="53"/>
      <c r="K1130" s="64"/>
      <c r="L1130" s="64"/>
      <c r="M1130" s="64"/>
      <c r="N1130" s="64"/>
      <c r="O1130" s="64"/>
    </row>
    <row r="1131" spans="1:15" s="48" customFormat="1" ht="15" x14ac:dyDescent="0.2">
      <c r="A1131" s="44"/>
      <c r="B1131" s="45"/>
      <c r="C1131" s="46"/>
      <c r="D1131" s="46"/>
      <c r="E1131" s="47"/>
      <c r="F1131" s="47"/>
      <c r="G1131" s="47"/>
      <c r="H1131" s="47"/>
      <c r="I1131" s="47"/>
      <c r="J1131" s="53"/>
      <c r="K1131" s="64"/>
      <c r="L1131" s="64"/>
      <c r="M1131" s="64"/>
      <c r="N1131" s="64"/>
      <c r="O1131" s="64"/>
    </row>
    <row r="1132" spans="1:15" s="48" customFormat="1" ht="15" x14ac:dyDescent="0.2">
      <c r="A1132" s="44"/>
      <c r="B1132" s="45"/>
      <c r="C1132" s="46"/>
      <c r="D1132" s="46"/>
      <c r="E1132" s="47"/>
      <c r="F1132" s="47"/>
      <c r="G1132" s="47"/>
      <c r="H1132" s="47"/>
      <c r="I1132" s="47"/>
      <c r="J1132" s="53"/>
      <c r="K1132" s="64"/>
      <c r="L1132" s="64"/>
      <c r="M1132" s="64"/>
      <c r="N1132" s="64"/>
      <c r="O1132" s="64"/>
    </row>
    <row r="1133" spans="1:15" s="48" customFormat="1" ht="15" x14ac:dyDescent="0.2">
      <c r="A1133" s="44"/>
      <c r="B1133" s="45"/>
      <c r="C1133" s="46"/>
      <c r="D1133" s="46"/>
      <c r="E1133" s="47"/>
      <c r="F1133" s="47"/>
      <c r="G1133" s="47"/>
      <c r="H1133" s="47"/>
      <c r="I1133" s="47"/>
      <c r="J1133" s="53"/>
      <c r="K1133" s="64"/>
      <c r="L1133" s="64"/>
      <c r="M1133" s="64"/>
      <c r="N1133" s="64"/>
      <c r="O1133" s="64"/>
    </row>
    <row r="1134" spans="1:15" s="48" customFormat="1" ht="15" x14ac:dyDescent="0.2">
      <c r="A1134" s="44"/>
      <c r="B1134" s="45"/>
      <c r="C1134" s="46"/>
      <c r="D1134" s="46"/>
      <c r="E1134" s="47"/>
      <c r="F1134" s="47"/>
      <c r="G1134" s="47"/>
      <c r="H1134" s="47"/>
      <c r="I1134" s="47"/>
      <c r="J1134" s="53"/>
      <c r="K1134" s="64"/>
      <c r="L1134" s="64"/>
      <c r="M1134" s="64"/>
      <c r="N1134" s="64"/>
      <c r="O1134" s="64"/>
    </row>
    <row r="1135" spans="1:15" s="48" customFormat="1" ht="15" x14ac:dyDescent="0.2">
      <c r="A1135" s="44"/>
      <c r="B1135" s="45"/>
      <c r="C1135" s="46"/>
      <c r="D1135" s="46"/>
      <c r="E1135" s="47"/>
      <c r="F1135" s="47"/>
      <c r="G1135" s="47"/>
      <c r="H1135" s="47"/>
      <c r="I1135" s="47"/>
      <c r="J1135" s="53"/>
      <c r="K1135" s="64"/>
      <c r="L1135" s="64"/>
      <c r="M1135" s="64"/>
      <c r="N1135" s="64"/>
      <c r="O1135" s="64"/>
    </row>
    <row r="1136" spans="1:15" s="48" customFormat="1" ht="15" x14ac:dyDescent="0.2">
      <c r="A1136" s="44"/>
      <c r="B1136" s="45"/>
      <c r="C1136" s="46"/>
      <c r="D1136" s="46"/>
      <c r="E1136" s="47"/>
      <c r="F1136" s="47"/>
      <c r="G1136" s="47"/>
      <c r="H1136" s="47"/>
      <c r="I1136" s="47"/>
      <c r="J1136" s="53"/>
      <c r="K1136" s="64"/>
      <c r="L1136" s="64"/>
      <c r="M1136" s="64"/>
      <c r="N1136" s="64"/>
      <c r="O1136" s="64"/>
    </row>
    <row r="1137" spans="1:15" s="48" customFormat="1" ht="15" x14ac:dyDescent="0.2">
      <c r="A1137" s="44"/>
      <c r="B1137" s="45"/>
      <c r="C1137" s="46"/>
      <c r="D1137" s="46"/>
      <c r="E1137" s="47"/>
      <c r="F1137" s="47"/>
      <c r="G1137" s="47"/>
      <c r="H1137" s="47"/>
      <c r="I1137" s="47"/>
      <c r="J1137" s="53"/>
      <c r="K1137" s="64"/>
      <c r="L1137" s="64"/>
      <c r="M1137" s="64"/>
      <c r="N1137" s="64"/>
      <c r="O1137" s="64"/>
    </row>
    <row r="1138" spans="1:15" s="48" customFormat="1" ht="15" x14ac:dyDescent="0.2">
      <c r="A1138" s="44"/>
      <c r="B1138" s="45"/>
      <c r="C1138" s="46"/>
      <c r="D1138" s="46"/>
      <c r="E1138" s="47"/>
      <c r="F1138" s="47"/>
      <c r="G1138" s="47"/>
      <c r="H1138" s="47"/>
      <c r="I1138" s="47"/>
      <c r="J1138" s="53"/>
      <c r="K1138" s="64"/>
      <c r="L1138" s="64"/>
      <c r="M1138" s="64"/>
      <c r="N1138" s="64"/>
      <c r="O1138" s="64"/>
    </row>
    <row r="1139" spans="1:15" s="48" customFormat="1" ht="15" x14ac:dyDescent="0.2">
      <c r="A1139" s="44"/>
      <c r="B1139" s="45"/>
      <c r="C1139" s="46"/>
      <c r="D1139" s="46"/>
      <c r="E1139" s="47"/>
      <c r="F1139" s="47"/>
      <c r="G1139" s="47"/>
      <c r="H1139" s="47"/>
      <c r="I1139" s="47"/>
      <c r="J1139" s="53"/>
      <c r="K1139" s="64"/>
      <c r="L1139" s="64"/>
      <c r="M1139" s="64"/>
      <c r="N1139" s="64"/>
      <c r="O1139" s="64"/>
    </row>
    <row r="1140" spans="1:15" s="48" customFormat="1" ht="15" x14ac:dyDescent="0.2">
      <c r="A1140" s="44"/>
      <c r="B1140" s="45"/>
      <c r="C1140" s="46"/>
      <c r="D1140" s="46"/>
      <c r="E1140" s="47"/>
      <c r="F1140" s="47"/>
      <c r="G1140" s="47"/>
      <c r="H1140" s="47"/>
      <c r="I1140" s="47"/>
      <c r="J1140" s="53"/>
      <c r="K1140" s="64"/>
      <c r="L1140" s="64"/>
      <c r="M1140" s="64"/>
      <c r="N1140" s="64"/>
      <c r="O1140" s="64"/>
    </row>
    <row r="1141" spans="1:15" s="48" customFormat="1" ht="15" x14ac:dyDescent="0.2">
      <c r="A1141" s="44"/>
      <c r="B1141" s="45"/>
      <c r="C1141" s="46"/>
      <c r="D1141" s="46"/>
      <c r="E1141" s="47"/>
      <c r="F1141" s="47"/>
      <c r="G1141" s="47"/>
      <c r="H1141" s="47"/>
      <c r="I1141" s="47"/>
      <c r="J1141" s="53"/>
      <c r="K1141" s="64"/>
      <c r="L1141" s="64"/>
      <c r="M1141" s="64"/>
      <c r="N1141" s="64"/>
      <c r="O1141" s="64"/>
    </row>
    <row r="1142" spans="1:15" s="48" customFormat="1" ht="15" x14ac:dyDescent="0.2">
      <c r="A1142" s="44"/>
      <c r="B1142" s="45"/>
      <c r="C1142" s="46"/>
      <c r="D1142" s="46"/>
      <c r="E1142" s="47"/>
      <c r="F1142" s="47"/>
      <c r="G1142" s="47"/>
      <c r="H1142" s="47"/>
      <c r="I1142" s="47"/>
      <c r="J1142" s="53"/>
      <c r="K1142" s="64"/>
      <c r="L1142" s="64"/>
      <c r="M1142" s="64"/>
      <c r="N1142" s="64"/>
      <c r="O1142" s="64"/>
    </row>
    <row r="1143" spans="1:15" s="48" customFormat="1" ht="15" x14ac:dyDescent="0.2">
      <c r="A1143" s="44"/>
      <c r="B1143" s="45"/>
      <c r="C1143" s="46"/>
      <c r="D1143" s="46"/>
      <c r="E1143" s="47"/>
      <c r="F1143" s="47"/>
      <c r="G1143" s="47"/>
      <c r="H1143" s="47"/>
      <c r="I1143" s="47"/>
      <c r="J1143" s="53"/>
      <c r="K1143" s="64"/>
      <c r="L1143" s="64"/>
      <c r="M1143" s="64"/>
      <c r="N1143" s="64"/>
      <c r="O1143" s="64"/>
    </row>
    <row r="1144" spans="1:15" s="48" customFormat="1" ht="15" x14ac:dyDescent="0.2">
      <c r="A1144" s="44"/>
      <c r="B1144" s="45"/>
      <c r="C1144" s="46"/>
      <c r="D1144" s="46"/>
      <c r="E1144" s="47"/>
      <c r="F1144" s="47"/>
      <c r="G1144" s="47"/>
      <c r="H1144" s="47"/>
      <c r="I1144" s="47"/>
      <c r="J1144" s="53"/>
      <c r="K1144" s="64"/>
      <c r="L1144" s="64"/>
      <c r="M1144" s="64"/>
      <c r="N1144" s="64"/>
      <c r="O1144" s="64"/>
    </row>
    <row r="1145" spans="1:15" s="48" customFormat="1" ht="15" x14ac:dyDescent="0.2">
      <c r="A1145" s="44"/>
      <c r="B1145" s="45"/>
      <c r="C1145" s="46"/>
      <c r="D1145" s="46"/>
      <c r="E1145" s="47"/>
      <c r="F1145" s="47"/>
      <c r="G1145" s="47"/>
      <c r="H1145" s="47"/>
      <c r="I1145" s="47"/>
      <c r="J1145" s="53"/>
      <c r="K1145" s="64"/>
      <c r="L1145" s="64"/>
      <c r="M1145" s="64"/>
      <c r="N1145" s="64"/>
      <c r="O1145" s="64"/>
    </row>
    <row r="1146" spans="1:15" s="48" customFormat="1" ht="15" x14ac:dyDescent="0.2">
      <c r="A1146" s="44"/>
      <c r="B1146" s="45"/>
      <c r="C1146" s="46"/>
      <c r="D1146" s="46"/>
      <c r="E1146" s="47"/>
      <c r="F1146" s="47"/>
      <c r="G1146" s="47"/>
      <c r="H1146" s="47"/>
      <c r="I1146" s="47"/>
      <c r="J1146" s="53"/>
      <c r="K1146" s="64"/>
      <c r="L1146" s="64"/>
      <c r="M1146" s="64"/>
      <c r="N1146" s="64"/>
      <c r="O1146" s="64"/>
    </row>
    <row r="1147" spans="1:15" s="48" customFormat="1" ht="15" x14ac:dyDescent="0.2">
      <c r="A1147" s="44"/>
      <c r="B1147" s="45"/>
      <c r="C1147" s="46"/>
      <c r="D1147" s="46"/>
      <c r="E1147" s="47"/>
      <c r="F1147" s="47"/>
      <c r="G1147" s="47"/>
      <c r="H1147" s="47"/>
      <c r="I1147" s="47"/>
      <c r="J1147" s="53"/>
      <c r="K1147" s="64"/>
      <c r="L1147" s="64"/>
      <c r="M1147" s="64"/>
      <c r="N1147" s="64"/>
      <c r="O1147" s="64"/>
    </row>
    <row r="1148" spans="1:15" s="48" customFormat="1" ht="15" x14ac:dyDescent="0.2">
      <c r="A1148" s="44"/>
      <c r="B1148" s="45"/>
      <c r="C1148" s="46"/>
      <c r="D1148" s="46"/>
      <c r="E1148" s="47"/>
      <c r="F1148" s="47"/>
      <c r="G1148" s="47"/>
      <c r="H1148" s="47"/>
      <c r="I1148" s="47"/>
      <c r="J1148" s="53"/>
      <c r="K1148" s="64"/>
      <c r="L1148" s="64"/>
      <c r="M1148" s="64"/>
      <c r="N1148" s="64"/>
      <c r="O1148" s="64"/>
    </row>
    <row r="1149" spans="1:15" s="48" customFormat="1" ht="15" x14ac:dyDescent="0.2">
      <c r="A1149" s="44"/>
      <c r="B1149" s="45"/>
      <c r="C1149" s="46"/>
      <c r="D1149" s="46"/>
      <c r="E1149" s="47"/>
      <c r="F1149" s="47"/>
      <c r="G1149" s="47"/>
      <c r="H1149" s="47"/>
      <c r="I1149" s="47"/>
      <c r="J1149" s="53"/>
      <c r="K1149" s="64"/>
      <c r="L1149" s="64"/>
      <c r="M1149" s="64"/>
      <c r="N1149" s="64"/>
      <c r="O1149" s="64"/>
    </row>
    <row r="1150" spans="1:15" s="48" customFormat="1" ht="15" x14ac:dyDescent="0.2">
      <c r="A1150" s="44"/>
      <c r="B1150" s="45"/>
      <c r="C1150" s="46"/>
      <c r="D1150" s="46"/>
      <c r="E1150" s="47"/>
      <c r="F1150" s="47"/>
      <c r="G1150" s="47"/>
      <c r="H1150" s="47"/>
      <c r="I1150" s="47"/>
      <c r="J1150" s="53"/>
      <c r="K1150" s="64"/>
      <c r="L1150" s="64"/>
      <c r="M1150" s="64"/>
      <c r="N1150" s="64"/>
      <c r="O1150" s="64"/>
    </row>
    <row r="1151" spans="1:15" s="48" customFormat="1" ht="15" x14ac:dyDescent="0.2">
      <c r="A1151" s="44"/>
      <c r="B1151" s="45"/>
      <c r="C1151" s="46"/>
      <c r="D1151" s="46"/>
      <c r="E1151" s="47"/>
      <c r="F1151" s="47"/>
      <c r="G1151" s="47"/>
      <c r="H1151" s="47"/>
      <c r="I1151" s="47"/>
      <c r="J1151" s="53"/>
      <c r="K1151" s="64"/>
      <c r="L1151" s="64"/>
      <c r="M1151" s="64"/>
      <c r="N1151" s="64"/>
      <c r="O1151" s="64"/>
    </row>
    <row r="1152" spans="1:15" s="48" customFormat="1" ht="15" x14ac:dyDescent="0.2">
      <c r="A1152" s="44"/>
      <c r="B1152" s="45"/>
      <c r="C1152" s="46"/>
      <c r="D1152" s="46"/>
      <c r="E1152" s="47"/>
      <c r="F1152" s="47"/>
      <c r="G1152" s="47"/>
      <c r="H1152" s="47"/>
      <c r="I1152" s="47"/>
      <c r="J1152" s="53"/>
      <c r="K1152" s="64"/>
      <c r="L1152" s="64"/>
      <c r="M1152" s="64"/>
      <c r="N1152" s="64"/>
      <c r="O1152" s="64"/>
    </row>
    <row r="1153" spans="1:15" s="48" customFormat="1" ht="15" x14ac:dyDescent="0.2">
      <c r="A1153" s="44"/>
      <c r="B1153" s="45"/>
      <c r="C1153" s="46"/>
      <c r="D1153" s="46"/>
      <c r="E1153" s="47"/>
      <c r="F1153" s="47"/>
      <c r="G1153" s="47"/>
      <c r="H1153" s="47"/>
      <c r="I1153" s="47"/>
      <c r="J1153" s="53"/>
      <c r="K1153" s="64"/>
      <c r="L1153" s="64"/>
      <c r="M1153" s="64"/>
      <c r="N1153" s="64"/>
      <c r="O1153" s="64"/>
    </row>
    <row r="1154" spans="1:15" s="48" customFormat="1" ht="15" x14ac:dyDescent="0.2">
      <c r="A1154" s="44"/>
      <c r="B1154" s="45"/>
      <c r="C1154" s="46"/>
      <c r="D1154" s="46"/>
      <c r="E1154" s="47"/>
      <c r="F1154" s="47"/>
      <c r="G1154" s="47"/>
      <c r="H1154" s="47"/>
      <c r="I1154" s="47"/>
      <c r="J1154" s="53"/>
      <c r="K1154" s="64"/>
      <c r="L1154" s="64"/>
      <c r="M1154" s="64"/>
      <c r="N1154" s="64"/>
      <c r="O1154" s="64"/>
    </row>
    <row r="1155" spans="1:15" s="48" customFormat="1" ht="15" x14ac:dyDescent="0.2">
      <c r="A1155" s="44"/>
      <c r="B1155" s="45"/>
      <c r="C1155" s="46"/>
      <c r="D1155" s="46"/>
      <c r="E1155" s="47"/>
      <c r="F1155" s="47"/>
      <c r="G1155" s="47"/>
      <c r="H1155" s="47"/>
      <c r="I1155" s="47"/>
      <c r="J1155" s="53"/>
      <c r="K1155" s="64"/>
      <c r="L1155" s="64"/>
      <c r="M1155" s="64"/>
      <c r="N1155" s="64"/>
      <c r="O1155" s="64"/>
    </row>
    <row r="1156" spans="1:15" s="48" customFormat="1" ht="15" x14ac:dyDescent="0.2">
      <c r="A1156" s="44"/>
      <c r="B1156" s="45"/>
      <c r="C1156" s="46"/>
      <c r="D1156" s="46"/>
      <c r="E1156" s="47"/>
      <c r="F1156" s="47"/>
      <c r="G1156" s="47"/>
      <c r="H1156" s="47"/>
      <c r="I1156" s="47"/>
      <c r="J1156" s="53"/>
      <c r="K1156" s="64"/>
      <c r="L1156" s="64"/>
      <c r="M1156" s="64"/>
      <c r="N1156" s="64"/>
      <c r="O1156" s="64"/>
    </row>
    <row r="1157" spans="1:15" s="48" customFormat="1" ht="15" x14ac:dyDescent="0.2">
      <c r="A1157" s="44"/>
      <c r="B1157" s="45"/>
      <c r="C1157" s="46"/>
      <c r="D1157" s="46"/>
      <c r="E1157" s="47"/>
      <c r="F1157" s="47"/>
      <c r="G1157" s="47"/>
      <c r="H1157" s="47"/>
      <c r="I1157" s="47"/>
      <c r="J1157" s="53"/>
      <c r="K1157" s="64"/>
      <c r="L1157" s="64"/>
      <c r="M1157" s="64"/>
      <c r="N1157" s="64"/>
      <c r="O1157" s="64"/>
    </row>
    <row r="1158" spans="1:15" s="48" customFormat="1" ht="15" x14ac:dyDescent="0.2">
      <c r="A1158" s="44"/>
      <c r="B1158" s="45"/>
      <c r="C1158" s="46"/>
      <c r="D1158" s="46"/>
      <c r="E1158" s="47"/>
      <c r="F1158" s="47"/>
      <c r="G1158" s="47"/>
      <c r="H1158" s="47"/>
      <c r="I1158" s="47"/>
      <c r="J1158" s="53"/>
      <c r="K1158" s="64"/>
      <c r="L1158" s="64"/>
      <c r="M1158" s="64"/>
      <c r="N1158" s="64"/>
      <c r="O1158" s="64"/>
    </row>
    <row r="1159" spans="1:15" s="48" customFormat="1" ht="15" x14ac:dyDescent="0.2">
      <c r="A1159" s="44"/>
      <c r="B1159" s="45"/>
      <c r="C1159" s="46"/>
      <c r="D1159" s="46"/>
      <c r="E1159" s="47"/>
      <c r="F1159" s="47"/>
      <c r="G1159" s="47"/>
      <c r="H1159" s="47"/>
      <c r="I1159" s="47"/>
      <c r="J1159" s="53"/>
      <c r="K1159" s="64"/>
      <c r="L1159" s="64"/>
      <c r="M1159" s="64"/>
      <c r="N1159" s="64"/>
      <c r="O1159" s="64"/>
    </row>
    <row r="1160" spans="1:15" s="48" customFormat="1" ht="15" x14ac:dyDescent="0.2">
      <c r="A1160" s="44"/>
      <c r="B1160" s="45"/>
      <c r="C1160" s="46"/>
      <c r="D1160" s="46"/>
      <c r="E1160" s="47"/>
      <c r="F1160" s="47"/>
      <c r="G1160" s="47"/>
      <c r="H1160" s="47"/>
      <c r="I1160" s="47"/>
      <c r="J1160" s="53"/>
      <c r="K1160" s="64"/>
      <c r="L1160" s="64"/>
      <c r="M1160" s="64"/>
      <c r="N1160" s="64"/>
      <c r="O1160" s="64"/>
    </row>
    <row r="1161" spans="1:15" s="48" customFormat="1" ht="15" x14ac:dyDescent="0.2">
      <c r="A1161" s="44"/>
      <c r="B1161" s="45"/>
      <c r="C1161" s="46"/>
      <c r="D1161" s="46"/>
      <c r="E1161" s="47"/>
      <c r="F1161" s="47"/>
      <c r="G1161" s="47"/>
      <c r="H1161" s="47"/>
      <c r="I1161" s="47"/>
      <c r="J1161" s="53"/>
      <c r="K1161" s="64"/>
      <c r="L1161" s="64"/>
      <c r="M1161" s="64"/>
      <c r="N1161" s="64"/>
      <c r="O1161" s="64"/>
    </row>
    <row r="1162" spans="1:15" s="48" customFormat="1" ht="15" x14ac:dyDescent="0.2">
      <c r="A1162" s="44"/>
      <c r="B1162" s="45"/>
      <c r="C1162" s="46"/>
      <c r="D1162" s="46"/>
      <c r="E1162" s="47"/>
      <c r="F1162" s="47"/>
      <c r="G1162" s="47"/>
      <c r="H1162" s="47"/>
      <c r="I1162" s="47"/>
      <c r="J1162" s="53"/>
      <c r="K1162" s="64"/>
      <c r="L1162" s="64"/>
      <c r="M1162" s="64"/>
      <c r="N1162" s="64"/>
      <c r="O1162" s="64"/>
    </row>
    <row r="1163" spans="1:15" s="48" customFormat="1" ht="15" x14ac:dyDescent="0.2">
      <c r="A1163" s="44"/>
      <c r="B1163" s="45"/>
      <c r="C1163" s="46"/>
      <c r="D1163" s="46"/>
      <c r="E1163" s="47"/>
      <c r="F1163" s="47"/>
      <c r="G1163" s="47"/>
      <c r="H1163" s="47"/>
      <c r="I1163" s="47"/>
      <c r="J1163" s="53"/>
      <c r="K1163" s="64"/>
      <c r="L1163" s="64"/>
      <c r="M1163" s="64"/>
      <c r="N1163" s="64"/>
      <c r="O1163" s="64"/>
    </row>
    <row r="1164" spans="1:15" s="48" customFormat="1" ht="15" x14ac:dyDescent="0.2">
      <c r="A1164" s="44"/>
      <c r="B1164" s="45"/>
      <c r="C1164" s="46"/>
      <c r="D1164" s="46"/>
      <c r="E1164" s="47"/>
      <c r="F1164" s="47"/>
      <c r="G1164" s="47"/>
      <c r="H1164" s="47"/>
      <c r="I1164" s="47"/>
      <c r="J1164" s="53"/>
      <c r="K1164" s="64"/>
      <c r="L1164" s="64"/>
      <c r="M1164" s="64"/>
      <c r="N1164" s="64"/>
      <c r="O1164" s="64"/>
    </row>
    <row r="1165" spans="1:15" s="48" customFormat="1" ht="15" x14ac:dyDescent="0.2">
      <c r="A1165" s="44"/>
      <c r="B1165" s="45"/>
      <c r="C1165" s="46"/>
      <c r="D1165" s="46"/>
      <c r="E1165" s="47"/>
      <c r="F1165" s="47"/>
      <c r="G1165" s="47"/>
      <c r="H1165" s="47"/>
      <c r="I1165" s="47"/>
      <c r="J1165" s="53"/>
      <c r="K1165" s="64"/>
      <c r="L1165" s="64"/>
      <c r="M1165" s="64"/>
      <c r="N1165" s="64"/>
      <c r="O1165" s="64"/>
    </row>
    <row r="1166" spans="1:15" s="48" customFormat="1" ht="15" x14ac:dyDescent="0.2">
      <c r="A1166" s="44"/>
      <c r="B1166" s="45"/>
      <c r="C1166" s="46"/>
      <c r="D1166" s="46"/>
      <c r="E1166" s="47"/>
      <c r="F1166" s="47"/>
      <c r="G1166" s="47"/>
      <c r="H1166" s="47"/>
      <c r="I1166" s="47"/>
      <c r="J1166" s="53"/>
      <c r="K1166" s="64"/>
      <c r="L1166" s="64"/>
      <c r="M1166" s="64"/>
      <c r="N1166" s="64"/>
      <c r="O1166" s="64"/>
    </row>
    <row r="1167" spans="1:15" s="48" customFormat="1" ht="15" x14ac:dyDescent="0.2">
      <c r="A1167" s="44"/>
      <c r="B1167" s="45"/>
      <c r="C1167" s="46"/>
      <c r="D1167" s="46"/>
      <c r="E1167" s="47"/>
      <c r="F1167" s="47"/>
      <c r="G1167" s="47"/>
      <c r="H1167" s="47"/>
      <c r="I1167" s="47"/>
      <c r="J1167" s="53"/>
      <c r="K1167" s="64"/>
      <c r="L1167" s="64"/>
      <c r="M1167" s="64"/>
      <c r="N1167" s="64"/>
      <c r="O1167" s="64"/>
    </row>
    <row r="1168" spans="1:15" s="48" customFormat="1" ht="15" x14ac:dyDescent="0.2">
      <c r="A1168" s="44"/>
      <c r="B1168" s="45"/>
      <c r="C1168" s="46"/>
      <c r="D1168" s="46"/>
      <c r="E1168" s="47"/>
      <c r="F1168" s="47"/>
      <c r="G1168" s="47"/>
      <c r="H1168" s="47"/>
      <c r="I1168" s="47"/>
      <c r="J1168" s="53"/>
      <c r="K1168" s="64"/>
      <c r="L1168" s="64"/>
      <c r="M1168" s="64"/>
      <c r="N1168" s="64"/>
      <c r="O1168" s="64"/>
    </row>
    <row r="1169" spans="1:15" s="48" customFormat="1" ht="15" x14ac:dyDescent="0.2">
      <c r="A1169" s="44"/>
      <c r="B1169" s="45"/>
      <c r="C1169" s="46"/>
      <c r="D1169" s="46"/>
      <c r="E1169" s="47"/>
      <c r="F1169" s="47"/>
      <c r="G1169" s="47"/>
      <c r="H1169" s="47"/>
      <c r="I1169" s="47"/>
      <c r="J1169" s="53"/>
      <c r="K1169" s="64"/>
      <c r="L1169" s="64"/>
      <c r="M1169" s="64"/>
      <c r="N1169" s="64"/>
      <c r="O1169" s="64"/>
    </row>
    <row r="1170" spans="1:15" s="48" customFormat="1" ht="15" x14ac:dyDescent="0.2">
      <c r="A1170" s="44"/>
      <c r="B1170" s="45"/>
      <c r="C1170" s="46"/>
      <c r="D1170" s="46"/>
      <c r="E1170" s="47"/>
      <c r="F1170" s="47"/>
      <c r="G1170" s="47"/>
      <c r="H1170" s="47"/>
      <c r="I1170" s="47"/>
      <c r="J1170" s="53"/>
      <c r="K1170" s="64"/>
      <c r="L1170" s="64"/>
      <c r="M1170" s="64"/>
      <c r="N1170" s="64"/>
      <c r="O1170" s="64"/>
    </row>
    <row r="1171" spans="1:15" s="48" customFormat="1" ht="15" x14ac:dyDescent="0.2">
      <c r="A1171" s="44"/>
      <c r="B1171" s="45"/>
      <c r="C1171" s="46"/>
      <c r="D1171" s="46"/>
      <c r="E1171" s="47"/>
      <c r="F1171" s="47"/>
      <c r="G1171" s="47"/>
      <c r="H1171" s="47"/>
      <c r="I1171" s="47"/>
      <c r="J1171" s="53"/>
      <c r="K1171" s="64"/>
      <c r="L1171" s="64"/>
      <c r="M1171" s="64"/>
      <c r="N1171" s="64"/>
      <c r="O1171" s="64"/>
    </row>
    <row r="1172" spans="1:15" s="48" customFormat="1" ht="15" x14ac:dyDescent="0.2">
      <c r="A1172" s="44"/>
      <c r="B1172" s="45"/>
      <c r="C1172" s="46"/>
      <c r="D1172" s="46"/>
      <c r="E1172" s="47"/>
      <c r="F1172" s="47"/>
      <c r="G1172" s="47"/>
      <c r="H1172" s="47"/>
      <c r="I1172" s="47"/>
      <c r="J1172" s="53"/>
      <c r="K1172" s="64"/>
      <c r="L1172" s="64"/>
      <c r="M1172" s="64"/>
      <c r="N1172" s="64"/>
      <c r="O1172" s="64"/>
    </row>
    <row r="1173" spans="1:15" s="48" customFormat="1" ht="15" x14ac:dyDescent="0.2">
      <c r="A1173" s="44"/>
      <c r="B1173" s="45"/>
      <c r="C1173" s="46"/>
      <c r="D1173" s="46"/>
      <c r="E1173" s="47"/>
      <c r="F1173" s="47"/>
      <c r="G1173" s="47"/>
      <c r="H1173" s="47"/>
      <c r="I1173" s="47"/>
      <c r="J1173" s="53"/>
      <c r="K1173" s="64"/>
      <c r="L1173" s="64"/>
      <c r="M1173" s="64"/>
      <c r="N1173" s="64"/>
      <c r="O1173" s="64"/>
    </row>
    <row r="1174" spans="1:15" s="48" customFormat="1" ht="15" x14ac:dyDescent="0.2">
      <c r="A1174" s="44"/>
      <c r="B1174" s="45"/>
      <c r="C1174" s="46"/>
      <c r="D1174" s="46"/>
      <c r="E1174" s="47"/>
      <c r="F1174" s="47"/>
      <c r="G1174" s="47"/>
      <c r="H1174" s="47"/>
      <c r="I1174" s="47"/>
      <c r="J1174" s="53"/>
      <c r="K1174" s="64"/>
      <c r="L1174" s="64"/>
      <c r="M1174" s="64"/>
      <c r="N1174" s="64"/>
      <c r="O1174" s="64"/>
    </row>
    <row r="1175" spans="1:15" s="48" customFormat="1" ht="15" x14ac:dyDescent="0.2">
      <c r="A1175" s="44"/>
      <c r="B1175" s="45"/>
      <c r="C1175" s="46"/>
      <c r="D1175" s="46"/>
      <c r="E1175" s="47"/>
      <c r="F1175" s="47"/>
      <c r="G1175" s="47"/>
      <c r="H1175" s="47"/>
      <c r="I1175" s="47"/>
      <c r="J1175" s="53"/>
      <c r="K1175" s="64"/>
      <c r="L1175" s="64"/>
      <c r="M1175" s="64"/>
      <c r="N1175" s="64"/>
      <c r="O1175" s="64"/>
    </row>
    <row r="1176" spans="1:15" s="48" customFormat="1" ht="15" x14ac:dyDescent="0.2">
      <c r="A1176" s="44"/>
      <c r="B1176" s="45"/>
      <c r="C1176" s="46"/>
      <c r="D1176" s="46"/>
      <c r="E1176" s="47"/>
      <c r="F1176" s="47"/>
      <c r="G1176" s="47"/>
      <c r="H1176" s="47"/>
      <c r="I1176" s="47"/>
      <c r="J1176" s="53"/>
      <c r="K1176" s="64"/>
      <c r="L1176" s="64"/>
      <c r="M1176" s="64"/>
      <c r="N1176" s="64"/>
      <c r="O1176" s="64"/>
    </row>
    <row r="1177" spans="1:15" s="48" customFormat="1" ht="15" x14ac:dyDescent="0.2">
      <c r="A1177" s="44"/>
      <c r="B1177" s="45"/>
      <c r="C1177" s="46"/>
      <c r="D1177" s="46"/>
      <c r="E1177" s="47"/>
      <c r="F1177" s="47"/>
      <c r="G1177" s="47"/>
      <c r="H1177" s="47"/>
      <c r="I1177" s="47"/>
      <c r="J1177" s="53"/>
      <c r="K1177" s="64"/>
      <c r="L1177" s="64"/>
      <c r="M1177" s="64"/>
      <c r="N1177" s="64"/>
      <c r="O1177" s="64"/>
    </row>
    <row r="1178" spans="1:15" s="48" customFormat="1" ht="15" x14ac:dyDescent="0.2">
      <c r="A1178" s="44"/>
      <c r="B1178" s="45"/>
      <c r="C1178" s="46"/>
      <c r="D1178" s="46"/>
      <c r="E1178" s="47"/>
      <c r="F1178" s="47"/>
      <c r="G1178" s="47"/>
      <c r="H1178" s="47"/>
      <c r="I1178" s="47"/>
      <c r="J1178" s="53"/>
      <c r="K1178" s="64"/>
      <c r="L1178" s="64"/>
      <c r="M1178" s="64"/>
      <c r="N1178" s="64"/>
      <c r="O1178" s="64"/>
    </row>
    <row r="1179" spans="1:15" s="48" customFormat="1" ht="15" x14ac:dyDescent="0.2">
      <c r="A1179" s="44"/>
      <c r="B1179" s="45"/>
      <c r="C1179" s="46"/>
      <c r="D1179" s="46"/>
      <c r="E1179" s="47"/>
      <c r="F1179" s="47"/>
      <c r="G1179" s="47"/>
      <c r="H1179" s="47"/>
      <c r="I1179" s="47"/>
      <c r="J1179" s="53"/>
      <c r="K1179" s="64"/>
      <c r="L1179" s="64"/>
      <c r="M1179" s="64"/>
      <c r="N1179" s="64"/>
      <c r="O1179" s="64"/>
    </row>
    <row r="1180" spans="1:15" s="48" customFormat="1" ht="15" x14ac:dyDescent="0.2">
      <c r="A1180" s="44"/>
      <c r="B1180" s="45"/>
      <c r="C1180" s="46"/>
      <c r="D1180" s="46"/>
      <c r="E1180" s="47"/>
      <c r="F1180" s="47"/>
      <c r="G1180" s="47"/>
      <c r="H1180" s="47"/>
      <c r="I1180" s="47"/>
      <c r="J1180" s="53"/>
      <c r="K1180" s="64"/>
      <c r="L1180" s="64"/>
      <c r="M1180" s="64"/>
      <c r="N1180" s="64"/>
      <c r="O1180" s="64"/>
    </row>
    <row r="1181" spans="1:15" s="48" customFormat="1" ht="15" x14ac:dyDescent="0.2">
      <c r="A1181" s="44"/>
      <c r="B1181" s="45"/>
      <c r="C1181" s="46"/>
      <c r="D1181" s="46"/>
      <c r="E1181" s="47"/>
      <c r="F1181" s="47"/>
      <c r="G1181" s="47"/>
      <c r="H1181" s="47"/>
      <c r="I1181" s="47"/>
      <c r="J1181" s="53"/>
      <c r="K1181" s="64"/>
      <c r="L1181" s="64"/>
      <c r="M1181" s="64"/>
      <c r="N1181" s="64"/>
      <c r="O1181" s="64"/>
    </row>
    <row r="1182" spans="1:15" s="48" customFormat="1" ht="15" x14ac:dyDescent="0.2">
      <c r="A1182" s="44"/>
      <c r="B1182" s="45"/>
      <c r="C1182" s="46"/>
      <c r="D1182" s="46"/>
      <c r="E1182" s="47"/>
      <c r="F1182" s="47"/>
      <c r="G1182" s="47"/>
      <c r="H1182" s="47"/>
      <c r="I1182" s="47"/>
      <c r="J1182" s="53"/>
      <c r="K1182" s="64"/>
      <c r="L1182" s="64"/>
      <c r="M1182" s="64"/>
      <c r="N1182" s="64"/>
      <c r="O1182" s="64"/>
    </row>
    <row r="1183" spans="1:15" s="48" customFormat="1" ht="15" x14ac:dyDescent="0.2">
      <c r="A1183" s="44"/>
      <c r="B1183" s="45"/>
      <c r="C1183" s="46"/>
      <c r="D1183" s="46"/>
      <c r="E1183" s="47"/>
      <c r="F1183" s="47"/>
      <c r="G1183" s="47"/>
      <c r="H1183" s="47"/>
      <c r="I1183" s="47"/>
      <c r="J1183" s="53"/>
      <c r="K1183" s="64"/>
      <c r="L1183" s="64"/>
      <c r="M1183" s="64"/>
      <c r="N1183" s="64"/>
      <c r="O1183" s="64"/>
    </row>
    <row r="1184" spans="1:15" s="48" customFormat="1" ht="15" x14ac:dyDescent="0.2">
      <c r="A1184" s="44"/>
      <c r="B1184" s="45"/>
      <c r="C1184" s="46"/>
      <c r="D1184" s="46"/>
      <c r="E1184" s="47"/>
      <c r="F1184" s="47"/>
      <c r="G1184" s="47"/>
      <c r="H1184" s="47"/>
      <c r="I1184" s="47"/>
      <c r="J1184" s="53"/>
      <c r="K1184" s="64"/>
      <c r="L1184" s="64"/>
      <c r="M1184" s="64"/>
      <c r="N1184" s="64"/>
      <c r="O1184" s="64"/>
    </row>
    <row r="1185" spans="1:15" s="48" customFormat="1" ht="15" x14ac:dyDescent="0.2">
      <c r="A1185" s="44"/>
      <c r="B1185" s="45"/>
      <c r="C1185" s="46"/>
      <c r="D1185" s="46"/>
      <c r="E1185" s="47"/>
      <c r="F1185" s="47"/>
      <c r="G1185" s="47"/>
      <c r="H1185" s="47"/>
      <c r="I1185" s="47"/>
      <c r="J1185" s="53"/>
      <c r="K1185" s="64"/>
      <c r="L1185" s="64"/>
      <c r="M1185" s="64"/>
      <c r="N1185" s="64"/>
      <c r="O1185" s="64"/>
    </row>
    <row r="1186" spans="1:15" s="48" customFormat="1" ht="15" x14ac:dyDescent="0.2">
      <c r="A1186" s="44"/>
      <c r="B1186" s="45"/>
      <c r="C1186" s="46"/>
      <c r="D1186" s="46"/>
      <c r="E1186" s="47"/>
      <c r="F1186" s="47"/>
      <c r="G1186" s="47"/>
      <c r="H1186" s="47"/>
      <c r="I1186" s="47"/>
      <c r="J1186" s="53"/>
      <c r="K1186" s="64"/>
      <c r="L1186" s="64"/>
      <c r="M1186" s="64"/>
      <c r="N1186" s="64"/>
      <c r="O1186" s="64"/>
    </row>
    <row r="1187" spans="1:15" s="48" customFormat="1" ht="15" x14ac:dyDescent="0.2">
      <c r="A1187" s="44"/>
      <c r="B1187" s="45"/>
      <c r="C1187" s="46"/>
      <c r="D1187" s="46"/>
      <c r="E1187" s="47"/>
      <c r="F1187" s="47"/>
      <c r="G1187" s="47"/>
      <c r="H1187" s="47"/>
      <c r="I1187" s="47"/>
      <c r="J1187" s="53"/>
      <c r="K1187" s="64"/>
      <c r="L1187" s="64"/>
      <c r="M1187" s="64"/>
      <c r="N1187" s="64"/>
      <c r="O1187" s="64"/>
    </row>
    <row r="1188" spans="1:15" s="48" customFormat="1" ht="15" x14ac:dyDescent="0.2">
      <c r="A1188" s="44"/>
      <c r="B1188" s="45"/>
      <c r="C1188" s="46"/>
      <c r="D1188" s="46"/>
      <c r="E1188" s="47"/>
      <c r="F1188" s="47"/>
      <c r="G1188" s="47"/>
      <c r="H1188" s="47"/>
      <c r="I1188" s="47"/>
      <c r="J1188" s="53"/>
      <c r="K1188" s="64"/>
      <c r="L1188" s="64"/>
      <c r="M1188" s="64"/>
      <c r="N1188" s="64"/>
      <c r="O1188" s="64"/>
    </row>
    <row r="1189" spans="1:15" s="48" customFormat="1" ht="15" x14ac:dyDescent="0.2">
      <c r="A1189" s="44"/>
      <c r="B1189" s="45"/>
      <c r="C1189" s="46"/>
      <c r="D1189" s="46"/>
      <c r="E1189" s="47"/>
      <c r="F1189" s="47"/>
      <c r="G1189" s="47"/>
      <c r="H1189" s="47"/>
      <c r="I1189" s="47"/>
      <c r="J1189" s="53"/>
      <c r="K1189" s="64"/>
      <c r="L1189" s="64"/>
      <c r="M1189" s="64"/>
      <c r="N1189" s="64"/>
      <c r="O1189" s="64"/>
    </row>
    <row r="1190" spans="1:15" s="48" customFormat="1" ht="15" x14ac:dyDescent="0.2">
      <c r="A1190" s="44"/>
      <c r="B1190" s="45"/>
      <c r="C1190" s="46"/>
      <c r="D1190" s="46"/>
      <c r="E1190" s="47"/>
      <c r="F1190" s="47"/>
      <c r="G1190" s="47"/>
      <c r="H1190" s="47"/>
      <c r="I1190" s="47"/>
      <c r="J1190" s="53"/>
      <c r="K1190" s="64"/>
      <c r="L1190" s="64"/>
      <c r="M1190" s="64"/>
      <c r="N1190" s="64"/>
      <c r="O1190" s="64"/>
    </row>
    <row r="1191" spans="1:15" s="48" customFormat="1" ht="15" x14ac:dyDescent="0.2">
      <c r="A1191" s="44"/>
      <c r="B1191" s="45"/>
      <c r="C1191" s="46"/>
      <c r="D1191" s="46"/>
      <c r="E1191" s="47"/>
      <c r="F1191" s="47"/>
      <c r="G1191" s="47"/>
      <c r="H1191" s="47"/>
      <c r="I1191" s="47"/>
      <c r="J1191" s="53"/>
      <c r="K1191" s="64"/>
      <c r="L1191" s="64"/>
      <c r="M1191" s="64"/>
      <c r="N1191" s="64"/>
      <c r="O1191" s="64"/>
    </row>
    <row r="1192" spans="1:15" s="48" customFormat="1" ht="15" x14ac:dyDescent="0.2">
      <c r="A1192" s="44"/>
      <c r="B1192" s="45"/>
      <c r="C1192" s="46"/>
      <c r="D1192" s="46"/>
      <c r="E1192" s="47"/>
      <c r="F1192" s="47"/>
      <c r="G1192" s="47"/>
      <c r="H1192" s="47"/>
      <c r="I1192" s="47"/>
      <c r="J1192" s="53"/>
      <c r="K1192" s="64"/>
      <c r="L1192" s="64"/>
      <c r="M1192" s="64"/>
      <c r="N1192" s="64"/>
      <c r="O1192" s="64"/>
    </row>
    <row r="1193" spans="1:15" s="48" customFormat="1" ht="15" x14ac:dyDescent="0.2">
      <c r="A1193" s="44"/>
      <c r="B1193" s="45"/>
      <c r="C1193" s="46"/>
      <c r="D1193" s="46"/>
      <c r="E1193" s="47"/>
      <c r="F1193" s="47"/>
      <c r="G1193" s="47"/>
      <c r="H1193" s="47"/>
      <c r="I1193" s="47"/>
      <c r="J1193" s="53"/>
      <c r="K1193" s="64"/>
      <c r="L1193" s="64"/>
      <c r="M1193" s="64"/>
      <c r="N1193" s="64"/>
      <c r="O1193" s="64"/>
    </row>
    <row r="1194" spans="1:15" x14ac:dyDescent="0.2">
      <c r="K1194" s="91"/>
      <c r="L1194" s="94"/>
      <c r="M1194" s="91"/>
      <c r="N1194" s="92"/>
      <c r="O1194" s="92"/>
    </row>
    <row r="1195" spans="1:15" x14ac:dyDescent="0.2">
      <c r="K1195" s="91"/>
      <c r="L1195" s="94"/>
      <c r="M1195" s="91"/>
      <c r="N1195" s="92"/>
      <c r="O1195" s="92"/>
    </row>
    <row r="1196" spans="1:15" x14ac:dyDescent="0.2">
      <c r="K1196" s="91"/>
      <c r="L1196" s="94"/>
      <c r="M1196" s="91"/>
      <c r="N1196" s="92"/>
      <c r="O1196" s="92"/>
    </row>
    <row r="1197" spans="1:15" x14ac:dyDescent="0.2">
      <c r="K1197" s="91"/>
      <c r="L1197" s="94"/>
      <c r="M1197" s="91"/>
      <c r="N1197" s="92"/>
      <c r="O1197" s="92"/>
    </row>
    <row r="1198" spans="1:15" x14ac:dyDescent="0.2">
      <c r="K1198" s="91"/>
      <c r="L1198" s="94"/>
      <c r="M1198" s="91"/>
      <c r="N1198" s="92"/>
      <c r="O1198" s="92"/>
    </row>
    <row r="1199" spans="1:15" x14ac:dyDescent="0.2">
      <c r="K1199" s="91"/>
      <c r="L1199" s="94"/>
      <c r="M1199" s="91"/>
      <c r="N1199" s="92"/>
      <c r="O1199" s="92"/>
    </row>
    <row r="1200" spans="1:15" x14ac:dyDescent="0.2">
      <c r="K1200" s="91"/>
      <c r="L1200" s="94"/>
      <c r="M1200" s="91"/>
      <c r="N1200" s="92"/>
      <c r="O1200" s="92"/>
    </row>
    <row r="1201" spans="11:15" x14ac:dyDescent="0.2">
      <c r="K1201" s="91"/>
      <c r="L1201" s="94"/>
      <c r="M1201" s="91"/>
      <c r="N1201" s="92"/>
      <c r="O1201" s="92"/>
    </row>
    <row r="1202" spans="11:15" x14ac:dyDescent="0.2">
      <c r="K1202" s="91"/>
      <c r="L1202" s="94"/>
      <c r="M1202" s="91"/>
      <c r="N1202" s="92"/>
      <c r="O1202" s="92"/>
    </row>
    <row r="1203" spans="11:15" x14ac:dyDescent="0.2">
      <c r="K1203" s="91"/>
      <c r="L1203" s="94"/>
      <c r="M1203" s="91"/>
      <c r="N1203" s="92"/>
      <c r="O1203" s="92"/>
    </row>
    <row r="1204" spans="11:15" x14ac:dyDescent="0.2">
      <c r="K1204" s="91"/>
      <c r="L1204" s="94"/>
      <c r="M1204" s="91"/>
      <c r="N1204" s="92"/>
      <c r="O1204" s="92"/>
    </row>
    <row r="1205" spans="11:15" x14ac:dyDescent="0.2">
      <c r="K1205" s="91"/>
      <c r="L1205" s="94"/>
      <c r="M1205" s="91"/>
      <c r="N1205" s="92"/>
      <c r="O1205" s="92"/>
    </row>
    <row r="1206" spans="11:15" x14ac:dyDescent="0.2">
      <c r="K1206" s="91"/>
      <c r="L1206" s="94"/>
      <c r="M1206" s="91"/>
      <c r="N1206" s="92"/>
      <c r="O1206" s="92"/>
    </row>
    <row r="1207" spans="11:15" x14ac:dyDescent="0.2">
      <c r="K1207" s="91"/>
      <c r="L1207" s="94"/>
      <c r="M1207" s="91"/>
      <c r="N1207" s="92"/>
      <c r="O1207" s="92"/>
    </row>
    <row r="1208" spans="11:15" x14ac:dyDescent="0.2">
      <c r="K1208" s="91"/>
      <c r="L1208" s="94"/>
      <c r="M1208" s="91"/>
      <c r="N1208" s="92"/>
      <c r="O1208" s="92"/>
    </row>
    <row r="1209" spans="11:15" x14ac:dyDescent="0.2">
      <c r="K1209" s="91"/>
      <c r="L1209" s="94"/>
      <c r="M1209" s="91"/>
      <c r="N1209" s="92"/>
      <c r="O1209" s="92"/>
    </row>
    <row r="1210" spans="11:15" x14ac:dyDescent="0.2">
      <c r="K1210" s="91"/>
      <c r="L1210" s="94"/>
      <c r="M1210" s="91"/>
      <c r="N1210" s="92"/>
      <c r="O1210" s="92"/>
    </row>
    <row r="1211" spans="11:15" x14ac:dyDescent="0.2">
      <c r="K1211" s="91"/>
      <c r="L1211" s="94"/>
      <c r="M1211" s="91"/>
      <c r="N1211" s="92"/>
      <c r="O1211" s="92"/>
    </row>
    <row r="1212" spans="11:15" x14ac:dyDescent="0.2">
      <c r="K1212" s="91"/>
      <c r="L1212" s="94"/>
      <c r="M1212" s="91"/>
      <c r="N1212" s="92"/>
      <c r="O1212" s="92"/>
    </row>
    <row r="1213" spans="11:15" x14ac:dyDescent="0.2">
      <c r="K1213" s="91"/>
      <c r="L1213" s="94"/>
      <c r="M1213" s="91"/>
      <c r="N1213" s="92"/>
      <c r="O1213" s="92"/>
    </row>
    <row r="1214" spans="11:15" x14ac:dyDescent="0.2">
      <c r="K1214" s="91"/>
      <c r="L1214" s="94"/>
      <c r="M1214" s="91"/>
      <c r="N1214" s="92"/>
      <c r="O1214" s="92"/>
    </row>
    <row r="1215" spans="11:15" x14ac:dyDescent="0.2">
      <c r="K1215" s="91"/>
      <c r="L1215" s="94"/>
      <c r="M1215" s="91"/>
      <c r="N1215" s="92"/>
      <c r="O1215" s="92"/>
    </row>
    <row r="1216" spans="11:15" x14ac:dyDescent="0.2">
      <c r="K1216" s="91"/>
      <c r="L1216" s="94"/>
      <c r="M1216" s="91"/>
      <c r="N1216" s="92"/>
      <c r="O1216" s="92"/>
    </row>
    <row r="1217" spans="11:15" x14ac:dyDescent="0.2">
      <c r="K1217" s="91"/>
      <c r="L1217" s="94"/>
      <c r="M1217" s="91"/>
      <c r="N1217" s="92"/>
      <c r="O1217" s="92"/>
    </row>
    <row r="1218" spans="11:15" x14ac:dyDescent="0.2">
      <c r="K1218" s="91"/>
      <c r="L1218" s="94"/>
      <c r="M1218" s="91"/>
      <c r="N1218" s="92"/>
      <c r="O1218" s="92"/>
    </row>
    <row r="1219" spans="11:15" x14ac:dyDescent="0.2">
      <c r="K1219" s="91"/>
      <c r="L1219" s="94"/>
      <c r="M1219" s="91"/>
      <c r="N1219" s="92"/>
      <c r="O1219" s="92"/>
    </row>
    <row r="1220" spans="11:15" x14ac:dyDescent="0.2">
      <c r="K1220" s="91"/>
      <c r="L1220" s="94"/>
      <c r="M1220" s="91"/>
      <c r="N1220" s="92"/>
      <c r="O1220" s="92"/>
    </row>
    <row r="1221" spans="11:15" x14ac:dyDescent="0.2">
      <c r="K1221" s="91"/>
      <c r="L1221" s="94"/>
      <c r="M1221" s="91"/>
      <c r="N1221" s="92"/>
      <c r="O1221" s="92"/>
    </row>
    <row r="1222" spans="11:15" x14ac:dyDescent="0.2">
      <c r="K1222" s="91"/>
      <c r="L1222" s="94"/>
      <c r="M1222" s="91"/>
      <c r="N1222" s="92"/>
      <c r="O1222" s="92"/>
    </row>
    <row r="1223" spans="11:15" x14ac:dyDescent="0.2">
      <c r="K1223" s="91"/>
      <c r="L1223" s="94"/>
      <c r="M1223" s="91"/>
      <c r="N1223" s="92"/>
      <c r="O1223" s="92"/>
    </row>
    <row r="1224" spans="11:15" x14ac:dyDescent="0.2">
      <c r="K1224" s="91"/>
      <c r="L1224" s="94"/>
      <c r="M1224" s="91"/>
      <c r="N1224" s="92"/>
      <c r="O1224" s="92"/>
    </row>
    <row r="1225" spans="11:15" x14ac:dyDescent="0.2">
      <c r="K1225" s="91"/>
      <c r="L1225" s="94"/>
      <c r="M1225" s="91"/>
      <c r="N1225" s="92"/>
      <c r="O1225" s="92"/>
    </row>
    <row r="1226" spans="11:15" x14ac:dyDescent="0.2">
      <c r="K1226" s="91"/>
      <c r="L1226" s="94"/>
      <c r="M1226" s="91"/>
      <c r="N1226" s="92"/>
      <c r="O1226" s="92"/>
    </row>
    <row r="1227" spans="11:15" x14ac:dyDescent="0.2">
      <c r="K1227" s="91"/>
      <c r="L1227" s="94"/>
      <c r="M1227" s="91"/>
      <c r="N1227" s="92"/>
      <c r="O1227" s="92"/>
    </row>
    <row r="1228" spans="11:15" x14ac:dyDescent="0.2">
      <c r="K1228" s="91"/>
      <c r="L1228" s="94"/>
      <c r="M1228" s="91"/>
      <c r="N1228" s="92"/>
      <c r="O1228" s="92"/>
    </row>
    <row r="1229" spans="11:15" x14ac:dyDescent="0.2">
      <c r="K1229" s="91"/>
      <c r="L1229" s="94"/>
      <c r="M1229" s="91"/>
      <c r="N1229" s="92"/>
      <c r="O1229" s="92"/>
    </row>
    <row r="1230" spans="11:15" x14ac:dyDescent="0.2">
      <c r="K1230" s="91"/>
      <c r="L1230" s="94"/>
      <c r="M1230" s="91"/>
      <c r="N1230" s="92"/>
      <c r="O1230" s="92"/>
    </row>
    <row r="1231" spans="11:15" x14ac:dyDescent="0.2">
      <c r="K1231" s="91"/>
      <c r="L1231" s="94"/>
      <c r="M1231" s="91"/>
      <c r="N1231" s="92"/>
      <c r="O1231" s="92"/>
    </row>
    <row r="1232" spans="11:15" x14ac:dyDescent="0.2">
      <c r="K1232" s="91"/>
      <c r="L1232" s="94"/>
      <c r="M1232" s="91"/>
      <c r="N1232" s="92"/>
      <c r="O1232" s="92"/>
    </row>
    <row r="1233" spans="11:15" x14ac:dyDescent="0.2">
      <c r="K1233" s="91"/>
      <c r="L1233" s="94"/>
      <c r="M1233" s="91"/>
      <c r="N1233" s="92"/>
      <c r="O1233" s="92"/>
    </row>
    <row r="1234" spans="11:15" x14ac:dyDescent="0.2">
      <c r="K1234" s="91"/>
      <c r="L1234" s="94"/>
      <c r="M1234" s="91"/>
      <c r="N1234" s="92"/>
      <c r="O1234" s="92"/>
    </row>
    <row r="1235" spans="11:15" x14ac:dyDescent="0.2">
      <c r="K1235" s="91"/>
      <c r="L1235" s="94"/>
      <c r="M1235" s="91"/>
      <c r="N1235" s="92"/>
      <c r="O1235" s="92"/>
    </row>
    <row r="1236" spans="11:15" x14ac:dyDescent="0.2">
      <c r="K1236" s="91"/>
      <c r="L1236" s="94"/>
      <c r="M1236" s="91"/>
      <c r="N1236" s="92"/>
      <c r="O1236" s="92"/>
    </row>
    <row r="1237" spans="11:15" x14ac:dyDescent="0.2">
      <c r="K1237" s="91"/>
      <c r="L1237" s="94"/>
      <c r="M1237" s="91"/>
      <c r="N1237" s="92"/>
      <c r="O1237" s="92"/>
    </row>
    <row r="1238" spans="11:15" x14ac:dyDescent="0.2">
      <c r="K1238" s="91"/>
      <c r="L1238" s="94"/>
      <c r="M1238" s="91"/>
      <c r="N1238" s="92"/>
      <c r="O1238" s="92"/>
    </row>
    <row r="1239" spans="11:15" x14ac:dyDescent="0.2">
      <c r="K1239" s="91"/>
      <c r="L1239" s="94"/>
      <c r="M1239" s="91"/>
      <c r="N1239" s="92"/>
      <c r="O1239" s="92"/>
    </row>
    <row r="1240" spans="11:15" x14ac:dyDescent="0.2">
      <c r="K1240" s="91"/>
      <c r="L1240" s="94"/>
      <c r="M1240" s="91"/>
      <c r="N1240" s="92"/>
      <c r="O1240" s="92"/>
    </row>
    <row r="1241" spans="11:15" x14ac:dyDescent="0.2">
      <c r="K1241" s="91"/>
      <c r="L1241" s="94"/>
      <c r="M1241" s="91"/>
      <c r="N1241" s="92"/>
      <c r="O1241" s="92"/>
    </row>
    <row r="1242" spans="11:15" x14ac:dyDescent="0.2">
      <c r="K1242" s="91"/>
      <c r="L1242" s="94"/>
      <c r="M1242" s="91"/>
      <c r="N1242" s="92"/>
      <c r="O1242" s="92"/>
    </row>
    <row r="1243" spans="11:15" x14ac:dyDescent="0.2">
      <c r="K1243" s="91"/>
      <c r="L1243" s="94"/>
      <c r="M1243" s="91"/>
      <c r="N1243" s="92"/>
      <c r="O1243" s="92"/>
    </row>
    <row r="1244" spans="11:15" x14ac:dyDescent="0.2">
      <c r="K1244" s="91"/>
      <c r="L1244" s="94"/>
      <c r="M1244" s="91"/>
      <c r="N1244" s="92"/>
      <c r="O1244" s="92"/>
    </row>
    <row r="1245" spans="11:15" x14ac:dyDescent="0.2">
      <c r="K1245" s="91"/>
      <c r="L1245" s="94"/>
      <c r="M1245" s="91"/>
      <c r="N1245" s="92"/>
      <c r="O1245" s="92"/>
    </row>
    <row r="1246" spans="11:15" x14ac:dyDescent="0.2">
      <c r="K1246" s="91"/>
      <c r="L1246" s="94"/>
      <c r="M1246" s="91"/>
      <c r="N1246" s="92"/>
      <c r="O1246" s="92"/>
    </row>
    <row r="1247" spans="11:15" x14ac:dyDescent="0.2">
      <c r="K1247" s="91"/>
      <c r="L1247" s="94"/>
      <c r="M1247" s="91"/>
      <c r="N1247" s="92"/>
      <c r="O1247" s="92"/>
    </row>
    <row r="1248" spans="11:15" x14ac:dyDescent="0.2">
      <c r="K1248" s="91"/>
      <c r="L1248" s="94"/>
      <c r="M1248" s="91"/>
      <c r="N1248" s="92"/>
      <c r="O1248" s="92"/>
    </row>
    <row r="1249" spans="11:15" x14ac:dyDescent="0.2">
      <c r="K1249" s="91"/>
      <c r="L1249" s="94"/>
      <c r="M1249" s="91"/>
      <c r="N1249" s="92"/>
      <c r="O1249" s="92"/>
    </row>
    <row r="1250" spans="11:15" x14ac:dyDescent="0.2">
      <c r="K1250" s="91"/>
      <c r="L1250" s="94"/>
      <c r="M1250" s="91"/>
      <c r="N1250" s="92"/>
      <c r="O1250" s="92"/>
    </row>
    <row r="1251" spans="11:15" x14ac:dyDescent="0.2">
      <c r="K1251" s="91"/>
      <c r="L1251" s="94"/>
      <c r="M1251" s="91"/>
      <c r="N1251" s="92"/>
      <c r="O1251" s="92"/>
    </row>
    <row r="1252" spans="11:15" x14ac:dyDescent="0.2">
      <c r="K1252" s="91"/>
      <c r="L1252" s="94"/>
      <c r="M1252" s="91"/>
      <c r="N1252" s="92"/>
      <c r="O1252" s="92"/>
    </row>
    <row r="1253" spans="11:15" x14ac:dyDescent="0.2">
      <c r="K1253" s="91"/>
      <c r="L1253" s="94"/>
      <c r="M1253" s="91"/>
      <c r="N1253" s="92"/>
      <c r="O1253" s="92"/>
    </row>
    <row r="1254" spans="11:15" x14ac:dyDescent="0.2">
      <c r="K1254" s="91"/>
      <c r="L1254" s="94"/>
      <c r="M1254" s="91"/>
      <c r="N1254" s="92"/>
      <c r="O1254" s="92"/>
    </row>
    <row r="1255" spans="11:15" x14ac:dyDescent="0.2">
      <c r="K1255" s="91"/>
      <c r="L1255" s="94"/>
      <c r="M1255" s="91"/>
      <c r="N1255" s="92"/>
      <c r="O1255" s="92"/>
    </row>
    <row r="1256" spans="11:15" x14ac:dyDescent="0.2">
      <c r="K1256" s="91"/>
      <c r="L1256" s="94"/>
      <c r="M1256" s="91"/>
      <c r="N1256" s="92"/>
      <c r="O1256" s="92"/>
    </row>
    <row r="1257" spans="11:15" x14ac:dyDescent="0.2">
      <c r="K1257" s="91"/>
      <c r="L1257" s="94"/>
      <c r="M1257" s="91"/>
      <c r="N1257" s="92"/>
      <c r="O1257" s="92"/>
    </row>
    <row r="1258" spans="11:15" x14ac:dyDescent="0.2">
      <c r="K1258" s="91"/>
      <c r="L1258" s="94"/>
      <c r="M1258" s="91"/>
      <c r="N1258" s="92"/>
      <c r="O1258" s="92"/>
    </row>
    <row r="1259" spans="11:15" x14ac:dyDescent="0.2">
      <c r="K1259" s="91"/>
      <c r="L1259" s="94"/>
      <c r="M1259" s="91"/>
      <c r="N1259" s="92"/>
      <c r="O1259" s="92"/>
    </row>
    <row r="1260" spans="11:15" x14ac:dyDescent="0.2">
      <c r="K1260" s="91"/>
      <c r="L1260" s="94"/>
      <c r="M1260" s="91"/>
      <c r="N1260" s="92"/>
      <c r="O1260" s="92"/>
    </row>
    <row r="1261" spans="11:15" x14ac:dyDescent="0.2">
      <c r="K1261" s="91"/>
      <c r="L1261" s="94"/>
      <c r="M1261" s="91"/>
      <c r="N1261" s="92"/>
      <c r="O1261" s="92"/>
    </row>
    <row r="1262" spans="11:15" x14ac:dyDescent="0.2">
      <c r="K1262" s="91"/>
      <c r="L1262" s="94"/>
      <c r="M1262" s="91"/>
      <c r="N1262" s="92"/>
      <c r="O1262" s="92"/>
    </row>
    <row r="1263" spans="11:15" x14ac:dyDescent="0.2">
      <c r="K1263" s="91"/>
      <c r="L1263" s="94"/>
      <c r="M1263" s="91"/>
      <c r="N1263" s="92"/>
      <c r="O1263" s="92"/>
    </row>
    <row r="1264" spans="11:15" x14ac:dyDescent="0.2">
      <c r="K1264" s="91"/>
      <c r="L1264" s="94"/>
      <c r="M1264" s="91"/>
      <c r="N1264" s="92"/>
      <c r="O1264" s="92"/>
    </row>
    <row r="1265" spans="11:15" x14ac:dyDescent="0.2">
      <c r="K1265" s="91"/>
      <c r="L1265" s="94"/>
      <c r="M1265" s="91"/>
      <c r="N1265" s="92"/>
      <c r="O1265" s="92"/>
    </row>
    <row r="1266" spans="11:15" x14ac:dyDescent="0.2">
      <c r="K1266" s="91"/>
      <c r="L1266" s="94"/>
      <c r="M1266" s="91"/>
      <c r="N1266" s="92"/>
      <c r="O1266" s="92"/>
    </row>
    <row r="1267" spans="11:15" x14ac:dyDescent="0.2">
      <c r="K1267" s="91"/>
      <c r="L1267" s="94"/>
      <c r="M1267" s="91"/>
      <c r="N1267" s="92"/>
      <c r="O1267" s="92"/>
    </row>
    <row r="1268" spans="11:15" x14ac:dyDescent="0.2">
      <c r="K1268" s="91"/>
      <c r="L1268" s="94"/>
      <c r="M1268" s="91"/>
      <c r="N1268" s="92"/>
      <c r="O1268" s="92"/>
    </row>
    <row r="1269" spans="11:15" x14ac:dyDescent="0.2">
      <c r="K1269" s="91"/>
      <c r="L1269" s="94"/>
      <c r="M1269" s="91"/>
      <c r="N1269" s="92"/>
      <c r="O1269" s="92"/>
    </row>
    <row r="1270" spans="11:15" x14ac:dyDescent="0.2">
      <c r="K1270" s="91"/>
      <c r="L1270" s="94"/>
      <c r="M1270" s="91"/>
      <c r="N1270" s="92"/>
      <c r="O1270" s="92"/>
    </row>
    <row r="1271" spans="11:15" x14ac:dyDescent="0.2">
      <c r="K1271" s="91"/>
      <c r="L1271" s="94"/>
      <c r="M1271" s="91"/>
      <c r="N1271" s="92"/>
      <c r="O1271" s="92"/>
    </row>
    <row r="1272" spans="11:15" x14ac:dyDescent="0.2">
      <c r="K1272" s="91"/>
      <c r="L1272" s="94"/>
      <c r="M1272" s="91"/>
      <c r="N1272" s="92"/>
      <c r="O1272" s="92"/>
    </row>
    <row r="1273" spans="11:15" x14ac:dyDescent="0.2">
      <c r="K1273" s="91"/>
      <c r="L1273" s="94"/>
      <c r="M1273" s="91"/>
      <c r="N1273" s="92"/>
      <c r="O1273" s="92"/>
    </row>
    <row r="1274" spans="11:15" x14ac:dyDescent="0.2">
      <c r="K1274" s="91"/>
      <c r="L1274" s="94"/>
      <c r="M1274" s="91"/>
      <c r="N1274" s="92"/>
      <c r="O1274" s="92"/>
    </row>
    <row r="1275" spans="11:15" x14ac:dyDescent="0.2">
      <c r="K1275" s="91"/>
      <c r="L1275" s="94"/>
      <c r="M1275" s="91"/>
      <c r="N1275" s="92"/>
      <c r="O1275" s="92"/>
    </row>
    <row r="1276" spans="11:15" x14ac:dyDescent="0.2">
      <c r="K1276" s="91"/>
      <c r="L1276" s="94"/>
      <c r="M1276" s="91"/>
      <c r="N1276" s="92"/>
      <c r="O1276" s="92"/>
    </row>
    <row r="1277" spans="11:15" x14ac:dyDescent="0.2">
      <c r="K1277" s="91"/>
      <c r="L1277" s="94"/>
      <c r="M1277" s="91"/>
      <c r="N1277" s="92"/>
      <c r="O1277" s="92"/>
    </row>
    <row r="1278" spans="11:15" x14ac:dyDescent="0.2">
      <c r="K1278" s="91"/>
      <c r="L1278" s="94"/>
      <c r="M1278" s="91"/>
      <c r="N1278" s="92"/>
      <c r="O1278" s="92"/>
    </row>
    <row r="1279" spans="11:15" x14ac:dyDescent="0.2">
      <c r="K1279" s="91"/>
      <c r="L1279" s="94"/>
      <c r="M1279" s="91"/>
      <c r="N1279" s="92"/>
      <c r="O1279" s="92"/>
    </row>
    <row r="1280" spans="11:15" x14ac:dyDescent="0.2">
      <c r="K1280" s="91"/>
      <c r="L1280" s="94"/>
      <c r="M1280" s="91"/>
      <c r="N1280" s="92"/>
      <c r="O1280" s="92"/>
    </row>
    <row r="1281" spans="11:15" x14ac:dyDescent="0.2">
      <c r="K1281" s="91"/>
      <c r="L1281" s="94"/>
      <c r="M1281" s="91"/>
      <c r="N1281" s="92"/>
      <c r="O1281" s="92"/>
    </row>
    <row r="1282" spans="11:15" x14ac:dyDescent="0.2">
      <c r="K1282" s="91"/>
      <c r="L1282" s="94"/>
      <c r="M1282" s="91"/>
      <c r="N1282" s="92"/>
      <c r="O1282" s="92"/>
    </row>
    <row r="1283" spans="11:15" x14ac:dyDescent="0.2">
      <c r="K1283" s="91"/>
      <c r="L1283" s="94"/>
      <c r="M1283" s="91"/>
      <c r="N1283" s="92"/>
      <c r="O1283" s="92"/>
    </row>
    <row r="1284" spans="11:15" x14ac:dyDescent="0.2">
      <c r="K1284" s="91"/>
      <c r="L1284" s="94"/>
      <c r="M1284" s="91"/>
      <c r="N1284" s="92"/>
      <c r="O1284" s="92"/>
    </row>
    <row r="1285" spans="11:15" x14ac:dyDescent="0.2">
      <c r="K1285" s="91"/>
      <c r="L1285" s="94"/>
      <c r="M1285" s="91"/>
      <c r="N1285" s="92"/>
      <c r="O1285" s="92"/>
    </row>
    <row r="1286" spans="11:15" x14ac:dyDescent="0.2">
      <c r="K1286" s="91"/>
      <c r="L1286" s="94"/>
      <c r="M1286" s="91"/>
      <c r="N1286" s="92"/>
      <c r="O1286" s="92"/>
    </row>
    <row r="1287" spans="11:15" x14ac:dyDescent="0.2">
      <c r="K1287" s="91"/>
      <c r="L1287" s="94"/>
      <c r="M1287" s="91"/>
      <c r="N1287" s="92"/>
      <c r="O1287" s="92"/>
    </row>
    <row r="1288" spans="11:15" x14ac:dyDescent="0.2">
      <c r="K1288" s="91"/>
      <c r="L1288" s="94"/>
      <c r="M1288" s="91"/>
      <c r="N1288" s="92"/>
      <c r="O1288" s="92"/>
    </row>
    <row r="1289" spans="11:15" x14ac:dyDescent="0.2">
      <c r="K1289" s="91"/>
      <c r="L1289" s="94"/>
      <c r="M1289" s="91"/>
      <c r="N1289" s="92"/>
      <c r="O1289" s="92"/>
    </row>
    <row r="1290" spans="11:15" x14ac:dyDescent="0.2">
      <c r="K1290" s="91"/>
      <c r="L1290" s="94"/>
      <c r="M1290" s="91"/>
      <c r="N1290" s="92"/>
      <c r="O1290" s="92"/>
    </row>
    <row r="1291" spans="11:15" x14ac:dyDescent="0.2">
      <c r="K1291" s="91"/>
      <c r="L1291" s="94"/>
      <c r="M1291" s="91"/>
      <c r="N1291" s="92"/>
      <c r="O1291" s="92"/>
    </row>
    <row r="1292" spans="11:15" x14ac:dyDescent="0.2">
      <c r="K1292" s="91"/>
      <c r="L1292" s="94"/>
      <c r="M1292" s="91"/>
      <c r="N1292" s="92"/>
      <c r="O1292" s="92"/>
    </row>
    <row r="1293" spans="11:15" x14ac:dyDescent="0.2">
      <c r="K1293" s="91"/>
      <c r="L1293" s="94"/>
      <c r="M1293" s="91"/>
      <c r="N1293" s="92"/>
      <c r="O1293" s="92"/>
    </row>
    <row r="1294" spans="11:15" x14ac:dyDescent="0.2">
      <c r="K1294" s="91"/>
      <c r="L1294" s="94"/>
      <c r="M1294" s="91"/>
      <c r="N1294" s="92"/>
      <c r="O1294" s="92"/>
    </row>
    <row r="1295" spans="11:15" x14ac:dyDescent="0.2">
      <c r="K1295" s="91"/>
      <c r="L1295" s="94"/>
      <c r="M1295" s="91"/>
      <c r="N1295" s="92"/>
      <c r="O1295" s="92"/>
    </row>
    <row r="1296" spans="11:15" x14ac:dyDescent="0.2">
      <c r="K1296" s="91"/>
      <c r="L1296" s="94"/>
      <c r="M1296" s="91"/>
      <c r="N1296" s="92"/>
      <c r="O1296" s="92"/>
    </row>
    <row r="1297" spans="11:15" x14ac:dyDescent="0.2">
      <c r="K1297" s="91"/>
      <c r="L1297" s="94"/>
      <c r="M1297" s="91"/>
      <c r="N1297" s="92"/>
      <c r="O1297" s="92"/>
    </row>
    <row r="1298" spans="11:15" x14ac:dyDescent="0.2">
      <c r="K1298" s="91"/>
      <c r="L1298" s="94"/>
      <c r="M1298" s="91"/>
      <c r="N1298" s="92"/>
      <c r="O1298" s="92"/>
    </row>
    <row r="1299" spans="11:15" x14ac:dyDescent="0.2">
      <c r="K1299" s="91"/>
      <c r="L1299" s="94"/>
      <c r="M1299" s="91"/>
      <c r="N1299" s="92"/>
      <c r="O1299" s="92"/>
    </row>
    <row r="1300" spans="11:15" x14ac:dyDescent="0.2">
      <c r="K1300" s="91"/>
      <c r="L1300" s="94"/>
      <c r="M1300" s="91"/>
      <c r="N1300" s="92"/>
      <c r="O1300" s="92"/>
    </row>
    <row r="1301" spans="11:15" x14ac:dyDescent="0.2">
      <c r="K1301" s="91"/>
      <c r="L1301" s="94"/>
      <c r="M1301" s="91"/>
      <c r="N1301" s="92"/>
      <c r="O1301" s="92"/>
    </row>
    <row r="1302" spans="11:15" x14ac:dyDescent="0.2">
      <c r="K1302" s="91"/>
      <c r="L1302" s="94"/>
      <c r="M1302" s="91"/>
      <c r="N1302" s="92"/>
      <c r="O1302" s="92"/>
    </row>
    <row r="1303" spans="11:15" x14ac:dyDescent="0.2">
      <c r="K1303" s="91"/>
      <c r="L1303" s="94"/>
      <c r="M1303" s="91"/>
      <c r="N1303" s="92"/>
      <c r="O1303" s="92"/>
    </row>
    <row r="1304" spans="11:15" x14ac:dyDescent="0.2">
      <c r="K1304" s="91"/>
      <c r="L1304" s="94"/>
      <c r="M1304" s="91"/>
      <c r="N1304" s="92"/>
      <c r="O1304" s="92"/>
    </row>
    <row r="1305" spans="11:15" x14ac:dyDescent="0.2">
      <c r="K1305" s="91"/>
      <c r="L1305" s="94"/>
      <c r="M1305" s="91"/>
      <c r="N1305" s="92"/>
      <c r="O1305" s="92"/>
    </row>
    <row r="1306" spans="11:15" x14ac:dyDescent="0.2">
      <c r="K1306" s="91"/>
      <c r="L1306" s="94"/>
      <c r="M1306" s="91"/>
      <c r="N1306" s="92"/>
      <c r="O1306" s="92"/>
    </row>
    <row r="1307" spans="11:15" x14ac:dyDescent="0.2">
      <c r="K1307" s="91"/>
      <c r="L1307" s="94"/>
      <c r="M1307" s="91"/>
      <c r="N1307" s="92"/>
      <c r="O1307" s="92"/>
    </row>
    <row r="1308" spans="11:15" x14ac:dyDescent="0.2">
      <c r="K1308" s="91"/>
      <c r="L1308" s="94"/>
      <c r="M1308" s="91"/>
      <c r="N1308" s="92"/>
      <c r="O1308" s="92"/>
    </row>
    <row r="1309" spans="11:15" x14ac:dyDescent="0.2">
      <c r="K1309" s="91"/>
      <c r="L1309" s="94"/>
      <c r="M1309" s="91"/>
      <c r="N1309" s="92"/>
      <c r="O1309" s="92"/>
    </row>
    <row r="1310" spans="11:15" x14ac:dyDescent="0.2">
      <c r="K1310" s="91"/>
      <c r="L1310" s="94"/>
      <c r="M1310" s="91"/>
      <c r="N1310" s="92"/>
      <c r="O1310" s="92"/>
    </row>
    <row r="1311" spans="11:15" x14ac:dyDescent="0.2">
      <c r="K1311" s="91"/>
      <c r="L1311" s="94"/>
      <c r="M1311" s="91"/>
      <c r="N1311" s="92"/>
      <c r="O1311" s="92"/>
    </row>
    <row r="1312" spans="11:15" x14ac:dyDescent="0.2">
      <c r="K1312" s="91"/>
      <c r="L1312" s="94"/>
      <c r="M1312" s="91"/>
      <c r="N1312" s="92"/>
      <c r="O1312" s="92"/>
    </row>
    <row r="1313" spans="11:15" x14ac:dyDescent="0.2">
      <c r="K1313" s="91"/>
      <c r="L1313" s="94"/>
      <c r="M1313" s="91"/>
      <c r="N1313" s="92"/>
      <c r="O1313" s="92"/>
    </row>
    <row r="1314" spans="11:15" x14ac:dyDescent="0.2">
      <c r="K1314" s="91"/>
      <c r="L1314" s="94"/>
      <c r="M1314" s="91"/>
      <c r="N1314" s="92"/>
      <c r="O1314" s="92"/>
    </row>
    <row r="1315" spans="11:15" x14ac:dyDescent="0.2">
      <c r="K1315" s="91"/>
      <c r="L1315" s="94"/>
      <c r="M1315" s="91"/>
      <c r="N1315" s="92"/>
      <c r="O1315" s="92"/>
    </row>
    <row r="1316" spans="11:15" x14ac:dyDescent="0.2">
      <c r="K1316" s="91"/>
      <c r="L1316" s="94"/>
      <c r="M1316" s="91"/>
      <c r="N1316" s="92"/>
      <c r="O1316" s="92"/>
    </row>
    <row r="1317" spans="11:15" x14ac:dyDescent="0.2">
      <c r="K1317" s="91"/>
      <c r="L1317" s="94"/>
      <c r="M1317" s="91"/>
      <c r="N1317" s="92"/>
      <c r="O1317" s="92"/>
    </row>
    <row r="1318" spans="11:15" x14ac:dyDescent="0.2">
      <c r="K1318" s="91"/>
      <c r="L1318" s="94"/>
      <c r="M1318" s="91"/>
      <c r="N1318" s="92"/>
      <c r="O1318" s="92"/>
    </row>
    <row r="1319" spans="11:15" x14ac:dyDescent="0.2">
      <c r="K1319" s="91"/>
      <c r="L1319" s="94"/>
      <c r="M1319" s="91"/>
      <c r="N1319" s="92"/>
      <c r="O1319" s="92"/>
    </row>
    <row r="1320" spans="11:15" x14ac:dyDescent="0.2">
      <c r="K1320" s="91"/>
      <c r="L1320" s="94"/>
      <c r="M1320" s="91"/>
      <c r="N1320" s="92"/>
      <c r="O1320" s="92"/>
    </row>
    <row r="1321" spans="11:15" x14ac:dyDescent="0.2">
      <c r="K1321" s="91"/>
      <c r="L1321" s="94"/>
      <c r="M1321" s="91"/>
      <c r="N1321" s="92"/>
      <c r="O1321" s="92"/>
    </row>
    <row r="1322" spans="11:15" x14ac:dyDescent="0.2">
      <c r="K1322" s="91"/>
      <c r="L1322" s="94"/>
      <c r="M1322" s="91"/>
      <c r="N1322" s="92"/>
      <c r="O1322" s="92"/>
    </row>
    <row r="1323" spans="11:15" x14ac:dyDescent="0.2">
      <c r="K1323" s="91"/>
      <c r="L1323" s="94"/>
      <c r="M1323" s="91"/>
      <c r="N1323" s="92"/>
      <c r="O1323" s="92"/>
    </row>
    <row r="1324" spans="11:15" x14ac:dyDescent="0.2">
      <c r="K1324" s="91"/>
      <c r="L1324" s="94"/>
      <c r="M1324" s="91"/>
      <c r="N1324" s="92"/>
      <c r="O1324" s="92"/>
    </row>
    <row r="1325" spans="11:15" x14ac:dyDescent="0.2">
      <c r="K1325" s="91"/>
      <c r="L1325" s="94"/>
      <c r="M1325" s="91"/>
      <c r="N1325" s="92"/>
      <c r="O1325" s="92"/>
    </row>
    <row r="1326" spans="11:15" x14ac:dyDescent="0.2">
      <c r="K1326" s="91"/>
      <c r="L1326" s="94"/>
      <c r="M1326" s="91"/>
      <c r="N1326" s="92"/>
      <c r="O1326" s="92"/>
    </row>
    <row r="1327" spans="11:15" x14ac:dyDescent="0.2">
      <c r="K1327" s="91"/>
      <c r="L1327" s="94"/>
      <c r="M1327" s="91"/>
      <c r="N1327" s="92"/>
      <c r="O1327" s="92"/>
    </row>
    <row r="1328" spans="11:15" x14ac:dyDescent="0.2">
      <c r="K1328" s="91"/>
      <c r="L1328" s="94"/>
      <c r="M1328" s="91"/>
      <c r="N1328" s="92"/>
      <c r="O1328" s="92"/>
    </row>
    <row r="1329" spans="11:15" x14ac:dyDescent="0.2">
      <c r="K1329" s="91"/>
      <c r="L1329" s="94"/>
      <c r="M1329" s="91"/>
      <c r="N1329" s="92"/>
      <c r="O1329" s="92"/>
    </row>
    <row r="1330" spans="11:15" x14ac:dyDescent="0.2">
      <c r="K1330" s="91"/>
      <c r="L1330" s="94"/>
      <c r="M1330" s="91"/>
      <c r="N1330" s="92"/>
      <c r="O1330" s="92"/>
    </row>
    <row r="1331" spans="11:15" x14ac:dyDescent="0.2">
      <c r="K1331" s="91"/>
      <c r="L1331" s="94"/>
      <c r="M1331" s="91"/>
      <c r="N1331" s="92"/>
      <c r="O1331" s="92"/>
    </row>
    <row r="1332" spans="11:15" x14ac:dyDescent="0.2">
      <c r="K1332" s="91"/>
      <c r="L1332" s="94"/>
      <c r="M1332" s="91"/>
      <c r="N1332" s="92"/>
      <c r="O1332" s="92"/>
    </row>
    <row r="1333" spans="11:15" x14ac:dyDescent="0.2">
      <c r="K1333" s="91"/>
      <c r="L1333" s="94"/>
      <c r="M1333" s="91"/>
      <c r="N1333" s="92"/>
      <c r="O1333" s="92"/>
    </row>
    <row r="1334" spans="11:15" x14ac:dyDescent="0.2">
      <c r="K1334" s="91"/>
      <c r="L1334" s="94"/>
      <c r="M1334" s="91"/>
      <c r="N1334" s="92"/>
      <c r="O1334" s="92"/>
    </row>
    <row r="1335" spans="11:15" x14ac:dyDescent="0.2">
      <c r="K1335" s="91"/>
      <c r="L1335" s="94"/>
      <c r="M1335" s="91"/>
      <c r="N1335" s="92"/>
      <c r="O1335" s="92"/>
    </row>
    <row r="1336" spans="11:15" x14ac:dyDescent="0.2">
      <c r="K1336" s="91"/>
      <c r="L1336" s="94"/>
      <c r="M1336" s="91"/>
      <c r="N1336" s="92"/>
      <c r="O1336" s="92"/>
    </row>
    <row r="1337" spans="11:15" x14ac:dyDescent="0.2">
      <c r="K1337" s="91"/>
      <c r="L1337" s="94"/>
      <c r="M1337" s="91"/>
      <c r="N1337" s="92"/>
      <c r="O1337" s="92"/>
    </row>
    <row r="1338" spans="11:15" x14ac:dyDescent="0.2">
      <c r="K1338" s="91"/>
      <c r="L1338" s="94"/>
      <c r="M1338" s="91"/>
      <c r="N1338" s="92"/>
      <c r="O1338" s="92"/>
    </row>
    <row r="1339" spans="11:15" x14ac:dyDescent="0.2">
      <c r="K1339" s="91"/>
      <c r="L1339" s="94"/>
      <c r="M1339" s="91"/>
      <c r="N1339" s="92"/>
      <c r="O1339" s="92"/>
    </row>
    <row r="1340" spans="11:15" x14ac:dyDescent="0.2">
      <c r="K1340" s="91"/>
      <c r="L1340" s="94"/>
      <c r="M1340" s="91"/>
      <c r="N1340" s="92"/>
      <c r="O1340" s="92"/>
    </row>
    <row r="1341" spans="11:15" x14ac:dyDescent="0.2">
      <c r="K1341" s="91"/>
      <c r="L1341" s="94"/>
      <c r="M1341" s="91"/>
      <c r="N1341" s="92"/>
      <c r="O1341" s="92"/>
    </row>
    <row r="1342" spans="11:15" x14ac:dyDescent="0.2">
      <c r="K1342" s="91"/>
      <c r="L1342" s="94"/>
      <c r="M1342" s="91"/>
      <c r="N1342" s="92"/>
      <c r="O1342" s="92"/>
    </row>
    <row r="1343" spans="11:15" x14ac:dyDescent="0.2">
      <c r="K1343" s="91"/>
      <c r="L1343" s="94"/>
      <c r="M1343" s="91"/>
      <c r="N1343" s="92"/>
      <c r="O1343" s="92"/>
    </row>
    <row r="1344" spans="11:15" x14ac:dyDescent="0.2">
      <c r="K1344" s="91"/>
      <c r="L1344" s="94"/>
      <c r="M1344" s="91"/>
      <c r="N1344" s="92"/>
      <c r="O1344" s="92"/>
    </row>
    <row r="1345" spans="11:15" x14ac:dyDescent="0.2">
      <c r="K1345" s="91"/>
      <c r="L1345" s="94"/>
      <c r="M1345" s="91"/>
      <c r="N1345" s="92"/>
      <c r="O1345" s="92"/>
    </row>
    <row r="1346" spans="11:15" x14ac:dyDescent="0.2">
      <c r="K1346" s="91"/>
      <c r="L1346" s="94"/>
      <c r="M1346" s="91"/>
      <c r="N1346" s="92"/>
      <c r="O1346" s="92"/>
    </row>
    <row r="1347" spans="11:15" x14ac:dyDescent="0.2">
      <c r="K1347" s="91"/>
      <c r="L1347" s="94"/>
      <c r="M1347" s="91"/>
      <c r="N1347" s="92"/>
      <c r="O1347" s="92"/>
    </row>
    <row r="1348" spans="11:15" x14ac:dyDescent="0.2">
      <c r="K1348" s="91"/>
      <c r="L1348" s="94"/>
      <c r="M1348" s="91"/>
      <c r="N1348" s="92"/>
      <c r="O1348" s="92"/>
    </row>
    <row r="1349" spans="11:15" x14ac:dyDescent="0.2">
      <c r="K1349" s="91"/>
      <c r="L1349" s="94"/>
      <c r="M1349" s="91"/>
      <c r="N1349" s="92"/>
      <c r="O1349" s="92"/>
    </row>
    <row r="1350" spans="11:15" x14ac:dyDescent="0.2">
      <c r="K1350" s="91"/>
      <c r="L1350" s="94"/>
      <c r="M1350" s="91"/>
      <c r="N1350" s="92"/>
      <c r="O1350" s="9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I25:I1193 I23 I12:I21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8"/>
  <sheetViews>
    <sheetView tabSelected="1" workbookViewId="0">
      <pane ySplit="11" topLeftCell="A169" activePane="bottomLeft" state="frozen"/>
      <selection pane="bottomLeft" activeCell="A234" sqref="A202:A234"/>
    </sheetView>
  </sheetViews>
  <sheetFormatPr defaultColWidth="11.5703125" defaultRowHeight="12.75" x14ac:dyDescent="0.2"/>
  <cols>
    <col min="1" max="1" width="34.28515625" style="40" customWidth="1"/>
    <col min="2" max="2" width="8.7109375" style="40" hidden="1" customWidth="1"/>
    <col min="3" max="3" width="42.7109375" style="39" customWidth="1"/>
    <col min="4" max="4" width="29.28515625" style="39" customWidth="1"/>
    <col min="5" max="5" width="7.42578125" style="40" customWidth="1"/>
    <col min="6" max="6" width="16.42578125" style="40" hidden="1" customWidth="1"/>
    <col min="7" max="7" width="17.42578125" style="40" customWidth="1"/>
    <col min="8" max="8" width="2.5703125" style="40" hidden="1" customWidth="1"/>
    <col min="9" max="9" width="17.28515625" style="40" customWidth="1"/>
    <col min="10" max="10" width="12.42578125" style="54" bestFit="1" customWidth="1"/>
    <col min="11" max="11" width="24" style="66" bestFit="1" customWidth="1"/>
    <col min="12" max="12" width="45.28515625" style="66" bestFit="1" customWidth="1"/>
    <col min="13" max="13" width="18.28515625" style="66" customWidth="1"/>
    <col min="14" max="14" width="15.7109375" style="68" bestFit="1" customWidth="1"/>
    <col min="15" max="15" width="25.28515625" style="67" bestFit="1" customWidth="1"/>
    <col min="16" max="16" width="33.42578125" style="67" bestFit="1" customWidth="1"/>
    <col min="17" max="17" width="15.7109375" style="68" bestFit="1" customWidth="1"/>
    <col min="18" max="16384" width="11.5703125" style="31"/>
  </cols>
  <sheetData>
    <row r="1" spans="1:17" ht="23.25" x14ac:dyDescent="0.2">
      <c r="A1" s="69" t="s">
        <v>0</v>
      </c>
      <c r="G1" s="40" t="s">
        <v>1</v>
      </c>
      <c r="K1" s="91"/>
      <c r="L1" s="91"/>
      <c r="M1" s="91"/>
      <c r="N1" s="91"/>
      <c r="O1" s="92"/>
      <c r="P1" s="92"/>
      <c r="Q1" s="93"/>
    </row>
    <row r="2" spans="1:17" x14ac:dyDescent="0.2">
      <c r="K2" s="91"/>
      <c r="L2" s="91"/>
      <c r="M2" s="91"/>
      <c r="N2" s="91"/>
      <c r="O2" s="92"/>
      <c r="P2" s="92"/>
      <c r="Q2" s="93"/>
    </row>
    <row r="3" spans="1:17" s="30" customFormat="1" x14ac:dyDescent="0.2">
      <c r="A3" s="32" t="s">
        <v>2</v>
      </c>
      <c r="C3" s="33">
        <v>500</v>
      </c>
      <c r="D3" s="34"/>
      <c r="E3" s="35"/>
      <c r="F3" s="35"/>
      <c r="G3" s="35"/>
      <c r="H3" s="36"/>
      <c r="I3" s="36"/>
      <c r="J3" s="50"/>
      <c r="K3" s="55"/>
      <c r="L3" s="55"/>
      <c r="M3" s="55"/>
      <c r="N3" s="59"/>
      <c r="O3" s="59"/>
      <c r="P3" s="56"/>
      <c r="Q3" s="57"/>
    </row>
    <row r="4" spans="1:17" s="30" customFormat="1" x14ac:dyDescent="0.2">
      <c r="A4" s="32" t="s">
        <v>3</v>
      </c>
      <c r="C4" s="33">
        <v>10</v>
      </c>
      <c r="D4" s="34"/>
      <c r="E4" s="35"/>
      <c r="F4" s="35"/>
      <c r="G4" s="35"/>
      <c r="H4" s="36"/>
      <c r="I4" s="36"/>
      <c r="J4" s="51"/>
      <c r="K4" s="58"/>
      <c r="L4" s="58"/>
      <c r="M4" s="58"/>
      <c r="N4" s="59"/>
      <c r="O4" s="59"/>
      <c r="P4" s="59"/>
      <c r="Q4" s="60"/>
    </row>
    <row r="5" spans="1:17" s="30" customFormat="1" x14ac:dyDescent="0.2">
      <c r="A5" s="32" t="s">
        <v>4</v>
      </c>
      <c r="C5" s="33">
        <v>50</v>
      </c>
      <c r="D5" s="34"/>
      <c r="E5" s="35"/>
      <c r="F5" s="35"/>
      <c r="G5" s="35"/>
      <c r="H5" s="36"/>
      <c r="I5" s="36"/>
      <c r="J5" s="51"/>
      <c r="K5" s="58"/>
      <c r="L5" s="58" t="s">
        <v>5</v>
      </c>
      <c r="M5" s="58"/>
      <c r="N5" s="59"/>
      <c r="O5" s="59"/>
      <c r="P5" s="59"/>
      <c r="Q5" s="60"/>
    </row>
    <row r="6" spans="1:17" s="30" customFormat="1" x14ac:dyDescent="0.2">
      <c r="A6" s="32" t="s">
        <v>6</v>
      </c>
      <c r="C6" s="88">
        <v>0.05</v>
      </c>
      <c r="D6" s="34"/>
      <c r="E6" s="35"/>
      <c r="F6" s="35"/>
      <c r="G6" s="35"/>
      <c r="H6" s="36"/>
      <c r="I6" s="36"/>
      <c r="J6" s="51"/>
      <c r="K6" s="58"/>
      <c r="L6" s="58"/>
      <c r="M6" s="58"/>
      <c r="N6" s="59"/>
      <c r="O6" s="59"/>
      <c r="P6" s="59"/>
      <c r="Q6" s="60"/>
    </row>
    <row r="7" spans="1:17" s="30" customFormat="1" x14ac:dyDescent="0.2">
      <c r="A7" s="32"/>
      <c r="C7" s="37"/>
      <c r="D7" s="49"/>
      <c r="E7" s="35"/>
      <c r="F7" s="35"/>
      <c r="G7" s="35"/>
      <c r="H7" s="36"/>
      <c r="I7" s="36"/>
      <c r="J7" s="51"/>
      <c r="K7" s="58"/>
      <c r="L7" s="58"/>
      <c r="M7" s="58"/>
      <c r="N7" s="59"/>
      <c r="O7" s="59"/>
      <c r="P7" s="59"/>
      <c r="Q7" s="60"/>
    </row>
    <row r="8" spans="1:17" s="30" customFormat="1" x14ac:dyDescent="0.2">
      <c r="A8" s="32" t="s">
        <v>415</v>
      </c>
      <c r="C8" s="37">
        <v>6</v>
      </c>
      <c r="D8" s="49"/>
      <c r="E8" s="35"/>
      <c r="F8" s="35"/>
      <c r="G8" s="35"/>
      <c r="H8" s="36"/>
      <c r="I8" s="36"/>
      <c r="J8" s="51"/>
      <c r="K8" s="58"/>
      <c r="L8" s="58" t="s">
        <v>9</v>
      </c>
      <c r="M8" s="58"/>
      <c r="N8" s="60"/>
      <c r="O8" s="59"/>
      <c r="P8" s="59" t="s">
        <v>10</v>
      </c>
      <c r="Q8" s="60"/>
    </row>
    <row r="9" spans="1:17" s="30" customFormat="1" x14ac:dyDescent="0.2">
      <c r="A9" s="32" t="s">
        <v>416</v>
      </c>
      <c r="C9" s="37">
        <v>10</v>
      </c>
      <c r="D9" s="49"/>
      <c r="E9" s="35"/>
      <c r="F9" s="35"/>
      <c r="G9" s="35"/>
      <c r="H9" s="36"/>
      <c r="I9" s="36"/>
      <c r="J9" s="51"/>
      <c r="K9" s="58"/>
      <c r="L9" s="58"/>
      <c r="M9" s="58"/>
      <c r="N9" s="60"/>
      <c r="O9" s="59"/>
      <c r="P9" s="59"/>
      <c r="Q9" s="60"/>
    </row>
    <row r="10" spans="1:17" s="30" customFormat="1" x14ac:dyDescent="0.2">
      <c r="A10" s="36"/>
      <c r="B10" s="36"/>
      <c r="C10" s="36"/>
      <c r="D10" s="38"/>
      <c r="E10" s="36"/>
      <c r="F10" s="36"/>
      <c r="G10" s="36"/>
      <c r="H10" s="36"/>
      <c r="I10" s="36"/>
      <c r="J10" s="51"/>
      <c r="K10" s="58"/>
      <c r="L10" s="58"/>
      <c r="M10" s="58"/>
      <c r="N10" s="60"/>
      <c r="O10" s="59"/>
      <c r="P10" s="59"/>
      <c r="Q10" s="60"/>
    </row>
    <row r="11" spans="1:17" s="43" customFormat="1" ht="15.75" x14ac:dyDescent="0.2">
      <c r="A11" s="41" t="s">
        <v>11</v>
      </c>
      <c r="B11" s="41" t="s">
        <v>12</v>
      </c>
      <c r="C11" s="42" t="s">
        <v>13</v>
      </c>
      <c r="D11" s="42" t="s">
        <v>14</v>
      </c>
      <c r="E11" s="41" t="s">
        <v>15</v>
      </c>
      <c r="F11" s="41" t="s">
        <v>16</v>
      </c>
      <c r="G11" s="41" t="s">
        <v>17</v>
      </c>
      <c r="H11" s="41" t="s">
        <v>18</v>
      </c>
      <c r="I11" s="41" t="s">
        <v>19</v>
      </c>
      <c r="J11" s="52" t="s">
        <v>20</v>
      </c>
      <c r="K11" s="61" t="s">
        <v>21</v>
      </c>
      <c r="L11" s="61" t="s">
        <v>22</v>
      </c>
      <c r="M11" s="61" t="s">
        <v>23</v>
      </c>
      <c r="N11" s="63" t="s">
        <v>24</v>
      </c>
      <c r="O11" s="62" t="s">
        <v>25</v>
      </c>
      <c r="P11" s="61" t="s">
        <v>26</v>
      </c>
      <c r="Q11" s="63" t="s">
        <v>24</v>
      </c>
    </row>
    <row r="12" spans="1:17" s="48" customFormat="1" ht="15" x14ac:dyDescent="0.2">
      <c r="A12" s="44">
        <v>42497</v>
      </c>
      <c r="B12" s="45">
        <v>15.2</v>
      </c>
      <c r="C12" s="46" t="s">
        <v>27</v>
      </c>
      <c r="D12" s="46" t="s">
        <v>28</v>
      </c>
      <c r="E12" s="47">
        <v>1</v>
      </c>
      <c r="F12" s="47"/>
      <c r="G12" s="47">
        <v>5</v>
      </c>
      <c r="H12" s="47"/>
      <c r="I12" s="47" t="s">
        <v>29</v>
      </c>
      <c r="J12" s="53" t="str">
        <f t="shared" ref="J12:J62" si="0">IF(ISBLANK(G12),"no",IF($I12="NR","no",IF($D12="0-0 at half time","no",IF($G12&lt;=$C$8,"yes","no"))))</f>
        <v>yes</v>
      </c>
      <c r="K12" s="64">
        <f t="shared" ref="K12:K78" si="1">$E12*$C$4</f>
        <v>10</v>
      </c>
      <c r="L12" s="64">
        <f t="shared" ref="L12:L56" si="2">IF(ISBLANK(I12),0,IF($J12="no",0,IF($I12="No",-(($G12-1)*($C$4*$E12)),$C$4*$E12*(1-$C$6))))</f>
        <v>9.5</v>
      </c>
      <c r="M12" s="64">
        <f t="shared" ref="M12:M75" si="3">IF($J12="yes",($G12-1)*$C$4*$E12,0)</f>
        <v>40</v>
      </c>
      <c r="N12" s="65">
        <f>L12+$C$3</f>
        <v>509.5</v>
      </c>
      <c r="O12" s="64">
        <f t="shared" ref="O12:O78" si="4">IF(J12="no",0,$E12*$C$5)</f>
        <v>50</v>
      </c>
      <c r="P12" s="64">
        <f t="shared" ref="P12:P56" si="5">IF(ISBLANK(I12),0,IF(L12&lt;0,-O12,IF(L12=0,0,((O12/($G12-1))*(1-$C$6)))))</f>
        <v>11.875</v>
      </c>
      <c r="Q12" s="65">
        <f>P12+$C$3</f>
        <v>511.875</v>
      </c>
    </row>
    <row r="13" spans="1:17" s="48" customFormat="1" ht="15" x14ac:dyDescent="0.2">
      <c r="A13" s="44">
        <v>42498</v>
      </c>
      <c r="B13" s="45">
        <v>15.2</v>
      </c>
      <c r="C13" s="46" t="s">
        <v>30</v>
      </c>
      <c r="D13" s="46" t="s">
        <v>31</v>
      </c>
      <c r="E13" s="47">
        <v>1</v>
      </c>
      <c r="F13" s="47"/>
      <c r="G13" s="47">
        <v>6.8</v>
      </c>
      <c r="H13" s="47"/>
      <c r="I13" s="47" t="s">
        <v>29</v>
      </c>
      <c r="J13" s="53" t="str">
        <f t="shared" si="0"/>
        <v>no</v>
      </c>
      <c r="K13" s="64">
        <f t="shared" si="1"/>
        <v>10</v>
      </c>
      <c r="L13" s="64">
        <f t="shared" si="2"/>
        <v>0</v>
      </c>
      <c r="M13" s="64">
        <f t="shared" si="3"/>
        <v>0</v>
      </c>
      <c r="N13" s="65">
        <f>L13+N12</f>
        <v>509.5</v>
      </c>
      <c r="O13" s="64">
        <f t="shared" si="4"/>
        <v>0</v>
      </c>
      <c r="P13" s="64">
        <f t="shared" si="5"/>
        <v>0</v>
      </c>
      <c r="Q13" s="65">
        <f>Q12+P13</f>
        <v>511.875</v>
      </c>
    </row>
    <row r="14" spans="1:17" s="48" customFormat="1" ht="15" x14ac:dyDescent="0.2">
      <c r="A14" s="44">
        <v>42498</v>
      </c>
      <c r="B14" s="45"/>
      <c r="C14" s="46" t="s">
        <v>32</v>
      </c>
      <c r="D14" s="46" t="s">
        <v>33</v>
      </c>
      <c r="E14" s="47">
        <v>1</v>
      </c>
      <c r="F14" s="47"/>
      <c r="G14" s="47">
        <v>5.0999999999999996</v>
      </c>
      <c r="H14" s="47"/>
      <c r="I14" s="47" t="s">
        <v>29</v>
      </c>
      <c r="J14" s="53" t="str">
        <f t="shared" si="0"/>
        <v>yes</v>
      </c>
      <c r="K14" s="64">
        <f t="shared" si="1"/>
        <v>10</v>
      </c>
      <c r="L14" s="64">
        <f t="shared" si="2"/>
        <v>9.5</v>
      </c>
      <c r="M14" s="64">
        <f t="shared" si="3"/>
        <v>41</v>
      </c>
      <c r="N14" s="65">
        <f t="shared" ref="N14:N80" si="6">L14+N13</f>
        <v>519</v>
      </c>
      <c r="O14" s="64">
        <f t="shared" si="4"/>
        <v>50</v>
      </c>
      <c r="P14" s="64">
        <f t="shared" si="5"/>
        <v>11.585365853658535</v>
      </c>
      <c r="Q14" s="65">
        <f t="shared" ref="Q14:Q80" si="7">Q13+P14</f>
        <v>523.46036585365857</v>
      </c>
    </row>
    <row r="15" spans="1:17" s="48" customFormat="1" ht="15" x14ac:dyDescent="0.2">
      <c r="A15" s="44">
        <v>42498</v>
      </c>
      <c r="B15" s="45"/>
      <c r="C15" s="46" t="s">
        <v>34</v>
      </c>
      <c r="D15" s="46" t="s">
        <v>33</v>
      </c>
      <c r="E15" s="47">
        <v>1</v>
      </c>
      <c r="F15" s="47"/>
      <c r="G15" s="47">
        <v>4.9000000000000004</v>
      </c>
      <c r="H15" s="47"/>
      <c r="I15" s="47" t="s">
        <v>29</v>
      </c>
      <c r="J15" s="53" t="str">
        <f t="shared" si="0"/>
        <v>yes</v>
      </c>
      <c r="K15" s="64">
        <f t="shared" si="1"/>
        <v>10</v>
      </c>
      <c r="L15" s="64">
        <f t="shared" si="2"/>
        <v>9.5</v>
      </c>
      <c r="M15" s="64">
        <f t="shared" si="3"/>
        <v>39</v>
      </c>
      <c r="N15" s="65">
        <f t="shared" si="6"/>
        <v>528.5</v>
      </c>
      <c r="O15" s="64">
        <f t="shared" si="4"/>
        <v>50</v>
      </c>
      <c r="P15" s="64">
        <f t="shared" si="5"/>
        <v>12.179487179487177</v>
      </c>
      <c r="Q15" s="65">
        <f t="shared" si="7"/>
        <v>535.63985303314576</v>
      </c>
    </row>
    <row r="16" spans="1:17" s="48" customFormat="1" ht="15" x14ac:dyDescent="0.2">
      <c r="A16" s="44">
        <v>42498</v>
      </c>
      <c r="B16" s="45"/>
      <c r="C16" s="46" t="s">
        <v>35</v>
      </c>
      <c r="D16" s="46" t="s">
        <v>31</v>
      </c>
      <c r="E16" s="47">
        <v>1</v>
      </c>
      <c r="F16" s="47"/>
      <c r="G16" s="47">
        <v>4.8</v>
      </c>
      <c r="H16" s="47"/>
      <c r="I16" s="47" t="s">
        <v>29</v>
      </c>
      <c r="J16" s="53" t="str">
        <f t="shared" si="0"/>
        <v>yes</v>
      </c>
      <c r="K16" s="64">
        <f t="shared" si="1"/>
        <v>10</v>
      </c>
      <c r="L16" s="64">
        <f t="shared" si="2"/>
        <v>9.5</v>
      </c>
      <c r="M16" s="64">
        <f t="shared" si="3"/>
        <v>38</v>
      </c>
      <c r="N16" s="65">
        <f t="shared" si="6"/>
        <v>538</v>
      </c>
      <c r="O16" s="64">
        <f t="shared" si="4"/>
        <v>50</v>
      </c>
      <c r="P16" s="64">
        <f t="shared" si="5"/>
        <v>12.5</v>
      </c>
      <c r="Q16" s="65">
        <f t="shared" si="7"/>
        <v>548.13985303314576</v>
      </c>
    </row>
    <row r="17" spans="1:17" s="48" customFormat="1" ht="15" x14ac:dyDescent="0.2">
      <c r="A17" s="44">
        <v>42499</v>
      </c>
      <c r="B17" s="45"/>
      <c r="C17" s="46" t="s">
        <v>36</v>
      </c>
      <c r="D17" s="46" t="s">
        <v>31</v>
      </c>
      <c r="E17" s="47">
        <v>1</v>
      </c>
      <c r="F17" s="47"/>
      <c r="G17" s="47">
        <v>5.0999999999999996</v>
      </c>
      <c r="H17" s="47"/>
      <c r="I17" s="47" t="s">
        <v>29</v>
      </c>
      <c r="J17" s="53" t="str">
        <f t="shared" si="0"/>
        <v>yes</v>
      </c>
      <c r="K17" s="64">
        <f t="shared" si="1"/>
        <v>10</v>
      </c>
      <c r="L17" s="64">
        <f t="shared" si="2"/>
        <v>9.5</v>
      </c>
      <c r="M17" s="64">
        <f t="shared" si="3"/>
        <v>41</v>
      </c>
      <c r="N17" s="65">
        <f t="shared" si="6"/>
        <v>547.5</v>
      </c>
      <c r="O17" s="64">
        <f t="shared" si="4"/>
        <v>50</v>
      </c>
      <c r="P17" s="64">
        <f t="shared" si="5"/>
        <v>11.585365853658535</v>
      </c>
      <c r="Q17" s="65">
        <f t="shared" si="7"/>
        <v>559.72521888680433</v>
      </c>
    </row>
    <row r="18" spans="1:17" s="48" customFormat="1" ht="15" x14ac:dyDescent="0.2">
      <c r="A18" s="44">
        <v>42501</v>
      </c>
      <c r="B18" s="45"/>
      <c r="C18" s="46" t="s">
        <v>37</v>
      </c>
      <c r="D18" s="46" t="s">
        <v>31</v>
      </c>
      <c r="E18" s="47">
        <v>1</v>
      </c>
      <c r="F18" s="47"/>
      <c r="G18" s="47">
        <v>5.0999999999999996</v>
      </c>
      <c r="H18" s="47"/>
      <c r="I18" s="47" t="s">
        <v>29</v>
      </c>
      <c r="J18" s="53" t="str">
        <f t="shared" si="0"/>
        <v>yes</v>
      </c>
      <c r="K18" s="64">
        <f t="shared" si="1"/>
        <v>10</v>
      </c>
      <c r="L18" s="64">
        <f t="shared" si="2"/>
        <v>9.5</v>
      </c>
      <c r="M18" s="64">
        <f t="shared" si="3"/>
        <v>41</v>
      </c>
      <c r="N18" s="65">
        <f t="shared" si="6"/>
        <v>557</v>
      </c>
      <c r="O18" s="64">
        <f t="shared" si="4"/>
        <v>50</v>
      </c>
      <c r="P18" s="64">
        <f t="shared" si="5"/>
        <v>11.585365853658535</v>
      </c>
      <c r="Q18" s="65">
        <f t="shared" si="7"/>
        <v>571.3105847404629</v>
      </c>
    </row>
    <row r="19" spans="1:17" s="48" customFormat="1" ht="15" x14ac:dyDescent="0.2">
      <c r="A19" s="44">
        <v>42501</v>
      </c>
      <c r="B19" s="45"/>
      <c r="C19" s="46" t="s">
        <v>38</v>
      </c>
      <c r="D19" s="46" t="s">
        <v>504</v>
      </c>
      <c r="E19" s="47"/>
      <c r="F19" s="47"/>
      <c r="G19" s="47"/>
      <c r="H19" s="47"/>
      <c r="I19" s="47"/>
      <c r="J19" s="53" t="str">
        <f t="shared" si="0"/>
        <v>no</v>
      </c>
      <c r="K19" s="64">
        <f t="shared" si="1"/>
        <v>0</v>
      </c>
      <c r="L19" s="64">
        <f t="shared" si="2"/>
        <v>0</v>
      </c>
      <c r="M19" s="64">
        <f t="shared" si="3"/>
        <v>0</v>
      </c>
      <c r="N19" s="65">
        <f t="shared" si="6"/>
        <v>557</v>
      </c>
      <c r="O19" s="64">
        <f t="shared" si="4"/>
        <v>0</v>
      </c>
      <c r="P19" s="64">
        <f t="shared" si="5"/>
        <v>0</v>
      </c>
      <c r="Q19" s="65">
        <f t="shared" si="7"/>
        <v>571.3105847404629</v>
      </c>
    </row>
    <row r="20" spans="1:17" s="48" customFormat="1" ht="15" x14ac:dyDescent="0.2">
      <c r="A20" s="44">
        <v>42501</v>
      </c>
      <c r="B20" s="45"/>
      <c r="C20" s="46" t="s">
        <v>41</v>
      </c>
      <c r="D20" s="46" t="s">
        <v>504</v>
      </c>
      <c r="E20" s="47"/>
      <c r="F20" s="47"/>
      <c r="G20" s="47"/>
      <c r="H20" s="47"/>
      <c r="I20" s="47"/>
      <c r="J20" s="53" t="str">
        <f t="shared" si="0"/>
        <v>no</v>
      </c>
      <c r="K20" s="64">
        <f t="shared" si="1"/>
        <v>0</v>
      </c>
      <c r="L20" s="64">
        <f t="shared" si="2"/>
        <v>0</v>
      </c>
      <c r="M20" s="64">
        <f t="shared" si="3"/>
        <v>0</v>
      </c>
      <c r="N20" s="65">
        <f t="shared" si="6"/>
        <v>557</v>
      </c>
      <c r="O20" s="64">
        <f t="shared" si="4"/>
        <v>0</v>
      </c>
      <c r="P20" s="64">
        <f t="shared" si="5"/>
        <v>0</v>
      </c>
      <c r="Q20" s="65">
        <f t="shared" si="7"/>
        <v>571.3105847404629</v>
      </c>
    </row>
    <row r="21" spans="1:17" s="48" customFormat="1" ht="15" x14ac:dyDescent="0.2">
      <c r="A21" s="44">
        <v>42503</v>
      </c>
      <c r="B21" s="45"/>
      <c r="C21" s="46" t="s">
        <v>42</v>
      </c>
      <c r="D21" s="46" t="s">
        <v>43</v>
      </c>
      <c r="E21" s="47">
        <v>1</v>
      </c>
      <c r="F21" s="47"/>
      <c r="G21" s="47">
        <v>9.1999999999999993</v>
      </c>
      <c r="H21" s="47"/>
      <c r="I21" s="47" t="s">
        <v>29</v>
      </c>
      <c r="J21" s="53" t="str">
        <f t="shared" si="0"/>
        <v>no</v>
      </c>
      <c r="K21" s="64">
        <f t="shared" si="1"/>
        <v>10</v>
      </c>
      <c r="L21" s="64">
        <f t="shared" si="2"/>
        <v>0</v>
      </c>
      <c r="M21" s="64">
        <f t="shared" si="3"/>
        <v>0</v>
      </c>
      <c r="N21" s="65">
        <f t="shared" si="6"/>
        <v>557</v>
      </c>
      <c r="O21" s="64">
        <f t="shared" si="4"/>
        <v>0</v>
      </c>
      <c r="P21" s="64">
        <f t="shared" si="5"/>
        <v>0</v>
      </c>
      <c r="Q21" s="65">
        <f t="shared" si="7"/>
        <v>571.3105847404629</v>
      </c>
    </row>
    <row r="22" spans="1:17" s="48" customFormat="1" ht="15" x14ac:dyDescent="0.2">
      <c r="A22" s="44">
        <v>42504</v>
      </c>
      <c r="B22" s="45"/>
      <c r="C22" s="46" t="s">
        <v>44</v>
      </c>
      <c r="D22" s="46" t="s">
        <v>504</v>
      </c>
      <c r="E22" s="47"/>
      <c r="F22" s="47"/>
      <c r="G22" s="47"/>
      <c r="H22" s="47"/>
      <c r="I22" s="47"/>
      <c r="J22" s="53" t="str">
        <f t="shared" si="0"/>
        <v>no</v>
      </c>
      <c r="K22" s="64">
        <f t="shared" si="1"/>
        <v>0</v>
      </c>
      <c r="L22" s="64">
        <f t="shared" si="2"/>
        <v>0</v>
      </c>
      <c r="M22" s="64">
        <f t="shared" si="3"/>
        <v>0</v>
      </c>
      <c r="N22" s="65">
        <f t="shared" si="6"/>
        <v>557</v>
      </c>
      <c r="O22" s="64">
        <f t="shared" si="4"/>
        <v>0</v>
      </c>
      <c r="P22" s="64">
        <f t="shared" si="5"/>
        <v>0</v>
      </c>
      <c r="Q22" s="65">
        <f t="shared" si="7"/>
        <v>571.3105847404629</v>
      </c>
    </row>
    <row r="23" spans="1:17" s="48" customFormat="1" ht="15" x14ac:dyDescent="0.2">
      <c r="A23" s="44">
        <v>42504</v>
      </c>
      <c r="B23" s="45"/>
      <c r="C23" s="46" t="s">
        <v>45</v>
      </c>
      <c r="D23" s="46" t="s">
        <v>46</v>
      </c>
      <c r="E23" s="47">
        <v>1</v>
      </c>
      <c r="F23" s="47"/>
      <c r="G23" s="47">
        <v>3.75</v>
      </c>
      <c r="H23" s="47"/>
      <c r="I23" s="47" t="s">
        <v>40</v>
      </c>
      <c r="J23" s="53" t="str">
        <f t="shared" si="0"/>
        <v>yes</v>
      </c>
      <c r="K23" s="64">
        <f t="shared" si="1"/>
        <v>10</v>
      </c>
      <c r="L23" s="64">
        <f t="shared" si="2"/>
        <v>-27.5</v>
      </c>
      <c r="M23" s="64">
        <f t="shared" si="3"/>
        <v>27.5</v>
      </c>
      <c r="N23" s="65">
        <f t="shared" si="6"/>
        <v>529.5</v>
      </c>
      <c r="O23" s="64">
        <f t="shared" si="4"/>
        <v>50</v>
      </c>
      <c r="P23" s="64">
        <f t="shared" si="5"/>
        <v>-50</v>
      </c>
      <c r="Q23" s="65">
        <f t="shared" si="7"/>
        <v>521.3105847404629</v>
      </c>
    </row>
    <row r="24" spans="1:17" s="48" customFormat="1" ht="15" x14ac:dyDescent="0.2">
      <c r="A24" s="44">
        <v>42506</v>
      </c>
      <c r="B24" s="45"/>
      <c r="C24" s="46" t="s">
        <v>47</v>
      </c>
      <c r="D24" s="46" t="s">
        <v>46</v>
      </c>
      <c r="E24" s="47">
        <v>1</v>
      </c>
      <c r="F24" s="47"/>
      <c r="G24" s="47">
        <v>4.5999999999999996</v>
      </c>
      <c r="H24" s="47"/>
      <c r="I24" s="47" t="s">
        <v>29</v>
      </c>
      <c r="J24" s="53" t="str">
        <f t="shared" si="0"/>
        <v>yes</v>
      </c>
      <c r="K24" s="64">
        <f t="shared" si="1"/>
        <v>10</v>
      </c>
      <c r="L24" s="64">
        <f t="shared" si="2"/>
        <v>9.5</v>
      </c>
      <c r="M24" s="64">
        <f t="shared" si="3"/>
        <v>36</v>
      </c>
      <c r="N24" s="65">
        <f t="shared" si="6"/>
        <v>539</v>
      </c>
      <c r="O24" s="64">
        <f t="shared" si="4"/>
        <v>50</v>
      </c>
      <c r="P24" s="64">
        <f t="shared" si="5"/>
        <v>13.194444444444446</v>
      </c>
      <c r="Q24" s="65">
        <f t="shared" si="7"/>
        <v>534.50502918490736</v>
      </c>
    </row>
    <row r="25" spans="1:17" s="48" customFormat="1" ht="15" x14ac:dyDescent="0.2">
      <c r="A25" s="44">
        <v>42506</v>
      </c>
      <c r="B25" s="45"/>
      <c r="C25" s="46" t="s">
        <v>48</v>
      </c>
      <c r="D25" s="46" t="s">
        <v>49</v>
      </c>
      <c r="E25" s="47">
        <v>1</v>
      </c>
      <c r="F25" s="47"/>
      <c r="G25" s="47">
        <v>3</v>
      </c>
      <c r="H25" s="47"/>
      <c r="I25" s="47" t="s">
        <v>40</v>
      </c>
      <c r="J25" s="53" t="str">
        <f t="shared" si="0"/>
        <v>yes</v>
      </c>
      <c r="K25" s="64">
        <f t="shared" si="1"/>
        <v>10</v>
      </c>
      <c r="L25" s="64">
        <f t="shared" si="2"/>
        <v>-20</v>
      </c>
      <c r="M25" s="64">
        <f t="shared" si="3"/>
        <v>20</v>
      </c>
      <c r="N25" s="65">
        <f t="shared" si="6"/>
        <v>519</v>
      </c>
      <c r="O25" s="64">
        <f t="shared" si="4"/>
        <v>50</v>
      </c>
      <c r="P25" s="64">
        <f t="shared" si="5"/>
        <v>-50</v>
      </c>
      <c r="Q25" s="65">
        <f t="shared" si="7"/>
        <v>484.50502918490736</v>
      </c>
    </row>
    <row r="26" spans="1:17" s="48" customFormat="1" ht="15" x14ac:dyDescent="0.2">
      <c r="A26" s="44">
        <v>42506</v>
      </c>
      <c r="B26" s="45"/>
      <c r="C26" s="46" t="s">
        <v>50</v>
      </c>
      <c r="D26" s="46" t="s">
        <v>46</v>
      </c>
      <c r="E26" s="47">
        <v>1</v>
      </c>
      <c r="F26" s="47"/>
      <c r="G26" s="47">
        <v>3.7</v>
      </c>
      <c r="H26" s="47"/>
      <c r="I26" s="47" t="s">
        <v>29</v>
      </c>
      <c r="J26" s="53" t="str">
        <f t="shared" si="0"/>
        <v>yes</v>
      </c>
      <c r="K26" s="64">
        <f t="shared" si="1"/>
        <v>10</v>
      </c>
      <c r="L26" s="64">
        <f t="shared" si="2"/>
        <v>9.5</v>
      </c>
      <c r="M26" s="64">
        <f t="shared" si="3"/>
        <v>27</v>
      </c>
      <c r="N26" s="65">
        <f t="shared" si="6"/>
        <v>528.5</v>
      </c>
      <c r="O26" s="64">
        <f t="shared" si="4"/>
        <v>50</v>
      </c>
      <c r="P26" s="64">
        <f t="shared" si="5"/>
        <v>17.592592592592592</v>
      </c>
      <c r="Q26" s="65">
        <f t="shared" si="7"/>
        <v>502.09762177749997</v>
      </c>
    </row>
    <row r="27" spans="1:17" s="48" customFormat="1" ht="15" x14ac:dyDescent="0.2">
      <c r="A27" s="44">
        <v>42512</v>
      </c>
      <c r="B27" s="45"/>
      <c r="C27" s="46" t="s">
        <v>51</v>
      </c>
      <c r="D27" s="46" t="s">
        <v>52</v>
      </c>
      <c r="E27" s="47">
        <v>1</v>
      </c>
      <c r="F27" s="47"/>
      <c r="G27" s="47">
        <v>6.6</v>
      </c>
      <c r="H27" s="47"/>
      <c r="I27" s="47" t="s">
        <v>29</v>
      </c>
      <c r="J27" s="53" t="str">
        <f t="shared" si="0"/>
        <v>no</v>
      </c>
      <c r="K27" s="64">
        <f t="shared" si="1"/>
        <v>10</v>
      </c>
      <c r="L27" s="64">
        <f t="shared" si="2"/>
        <v>0</v>
      </c>
      <c r="M27" s="64">
        <f t="shared" si="3"/>
        <v>0</v>
      </c>
      <c r="N27" s="65">
        <f t="shared" si="6"/>
        <v>528.5</v>
      </c>
      <c r="O27" s="64">
        <f t="shared" si="4"/>
        <v>0</v>
      </c>
      <c r="P27" s="64">
        <f t="shared" si="5"/>
        <v>0</v>
      </c>
      <c r="Q27" s="65">
        <f t="shared" si="7"/>
        <v>502.09762177749997</v>
      </c>
    </row>
    <row r="28" spans="1:17" s="48" customFormat="1" ht="15" x14ac:dyDescent="0.2">
      <c r="A28" s="44">
        <v>42513</v>
      </c>
      <c r="B28" s="45"/>
      <c r="C28" s="46" t="s">
        <v>53</v>
      </c>
      <c r="D28" s="46" t="s">
        <v>46</v>
      </c>
      <c r="E28" s="47">
        <v>1</v>
      </c>
      <c r="F28" s="47"/>
      <c r="G28" s="47">
        <v>5.0999999999999996</v>
      </c>
      <c r="H28" s="47"/>
      <c r="I28" s="47" t="s">
        <v>29</v>
      </c>
      <c r="J28" s="53" t="str">
        <f t="shared" si="0"/>
        <v>yes</v>
      </c>
      <c r="K28" s="64">
        <f t="shared" si="1"/>
        <v>10</v>
      </c>
      <c r="L28" s="64">
        <f t="shared" si="2"/>
        <v>9.5</v>
      </c>
      <c r="M28" s="64">
        <f t="shared" si="3"/>
        <v>41</v>
      </c>
      <c r="N28" s="65">
        <f t="shared" si="6"/>
        <v>538</v>
      </c>
      <c r="O28" s="64">
        <f t="shared" si="4"/>
        <v>50</v>
      </c>
      <c r="P28" s="64">
        <f t="shared" si="5"/>
        <v>11.585365853658535</v>
      </c>
      <c r="Q28" s="65">
        <f t="shared" si="7"/>
        <v>513.68298763115854</v>
      </c>
    </row>
    <row r="29" spans="1:17" s="48" customFormat="1" ht="15" x14ac:dyDescent="0.2">
      <c r="A29" s="44">
        <v>42515</v>
      </c>
      <c r="B29" s="45"/>
      <c r="C29" s="46" t="s">
        <v>54</v>
      </c>
      <c r="D29" s="46" t="s">
        <v>46</v>
      </c>
      <c r="E29" s="47">
        <v>1</v>
      </c>
      <c r="F29" s="47"/>
      <c r="G29" s="47">
        <v>9</v>
      </c>
      <c r="H29" s="47"/>
      <c r="I29" s="47" t="s">
        <v>29</v>
      </c>
      <c r="J29" s="53" t="str">
        <f t="shared" si="0"/>
        <v>no</v>
      </c>
      <c r="K29" s="64">
        <f t="shared" si="1"/>
        <v>10</v>
      </c>
      <c r="L29" s="64">
        <f t="shared" si="2"/>
        <v>0</v>
      </c>
      <c r="M29" s="64">
        <f t="shared" si="3"/>
        <v>0</v>
      </c>
      <c r="N29" s="65">
        <f t="shared" si="6"/>
        <v>538</v>
      </c>
      <c r="O29" s="64">
        <f t="shared" si="4"/>
        <v>0</v>
      </c>
      <c r="P29" s="64">
        <f t="shared" si="5"/>
        <v>0</v>
      </c>
      <c r="Q29" s="65">
        <f t="shared" si="7"/>
        <v>513.68298763115854</v>
      </c>
    </row>
    <row r="30" spans="1:17" s="48" customFormat="1" ht="15" x14ac:dyDescent="0.2">
      <c r="A30" s="44">
        <v>42515</v>
      </c>
      <c r="B30" s="45"/>
      <c r="C30" s="46" t="s">
        <v>55</v>
      </c>
      <c r="D30" s="46" t="s">
        <v>504</v>
      </c>
      <c r="E30" s="47"/>
      <c r="F30" s="47"/>
      <c r="G30" s="47"/>
      <c r="H30" s="47"/>
      <c r="I30" s="47"/>
      <c r="J30" s="53" t="str">
        <f t="shared" si="0"/>
        <v>no</v>
      </c>
      <c r="K30" s="64">
        <f t="shared" si="1"/>
        <v>0</v>
      </c>
      <c r="L30" s="64">
        <f t="shared" si="2"/>
        <v>0</v>
      </c>
      <c r="M30" s="64">
        <f t="shared" si="3"/>
        <v>0</v>
      </c>
      <c r="N30" s="65">
        <f t="shared" si="6"/>
        <v>538</v>
      </c>
      <c r="O30" s="64">
        <f t="shared" si="4"/>
        <v>0</v>
      </c>
      <c r="P30" s="64">
        <f t="shared" si="5"/>
        <v>0</v>
      </c>
      <c r="Q30" s="65">
        <f t="shared" si="7"/>
        <v>513.68298763115854</v>
      </c>
    </row>
    <row r="31" spans="1:17" s="48" customFormat="1" ht="15" x14ac:dyDescent="0.2">
      <c r="A31" s="44">
        <v>42515</v>
      </c>
      <c r="B31" s="45"/>
      <c r="C31" s="46" t="s">
        <v>56</v>
      </c>
      <c r="D31" s="46" t="s">
        <v>504</v>
      </c>
      <c r="E31" s="47"/>
      <c r="F31" s="47"/>
      <c r="G31" s="47"/>
      <c r="H31" s="47"/>
      <c r="I31" s="47"/>
      <c r="J31" s="53" t="str">
        <f t="shared" si="0"/>
        <v>no</v>
      </c>
      <c r="K31" s="64">
        <f t="shared" si="1"/>
        <v>0</v>
      </c>
      <c r="L31" s="64">
        <f t="shared" si="2"/>
        <v>0</v>
      </c>
      <c r="M31" s="64">
        <f t="shared" si="3"/>
        <v>0</v>
      </c>
      <c r="N31" s="65">
        <f t="shared" si="6"/>
        <v>538</v>
      </c>
      <c r="O31" s="64">
        <f t="shared" si="4"/>
        <v>0</v>
      </c>
      <c r="P31" s="64">
        <f t="shared" si="5"/>
        <v>0</v>
      </c>
      <c r="Q31" s="65">
        <f t="shared" si="7"/>
        <v>513.68298763115854</v>
      </c>
    </row>
    <row r="32" spans="1:17" s="48" customFormat="1" ht="15" x14ac:dyDescent="0.2">
      <c r="A32" s="44">
        <v>42516</v>
      </c>
      <c r="B32" s="45"/>
      <c r="C32" s="46" t="s">
        <v>57</v>
      </c>
      <c r="D32" s="46" t="s">
        <v>58</v>
      </c>
      <c r="E32" s="47">
        <v>1</v>
      </c>
      <c r="F32" s="47"/>
      <c r="G32" s="47">
        <v>3.8</v>
      </c>
      <c r="H32" s="47"/>
      <c r="I32" s="47" t="s">
        <v>40</v>
      </c>
      <c r="J32" s="53" t="str">
        <f t="shared" si="0"/>
        <v>yes</v>
      </c>
      <c r="K32" s="64">
        <f t="shared" si="1"/>
        <v>10</v>
      </c>
      <c r="L32" s="64">
        <f t="shared" si="2"/>
        <v>-28</v>
      </c>
      <c r="M32" s="64">
        <f t="shared" si="3"/>
        <v>28</v>
      </c>
      <c r="N32" s="65">
        <f t="shared" si="6"/>
        <v>510</v>
      </c>
      <c r="O32" s="64">
        <f t="shared" si="4"/>
        <v>50</v>
      </c>
      <c r="P32" s="64">
        <f t="shared" si="5"/>
        <v>-50</v>
      </c>
      <c r="Q32" s="65">
        <f t="shared" si="7"/>
        <v>463.68298763115854</v>
      </c>
    </row>
    <row r="33" spans="1:17" s="100" customFormat="1" ht="15" x14ac:dyDescent="0.2">
      <c r="A33" s="44">
        <v>42519</v>
      </c>
      <c r="B33" s="97"/>
      <c r="C33" s="46" t="s">
        <v>59</v>
      </c>
      <c r="D33" s="98" t="s">
        <v>60</v>
      </c>
      <c r="E33" s="47">
        <v>1</v>
      </c>
      <c r="F33" s="98"/>
      <c r="G33" s="47">
        <v>5.7</v>
      </c>
      <c r="H33" s="98"/>
      <c r="I33" s="47" t="s">
        <v>40</v>
      </c>
      <c r="J33" s="53" t="str">
        <f t="shared" si="0"/>
        <v>yes</v>
      </c>
      <c r="K33" s="64">
        <f t="shared" si="1"/>
        <v>10</v>
      </c>
      <c r="L33" s="64">
        <f t="shared" si="2"/>
        <v>-47</v>
      </c>
      <c r="M33" s="64">
        <f t="shared" si="3"/>
        <v>47</v>
      </c>
      <c r="N33" s="99">
        <f t="shared" si="6"/>
        <v>463</v>
      </c>
      <c r="O33" s="64">
        <f t="shared" si="4"/>
        <v>50</v>
      </c>
      <c r="P33" s="64">
        <f t="shared" si="5"/>
        <v>-50</v>
      </c>
      <c r="Q33" s="99">
        <f t="shared" si="7"/>
        <v>413.68298763115854</v>
      </c>
    </row>
    <row r="34" spans="1:17" s="48" customFormat="1" ht="15" x14ac:dyDescent="0.2">
      <c r="A34" s="44">
        <v>42520</v>
      </c>
      <c r="B34" s="45"/>
      <c r="C34" s="46" t="s">
        <v>61</v>
      </c>
      <c r="D34" s="46" t="s">
        <v>504</v>
      </c>
      <c r="E34" s="47"/>
      <c r="F34" s="47"/>
      <c r="G34" s="47"/>
      <c r="H34" s="47"/>
      <c r="I34" s="47"/>
      <c r="J34" s="53" t="str">
        <f t="shared" si="0"/>
        <v>no</v>
      </c>
      <c r="K34" s="64">
        <f t="shared" si="1"/>
        <v>0</v>
      </c>
      <c r="L34" s="64">
        <f t="shared" si="2"/>
        <v>0</v>
      </c>
      <c r="M34" s="64">
        <f t="shared" si="3"/>
        <v>0</v>
      </c>
      <c r="N34" s="65">
        <f t="shared" si="6"/>
        <v>463</v>
      </c>
      <c r="O34" s="64">
        <f t="shared" si="4"/>
        <v>0</v>
      </c>
      <c r="P34" s="64">
        <f t="shared" si="5"/>
        <v>0</v>
      </c>
      <c r="Q34" s="65">
        <f t="shared" si="7"/>
        <v>413.68298763115854</v>
      </c>
    </row>
    <row r="35" spans="1:17" s="48" customFormat="1" ht="15" x14ac:dyDescent="0.2">
      <c r="A35" s="44">
        <v>42520</v>
      </c>
      <c r="B35" s="45"/>
      <c r="C35" s="46" t="s">
        <v>62</v>
      </c>
      <c r="D35" s="46" t="s">
        <v>504</v>
      </c>
      <c r="E35" s="47"/>
      <c r="F35" s="47"/>
      <c r="G35" s="47"/>
      <c r="H35" s="47"/>
      <c r="I35" s="47"/>
      <c r="J35" s="53" t="str">
        <f t="shared" si="0"/>
        <v>no</v>
      </c>
      <c r="K35" s="64">
        <f t="shared" si="1"/>
        <v>0</v>
      </c>
      <c r="L35" s="64">
        <f t="shared" si="2"/>
        <v>0</v>
      </c>
      <c r="M35" s="64">
        <f t="shared" si="3"/>
        <v>0</v>
      </c>
      <c r="N35" s="65">
        <f t="shared" si="6"/>
        <v>463</v>
      </c>
      <c r="O35" s="64">
        <f t="shared" si="4"/>
        <v>0</v>
      </c>
      <c r="P35" s="64">
        <f t="shared" si="5"/>
        <v>0</v>
      </c>
      <c r="Q35" s="65">
        <f t="shared" si="7"/>
        <v>413.68298763115854</v>
      </c>
    </row>
    <row r="36" spans="1:17" s="48" customFormat="1" ht="15" x14ac:dyDescent="0.2">
      <c r="A36" s="44">
        <v>42520</v>
      </c>
      <c r="B36" s="45"/>
      <c r="C36" s="46" t="s">
        <v>63</v>
      </c>
      <c r="D36" s="46" t="s">
        <v>46</v>
      </c>
      <c r="E36" s="47">
        <v>1</v>
      </c>
      <c r="F36" s="47"/>
      <c r="G36" s="47">
        <v>6.9</v>
      </c>
      <c r="H36" s="47"/>
      <c r="I36" s="47" t="s">
        <v>29</v>
      </c>
      <c r="J36" s="53" t="str">
        <f t="shared" si="0"/>
        <v>no</v>
      </c>
      <c r="K36" s="64">
        <f t="shared" si="1"/>
        <v>10</v>
      </c>
      <c r="L36" s="64">
        <f t="shared" si="2"/>
        <v>0</v>
      </c>
      <c r="M36" s="64">
        <f t="shared" si="3"/>
        <v>0</v>
      </c>
      <c r="N36" s="65">
        <f t="shared" si="6"/>
        <v>463</v>
      </c>
      <c r="O36" s="64">
        <f t="shared" si="4"/>
        <v>0</v>
      </c>
      <c r="P36" s="64">
        <f t="shared" si="5"/>
        <v>0</v>
      </c>
      <c r="Q36" s="65">
        <f t="shared" si="7"/>
        <v>413.68298763115854</v>
      </c>
    </row>
    <row r="37" spans="1:17" s="48" customFormat="1" ht="15" x14ac:dyDescent="0.2">
      <c r="A37" s="44">
        <v>42520</v>
      </c>
      <c r="B37" s="45"/>
      <c r="C37" s="46" t="s">
        <v>64</v>
      </c>
      <c r="D37" s="46" t="s">
        <v>46</v>
      </c>
      <c r="E37" s="47">
        <v>1</v>
      </c>
      <c r="F37" s="47"/>
      <c r="G37" s="47">
        <v>5.6</v>
      </c>
      <c r="H37" s="47"/>
      <c r="I37" s="47" t="s">
        <v>29</v>
      </c>
      <c r="J37" s="53" t="str">
        <f t="shared" si="0"/>
        <v>yes</v>
      </c>
      <c r="K37" s="64">
        <f t="shared" si="1"/>
        <v>10</v>
      </c>
      <c r="L37" s="64">
        <f t="shared" si="2"/>
        <v>9.5</v>
      </c>
      <c r="M37" s="64">
        <f t="shared" si="3"/>
        <v>46</v>
      </c>
      <c r="N37" s="65">
        <f t="shared" si="6"/>
        <v>472.5</v>
      </c>
      <c r="O37" s="64">
        <f t="shared" si="4"/>
        <v>50</v>
      </c>
      <c r="P37" s="64">
        <f t="shared" si="5"/>
        <v>10.326086956521738</v>
      </c>
      <c r="Q37" s="65">
        <f t="shared" si="7"/>
        <v>424.00907458768029</v>
      </c>
    </row>
    <row r="38" spans="1:17" s="48" customFormat="1" ht="15" x14ac:dyDescent="0.2">
      <c r="A38" s="44">
        <v>42525</v>
      </c>
      <c r="B38" s="45"/>
      <c r="C38" s="46" t="s">
        <v>344</v>
      </c>
      <c r="D38" s="46" t="s">
        <v>504</v>
      </c>
      <c r="E38" s="47"/>
      <c r="F38" s="47"/>
      <c r="G38" s="47"/>
      <c r="H38" s="47"/>
      <c r="I38" s="47"/>
      <c r="J38" s="53" t="str">
        <f t="shared" si="0"/>
        <v>no</v>
      </c>
      <c r="K38" s="64">
        <f t="shared" si="1"/>
        <v>0</v>
      </c>
      <c r="L38" s="64">
        <f t="shared" si="2"/>
        <v>0</v>
      </c>
      <c r="M38" s="64">
        <f t="shared" si="3"/>
        <v>0</v>
      </c>
      <c r="N38" s="65">
        <f t="shared" si="6"/>
        <v>472.5</v>
      </c>
      <c r="O38" s="64">
        <f t="shared" si="4"/>
        <v>0</v>
      </c>
      <c r="P38" s="64">
        <f t="shared" si="5"/>
        <v>0</v>
      </c>
      <c r="Q38" s="65">
        <f t="shared" si="7"/>
        <v>424.00907458768029</v>
      </c>
    </row>
    <row r="39" spans="1:17" s="48" customFormat="1" ht="15" x14ac:dyDescent="0.2">
      <c r="A39" s="44">
        <v>42525</v>
      </c>
      <c r="B39" s="45"/>
      <c r="C39" s="46" t="s">
        <v>345</v>
      </c>
      <c r="D39" s="46" t="s">
        <v>346</v>
      </c>
      <c r="E39" s="47">
        <v>1</v>
      </c>
      <c r="F39" s="47"/>
      <c r="G39" s="47">
        <v>5.0999999999999996</v>
      </c>
      <c r="H39" s="47"/>
      <c r="I39" s="47" t="s">
        <v>40</v>
      </c>
      <c r="J39" s="53" t="str">
        <f t="shared" si="0"/>
        <v>yes</v>
      </c>
      <c r="K39" s="64">
        <f t="shared" si="1"/>
        <v>10</v>
      </c>
      <c r="L39" s="64">
        <f t="shared" si="2"/>
        <v>-41</v>
      </c>
      <c r="M39" s="64">
        <f t="shared" si="3"/>
        <v>41</v>
      </c>
      <c r="N39" s="65">
        <f t="shared" si="6"/>
        <v>431.5</v>
      </c>
      <c r="O39" s="64">
        <f t="shared" si="4"/>
        <v>50</v>
      </c>
      <c r="P39" s="64">
        <f t="shared" si="5"/>
        <v>-50</v>
      </c>
      <c r="Q39" s="65">
        <f t="shared" si="7"/>
        <v>374.00907458768029</v>
      </c>
    </row>
    <row r="40" spans="1:17" s="48" customFormat="1" ht="15" x14ac:dyDescent="0.2">
      <c r="A40" s="44">
        <v>42533</v>
      </c>
      <c r="B40" s="45"/>
      <c r="C40" s="46" t="s">
        <v>347</v>
      </c>
      <c r="D40" s="46" t="s">
        <v>504</v>
      </c>
      <c r="E40" s="47"/>
      <c r="F40" s="47"/>
      <c r="G40" s="47"/>
      <c r="H40" s="47"/>
      <c r="I40" s="47"/>
      <c r="J40" s="53" t="str">
        <f t="shared" si="0"/>
        <v>no</v>
      </c>
      <c r="K40" s="64">
        <f t="shared" si="1"/>
        <v>0</v>
      </c>
      <c r="L40" s="64">
        <f t="shared" si="2"/>
        <v>0</v>
      </c>
      <c r="M40" s="64">
        <f t="shared" si="3"/>
        <v>0</v>
      </c>
      <c r="N40" s="65">
        <f t="shared" si="6"/>
        <v>431.5</v>
      </c>
      <c r="O40" s="64">
        <f t="shared" si="4"/>
        <v>0</v>
      </c>
      <c r="P40" s="64">
        <f t="shared" si="5"/>
        <v>0</v>
      </c>
      <c r="Q40" s="65">
        <f t="shared" si="7"/>
        <v>374.00907458768029</v>
      </c>
    </row>
    <row r="41" spans="1:17" s="48" customFormat="1" ht="15" x14ac:dyDescent="0.2">
      <c r="A41" s="44">
        <v>42533</v>
      </c>
      <c r="B41" s="45"/>
      <c r="C41" s="46" t="s">
        <v>348</v>
      </c>
      <c r="D41" s="46" t="s">
        <v>504</v>
      </c>
      <c r="E41" s="47"/>
      <c r="F41" s="47"/>
      <c r="G41" s="47"/>
      <c r="H41" s="47"/>
      <c r="I41" s="47"/>
      <c r="J41" s="53" t="str">
        <f t="shared" si="0"/>
        <v>no</v>
      </c>
      <c r="K41" s="64">
        <f t="shared" si="1"/>
        <v>0</v>
      </c>
      <c r="L41" s="64">
        <f t="shared" si="2"/>
        <v>0</v>
      </c>
      <c r="M41" s="64">
        <f t="shared" si="3"/>
        <v>0</v>
      </c>
      <c r="N41" s="65">
        <f t="shared" si="6"/>
        <v>431.5</v>
      </c>
      <c r="O41" s="64">
        <f t="shared" si="4"/>
        <v>0</v>
      </c>
      <c r="P41" s="64">
        <f t="shared" si="5"/>
        <v>0</v>
      </c>
      <c r="Q41" s="65">
        <f t="shared" si="7"/>
        <v>374.00907458768029</v>
      </c>
    </row>
    <row r="42" spans="1:17" s="48" customFormat="1" ht="15" x14ac:dyDescent="0.2">
      <c r="A42" s="44">
        <v>42540</v>
      </c>
      <c r="B42" s="45"/>
      <c r="C42" s="46" t="s">
        <v>358</v>
      </c>
      <c r="D42" s="46" t="s">
        <v>359</v>
      </c>
      <c r="E42" s="47">
        <v>1</v>
      </c>
      <c r="F42" s="47"/>
      <c r="G42" s="47">
        <v>160</v>
      </c>
      <c r="H42" s="47"/>
      <c r="I42" s="47" t="s">
        <v>29</v>
      </c>
      <c r="J42" s="53" t="str">
        <f t="shared" si="0"/>
        <v>no</v>
      </c>
      <c r="K42" s="64">
        <f t="shared" si="1"/>
        <v>10</v>
      </c>
      <c r="L42" s="64">
        <f t="shared" si="2"/>
        <v>0</v>
      </c>
      <c r="M42" s="64">
        <f t="shared" si="3"/>
        <v>0</v>
      </c>
      <c r="N42" s="65">
        <f t="shared" si="6"/>
        <v>431.5</v>
      </c>
      <c r="O42" s="64">
        <f t="shared" si="4"/>
        <v>0</v>
      </c>
      <c r="P42" s="64">
        <f t="shared" si="5"/>
        <v>0</v>
      </c>
      <c r="Q42" s="65">
        <f t="shared" si="7"/>
        <v>374.00907458768029</v>
      </c>
    </row>
    <row r="43" spans="1:17" s="48" customFormat="1" ht="15" x14ac:dyDescent="0.2">
      <c r="A43" s="44">
        <v>42544</v>
      </c>
      <c r="B43" s="45"/>
      <c r="C43" s="46" t="s">
        <v>352</v>
      </c>
      <c r="D43" s="46" t="s">
        <v>504</v>
      </c>
      <c r="E43" s="47"/>
      <c r="F43" s="47"/>
      <c r="G43" s="47"/>
      <c r="H43" s="47"/>
      <c r="I43" s="47"/>
      <c r="J43" s="53" t="str">
        <f t="shared" si="0"/>
        <v>no</v>
      </c>
      <c r="K43" s="64">
        <f t="shared" si="1"/>
        <v>0</v>
      </c>
      <c r="L43" s="64">
        <f t="shared" si="2"/>
        <v>0</v>
      </c>
      <c r="M43" s="64">
        <f t="shared" si="3"/>
        <v>0</v>
      </c>
      <c r="N43" s="65">
        <f t="shared" si="6"/>
        <v>431.5</v>
      </c>
      <c r="O43" s="64">
        <f t="shared" si="4"/>
        <v>0</v>
      </c>
      <c r="P43" s="64">
        <f t="shared" si="5"/>
        <v>0</v>
      </c>
      <c r="Q43" s="65">
        <f t="shared" si="7"/>
        <v>374.00907458768029</v>
      </c>
    </row>
    <row r="44" spans="1:17" s="48" customFormat="1" ht="15" x14ac:dyDescent="0.2">
      <c r="A44" s="44">
        <v>42545</v>
      </c>
      <c r="B44" s="45"/>
      <c r="C44" s="46" t="s">
        <v>360</v>
      </c>
      <c r="D44" s="46" t="s">
        <v>46</v>
      </c>
      <c r="E44" s="47">
        <v>1</v>
      </c>
      <c r="F44" s="47"/>
      <c r="G44" s="47" t="s">
        <v>367</v>
      </c>
      <c r="H44" s="47"/>
      <c r="I44" s="47" t="s">
        <v>40</v>
      </c>
      <c r="J44" s="53" t="str">
        <f t="shared" si="0"/>
        <v>no</v>
      </c>
      <c r="K44" s="64">
        <f t="shared" si="1"/>
        <v>10</v>
      </c>
      <c r="L44" s="64">
        <f t="shared" si="2"/>
        <v>0</v>
      </c>
      <c r="M44" s="64">
        <f t="shared" si="3"/>
        <v>0</v>
      </c>
      <c r="N44" s="65">
        <f t="shared" si="6"/>
        <v>431.5</v>
      </c>
      <c r="O44" s="64">
        <f t="shared" si="4"/>
        <v>0</v>
      </c>
      <c r="P44" s="64">
        <f t="shared" si="5"/>
        <v>0</v>
      </c>
      <c r="Q44" s="65">
        <f t="shared" si="7"/>
        <v>374.00907458768029</v>
      </c>
    </row>
    <row r="45" spans="1:17" s="48" customFormat="1" ht="15" x14ac:dyDescent="0.2">
      <c r="A45" s="44">
        <v>42546</v>
      </c>
      <c r="B45" s="45"/>
      <c r="C45" s="46" t="s">
        <v>353</v>
      </c>
      <c r="D45" s="46" t="s">
        <v>46</v>
      </c>
      <c r="E45" s="47">
        <v>1</v>
      </c>
      <c r="F45" s="47"/>
      <c r="G45" s="47">
        <v>4.2</v>
      </c>
      <c r="H45" s="47"/>
      <c r="I45" s="47" t="s">
        <v>29</v>
      </c>
      <c r="J45" s="53" t="str">
        <f t="shared" si="0"/>
        <v>yes</v>
      </c>
      <c r="K45" s="64">
        <f t="shared" si="1"/>
        <v>10</v>
      </c>
      <c r="L45" s="64">
        <f t="shared" si="2"/>
        <v>9.5</v>
      </c>
      <c r="M45" s="64">
        <f t="shared" si="3"/>
        <v>32</v>
      </c>
      <c r="N45" s="65">
        <f t="shared" si="6"/>
        <v>441</v>
      </c>
      <c r="O45" s="64">
        <f t="shared" si="4"/>
        <v>50</v>
      </c>
      <c r="P45" s="64">
        <f t="shared" si="5"/>
        <v>14.84375</v>
      </c>
      <c r="Q45" s="65">
        <f t="shared" si="7"/>
        <v>388.85282458768029</v>
      </c>
    </row>
    <row r="46" spans="1:17" s="48" customFormat="1" ht="15" x14ac:dyDescent="0.2">
      <c r="A46" s="44">
        <v>42546</v>
      </c>
      <c r="B46" s="45"/>
      <c r="C46" s="46" t="s">
        <v>354</v>
      </c>
      <c r="D46" s="46" t="s">
        <v>355</v>
      </c>
      <c r="E46" s="47">
        <v>1</v>
      </c>
      <c r="F46" s="47"/>
      <c r="G46" s="47">
        <v>10</v>
      </c>
      <c r="H46" s="47"/>
      <c r="I46" s="47" t="s">
        <v>29</v>
      </c>
      <c r="J46" s="53" t="str">
        <f t="shared" si="0"/>
        <v>no</v>
      </c>
      <c r="K46" s="64">
        <f t="shared" si="1"/>
        <v>10</v>
      </c>
      <c r="L46" s="64">
        <f t="shared" si="2"/>
        <v>0</v>
      </c>
      <c r="M46" s="64">
        <f t="shared" si="3"/>
        <v>0</v>
      </c>
      <c r="N46" s="65">
        <f t="shared" si="6"/>
        <v>441</v>
      </c>
      <c r="O46" s="64">
        <f t="shared" si="4"/>
        <v>0</v>
      </c>
      <c r="P46" s="64">
        <f t="shared" si="5"/>
        <v>0</v>
      </c>
      <c r="Q46" s="65">
        <f t="shared" si="7"/>
        <v>388.85282458768029</v>
      </c>
    </row>
    <row r="47" spans="1:17" s="48" customFormat="1" ht="15" x14ac:dyDescent="0.2">
      <c r="A47" s="44">
        <v>42547</v>
      </c>
      <c r="B47" s="45"/>
      <c r="C47" s="46" t="s">
        <v>356</v>
      </c>
      <c r="D47" s="46" t="s">
        <v>504</v>
      </c>
      <c r="E47" s="47"/>
      <c r="F47" s="47"/>
      <c r="G47" s="47"/>
      <c r="H47" s="47"/>
      <c r="I47" s="47"/>
      <c r="J47" s="53" t="str">
        <f t="shared" si="0"/>
        <v>no</v>
      </c>
      <c r="K47" s="64">
        <f t="shared" si="1"/>
        <v>0</v>
      </c>
      <c r="L47" s="64">
        <f t="shared" si="2"/>
        <v>0</v>
      </c>
      <c r="M47" s="64">
        <f t="shared" si="3"/>
        <v>0</v>
      </c>
      <c r="N47" s="65">
        <f t="shared" si="6"/>
        <v>441</v>
      </c>
      <c r="O47" s="64">
        <f t="shared" si="4"/>
        <v>0</v>
      </c>
      <c r="P47" s="64">
        <f t="shared" si="5"/>
        <v>0</v>
      </c>
      <c r="Q47" s="65">
        <f t="shared" si="7"/>
        <v>388.85282458768029</v>
      </c>
    </row>
    <row r="48" spans="1:17" s="48" customFormat="1" ht="15" customHeight="1" x14ac:dyDescent="0.2">
      <c r="A48" s="44">
        <v>42549</v>
      </c>
      <c r="B48" s="45"/>
      <c r="C48" s="46" t="s">
        <v>357</v>
      </c>
      <c r="D48" s="46" t="s">
        <v>361</v>
      </c>
      <c r="E48" s="47">
        <v>1</v>
      </c>
      <c r="F48" s="47"/>
      <c r="G48" s="47">
        <v>9.8000000000000007</v>
      </c>
      <c r="H48" s="47"/>
      <c r="I48" s="47" t="s">
        <v>29</v>
      </c>
      <c r="J48" s="53" t="str">
        <f t="shared" si="0"/>
        <v>no</v>
      </c>
      <c r="K48" s="64">
        <f t="shared" si="1"/>
        <v>10</v>
      </c>
      <c r="L48" s="64">
        <f t="shared" si="2"/>
        <v>0</v>
      </c>
      <c r="M48" s="64">
        <f t="shared" si="3"/>
        <v>0</v>
      </c>
      <c r="N48" s="65">
        <f t="shared" si="6"/>
        <v>441</v>
      </c>
      <c r="O48" s="64">
        <f t="shared" si="4"/>
        <v>0</v>
      </c>
      <c r="P48" s="64">
        <f t="shared" si="5"/>
        <v>0</v>
      </c>
      <c r="Q48" s="65">
        <f t="shared" si="7"/>
        <v>388.85282458768029</v>
      </c>
    </row>
    <row r="49" spans="1:17" s="48" customFormat="1" ht="15" x14ac:dyDescent="0.2">
      <c r="A49" s="44">
        <v>42552</v>
      </c>
      <c r="B49" s="45"/>
      <c r="C49" s="46" t="s">
        <v>362</v>
      </c>
      <c r="D49" s="46" t="s">
        <v>504</v>
      </c>
      <c r="E49" s="47"/>
      <c r="F49" s="47"/>
      <c r="G49" s="47"/>
      <c r="H49" s="47"/>
      <c r="I49" s="47"/>
      <c r="J49" s="53" t="str">
        <f t="shared" si="0"/>
        <v>no</v>
      </c>
      <c r="K49" s="64">
        <f t="shared" si="1"/>
        <v>0</v>
      </c>
      <c r="L49" s="64">
        <f t="shared" si="2"/>
        <v>0</v>
      </c>
      <c r="M49" s="64">
        <f t="shared" si="3"/>
        <v>0</v>
      </c>
      <c r="N49" s="65">
        <f t="shared" si="6"/>
        <v>441</v>
      </c>
      <c r="O49" s="64">
        <f t="shared" si="4"/>
        <v>0</v>
      </c>
      <c r="P49" s="64">
        <f t="shared" si="5"/>
        <v>0</v>
      </c>
      <c r="Q49" s="65">
        <f t="shared" si="7"/>
        <v>388.85282458768029</v>
      </c>
    </row>
    <row r="50" spans="1:17" s="111" customFormat="1" ht="15.75" x14ac:dyDescent="0.2">
      <c r="A50" s="104">
        <v>42553</v>
      </c>
      <c r="B50" s="105"/>
      <c r="C50" s="106" t="s">
        <v>363</v>
      </c>
      <c r="D50" s="106" t="s">
        <v>49</v>
      </c>
      <c r="E50" s="107">
        <v>1</v>
      </c>
      <c r="F50" s="107"/>
      <c r="G50" s="107">
        <v>7.8</v>
      </c>
      <c r="H50" s="107"/>
      <c r="I50" s="107" t="s">
        <v>29</v>
      </c>
      <c r="J50" s="108" t="str">
        <f t="shared" si="0"/>
        <v>no</v>
      </c>
      <c r="K50" s="109">
        <f t="shared" si="1"/>
        <v>10</v>
      </c>
      <c r="L50" s="109">
        <f t="shared" si="2"/>
        <v>0</v>
      </c>
      <c r="M50" s="64">
        <f t="shared" si="3"/>
        <v>0</v>
      </c>
      <c r="N50" s="110">
        <f t="shared" si="6"/>
        <v>441</v>
      </c>
      <c r="O50" s="109">
        <f t="shared" si="4"/>
        <v>0</v>
      </c>
      <c r="P50" s="109">
        <f t="shared" si="5"/>
        <v>0</v>
      </c>
      <c r="Q50" s="110">
        <f t="shared" si="7"/>
        <v>388.85282458768029</v>
      </c>
    </row>
    <row r="51" spans="1:17" s="48" customFormat="1" ht="15" x14ac:dyDescent="0.2">
      <c r="A51" s="44">
        <v>42562</v>
      </c>
      <c r="B51" s="45"/>
      <c r="C51" s="46" t="s">
        <v>366</v>
      </c>
      <c r="D51" s="46" t="s">
        <v>355</v>
      </c>
      <c r="E51" s="47">
        <v>1</v>
      </c>
      <c r="F51" s="47"/>
      <c r="G51" s="47">
        <v>6</v>
      </c>
      <c r="H51" s="47"/>
      <c r="I51" s="47" t="s">
        <v>40</v>
      </c>
      <c r="J51" s="53" t="str">
        <f t="shared" si="0"/>
        <v>yes</v>
      </c>
      <c r="K51" s="64">
        <f t="shared" si="1"/>
        <v>10</v>
      </c>
      <c r="L51" s="64">
        <f t="shared" si="2"/>
        <v>-50</v>
      </c>
      <c r="M51" s="64">
        <f t="shared" si="3"/>
        <v>50</v>
      </c>
      <c r="N51" s="65">
        <f t="shared" si="6"/>
        <v>391</v>
      </c>
      <c r="O51" s="64">
        <f t="shared" si="4"/>
        <v>50</v>
      </c>
      <c r="P51" s="64">
        <f t="shared" si="5"/>
        <v>-50</v>
      </c>
      <c r="Q51" s="65">
        <f t="shared" si="7"/>
        <v>338.85282458768029</v>
      </c>
    </row>
    <row r="52" spans="1:17" s="48" customFormat="1" ht="15" x14ac:dyDescent="0.2">
      <c r="A52" s="44">
        <v>42566</v>
      </c>
      <c r="B52" s="45"/>
      <c r="C52" s="46" t="s">
        <v>368</v>
      </c>
      <c r="D52" s="46" t="s">
        <v>46</v>
      </c>
      <c r="E52" s="47">
        <v>1</v>
      </c>
      <c r="F52" s="47"/>
      <c r="G52" s="47">
        <v>5.9</v>
      </c>
      <c r="H52" s="47"/>
      <c r="I52" s="47" t="s">
        <v>29</v>
      </c>
      <c r="J52" s="53" t="str">
        <f t="shared" si="0"/>
        <v>yes</v>
      </c>
      <c r="K52" s="64">
        <f t="shared" si="1"/>
        <v>10</v>
      </c>
      <c r="L52" s="64">
        <f t="shared" si="2"/>
        <v>9.5</v>
      </c>
      <c r="M52" s="64">
        <f t="shared" si="3"/>
        <v>49</v>
      </c>
      <c r="N52" s="65">
        <f t="shared" si="6"/>
        <v>400.5</v>
      </c>
      <c r="O52" s="64">
        <f t="shared" si="4"/>
        <v>50</v>
      </c>
      <c r="P52" s="64">
        <f t="shared" si="5"/>
        <v>9.6938775510204067</v>
      </c>
      <c r="Q52" s="65">
        <f t="shared" si="7"/>
        <v>348.54670213870071</v>
      </c>
    </row>
    <row r="53" spans="1:17" s="48" customFormat="1" ht="15" x14ac:dyDescent="0.2">
      <c r="A53" s="44">
        <v>42566</v>
      </c>
      <c r="B53" s="45"/>
      <c r="C53" s="46" t="s">
        <v>369</v>
      </c>
      <c r="D53" s="46" t="s">
        <v>46</v>
      </c>
      <c r="E53" s="47">
        <v>1</v>
      </c>
      <c r="F53" s="47"/>
      <c r="G53" s="47">
        <v>7.2</v>
      </c>
      <c r="H53" s="47"/>
      <c r="I53" s="47" t="s">
        <v>29</v>
      </c>
      <c r="J53" s="53" t="str">
        <f t="shared" si="0"/>
        <v>no</v>
      </c>
      <c r="K53" s="64">
        <f t="shared" si="1"/>
        <v>10</v>
      </c>
      <c r="L53" s="64">
        <f t="shared" si="2"/>
        <v>0</v>
      </c>
      <c r="M53" s="64">
        <f t="shared" si="3"/>
        <v>0</v>
      </c>
      <c r="N53" s="65">
        <f t="shared" si="6"/>
        <v>400.5</v>
      </c>
      <c r="O53" s="64">
        <f t="shared" si="4"/>
        <v>0</v>
      </c>
      <c r="P53" s="64">
        <f t="shared" si="5"/>
        <v>0</v>
      </c>
      <c r="Q53" s="65">
        <f t="shared" si="7"/>
        <v>348.54670213870071</v>
      </c>
    </row>
    <row r="54" spans="1:17" s="48" customFormat="1" ht="15" x14ac:dyDescent="0.2">
      <c r="A54" s="44">
        <v>42567</v>
      </c>
      <c r="B54" s="45"/>
      <c r="C54" s="46" t="s">
        <v>370</v>
      </c>
      <c r="D54" s="46" t="s">
        <v>346</v>
      </c>
      <c r="E54" s="47">
        <v>1</v>
      </c>
      <c r="F54" s="47"/>
      <c r="G54" s="47">
        <v>12</v>
      </c>
      <c r="H54" s="47"/>
      <c r="I54" s="47" t="s">
        <v>40</v>
      </c>
      <c r="J54" s="53" t="str">
        <f t="shared" si="0"/>
        <v>no</v>
      </c>
      <c r="K54" s="64">
        <f t="shared" si="1"/>
        <v>10</v>
      </c>
      <c r="L54" s="64">
        <f t="shared" si="2"/>
        <v>0</v>
      </c>
      <c r="M54" s="64">
        <f t="shared" si="3"/>
        <v>0</v>
      </c>
      <c r="N54" s="65">
        <f t="shared" si="6"/>
        <v>400.5</v>
      </c>
      <c r="O54" s="64">
        <f t="shared" si="4"/>
        <v>0</v>
      </c>
      <c r="P54" s="64">
        <f t="shared" si="5"/>
        <v>0</v>
      </c>
      <c r="Q54" s="65">
        <f t="shared" si="7"/>
        <v>348.54670213870071</v>
      </c>
    </row>
    <row r="55" spans="1:17" s="48" customFormat="1" ht="15" x14ac:dyDescent="0.2">
      <c r="A55" s="44">
        <v>42567</v>
      </c>
      <c r="B55" s="45"/>
      <c r="C55" s="46" t="s">
        <v>371</v>
      </c>
      <c r="D55" s="46" t="s">
        <v>346</v>
      </c>
      <c r="E55" s="47">
        <v>1</v>
      </c>
      <c r="F55" s="47"/>
      <c r="G55" s="47">
        <v>6</v>
      </c>
      <c r="H55" s="47"/>
      <c r="I55" s="47" t="s">
        <v>29</v>
      </c>
      <c r="J55" s="53" t="str">
        <f t="shared" si="0"/>
        <v>yes</v>
      </c>
      <c r="K55" s="64">
        <f t="shared" si="1"/>
        <v>10</v>
      </c>
      <c r="L55" s="64">
        <f t="shared" si="2"/>
        <v>9.5</v>
      </c>
      <c r="M55" s="64">
        <f t="shared" si="3"/>
        <v>50</v>
      </c>
      <c r="N55" s="65">
        <f t="shared" si="6"/>
        <v>410</v>
      </c>
      <c r="O55" s="64">
        <f t="shared" si="4"/>
        <v>50</v>
      </c>
      <c r="P55" s="64">
        <f t="shared" si="5"/>
        <v>9.5</v>
      </c>
      <c r="Q55" s="65">
        <f t="shared" si="7"/>
        <v>358.04670213870071</v>
      </c>
    </row>
    <row r="56" spans="1:17" s="48" customFormat="1" ht="15" x14ac:dyDescent="0.2">
      <c r="A56" s="44">
        <v>42568</v>
      </c>
      <c r="B56" s="45"/>
      <c r="C56" s="46" t="s">
        <v>372</v>
      </c>
      <c r="D56" s="46" t="s">
        <v>504</v>
      </c>
      <c r="E56" s="47"/>
      <c r="F56" s="47"/>
      <c r="G56" s="47"/>
      <c r="H56" s="47"/>
      <c r="I56" s="47"/>
      <c r="J56" s="53" t="str">
        <f t="shared" si="0"/>
        <v>no</v>
      </c>
      <c r="K56" s="64">
        <f t="shared" si="1"/>
        <v>0</v>
      </c>
      <c r="L56" s="64">
        <f t="shared" si="2"/>
        <v>0</v>
      </c>
      <c r="M56" s="64">
        <f t="shared" si="3"/>
        <v>0</v>
      </c>
      <c r="N56" s="65">
        <f t="shared" si="6"/>
        <v>410</v>
      </c>
      <c r="O56" s="64">
        <f t="shared" si="4"/>
        <v>0</v>
      </c>
      <c r="P56" s="64">
        <f t="shared" si="5"/>
        <v>0</v>
      </c>
      <c r="Q56" s="65">
        <f t="shared" si="7"/>
        <v>358.04670213870071</v>
      </c>
    </row>
    <row r="57" spans="1:17" s="48" customFormat="1" ht="15" x14ac:dyDescent="0.2">
      <c r="A57" s="44">
        <v>42568</v>
      </c>
      <c r="B57" s="45"/>
      <c r="C57" s="46" t="s">
        <v>373</v>
      </c>
      <c r="D57" s="46" t="s">
        <v>46</v>
      </c>
      <c r="E57" s="47">
        <v>1</v>
      </c>
      <c r="F57" s="47"/>
      <c r="G57" s="47">
        <v>5.7</v>
      </c>
      <c r="H57" s="47"/>
      <c r="I57" s="47" t="s">
        <v>29</v>
      </c>
      <c r="J57" s="53" t="str">
        <f t="shared" si="0"/>
        <v>yes</v>
      </c>
      <c r="K57" s="64">
        <f t="shared" si="1"/>
        <v>10</v>
      </c>
      <c r="L57" s="64">
        <f t="shared" ref="L57:L119" si="8">IF(ISBLANK(I57),0,IF($J57="no",0,IF($I57="No",-(($G57-1)*($C$4*$E57)),$C$4*$E57*(1-$C$6))))</f>
        <v>9.5</v>
      </c>
      <c r="M57" s="64">
        <f t="shared" si="3"/>
        <v>47</v>
      </c>
      <c r="N57" s="65">
        <f t="shared" si="6"/>
        <v>419.5</v>
      </c>
      <c r="O57" s="64">
        <f t="shared" si="4"/>
        <v>50</v>
      </c>
      <c r="P57" s="64">
        <f t="shared" ref="P57:P119" si="9">IF(ISBLANK(I57),0,IF(L57&lt;0,-O57,IF(L57=0,0,((O57/($G57-1))*(1-$C$6)))))</f>
        <v>10.106382978723403</v>
      </c>
      <c r="Q57" s="65">
        <f t="shared" si="7"/>
        <v>368.1530851174241</v>
      </c>
    </row>
    <row r="58" spans="1:17" s="48" customFormat="1" ht="15" x14ac:dyDescent="0.2">
      <c r="A58" s="44">
        <v>42569</v>
      </c>
      <c r="B58" s="45"/>
      <c r="C58" s="46" t="s">
        <v>374</v>
      </c>
      <c r="D58" s="46" t="s">
        <v>504</v>
      </c>
      <c r="E58" s="47"/>
      <c r="F58" s="47"/>
      <c r="G58" s="47"/>
      <c r="H58" s="47"/>
      <c r="I58" s="47"/>
      <c r="J58" s="53" t="str">
        <f t="shared" si="0"/>
        <v>no</v>
      </c>
      <c r="K58" s="64">
        <f t="shared" si="1"/>
        <v>0</v>
      </c>
      <c r="L58" s="64">
        <f t="shared" si="8"/>
        <v>0</v>
      </c>
      <c r="M58" s="64">
        <f t="shared" si="3"/>
        <v>0</v>
      </c>
      <c r="N58" s="65">
        <f t="shared" si="6"/>
        <v>419.5</v>
      </c>
      <c r="O58" s="64">
        <f t="shared" si="4"/>
        <v>0</v>
      </c>
      <c r="P58" s="64">
        <f t="shared" si="9"/>
        <v>0</v>
      </c>
      <c r="Q58" s="65">
        <f t="shared" si="7"/>
        <v>368.1530851174241</v>
      </c>
    </row>
    <row r="59" spans="1:17" s="48" customFormat="1" ht="15" x14ac:dyDescent="0.2">
      <c r="A59" s="44">
        <v>42574</v>
      </c>
      <c r="B59" s="45"/>
      <c r="C59" s="46" t="s">
        <v>375</v>
      </c>
      <c r="D59" s="46" t="s">
        <v>46</v>
      </c>
      <c r="E59" s="47">
        <v>1</v>
      </c>
      <c r="F59" s="47"/>
      <c r="G59" s="47">
        <v>6.2</v>
      </c>
      <c r="H59" s="47"/>
      <c r="I59" s="47" t="s">
        <v>29</v>
      </c>
      <c r="J59" s="53" t="str">
        <f t="shared" si="0"/>
        <v>no</v>
      </c>
      <c r="K59" s="64">
        <f t="shared" si="1"/>
        <v>10</v>
      </c>
      <c r="L59" s="64">
        <f t="shared" si="8"/>
        <v>0</v>
      </c>
      <c r="M59" s="64">
        <f t="shared" si="3"/>
        <v>0</v>
      </c>
      <c r="N59" s="65">
        <f t="shared" si="6"/>
        <v>419.5</v>
      </c>
      <c r="O59" s="64">
        <f t="shared" si="4"/>
        <v>0</v>
      </c>
      <c r="P59" s="64">
        <f t="shared" si="9"/>
        <v>0</v>
      </c>
      <c r="Q59" s="65">
        <f t="shared" si="7"/>
        <v>368.1530851174241</v>
      </c>
    </row>
    <row r="60" spans="1:17" s="48" customFormat="1" ht="15" x14ac:dyDescent="0.2">
      <c r="A60" s="44">
        <v>42574</v>
      </c>
      <c r="B60" s="45"/>
      <c r="C60" s="46" t="s">
        <v>376</v>
      </c>
      <c r="D60" s="46" t="s">
        <v>46</v>
      </c>
      <c r="E60" s="47">
        <v>1</v>
      </c>
      <c r="F60" s="47"/>
      <c r="G60" s="47">
        <v>6.3</v>
      </c>
      <c r="H60" s="47"/>
      <c r="I60" s="47" t="s">
        <v>29</v>
      </c>
      <c r="J60" s="53" t="str">
        <f t="shared" si="0"/>
        <v>no</v>
      </c>
      <c r="K60" s="64">
        <f t="shared" si="1"/>
        <v>10</v>
      </c>
      <c r="L60" s="64">
        <f t="shared" si="8"/>
        <v>0</v>
      </c>
      <c r="M60" s="64">
        <f t="shared" si="3"/>
        <v>0</v>
      </c>
      <c r="N60" s="65">
        <f t="shared" si="6"/>
        <v>419.5</v>
      </c>
      <c r="O60" s="64">
        <f t="shared" si="4"/>
        <v>0</v>
      </c>
      <c r="P60" s="64">
        <f t="shared" si="9"/>
        <v>0</v>
      </c>
      <c r="Q60" s="65">
        <f t="shared" si="7"/>
        <v>368.1530851174241</v>
      </c>
    </row>
    <row r="61" spans="1:17" s="48" customFormat="1" ht="15" x14ac:dyDescent="0.2">
      <c r="A61" s="44">
        <v>42574</v>
      </c>
      <c r="B61" s="45"/>
      <c r="C61" s="46" t="s">
        <v>377</v>
      </c>
      <c r="D61" s="46" t="s">
        <v>504</v>
      </c>
      <c r="E61" s="47"/>
      <c r="F61" s="47"/>
      <c r="G61" s="47"/>
      <c r="H61" s="47"/>
      <c r="I61" s="47"/>
      <c r="J61" s="53" t="str">
        <f t="shared" si="0"/>
        <v>no</v>
      </c>
      <c r="K61" s="64">
        <f t="shared" si="1"/>
        <v>0</v>
      </c>
      <c r="L61" s="64">
        <f t="shared" si="8"/>
        <v>0</v>
      </c>
      <c r="M61" s="64">
        <f t="shared" si="3"/>
        <v>0</v>
      </c>
      <c r="N61" s="65">
        <f t="shared" si="6"/>
        <v>419.5</v>
      </c>
      <c r="O61" s="64">
        <f t="shared" si="4"/>
        <v>0</v>
      </c>
      <c r="P61" s="64">
        <f t="shared" si="9"/>
        <v>0</v>
      </c>
      <c r="Q61" s="65">
        <f t="shared" si="7"/>
        <v>368.1530851174241</v>
      </c>
    </row>
    <row r="62" spans="1:17" s="48" customFormat="1" ht="15" x14ac:dyDescent="0.2">
      <c r="A62" s="44">
        <v>42575</v>
      </c>
      <c r="B62" s="45"/>
      <c r="C62" s="46" t="s">
        <v>378</v>
      </c>
      <c r="D62" s="46" t="s">
        <v>383</v>
      </c>
      <c r="E62" s="47">
        <v>1</v>
      </c>
      <c r="F62" s="47"/>
      <c r="G62" s="47" t="s">
        <v>384</v>
      </c>
      <c r="H62" s="47"/>
      <c r="I62" s="47"/>
      <c r="J62" s="53" t="str">
        <f t="shared" si="0"/>
        <v>no</v>
      </c>
      <c r="K62" s="64">
        <f t="shared" si="1"/>
        <v>10</v>
      </c>
      <c r="L62" s="64">
        <f t="shared" si="8"/>
        <v>0</v>
      </c>
      <c r="M62" s="64">
        <f t="shared" si="3"/>
        <v>0</v>
      </c>
      <c r="N62" s="65">
        <f t="shared" si="6"/>
        <v>419.5</v>
      </c>
      <c r="O62" s="64">
        <f t="shared" si="4"/>
        <v>0</v>
      </c>
      <c r="P62" s="64">
        <f t="shared" si="9"/>
        <v>0</v>
      </c>
      <c r="Q62" s="65">
        <f t="shared" si="7"/>
        <v>368.1530851174241</v>
      </c>
    </row>
    <row r="63" spans="1:17" s="48" customFormat="1" ht="15" x14ac:dyDescent="0.2">
      <c r="A63" s="44">
        <v>42575</v>
      </c>
      <c r="B63" s="45"/>
      <c r="C63" s="46" t="s">
        <v>379</v>
      </c>
      <c r="D63" s="46" t="s">
        <v>385</v>
      </c>
      <c r="E63" s="47">
        <v>1</v>
      </c>
      <c r="F63" s="47"/>
      <c r="G63" s="47">
        <v>6</v>
      </c>
      <c r="H63" s="47"/>
      <c r="I63" s="47" t="s">
        <v>29</v>
      </c>
      <c r="J63" s="53" t="str">
        <f t="shared" ref="J63:J66" si="10">IF(ISBLANK(G63),"no",IF($I63="NR","no",IF($D63="0-0 at half time","no",IF($G63&lt;=$C$8,"yes","no"))))</f>
        <v>yes</v>
      </c>
      <c r="K63" s="64">
        <f t="shared" si="1"/>
        <v>10</v>
      </c>
      <c r="L63" s="64">
        <f t="shared" si="8"/>
        <v>9.5</v>
      </c>
      <c r="M63" s="64">
        <f t="shared" si="3"/>
        <v>50</v>
      </c>
      <c r="N63" s="65">
        <f t="shared" si="6"/>
        <v>429</v>
      </c>
      <c r="O63" s="64">
        <f t="shared" si="4"/>
        <v>50</v>
      </c>
      <c r="P63" s="64">
        <f t="shared" si="9"/>
        <v>9.5</v>
      </c>
      <c r="Q63" s="65">
        <f t="shared" si="7"/>
        <v>377.6530851174241</v>
      </c>
    </row>
    <row r="64" spans="1:17" s="48" customFormat="1" ht="15" x14ac:dyDescent="0.2">
      <c r="A64" s="44">
        <v>42575</v>
      </c>
      <c r="B64" s="45"/>
      <c r="C64" s="46" t="s">
        <v>380</v>
      </c>
      <c r="D64" s="46" t="s">
        <v>504</v>
      </c>
      <c r="E64" s="47"/>
      <c r="F64" s="47"/>
      <c r="G64" s="47"/>
      <c r="H64" s="47"/>
      <c r="I64" s="47"/>
      <c r="J64" s="53" t="str">
        <f t="shared" si="10"/>
        <v>no</v>
      </c>
      <c r="K64" s="64">
        <f t="shared" si="1"/>
        <v>0</v>
      </c>
      <c r="L64" s="64">
        <f t="shared" si="8"/>
        <v>0</v>
      </c>
      <c r="M64" s="64">
        <f t="shared" si="3"/>
        <v>0</v>
      </c>
      <c r="N64" s="65">
        <f t="shared" si="6"/>
        <v>429</v>
      </c>
      <c r="O64" s="64">
        <f t="shared" si="4"/>
        <v>0</v>
      </c>
      <c r="P64" s="64">
        <f t="shared" si="9"/>
        <v>0</v>
      </c>
      <c r="Q64" s="65">
        <f t="shared" si="7"/>
        <v>377.6530851174241</v>
      </c>
    </row>
    <row r="65" spans="1:17" s="48" customFormat="1" ht="15" x14ac:dyDescent="0.2">
      <c r="A65" s="44">
        <v>42575</v>
      </c>
      <c r="B65" s="45"/>
      <c r="C65" s="46" t="s">
        <v>381</v>
      </c>
      <c r="D65" s="46" t="s">
        <v>46</v>
      </c>
      <c r="E65" s="47">
        <v>1</v>
      </c>
      <c r="F65" s="47"/>
      <c r="G65" s="47">
        <v>6</v>
      </c>
      <c r="H65" s="47"/>
      <c r="I65" s="47" t="s">
        <v>29</v>
      </c>
      <c r="J65" s="53" t="str">
        <f t="shared" si="10"/>
        <v>yes</v>
      </c>
      <c r="K65" s="64">
        <f t="shared" si="1"/>
        <v>10</v>
      </c>
      <c r="L65" s="64">
        <f t="shared" si="8"/>
        <v>9.5</v>
      </c>
      <c r="M65" s="64">
        <f t="shared" si="3"/>
        <v>50</v>
      </c>
      <c r="N65" s="65">
        <f t="shared" si="6"/>
        <v>438.5</v>
      </c>
      <c r="O65" s="64">
        <f t="shared" si="4"/>
        <v>50</v>
      </c>
      <c r="P65" s="64">
        <f t="shared" si="9"/>
        <v>9.5</v>
      </c>
      <c r="Q65" s="65">
        <f t="shared" si="7"/>
        <v>387.1530851174241</v>
      </c>
    </row>
    <row r="66" spans="1:17" s="48" customFormat="1" ht="15" x14ac:dyDescent="0.2">
      <c r="A66" s="44">
        <v>42576</v>
      </c>
      <c r="B66" s="45"/>
      <c r="C66" s="46" t="s">
        <v>382</v>
      </c>
      <c r="D66" s="46" t="s">
        <v>43</v>
      </c>
      <c r="E66" s="47">
        <v>1</v>
      </c>
      <c r="F66" s="47"/>
      <c r="G66" s="47">
        <v>4.8</v>
      </c>
      <c r="H66" s="47"/>
      <c r="I66" s="47" t="s">
        <v>29</v>
      </c>
      <c r="J66" s="53" t="str">
        <f t="shared" si="10"/>
        <v>yes</v>
      </c>
      <c r="K66" s="64">
        <f t="shared" si="1"/>
        <v>10</v>
      </c>
      <c r="L66" s="64">
        <f t="shared" si="8"/>
        <v>9.5</v>
      </c>
      <c r="M66" s="64">
        <f t="shared" si="3"/>
        <v>38</v>
      </c>
      <c r="N66" s="65">
        <f t="shared" si="6"/>
        <v>448</v>
      </c>
      <c r="O66" s="64">
        <f t="shared" si="4"/>
        <v>50</v>
      </c>
      <c r="P66" s="64">
        <f t="shared" si="9"/>
        <v>12.5</v>
      </c>
      <c r="Q66" s="65">
        <f t="shared" si="7"/>
        <v>399.6530851174241</v>
      </c>
    </row>
    <row r="67" spans="1:17" s="48" customFormat="1" ht="15" x14ac:dyDescent="0.2">
      <c r="A67" s="44">
        <v>42576</v>
      </c>
      <c r="B67" s="45"/>
      <c r="C67" s="46" t="s">
        <v>386</v>
      </c>
      <c r="D67" s="46" t="s">
        <v>387</v>
      </c>
      <c r="E67" s="47">
        <v>0</v>
      </c>
      <c r="F67" s="47"/>
      <c r="G67" s="47">
        <v>0</v>
      </c>
      <c r="H67" s="47"/>
      <c r="I67" s="47" t="s">
        <v>40</v>
      </c>
      <c r="J67" s="53" t="s">
        <v>178</v>
      </c>
      <c r="K67" s="64">
        <f t="shared" si="1"/>
        <v>0</v>
      </c>
      <c r="L67" s="64">
        <f t="shared" si="8"/>
        <v>0</v>
      </c>
      <c r="M67" s="64">
        <f t="shared" si="3"/>
        <v>0</v>
      </c>
      <c r="N67" s="65">
        <f t="shared" si="6"/>
        <v>448</v>
      </c>
      <c r="O67" s="64">
        <f t="shared" si="4"/>
        <v>0</v>
      </c>
      <c r="P67" s="64">
        <f t="shared" si="9"/>
        <v>0</v>
      </c>
      <c r="Q67" s="65">
        <f t="shared" si="7"/>
        <v>399.6530851174241</v>
      </c>
    </row>
    <row r="68" spans="1:17" s="48" customFormat="1" ht="15" x14ac:dyDescent="0.2">
      <c r="A68" s="44">
        <v>42597</v>
      </c>
      <c r="B68" s="45"/>
      <c r="C68" s="46" t="s">
        <v>388</v>
      </c>
      <c r="D68" s="46" t="s">
        <v>46</v>
      </c>
      <c r="E68" s="47">
        <v>1</v>
      </c>
      <c r="F68" s="47"/>
      <c r="G68" s="47">
        <v>6</v>
      </c>
      <c r="H68" s="47"/>
      <c r="I68" s="47" t="s">
        <v>29</v>
      </c>
      <c r="J68" s="53" t="str">
        <f>IF(ISBLANK(G68),"no",IF($I68="NR","no",IF($D68="0-0 at half time","no",IF($G68&lt;=$C$9,"yes","no"))))</f>
        <v>yes</v>
      </c>
      <c r="K68" s="64">
        <f t="shared" si="1"/>
        <v>10</v>
      </c>
      <c r="L68" s="64">
        <f t="shared" si="8"/>
        <v>9.5</v>
      </c>
      <c r="M68" s="64">
        <f t="shared" si="3"/>
        <v>50</v>
      </c>
      <c r="N68" s="65">
        <f t="shared" si="6"/>
        <v>457.5</v>
      </c>
      <c r="O68" s="64">
        <f t="shared" si="4"/>
        <v>50</v>
      </c>
      <c r="P68" s="64">
        <f t="shared" si="9"/>
        <v>9.5</v>
      </c>
      <c r="Q68" s="65">
        <f t="shared" si="7"/>
        <v>409.1530851174241</v>
      </c>
    </row>
    <row r="69" spans="1:17" s="48" customFormat="1" ht="15" x14ac:dyDescent="0.2">
      <c r="A69" s="44">
        <v>42597</v>
      </c>
      <c r="B69" s="45"/>
      <c r="C69" s="46" t="s">
        <v>389</v>
      </c>
      <c r="D69" s="46" t="s">
        <v>46</v>
      </c>
      <c r="E69" s="47">
        <v>1</v>
      </c>
      <c r="F69" s="47"/>
      <c r="G69" s="47">
        <v>6</v>
      </c>
      <c r="H69" s="47"/>
      <c r="I69" s="47" t="s">
        <v>29</v>
      </c>
      <c r="J69" s="53" t="str">
        <f t="shared" ref="J69:J132" si="11">IF(ISBLANK(G69),"no",IF($I69="NR","no",IF($D69="0-0 at half time","no",IF($G69&lt;=$C$9,"yes","no"))))</f>
        <v>yes</v>
      </c>
      <c r="K69" s="64">
        <f t="shared" si="1"/>
        <v>10</v>
      </c>
      <c r="L69" s="64">
        <f t="shared" si="8"/>
        <v>9.5</v>
      </c>
      <c r="M69" s="64">
        <f t="shared" si="3"/>
        <v>50</v>
      </c>
      <c r="N69" s="65">
        <f t="shared" si="6"/>
        <v>467</v>
      </c>
      <c r="O69" s="64">
        <f t="shared" si="4"/>
        <v>50</v>
      </c>
      <c r="P69" s="64">
        <f t="shared" si="9"/>
        <v>9.5</v>
      </c>
      <c r="Q69" s="65">
        <f t="shared" si="7"/>
        <v>418.6530851174241</v>
      </c>
    </row>
    <row r="70" spans="1:17" s="48" customFormat="1" ht="15" x14ac:dyDescent="0.2">
      <c r="A70" s="44">
        <v>42597</v>
      </c>
      <c r="B70" s="45"/>
      <c r="C70" s="46" t="s">
        <v>390</v>
      </c>
      <c r="D70" s="46" t="s">
        <v>46</v>
      </c>
      <c r="E70" s="47">
        <v>1</v>
      </c>
      <c r="F70" s="47"/>
      <c r="G70" s="47">
        <v>5.5</v>
      </c>
      <c r="H70" s="47"/>
      <c r="I70" s="47" t="s">
        <v>29</v>
      </c>
      <c r="J70" s="53" t="str">
        <f t="shared" si="11"/>
        <v>yes</v>
      </c>
      <c r="K70" s="64">
        <f t="shared" si="1"/>
        <v>10</v>
      </c>
      <c r="L70" s="64">
        <f t="shared" si="8"/>
        <v>9.5</v>
      </c>
      <c r="M70" s="64">
        <f t="shared" si="3"/>
        <v>45</v>
      </c>
      <c r="N70" s="65">
        <f t="shared" si="6"/>
        <v>476.5</v>
      </c>
      <c r="O70" s="64">
        <f t="shared" si="4"/>
        <v>50</v>
      </c>
      <c r="P70" s="64">
        <f t="shared" si="9"/>
        <v>10.555555555555555</v>
      </c>
      <c r="Q70" s="65">
        <f t="shared" si="7"/>
        <v>429.20864067297964</v>
      </c>
    </row>
    <row r="71" spans="1:17" s="48" customFormat="1" ht="15" x14ac:dyDescent="0.2">
      <c r="A71" s="44">
        <v>42597</v>
      </c>
      <c r="B71" s="45"/>
      <c r="C71" s="46" t="s">
        <v>391</v>
      </c>
      <c r="D71" s="46" t="s">
        <v>409</v>
      </c>
      <c r="E71" s="47"/>
      <c r="F71" s="47"/>
      <c r="G71" s="47"/>
      <c r="H71" s="47"/>
      <c r="I71" s="47"/>
      <c r="J71" s="53" t="str">
        <f t="shared" si="11"/>
        <v>no</v>
      </c>
      <c r="K71" s="64">
        <f t="shared" si="1"/>
        <v>0</v>
      </c>
      <c r="L71" s="64">
        <f t="shared" si="8"/>
        <v>0</v>
      </c>
      <c r="M71" s="64">
        <f t="shared" si="3"/>
        <v>0</v>
      </c>
      <c r="N71" s="65">
        <f t="shared" si="6"/>
        <v>476.5</v>
      </c>
      <c r="O71" s="64">
        <f t="shared" si="4"/>
        <v>0</v>
      </c>
      <c r="P71" s="64">
        <f t="shared" si="9"/>
        <v>0</v>
      </c>
      <c r="Q71" s="65">
        <f t="shared" si="7"/>
        <v>429.20864067297964</v>
      </c>
    </row>
    <row r="72" spans="1:17" s="48" customFormat="1" ht="15" x14ac:dyDescent="0.2">
      <c r="A72" s="44">
        <v>42597</v>
      </c>
      <c r="B72" s="45"/>
      <c r="C72" s="46" t="s">
        <v>392</v>
      </c>
      <c r="D72" s="46" t="s">
        <v>412</v>
      </c>
      <c r="E72" s="47"/>
      <c r="F72" s="47"/>
      <c r="G72" s="47"/>
      <c r="H72" s="47"/>
      <c r="I72" s="47"/>
      <c r="J72" s="53" t="str">
        <f t="shared" si="11"/>
        <v>no</v>
      </c>
      <c r="K72" s="64">
        <f t="shared" si="1"/>
        <v>0</v>
      </c>
      <c r="L72" s="64">
        <f t="shared" si="8"/>
        <v>0</v>
      </c>
      <c r="M72" s="64">
        <f t="shared" si="3"/>
        <v>0</v>
      </c>
      <c r="N72" s="65">
        <f t="shared" si="6"/>
        <v>476.5</v>
      </c>
      <c r="O72" s="64">
        <f t="shared" si="4"/>
        <v>0</v>
      </c>
      <c r="P72" s="64">
        <f t="shared" si="9"/>
        <v>0</v>
      </c>
      <c r="Q72" s="65">
        <f t="shared" si="7"/>
        <v>429.20864067297964</v>
      </c>
    </row>
    <row r="73" spans="1:17" s="48" customFormat="1" ht="15" x14ac:dyDescent="0.2">
      <c r="A73" s="44">
        <v>42602</v>
      </c>
      <c r="B73" s="45"/>
      <c r="C73" s="46" t="s">
        <v>393</v>
      </c>
      <c r="D73" s="46" t="s">
        <v>504</v>
      </c>
      <c r="E73" s="47"/>
      <c r="F73" s="47"/>
      <c r="G73" s="47"/>
      <c r="H73" s="47"/>
      <c r="I73" s="47"/>
      <c r="J73" s="53" t="str">
        <f t="shared" si="11"/>
        <v>no</v>
      </c>
      <c r="K73" s="64">
        <f t="shared" si="1"/>
        <v>0</v>
      </c>
      <c r="L73" s="64">
        <f t="shared" si="8"/>
        <v>0</v>
      </c>
      <c r="M73" s="64">
        <f t="shared" si="3"/>
        <v>0</v>
      </c>
      <c r="N73" s="65">
        <f t="shared" si="6"/>
        <v>476.5</v>
      </c>
      <c r="O73" s="64">
        <f t="shared" si="4"/>
        <v>0</v>
      </c>
      <c r="P73" s="64">
        <f t="shared" si="9"/>
        <v>0</v>
      </c>
      <c r="Q73" s="65">
        <f t="shared" si="7"/>
        <v>429.20864067297964</v>
      </c>
    </row>
    <row r="74" spans="1:17" s="48" customFormat="1" ht="15" x14ac:dyDescent="0.2">
      <c r="A74" s="44">
        <v>42602</v>
      </c>
      <c r="B74" s="45"/>
      <c r="C74" s="46" t="s">
        <v>394</v>
      </c>
      <c r="D74" s="46" t="s">
        <v>504</v>
      </c>
      <c r="E74" s="47"/>
      <c r="F74" s="47"/>
      <c r="G74" s="47"/>
      <c r="H74" s="47"/>
      <c r="I74" s="47"/>
      <c r="J74" s="53" t="str">
        <f t="shared" si="11"/>
        <v>no</v>
      </c>
      <c r="K74" s="64">
        <f t="shared" si="1"/>
        <v>0</v>
      </c>
      <c r="L74" s="64">
        <f t="shared" si="8"/>
        <v>0</v>
      </c>
      <c r="M74" s="64">
        <f t="shared" si="3"/>
        <v>0</v>
      </c>
      <c r="N74" s="65">
        <f t="shared" si="6"/>
        <v>476.5</v>
      </c>
      <c r="O74" s="64">
        <f t="shared" si="4"/>
        <v>0</v>
      </c>
      <c r="P74" s="64">
        <f t="shared" si="9"/>
        <v>0</v>
      </c>
      <c r="Q74" s="65">
        <f t="shared" si="7"/>
        <v>429.20864067297964</v>
      </c>
    </row>
    <row r="75" spans="1:17" s="48" customFormat="1" ht="15" x14ac:dyDescent="0.2">
      <c r="A75" s="44">
        <v>42602</v>
      </c>
      <c r="B75" s="45"/>
      <c r="C75" s="46" t="s">
        <v>395</v>
      </c>
      <c r="D75" s="46" t="s">
        <v>504</v>
      </c>
      <c r="E75" s="47"/>
      <c r="F75" s="47"/>
      <c r="G75" s="47"/>
      <c r="H75" s="47"/>
      <c r="I75" s="47"/>
      <c r="J75" s="53" t="str">
        <f t="shared" si="11"/>
        <v>no</v>
      </c>
      <c r="K75" s="64">
        <f t="shared" si="1"/>
        <v>0</v>
      </c>
      <c r="L75" s="64">
        <f t="shared" si="8"/>
        <v>0</v>
      </c>
      <c r="M75" s="64">
        <f t="shared" si="3"/>
        <v>0</v>
      </c>
      <c r="N75" s="65">
        <f t="shared" si="6"/>
        <v>476.5</v>
      </c>
      <c r="O75" s="64">
        <f t="shared" si="4"/>
        <v>0</v>
      </c>
      <c r="P75" s="64">
        <f t="shared" si="9"/>
        <v>0</v>
      </c>
      <c r="Q75" s="65">
        <f t="shared" si="7"/>
        <v>429.20864067297964</v>
      </c>
    </row>
    <row r="76" spans="1:17" s="48" customFormat="1" ht="15" x14ac:dyDescent="0.2">
      <c r="A76" s="44">
        <v>42603</v>
      </c>
      <c r="B76" s="45"/>
      <c r="C76" s="46" t="s">
        <v>396</v>
      </c>
      <c r="D76" s="46" t="s">
        <v>46</v>
      </c>
      <c r="E76" s="47">
        <v>1</v>
      </c>
      <c r="F76" s="47"/>
      <c r="G76" s="47">
        <v>4.8</v>
      </c>
      <c r="H76" s="47"/>
      <c r="I76" s="47" t="s">
        <v>29</v>
      </c>
      <c r="J76" s="53" t="str">
        <f t="shared" si="11"/>
        <v>yes</v>
      </c>
      <c r="K76" s="64">
        <f t="shared" si="1"/>
        <v>10</v>
      </c>
      <c r="L76" s="64">
        <f t="shared" si="8"/>
        <v>9.5</v>
      </c>
      <c r="M76" s="64">
        <f t="shared" ref="M76:M77" si="12">IF($J76="yes",($G76-1)*$C$4*$E76,0)</f>
        <v>38</v>
      </c>
      <c r="N76" s="65">
        <f t="shared" si="6"/>
        <v>486</v>
      </c>
      <c r="O76" s="64">
        <f t="shared" si="4"/>
        <v>50</v>
      </c>
      <c r="P76" s="64">
        <f t="shared" si="9"/>
        <v>12.5</v>
      </c>
      <c r="Q76" s="65">
        <f t="shared" si="7"/>
        <v>441.70864067297964</v>
      </c>
    </row>
    <row r="77" spans="1:17" s="48" customFormat="1" ht="15" x14ac:dyDescent="0.2">
      <c r="A77" s="44">
        <v>42603</v>
      </c>
      <c r="B77" s="45"/>
      <c r="C77" s="46" t="s">
        <v>358</v>
      </c>
      <c r="D77" s="46" t="s">
        <v>46</v>
      </c>
      <c r="E77" s="47">
        <v>1</v>
      </c>
      <c r="F77" s="47"/>
      <c r="G77" s="47">
        <v>6</v>
      </c>
      <c r="H77" s="47"/>
      <c r="I77" s="47" t="s">
        <v>29</v>
      </c>
      <c r="J77" s="53" t="str">
        <f t="shared" si="11"/>
        <v>yes</v>
      </c>
      <c r="K77" s="64">
        <f t="shared" si="1"/>
        <v>10</v>
      </c>
      <c r="L77" s="64">
        <f t="shared" si="8"/>
        <v>9.5</v>
      </c>
      <c r="M77" s="64">
        <f t="shared" si="12"/>
        <v>50</v>
      </c>
      <c r="N77" s="65">
        <f t="shared" si="6"/>
        <v>495.5</v>
      </c>
      <c r="O77" s="64">
        <f t="shared" si="4"/>
        <v>50</v>
      </c>
      <c r="P77" s="64">
        <f t="shared" si="9"/>
        <v>9.5</v>
      </c>
      <c r="Q77" s="65">
        <f t="shared" si="7"/>
        <v>451.20864067297964</v>
      </c>
    </row>
    <row r="78" spans="1:17" s="48" customFormat="1" ht="15" x14ac:dyDescent="0.2">
      <c r="A78" s="44">
        <v>42606</v>
      </c>
      <c r="B78" s="45"/>
      <c r="C78" s="46" t="s">
        <v>397</v>
      </c>
      <c r="D78" s="46" t="s">
        <v>46</v>
      </c>
      <c r="E78" s="47">
        <v>1</v>
      </c>
      <c r="F78" s="47"/>
      <c r="G78" s="47">
        <v>4.5999999999999996</v>
      </c>
      <c r="H78" s="47"/>
      <c r="I78" s="47" t="s">
        <v>29</v>
      </c>
      <c r="J78" s="53" t="str">
        <f t="shared" si="11"/>
        <v>yes</v>
      </c>
      <c r="K78" s="64">
        <f t="shared" si="1"/>
        <v>10</v>
      </c>
      <c r="L78" s="64">
        <f t="shared" si="8"/>
        <v>9.5</v>
      </c>
      <c r="M78" s="64">
        <f t="shared" ref="M78:M119" si="13">IF($J78="yes",($G78-1)*$C$4*$E78,0)</f>
        <v>36</v>
      </c>
      <c r="N78" s="65">
        <f t="shared" si="6"/>
        <v>505</v>
      </c>
      <c r="O78" s="64">
        <f t="shared" si="4"/>
        <v>50</v>
      </c>
      <c r="P78" s="64">
        <f t="shared" si="9"/>
        <v>13.194444444444446</v>
      </c>
      <c r="Q78" s="65">
        <f t="shared" si="7"/>
        <v>464.4030851174241</v>
      </c>
    </row>
    <row r="79" spans="1:17" s="48" customFormat="1" ht="15" x14ac:dyDescent="0.2">
      <c r="A79" s="44">
        <v>42606</v>
      </c>
      <c r="B79" s="45"/>
      <c r="C79" s="46" t="s">
        <v>398</v>
      </c>
      <c r="D79" s="46" t="s">
        <v>504</v>
      </c>
      <c r="E79" s="47"/>
      <c r="F79" s="47"/>
      <c r="G79" s="47"/>
      <c r="H79" s="47"/>
      <c r="I79" s="47"/>
      <c r="J79" s="53" t="str">
        <f t="shared" si="11"/>
        <v>no</v>
      </c>
      <c r="K79" s="64">
        <f t="shared" ref="K79:K141" si="14">$E79*$C$4</f>
        <v>0</v>
      </c>
      <c r="L79" s="64">
        <f t="shared" si="8"/>
        <v>0</v>
      </c>
      <c r="M79" s="64">
        <f t="shared" si="13"/>
        <v>0</v>
      </c>
      <c r="N79" s="65">
        <f t="shared" si="6"/>
        <v>505</v>
      </c>
      <c r="O79" s="64">
        <f t="shared" ref="O79:O141" si="15">IF(J79="no",0,$E79*$C$5)</f>
        <v>0</v>
      </c>
      <c r="P79" s="64">
        <f t="shared" si="9"/>
        <v>0</v>
      </c>
      <c r="Q79" s="65">
        <f t="shared" si="7"/>
        <v>464.4030851174241</v>
      </c>
    </row>
    <row r="80" spans="1:17" s="48" customFormat="1" ht="15" x14ac:dyDescent="0.2">
      <c r="A80" s="44">
        <v>42607</v>
      </c>
      <c r="B80" s="45"/>
      <c r="C80" s="46" t="s">
        <v>399</v>
      </c>
      <c r="D80" s="46" t="s">
        <v>409</v>
      </c>
      <c r="E80" s="47"/>
      <c r="F80" s="47"/>
      <c r="G80" s="47"/>
      <c r="H80" s="47"/>
      <c r="I80" s="47"/>
      <c r="J80" s="53" t="str">
        <f t="shared" si="11"/>
        <v>no</v>
      </c>
      <c r="K80" s="64">
        <f t="shared" si="14"/>
        <v>0</v>
      </c>
      <c r="L80" s="64">
        <f t="shared" si="8"/>
        <v>0</v>
      </c>
      <c r="M80" s="64">
        <f t="shared" si="13"/>
        <v>0</v>
      </c>
      <c r="N80" s="65">
        <f t="shared" si="6"/>
        <v>505</v>
      </c>
      <c r="O80" s="64">
        <f t="shared" si="15"/>
        <v>0</v>
      </c>
      <c r="P80" s="64">
        <f t="shared" si="9"/>
        <v>0</v>
      </c>
      <c r="Q80" s="65">
        <f t="shared" si="7"/>
        <v>464.4030851174241</v>
      </c>
    </row>
    <row r="81" spans="1:17" s="48" customFormat="1" ht="15" x14ac:dyDescent="0.2">
      <c r="A81" s="44">
        <v>42608</v>
      </c>
      <c r="B81" s="45"/>
      <c r="C81" s="46" t="s">
        <v>413</v>
      </c>
      <c r="D81" s="46" t="s">
        <v>414</v>
      </c>
      <c r="E81" s="47"/>
      <c r="F81" s="47"/>
      <c r="G81" s="47"/>
      <c r="H81" s="47"/>
      <c r="I81" s="47"/>
      <c r="J81" s="53" t="str">
        <f t="shared" si="11"/>
        <v>no</v>
      </c>
      <c r="K81" s="64">
        <f t="shared" si="14"/>
        <v>0</v>
      </c>
      <c r="L81" s="64">
        <f t="shared" si="8"/>
        <v>0</v>
      </c>
      <c r="M81" s="64">
        <f t="shared" si="13"/>
        <v>0</v>
      </c>
      <c r="N81" s="65">
        <f t="shared" ref="N81:N143" si="16">L81+N80</f>
        <v>505</v>
      </c>
      <c r="O81" s="64">
        <f t="shared" si="15"/>
        <v>0</v>
      </c>
      <c r="P81" s="64">
        <f t="shared" si="9"/>
        <v>0</v>
      </c>
      <c r="Q81" s="65">
        <f t="shared" ref="Q81:Q143" si="17">Q80+P81</f>
        <v>464.4030851174241</v>
      </c>
    </row>
    <row r="82" spans="1:17" s="48" customFormat="1" ht="15" x14ac:dyDescent="0.2">
      <c r="A82" s="44">
        <v>42610</v>
      </c>
      <c r="B82" s="45"/>
      <c r="C82" s="46" t="s">
        <v>400</v>
      </c>
      <c r="D82" s="46" t="s">
        <v>46</v>
      </c>
      <c r="E82" s="47">
        <v>1</v>
      </c>
      <c r="F82" s="47"/>
      <c r="G82" s="47">
        <v>6.8</v>
      </c>
      <c r="H82" s="47"/>
      <c r="I82" s="47" t="s">
        <v>29</v>
      </c>
      <c r="J82" s="53" t="str">
        <f t="shared" si="11"/>
        <v>yes</v>
      </c>
      <c r="K82" s="64">
        <f t="shared" si="14"/>
        <v>10</v>
      </c>
      <c r="L82" s="64">
        <f t="shared" si="8"/>
        <v>9.5</v>
      </c>
      <c r="M82" s="64">
        <f t="shared" si="13"/>
        <v>58</v>
      </c>
      <c r="N82" s="65">
        <f t="shared" si="16"/>
        <v>514.5</v>
      </c>
      <c r="O82" s="64">
        <f t="shared" si="15"/>
        <v>50</v>
      </c>
      <c r="P82" s="64">
        <f t="shared" si="9"/>
        <v>8.1896551724137936</v>
      </c>
      <c r="Q82" s="65">
        <f t="shared" si="17"/>
        <v>472.59274028983788</v>
      </c>
    </row>
    <row r="83" spans="1:17" s="48" customFormat="1" ht="15" x14ac:dyDescent="0.2">
      <c r="A83" s="44">
        <v>42610</v>
      </c>
      <c r="B83" s="45"/>
      <c r="C83" s="46" t="s">
        <v>401</v>
      </c>
      <c r="D83" s="46" t="s">
        <v>46</v>
      </c>
      <c r="E83" s="47">
        <v>1</v>
      </c>
      <c r="F83" s="47"/>
      <c r="G83" s="47">
        <v>6</v>
      </c>
      <c r="H83" s="47"/>
      <c r="I83" s="47" t="s">
        <v>29</v>
      </c>
      <c r="J83" s="53" t="str">
        <f t="shared" si="11"/>
        <v>yes</v>
      </c>
      <c r="K83" s="64">
        <f t="shared" si="14"/>
        <v>10</v>
      </c>
      <c r="L83" s="64">
        <f t="shared" si="8"/>
        <v>9.5</v>
      </c>
      <c r="M83" s="64">
        <f t="shared" si="13"/>
        <v>50</v>
      </c>
      <c r="N83" s="65">
        <f t="shared" si="16"/>
        <v>524</v>
      </c>
      <c r="O83" s="64">
        <f t="shared" si="15"/>
        <v>50</v>
      </c>
      <c r="P83" s="64">
        <f t="shared" si="9"/>
        <v>9.5</v>
      </c>
      <c r="Q83" s="65">
        <f t="shared" si="17"/>
        <v>482.09274028983788</v>
      </c>
    </row>
    <row r="84" spans="1:17" s="48" customFormat="1" ht="15" x14ac:dyDescent="0.2">
      <c r="A84" s="44">
        <v>42611</v>
      </c>
      <c r="B84" s="45"/>
      <c r="C84" s="46" t="s">
        <v>402</v>
      </c>
      <c r="D84" s="46" t="s">
        <v>504</v>
      </c>
      <c r="E84" s="47"/>
      <c r="F84" s="47"/>
      <c r="G84" s="47"/>
      <c r="H84" s="47"/>
      <c r="I84" s="47"/>
      <c r="J84" s="53" t="str">
        <f t="shared" si="11"/>
        <v>no</v>
      </c>
      <c r="K84" s="64">
        <f t="shared" si="14"/>
        <v>0</v>
      </c>
      <c r="L84" s="64">
        <f t="shared" si="8"/>
        <v>0</v>
      </c>
      <c r="M84" s="64">
        <f t="shared" si="13"/>
        <v>0</v>
      </c>
      <c r="N84" s="65">
        <f t="shared" si="16"/>
        <v>524</v>
      </c>
      <c r="O84" s="64">
        <f t="shared" si="15"/>
        <v>0</v>
      </c>
      <c r="P84" s="64">
        <f t="shared" si="9"/>
        <v>0</v>
      </c>
      <c r="Q84" s="65">
        <f t="shared" si="17"/>
        <v>482.09274028983788</v>
      </c>
    </row>
    <row r="85" spans="1:17" s="48" customFormat="1" ht="15" x14ac:dyDescent="0.2">
      <c r="A85" s="44">
        <v>42612</v>
      </c>
      <c r="B85" s="45"/>
      <c r="C85" s="46" t="s">
        <v>403</v>
      </c>
      <c r="D85" s="46" t="s">
        <v>409</v>
      </c>
      <c r="E85" s="47"/>
      <c r="F85" s="47"/>
      <c r="G85" s="47"/>
      <c r="H85" s="47"/>
      <c r="I85" s="47"/>
      <c r="J85" s="53" t="str">
        <f t="shared" si="11"/>
        <v>no</v>
      </c>
      <c r="K85" s="64">
        <f t="shared" si="14"/>
        <v>0</v>
      </c>
      <c r="L85" s="64">
        <f t="shared" si="8"/>
        <v>0</v>
      </c>
      <c r="M85" s="64">
        <f t="shared" si="13"/>
        <v>0</v>
      </c>
      <c r="N85" s="65">
        <f t="shared" si="16"/>
        <v>524</v>
      </c>
      <c r="O85" s="64">
        <f t="shared" si="15"/>
        <v>0</v>
      </c>
      <c r="P85" s="64">
        <f t="shared" si="9"/>
        <v>0</v>
      </c>
      <c r="Q85" s="65">
        <f t="shared" si="17"/>
        <v>482.09274028983788</v>
      </c>
    </row>
    <row r="86" spans="1:17" s="48" customFormat="1" ht="15" x14ac:dyDescent="0.2">
      <c r="A86" s="44">
        <v>42622</v>
      </c>
      <c r="B86" s="45"/>
      <c r="C86" s="46" t="s">
        <v>405</v>
      </c>
      <c r="D86" s="46" t="s">
        <v>46</v>
      </c>
      <c r="E86" s="47">
        <v>1</v>
      </c>
      <c r="F86" s="47"/>
      <c r="G86" s="47">
        <v>5.2</v>
      </c>
      <c r="H86" s="47"/>
      <c r="I86" s="47" t="s">
        <v>29</v>
      </c>
      <c r="J86" s="53" t="str">
        <f t="shared" si="11"/>
        <v>yes</v>
      </c>
      <c r="K86" s="64">
        <f t="shared" si="14"/>
        <v>10</v>
      </c>
      <c r="L86" s="64">
        <f t="shared" si="8"/>
        <v>9.5</v>
      </c>
      <c r="M86" s="64">
        <f t="shared" si="13"/>
        <v>42</v>
      </c>
      <c r="N86" s="65">
        <f t="shared" si="16"/>
        <v>533.5</v>
      </c>
      <c r="O86" s="64">
        <f t="shared" si="15"/>
        <v>50</v>
      </c>
      <c r="P86" s="64">
        <f t="shared" si="9"/>
        <v>11.30952380952381</v>
      </c>
      <c r="Q86" s="65">
        <f t="shared" si="17"/>
        <v>493.40226409936167</v>
      </c>
    </row>
    <row r="87" spans="1:17" s="48" customFormat="1" ht="15" x14ac:dyDescent="0.2">
      <c r="A87" s="44">
        <v>42623</v>
      </c>
      <c r="B87" s="45"/>
      <c r="C87" s="46" t="s">
        <v>404</v>
      </c>
      <c r="D87" s="46" t="s">
        <v>408</v>
      </c>
      <c r="E87" s="47"/>
      <c r="F87" s="47"/>
      <c r="G87" s="47"/>
      <c r="H87" s="47"/>
      <c r="I87" s="47"/>
      <c r="J87" s="53" t="str">
        <f t="shared" si="11"/>
        <v>no</v>
      </c>
      <c r="K87" s="64">
        <f t="shared" si="14"/>
        <v>0</v>
      </c>
      <c r="L87" s="64">
        <f t="shared" si="8"/>
        <v>0</v>
      </c>
      <c r="M87" s="64">
        <f t="shared" si="13"/>
        <v>0</v>
      </c>
      <c r="N87" s="65">
        <f t="shared" si="16"/>
        <v>533.5</v>
      </c>
      <c r="O87" s="64">
        <f t="shared" si="15"/>
        <v>0</v>
      </c>
      <c r="P87" s="64">
        <f t="shared" si="9"/>
        <v>0</v>
      </c>
      <c r="Q87" s="65">
        <f t="shared" si="17"/>
        <v>493.40226409936167</v>
      </c>
    </row>
    <row r="88" spans="1:17" s="48" customFormat="1" ht="15" x14ac:dyDescent="0.2">
      <c r="A88" s="44">
        <v>42623</v>
      </c>
      <c r="B88" s="45"/>
      <c r="C88" s="46" t="s">
        <v>406</v>
      </c>
      <c r="D88" s="46" t="s">
        <v>409</v>
      </c>
      <c r="E88" s="47"/>
      <c r="F88" s="47"/>
      <c r="G88" s="47"/>
      <c r="H88" s="47"/>
      <c r="I88" s="47"/>
      <c r="J88" s="53" t="str">
        <f t="shared" si="11"/>
        <v>no</v>
      </c>
      <c r="K88" s="64">
        <f t="shared" si="14"/>
        <v>0</v>
      </c>
      <c r="L88" s="64">
        <f t="shared" si="8"/>
        <v>0</v>
      </c>
      <c r="M88" s="64">
        <f t="shared" si="13"/>
        <v>0</v>
      </c>
      <c r="N88" s="65">
        <f t="shared" si="16"/>
        <v>533.5</v>
      </c>
      <c r="O88" s="64">
        <f t="shared" si="15"/>
        <v>0</v>
      </c>
      <c r="P88" s="64">
        <f t="shared" si="9"/>
        <v>0</v>
      </c>
      <c r="Q88" s="65">
        <f t="shared" si="17"/>
        <v>493.40226409936167</v>
      </c>
    </row>
    <row r="89" spans="1:17" s="111" customFormat="1" ht="15.75" x14ac:dyDescent="0.2">
      <c r="A89" s="104">
        <v>42623</v>
      </c>
      <c r="B89" s="105"/>
      <c r="C89" s="106" t="s">
        <v>407</v>
      </c>
      <c r="D89" s="106" t="s">
        <v>46</v>
      </c>
      <c r="E89" s="107">
        <v>1</v>
      </c>
      <c r="F89" s="107"/>
      <c r="G89" s="107">
        <v>7</v>
      </c>
      <c r="H89" s="107"/>
      <c r="I89" s="107" t="s">
        <v>29</v>
      </c>
      <c r="J89" s="53" t="str">
        <f t="shared" si="11"/>
        <v>yes</v>
      </c>
      <c r="K89" s="109">
        <f t="shared" si="14"/>
        <v>10</v>
      </c>
      <c r="L89" s="109">
        <f t="shared" si="8"/>
        <v>9.5</v>
      </c>
      <c r="M89" s="109">
        <f t="shared" si="13"/>
        <v>60</v>
      </c>
      <c r="N89" s="110">
        <f t="shared" si="16"/>
        <v>543</v>
      </c>
      <c r="O89" s="109">
        <f t="shared" si="15"/>
        <v>50</v>
      </c>
      <c r="P89" s="109">
        <f t="shared" si="9"/>
        <v>7.916666666666667</v>
      </c>
      <c r="Q89" s="110">
        <f t="shared" si="17"/>
        <v>501.31893076602836</v>
      </c>
    </row>
    <row r="90" spans="1:17" s="48" customFormat="1" ht="15" x14ac:dyDescent="0.2">
      <c r="A90" s="44">
        <v>42624</v>
      </c>
      <c r="B90" s="45"/>
      <c r="C90" s="46" t="s">
        <v>410</v>
      </c>
      <c r="D90" s="46" t="s">
        <v>504</v>
      </c>
      <c r="E90" s="47"/>
      <c r="F90" s="47"/>
      <c r="G90" s="47"/>
      <c r="H90" s="47"/>
      <c r="I90" s="47"/>
      <c r="J90" s="53" t="str">
        <f t="shared" si="11"/>
        <v>no</v>
      </c>
      <c r="K90" s="64">
        <f t="shared" si="14"/>
        <v>0</v>
      </c>
      <c r="L90" s="64">
        <f t="shared" si="8"/>
        <v>0</v>
      </c>
      <c r="M90" s="64">
        <f t="shared" si="13"/>
        <v>0</v>
      </c>
      <c r="N90" s="65">
        <f t="shared" si="16"/>
        <v>543</v>
      </c>
      <c r="O90" s="64">
        <f t="shared" si="15"/>
        <v>0</v>
      </c>
      <c r="P90" s="64">
        <f t="shared" si="9"/>
        <v>0</v>
      </c>
      <c r="Q90" s="65">
        <f t="shared" si="17"/>
        <v>501.31893076602836</v>
      </c>
    </row>
    <row r="91" spans="1:17" s="48" customFormat="1" ht="15" x14ac:dyDescent="0.2">
      <c r="A91" s="44">
        <v>42624</v>
      </c>
      <c r="B91" s="45"/>
      <c r="C91" s="46" t="s">
        <v>411</v>
      </c>
      <c r="D91" s="46" t="s">
        <v>419</v>
      </c>
      <c r="E91" s="47"/>
      <c r="F91" s="47"/>
      <c r="G91" s="47"/>
      <c r="H91" s="47"/>
      <c r="I91" s="47"/>
      <c r="J91" s="53" t="str">
        <f t="shared" si="11"/>
        <v>no</v>
      </c>
      <c r="K91" s="64">
        <f t="shared" si="14"/>
        <v>0</v>
      </c>
      <c r="L91" s="64">
        <f t="shared" si="8"/>
        <v>0</v>
      </c>
      <c r="M91" s="64">
        <f t="shared" si="13"/>
        <v>0</v>
      </c>
      <c r="N91" s="65">
        <f t="shared" si="16"/>
        <v>543</v>
      </c>
      <c r="O91" s="64">
        <f t="shared" si="15"/>
        <v>0</v>
      </c>
      <c r="P91" s="64">
        <f t="shared" si="9"/>
        <v>0</v>
      </c>
      <c r="Q91" s="65">
        <f t="shared" si="17"/>
        <v>501.31893076602836</v>
      </c>
    </row>
    <row r="92" spans="1:17" s="48" customFormat="1" ht="15" x14ac:dyDescent="0.2">
      <c r="A92" s="44">
        <v>42625</v>
      </c>
      <c r="B92" s="45"/>
      <c r="C92" s="46" t="s">
        <v>420</v>
      </c>
      <c r="D92" s="46" t="s">
        <v>421</v>
      </c>
      <c r="E92" s="47"/>
      <c r="F92" s="47"/>
      <c r="G92" s="47"/>
      <c r="H92" s="47"/>
      <c r="I92" s="47"/>
      <c r="J92" s="53" t="str">
        <f t="shared" si="11"/>
        <v>no</v>
      </c>
      <c r="K92" s="64">
        <f t="shared" si="14"/>
        <v>0</v>
      </c>
      <c r="L92" s="64">
        <f t="shared" si="8"/>
        <v>0</v>
      </c>
      <c r="M92" s="64">
        <f t="shared" si="13"/>
        <v>0</v>
      </c>
      <c r="N92" s="65">
        <f t="shared" si="16"/>
        <v>543</v>
      </c>
      <c r="O92" s="64">
        <f t="shared" si="15"/>
        <v>0</v>
      </c>
      <c r="P92" s="64">
        <f t="shared" si="9"/>
        <v>0</v>
      </c>
      <c r="Q92" s="65">
        <f t="shared" si="17"/>
        <v>501.31893076602836</v>
      </c>
    </row>
    <row r="93" spans="1:17" s="48" customFormat="1" ht="15" x14ac:dyDescent="0.2">
      <c r="A93" s="44">
        <v>42626</v>
      </c>
      <c r="B93" s="45"/>
      <c r="C93" s="46" t="s">
        <v>422</v>
      </c>
      <c r="D93" s="46" t="s">
        <v>504</v>
      </c>
      <c r="E93" s="47"/>
      <c r="F93" s="47"/>
      <c r="G93" s="47"/>
      <c r="H93" s="47"/>
      <c r="I93" s="47"/>
      <c r="J93" s="53" t="str">
        <f t="shared" si="11"/>
        <v>no</v>
      </c>
      <c r="K93" s="64">
        <f t="shared" si="14"/>
        <v>0</v>
      </c>
      <c r="L93" s="64">
        <f t="shared" si="8"/>
        <v>0</v>
      </c>
      <c r="M93" s="64">
        <f t="shared" si="13"/>
        <v>0</v>
      </c>
      <c r="N93" s="65">
        <f t="shared" si="16"/>
        <v>543</v>
      </c>
      <c r="O93" s="64">
        <f t="shared" si="15"/>
        <v>0</v>
      </c>
      <c r="P93" s="64">
        <f t="shared" si="9"/>
        <v>0</v>
      </c>
      <c r="Q93" s="65">
        <f t="shared" si="17"/>
        <v>501.31893076602836</v>
      </c>
    </row>
    <row r="94" spans="1:17" s="48" customFormat="1" ht="15" x14ac:dyDescent="0.2">
      <c r="A94" s="44">
        <v>42628</v>
      </c>
      <c r="B94" s="45"/>
      <c r="C94" s="46" t="s">
        <v>423</v>
      </c>
      <c r="D94" s="46" t="s">
        <v>46</v>
      </c>
      <c r="E94" s="47">
        <v>1</v>
      </c>
      <c r="F94" s="47"/>
      <c r="G94" s="47">
        <v>7.8</v>
      </c>
      <c r="H94" s="47"/>
      <c r="I94" s="47" t="s">
        <v>29</v>
      </c>
      <c r="J94" s="53" t="str">
        <f t="shared" si="11"/>
        <v>yes</v>
      </c>
      <c r="K94" s="64">
        <f t="shared" si="14"/>
        <v>10</v>
      </c>
      <c r="L94" s="64">
        <f t="shared" si="8"/>
        <v>9.5</v>
      </c>
      <c r="M94" s="64">
        <f t="shared" si="13"/>
        <v>68</v>
      </c>
      <c r="N94" s="65">
        <f t="shared" si="16"/>
        <v>552.5</v>
      </c>
      <c r="O94" s="64">
        <f t="shared" si="15"/>
        <v>50</v>
      </c>
      <c r="P94" s="64">
        <f t="shared" si="9"/>
        <v>6.9852941176470589</v>
      </c>
      <c r="Q94" s="65">
        <f t="shared" si="17"/>
        <v>508.30422488367543</v>
      </c>
    </row>
    <row r="95" spans="1:17" s="48" customFormat="1" ht="15" x14ac:dyDescent="0.2">
      <c r="A95" s="44">
        <v>42630</v>
      </c>
      <c r="B95" s="45"/>
      <c r="C95" s="46" t="s">
        <v>424</v>
      </c>
      <c r="D95" s="46" t="s">
        <v>46</v>
      </c>
      <c r="E95" s="47">
        <v>1</v>
      </c>
      <c r="F95" s="47"/>
      <c r="G95" s="47">
        <v>7.2</v>
      </c>
      <c r="H95" s="47"/>
      <c r="I95" s="47" t="s">
        <v>29</v>
      </c>
      <c r="J95" s="53" t="str">
        <f t="shared" si="11"/>
        <v>yes</v>
      </c>
      <c r="K95" s="64">
        <f t="shared" si="14"/>
        <v>10</v>
      </c>
      <c r="L95" s="64">
        <f t="shared" si="8"/>
        <v>9.5</v>
      </c>
      <c r="M95" s="64">
        <f t="shared" si="13"/>
        <v>62</v>
      </c>
      <c r="N95" s="65">
        <f t="shared" si="16"/>
        <v>562</v>
      </c>
      <c r="O95" s="64">
        <f t="shared" si="15"/>
        <v>50</v>
      </c>
      <c r="P95" s="64">
        <f t="shared" si="9"/>
        <v>7.661290322580645</v>
      </c>
      <c r="Q95" s="65">
        <f t="shared" si="17"/>
        <v>515.9655152062561</v>
      </c>
    </row>
    <row r="96" spans="1:17" s="48" customFormat="1" ht="15" x14ac:dyDescent="0.2">
      <c r="A96" s="44">
        <v>42630</v>
      </c>
      <c r="B96" s="45"/>
      <c r="C96" s="46" t="s">
        <v>425</v>
      </c>
      <c r="D96" s="46" t="s">
        <v>361</v>
      </c>
      <c r="E96" s="47">
        <v>1</v>
      </c>
      <c r="F96" s="47"/>
      <c r="G96" s="47">
        <v>6.6</v>
      </c>
      <c r="H96" s="47"/>
      <c r="I96" s="47" t="s">
        <v>29</v>
      </c>
      <c r="J96" s="53" t="str">
        <f t="shared" si="11"/>
        <v>yes</v>
      </c>
      <c r="K96" s="64">
        <f t="shared" si="14"/>
        <v>10</v>
      </c>
      <c r="L96" s="64">
        <f t="shared" si="8"/>
        <v>9.5</v>
      </c>
      <c r="M96" s="64">
        <f t="shared" si="13"/>
        <v>56</v>
      </c>
      <c r="N96" s="65">
        <f t="shared" si="16"/>
        <v>571.5</v>
      </c>
      <c r="O96" s="64">
        <f t="shared" si="15"/>
        <v>50</v>
      </c>
      <c r="P96" s="64">
        <f t="shared" si="9"/>
        <v>8.4821428571428577</v>
      </c>
      <c r="Q96" s="65">
        <f t="shared" si="17"/>
        <v>524.44765806339899</v>
      </c>
    </row>
    <row r="97" spans="1:17" s="48" customFormat="1" ht="15" x14ac:dyDescent="0.2">
      <c r="A97" s="44">
        <v>42630</v>
      </c>
      <c r="B97" s="45"/>
      <c r="C97" s="46" t="s">
        <v>426</v>
      </c>
      <c r="D97" s="46" t="s">
        <v>46</v>
      </c>
      <c r="E97" s="47">
        <v>1</v>
      </c>
      <c r="F97" s="47"/>
      <c r="G97" s="47">
        <v>7.6</v>
      </c>
      <c r="H97" s="47"/>
      <c r="I97" s="47" t="s">
        <v>29</v>
      </c>
      <c r="J97" s="53" t="str">
        <f t="shared" si="11"/>
        <v>yes</v>
      </c>
      <c r="K97" s="64">
        <f t="shared" si="14"/>
        <v>10</v>
      </c>
      <c r="L97" s="64">
        <f t="shared" si="8"/>
        <v>9.5</v>
      </c>
      <c r="M97" s="64">
        <f t="shared" si="13"/>
        <v>66</v>
      </c>
      <c r="N97" s="65">
        <f t="shared" si="16"/>
        <v>581</v>
      </c>
      <c r="O97" s="64">
        <f t="shared" si="15"/>
        <v>50</v>
      </c>
      <c r="P97" s="64">
        <f t="shared" si="9"/>
        <v>7.1969696969696972</v>
      </c>
      <c r="Q97" s="65">
        <f t="shared" si="17"/>
        <v>531.64462776036873</v>
      </c>
    </row>
    <row r="98" spans="1:17" s="48" customFormat="1" ht="15" x14ac:dyDescent="0.2">
      <c r="A98" s="44">
        <v>42630</v>
      </c>
      <c r="B98" s="45"/>
      <c r="C98" s="46" t="s">
        <v>427</v>
      </c>
      <c r="D98" s="46" t="s">
        <v>409</v>
      </c>
      <c r="E98" s="47"/>
      <c r="F98" s="47"/>
      <c r="G98" s="47"/>
      <c r="H98" s="47"/>
      <c r="I98" s="47"/>
      <c r="J98" s="53" t="str">
        <f t="shared" si="11"/>
        <v>no</v>
      </c>
      <c r="K98" s="64">
        <f t="shared" si="14"/>
        <v>0</v>
      </c>
      <c r="L98" s="64">
        <f t="shared" si="8"/>
        <v>0</v>
      </c>
      <c r="M98" s="64">
        <f t="shared" si="13"/>
        <v>0</v>
      </c>
      <c r="N98" s="65">
        <f t="shared" si="16"/>
        <v>581</v>
      </c>
      <c r="O98" s="64">
        <f t="shared" si="15"/>
        <v>0</v>
      </c>
      <c r="P98" s="64">
        <f t="shared" si="9"/>
        <v>0</v>
      </c>
      <c r="Q98" s="65">
        <f t="shared" si="17"/>
        <v>531.64462776036873</v>
      </c>
    </row>
    <row r="99" spans="1:17" s="48" customFormat="1" ht="15" x14ac:dyDescent="0.2">
      <c r="A99" s="44">
        <v>42630</v>
      </c>
      <c r="B99" s="45"/>
      <c r="C99" s="46" t="s">
        <v>428</v>
      </c>
      <c r="D99" s="46" t="s">
        <v>361</v>
      </c>
      <c r="E99" s="47">
        <v>1</v>
      </c>
      <c r="F99" s="47"/>
      <c r="G99" s="47">
        <v>7.6</v>
      </c>
      <c r="H99" s="47"/>
      <c r="I99" s="47" t="s">
        <v>29</v>
      </c>
      <c r="J99" s="53" t="str">
        <f t="shared" si="11"/>
        <v>yes</v>
      </c>
      <c r="K99" s="64">
        <f t="shared" si="14"/>
        <v>10</v>
      </c>
      <c r="L99" s="64">
        <f t="shared" si="8"/>
        <v>9.5</v>
      </c>
      <c r="M99" s="64">
        <f t="shared" si="13"/>
        <v>66</v>
      </c>
      <c r="N99" s="65">
        <f t="shared" si="16"/>
        <v>590.5</v>
      </c>
      <c r="O99" s="64">
        <f t="shared" si="15"/>
        <v>50</v>
      </c>
      <c r="P99" s="64">
        <f t="shared" si="9"/>
        <v>7.1969696969696972</v>
      </c>
      <c r="Q99" s="65">
        <f t="shared" si="17"/>
        <v>538.84159745733848</v>
      </c>
    </row>
    <row r="100" spans="1:17" s="48" customFormat="1" ht="15" x14ac:dyDescent="0.2">
      <c r="A100" s="44">
        <v>42630</v>
      </c>
      <c r="B100" s="45"/>
      <c r="C100" s="46" t="s">
        <v>429</v>
      </c>
      <c r="D100" s="46" t="s">
        <v>504</v>
      </c>
      <c r="E100" s="47"/>
      <c r="F100" s="47"/>
      <c r="G100" s="47"/>
      <c r="H100" s="47"/>
      <c r="I100" s="47"/>
      <c r="J100" s="53" t="str">
        <f t="shared" si="11"/>
        <v>no</v>
      </c>
      <c r="K100" s="64">
        <f t="shared" si="14"/>
        <v>0</v>
      </c>
      <c r="L100" s="64">
        <f t="shared" si="8"/>
        <v>0</v>
      </c>
      <c r="M100" s="64">
        <f t="shared" si="13"/>
        <v>0</v>
      </c>
      <c r="N100" s="65">
        <f t="shared" si="16"/>
        <v>590.5</v>
      </c>
      <c r="O100" s="64">
        <f t="shared" si="15"/>
        <v>0</v>
      </c>
      <c r="P100" s="64">
        <f t="shared" si="9"/>
        <v>0</v>
      </c>
      <c r="Q100" s="65">
        <f t="shared" si="17"/>
        <v>538.84159745733848</v>
      </c>
    </row>
    <row r="101" spans="1:17" s="48" customFormat="1" ht="15" x14ac:dyDescent="0.2">
      <c r="A101" s="44">
        <v>42630</v>
      </c>
      <c r="B101" s="45"/>
      <c r="C101" s="46" t="s">
        <v>430</v>
      </c>
      <c r="D101" s="46" t="s">
        <v>436</v>
      </c>
      <c r="E101" s="47"/>
      <c r="F101" s="47"/>
      <c r="G101" s="47"/>
      <c r="H101" s="47"/>
      <c r="I101" s="47"/>
      <c r="J101" s="53" t="str">
        <f t="shared" si="11"/>
        <v>no</v>
      </c>
      <c r="K101" s="64">
        <f t="shared" si="14"/>
        <v>0</v>
      </c>
      <c r="L101" s="64">
        <f t="shared" si="8"/>
        <v>0</v>
      </c>
      <c r="M101" s="64">
        <f t="shared" si="13"/>
        <v>0</v>
      </c>
      <c r="N101" s="65">
        <f t="shared" si="16"/>
        <v>590.5</v>
      </c>
      <c r="O101" s="64">
        <f t="shared" si="15"/>
        <v>0</v>
      </c>
      <c r="P101" s="64">
        <f t="shared" si="9"/>
        <v>0</v>
      </c>
      <c r="Q101" s="65">
        <f t="shared" si="17"/>
        <v>538.84159745733848</v>
      </c>
    </row>
    <row r="102" spans="1:17" s="48" customFormat="1" ht="15" x14ac:dyDescent="0.2">
      <c r="A102" s="44">
        <v>42630</v>
      </c>
      <c r="B102" s="45"/>
      <c r="C102" s="46" t="s">
        <v>431</v>
      </c>
      <c r="D102" s="46" t="s">
        <v>504</v>
      </c>
      <c r="E102" s="47"/>
      <c r="F102" s="47"/>
      <c r="G102" s="47"/>
      <c r="H102" s="47"/>
      <c r="I102" s="47"/>
      <c r="J102" s="53" t="str">
        <f t="shared" si="11"/>
        <v>no</v>
      </c>
      <c r="K102" s="64">
        <f t="shared" si="14"/>
        <v>0</v>
      </c>
      <c r="L102" s="64">
        <f t="shared" si="8"/>
        <v>0</v>
      </c>
      <c r="M102" s="64">
        <f t="shared" si="13"/>
        <v>0</v>
      </c>
      <c r="N102" s="65">
        <f t="shared" si="16"/>
        <v>590.5</v>
      </c>
      <c r="O102" s="64">
        <f t="shared" si="15"/>
        <v>0</v>
      </c>
      <c r="P102" s="64">
        <f t="shared" si="9"/>
        <v>0</v>
      </c>
      <c r="Q102" s="65">
        <f t="shared" si="17"/>
        <v>538.84159745733848</v>
      </c>
    </row>
    <row r="103" spans="1:17" s="48" customFormat="1" ht="15" x14ac:dyDescent="0.2">
      <c r="A103" s="44">
        <v>42631</v>
      </c>
      <c r="B103" s="45"/>
      <c r="C103" s="46" t="s">
        <v>432</v>
      </c>
      <c r="D103" s="46" t="s">
        <v>46</v>
      </c>
      <c r="E103" s="47">
        <v>1</v>
      </c>
      <c r="F103" s="47"/>
      <c r="G103" s="47">
        <v>7.8</v>
      </c>
      <c r="H103" s="47"/>
      <c r="I103" s="47" t="s">
        <v>29</v>
      </c>
      <c r="J103" s="53" t="str">
        <f t="shared" si="11"/>
        <v>yes</v>
      </c>
      <c r="K103" s="64">
        <f t="shared" si="14"/>
        <v>10</v>
      </c>
      <c r="L103" s="64">
        <f t="shared" si="8"/>
        <v>9.5</v>
      </c>
      <c r="M103" s="64">
        <f t="shared" si="13"/>
        <v>68</v>
      </c>
      <c r="N103" s="65">
        <f t="shared" si="16"/>
        <v>600</v>
      </c>
      <c r="O103" s="64">
        <f t="shared" si="15"/>
        <v>50</v>
      </c>
      <c r="P103" s="64">
        <f t="shared" si="9"/>
        <v>6.9852941176470589</v>
      </c>
      <c r="Q103" s="65">
        <f t="shared" si="17"/>
        <v>545.82689157498555</v>
      </c>
    </row>
    <row r="104" spans="1:17" s="48" customFormat="1" ht="15" x14ac:dyDescent="0.2">
      <c r="A104" s="44">
        <v>42631</v>
      </c>
      <c r="B104" s="45"/>
      <c r="C104" s="46" t="s">
        <v>433</v>
      </c>
      <c r="D104" s="46" t="s">
        <v>504</v>
      </c>
      <c r="E104" s="47"/>
      <c r="F104" s="47"/>
      <c r="G104" s="47"/>
      <c r="H104" s="47"/>
      <c r="I104" s="47"/>
      <c r="J104" s="53" t="str">
        <f t="shared" si="11"/>
        <v>no</v>
      </c>
      <c r="K104" s="64">
        <f t="shared" si="14"/>
        <v>0</v>
      </c>
      <c r="L104" s="64">
        <f t="shared" si="8"/>
        <v>0</v>
      </c>
      <c r="M104" s="64">
        <f t="shared" si="13"/>
        <v>0</v>
      </c>
      <c r="N104" s="65">
        <f t="shared" si="16"/>
        <v>600</v>
      </c>
      <c r="O104" s="64">
        <f t="shared" si="15"/>
        <v>0</v>
      </c>
      <c r="P104" s="64">
        <f t="shared" si="9"/>
        <v>0</v>
      </c>
      <c r="Q104" s="65">
        <f t="shared" si="17"/>
        <v>545.82689157498555</v>
      </c>
    </row>
    <row r="105" spans="1:17" s="48" customFormat="1" ht="15" x14ac:dyDescent="0.2">
      <c r="A105" s="44">
        <v>42631</v>
      </c>
      <c r="B105" s="45"/>
      <c r="C105" s="46" t="s">
        <v>434</v>
      </c>
      <c r="D105" s="46" t="s">
        <v>504</v>
      </c>
      <c r="E105" s="47"/>
      <c r="F105" s="47"/>
      <c r="G105" s="47"/>
      <c r="H105" s="47"/>
      <c r="I105" s="47"/>
      <c r="J105" s="53" t="str">
        <f t="shared" si="11"/>
        <v>no</v>
      </c>
      <c r="K105" s="64">
        <f t="shared" si="14"/>
        <v>0</v>
      </c>
      <c r="L105" s="64">
        <f t="shared" si="8"/>
        <v>0</v>
      </c>
      <c r="M105" s="64">
        <f t="shared" si="13"/>
        <v>0</v>
      </c>
      <c r="N105" s="65">
        <f t="shared" si="16"/>
        <v>600</v>
      </c>
      <c r="O105" s="64">
        <f t="shared" si="15"/>
        <v>0</v>
      </c>
      <c r="P105" s="64">
        <f t="shared" si="9"/>
        <v>0</v>
      </c>
      <c r="Q105" s="65">
        <f t="shared" si="17"/>
        <v>545.82689157498555</v>
      </c>
    </row>
    <row r="106" spans="1:17" s="48" customFormat="1" ht="15" x14ac:dyDescent="0.2">
      <c r="A106" s="44">
        <v>42631</v>
      </c>
      <c r="B106" s="45"/>
      <c r="C106" s="46" t="s">
        <v>435</v>
      </c>
      <c r="D106" s="46" t="s">
        <v>504</v>
      </c>
      <c r="E106" s="47"/>
      <c r="F106" s="47"/>
      <c r="G106" s="47"/>
      <c r="H106" s="47"/>
      <c r="I106" s="47"/>
      <c r="J106" s="53" t="str">
        <f t="shared" si="11"/>
        <v>no</v>
      </c>
      <c r="K106" s="64">
        <f t="shared" si="14"/>
        <v>0</v>
      </c>
      <c r="L106" s="64">
        <f t="shared" si="8"/>
        <v>0</v>
      </c>
      <c r="M106" s="64">
        <f t="shared" si="13"/>
        <v>0</v>
      </c>
      <c r="N106" s="65">
        <f t="shared" si="16"/>
        <v>600</v>
      </c>
      <c r="O106" s="64">
        <f t="shared" si="15"/>
        <v>0</v>
      </c>
      <c r="P106" s="64">
        <f t="shared" si="9"/>
        <v>0</v>
      </c>
      <c r="Q106" s="65">
        <f t="shared" si="17"/>
        <v>545.82689157498555</v>
      </c>
    </row>
    <row r="107" spans="1:17" s="48" customFormat="1" ht="15" x14ac:dyDescent="0.2">
      <c r="A107" s="44">
        <v>42633</v>
      </c>
      <c r="B107" s="45"/>
      <c r="C107" s="46" t="s">
        <v>437</v>
      </c>
      <c r="D107" s="46" t="s">
        <v>409</v>
      </c>
      <c r="E107" s="47"/>
      <c r="F107" s="47"/>
      <c r="G107" s="47"/>
      <c r="H107" s="47"/>
      <c r="I107" s="47"/>
      <c r="J107" s="53" t="str">
        <f t="shared" si="11"/>
        <v>no</v>
      </c>
      <c r="K107" s="64">
        <f t="shared" si="14"/>
        <v>0</v>
      </c>
      <c r="L107" s="64">
        <f t="shared" si="8"/>
        <v>0</v>
      </c>
      <c r="M107" s="64">
        <f t="shared" si="13"/>
        <v>0</v>
      </c>
      <c r="N107" s="65">
        <f t="shared" si="16"/>
        <v>600</v>
      </c>
      <c r="O107" s="64">
        <f t="shared" si="15"/>
        <v>0</v>
      </c>
      <c r="P107" s="64">
        <f t="shared" si="9"/>
        <v>0</v>
      </c>
      <c r="Q107" s="65">
        <f t="shared" si="17"/>
        <v>545.82689157498555</v>
      </c>
    </row>
    <row r="108" spans="1:17" s="48" customFormat="1" ht="15" x14ac:dyDescent="0.2">
      <c r="A108" s="44">
        <v>42633</v>
      </c>
      <c r="B108" s="45"/>
      <c r="C108" s="46" t="s">
        <v>438</v>
      </c>
      <c r="D108" s="46" t="s">
        <v>504</v>
      </c>
      <c r="E108" s="47"/>
      <c r="F108" s="47"/>
      <c r="G108" s="47"/>
      <c r="H108" s="47"/>
      <c r="I108" s="47"/>
      <c r="J108" s="53" t="str">
        <f t="shared" si="11"/>
        <v>no</v>
      </c>
      <c r="K108" s="64">
        <f t="shared" si="14"/>
        <v>0</v>
      </c>
      <c r="L108" s="64">
        <f t="shared" si="8"/>
        <v>0</v>
      </c>
      <c r="M108" s="64">
        <f t="shared" si="13"/>
        <v>0</v>
      </c>
      <c r="N108" s="65">
        <f t="shared" si="16"/>
        <v>600</v>
      </c>
      <c r="O108" s="64">
        <f t="shared" si="15"/>
        <v>0</v>
      </c>
      <c r="P108" s="64">
        <f t="shared" si="9"/>
        <v>0</v>
      </c>
      <c r="Q108" s="65">
        <f t="shared" si="17"/>
        <v>545.82689157498555</v>
      </c>
    </row>
    <row r="109" spans="1:17" s="48" customFormat="1" ht="15" x14ac:dyDescent="0.2">
      <c r="A109" s="44">
        <v>42634</v>
      </c>
      <c r="B109" s="45"/>
      <c r="C109" s="46" t="s">
        <v>439</v>
      </c>
      <c r="D109" s="46" t="s">
        <v>409</v>
      </c>
      <c r="E109" s="47"/>
      <c r="F109" s="47"/>
      <c r="G109" s="47"/>
      <c r="H109" s="47"/>
      <c r="I109" s="47"/>
      <c r="J109" s="53" t="str">
        <f t="shared" si="11"/>
        <v>no</v>
      </c>
      <c r="K109" s="64">
        <f t="shared" si="14"/>
        <v>0</v>
      </c>
      <c r="L109" s="64">
        <f t="shared" si="8"/>
        <v>0</v>
      </c>
      <c r="M109" s="64">
        <f t="shared" si="13"/>
        <v>0</v>
      </c>
      <c r="N109" s="65">
        <f t="shared" si="16"/>
        <v>600</v>
      </c>
      <c r="O109" s="64">
        <f t="shared" si="15"/>
        <v>0</v>
      </c>
      <c r="P109" s="64">
        <f t="shared" si="9"/>
        <v>0</v>
      </c>
      <c r="Q109" s="65">
        <f t="shared" si="17"/>
        <v>545.82689157498555</v>
      </c>
    </row>
    <row r="110" spans="1:17" s="48" customFormat="1" ht="15" x14ac:dyDescent="0.2">
      <c r="A110" s="44">
        <v>42634</v>
      </c>
      <c r="B110" s="45"/>
      <c r="C110" s="46" t="s">
        <v>440</v>
      </c>
      <c r="D110" s="46" t="s">
        <v>504</v>
      </c>
      <c r="E110" s="47"/>
      <c r="F110" s="47"/>
      <c r="G110" s="47"/>
      <c r="H110" s="47"/>
      <c r="I110" s="47"/>
      <c r="J110" s="53" t="str">
        <f t="shared" si="11"/>
        <v>no</v>
      </c>
      <c r="K110" s="64">
        <f t="shared" si="14"/>
        <v>0</v>
      </c>
      <c r="L110" s="64">
        <f t="shared" si="8"/>
        <v>0</v>
      </c>
      <c r="M110" s="64">
        <f t="shared" si="13"/>
        <v>0</v>
      </c>
      <c r="N110" s="65">
        <f t="shared" si="16"/>
        <v>600</v>
      </c>
      <c r="O110" s="64">
        <f t="shared" si="15"/>
        <v>0</v>
      </c>
      <c r="P110" s="64">
        <f t="shared" si="9"/>
        <v>0</v>
      </c>
      <c r="Q110" s="65">
        <f t="shared" si="17"/>
        <v>545.82689157498555</v>
      </c>
    </row>
    <row r="111" spans="1:17" s="48" customFormat="1" ht="15" x14ac:dyDescent="0.2">
      <c r="A111" s="44">
        <v>42634</v>
      </c>
      <c r="B111" s="45"/>
      <c r="C111" s="46" t="s">
        <v>441</v>
      </c>
      <c r="D111" s="46" t="s">
        <v>46</v>
      </c>
      <c r="E111" s="47">
        <v>1</v>
      </c>
      <c r="F111" s="47"/>
      <c r="G111" s="47">
        <v>7.4</v>
      </c>
      <c r="H111" s="47"/>
      <c r="I111" s="47" t="s">
        <v>29</v>
      </c>
      <c r="J111" s="53" t="str">
        <f t="shared" si="11"/>
        <v>yes</v>
      </c>
      <c r="K111" s="64">
        <f t="shared" si="14"/>
        <v>10</v>
      </c>
      <c r="L111" s="64">
        <f t="shared" si="8"/>
        <v>9.5</v>
      </c>
      <c r="M111" s="64">
        <f t="shared" si="13"/>
        <v>64</v>
      </c>
      <c r="N111" s="65">
        <f t="shared" si="16"/>
        <v>609.5</v>
      </c>
      <c r="O111" s="64">
        <f t="shared" si="15"/>
        <v>50</v>
      </c>
      <c r="P111" s="64">
        <f t="shared" si="9"/>
        <v>7.421875</v>
      </c>
      <c r="Q111" s="65">
        <f t="shared" si="17"/>
        <v>553.24876657498555</v>
      </c>
    </row>
    <row r="112" spans="1:17" s="48" customFormat="1" ht="15" x14ac:dyDescent="0.2">
      <c r="A112" s="44">
        <v>42634</v>
      </c>
      <c r="B112" s="45"/>
      <c r="C112" s="46" t="s">
        <v>442</v>
      </c>
      <c r="D112" s="46" t="s">
        <v>355</v>
      </c>
      <c r="E112" s="47">
        <v>1</v>
      </c>
      <c r="F112" s="47"/>
      <c r="G112" s="47">
        <v>8.1999999999999993</v>
      </c>
      <c r="H112" s="47"/>
      <c r="I112" s="47" t="s">
        <v>29</v>
      </c>
      <c r="J112" s="53" t="str">
        <f t="shared" si="11"/>
        <v>yes</v>
      </c>
      <c r="K112" s="64">
        <f t="shared" si="14"/>
        <v>10</v>
      </c>
      <c r="L112" s="64">
        <f t="shared" si="8"/>
        <v>9.5</v>
      </c>
      <c r="M112" s="64">
        <f t="shared" si="13"/>
        <v>72</v>
      </c>
      <c r="N112" s="65">
        <f t="shared" si="16"/>
        <v>619</v>
      </c>
      <c r="O112" s="64">
        <f t="shared" si="15"/>
        <v>50</v>
      </c>
      <c r="P112" s="64">
        <f t="shared" si="9"/>
        <v>6.5972222222222232</v>
      </c>
      <c r="Q112" s="65">
        <f t="shared" si="17"/>
        <v>559.84598879720772</v>
      </c>
    </row>
    <row r="113" spans="1:17" s="48" customFormat="1" ht="15" x14ac:dyDescent="0.2">
      <c r="A113" s="44">
        <v>42634</v>
      </c>
      <c r="B113" s="45"/>
      <c r="C113" s="46" t="s">
        <v>443</v>
      </c>
      <c r="D113" s="46" t="s">
        <v>409</v>
      </c>
      <c r="E113" s="47"/>
      <c r="F113" s="47"/>
      <c r="G113" s="47"/>
      <c r="H113" s="47"/>
      <c r="I113" s="47"/>
      <c r="J113" s="53" t="str">
        <f t="shared" si="11"/>
        <v>no</v>
      </c>
      <c r="K113" s="64">
        <f t="shared" si="14"/>
        <v>0</v>
      </c>
      <c r="L113" s="64">
        <f t="shared" si="8"/>
        <v>0</v>
      </c>
      <c r="M113" s="64">
        <f t="shared" si="13"/>
        <v>0</v>
      </c>
      <c r="N113" s="65">
        <f t="shared" si="16"/>
        <v>619</v>
      </c>
      <c r="O113" s="64">
        <f t="shared" si="15"/>
        <v>0</v>
      </c>
      <c r="P113" s="64">
        <f t="shared" si="9"/>
        <v>0</v>
      </c>
      <c r="Q113" s="65">
        <f t="shared" si="17"/>
        <v>559.84598879720772</v>
      </c>
    </row>
    <row r="114" spans="1:17" s="48" customFormat="1" ht="15" x14ac:dyDescent="0.2">
      <c r="A114" s="44">
        <v>42634</v>
      </c>
      <c r="B114" s="45"/>
      <c r="C114" s="46" t="s">
        <v>444</v>
      </c>
      <c r="D114" s="46" t="s">
        <v>445</v>
      </c>
      <c r="E114" s="47"/>
      <c r="F114" s="47"/>
      <c r="G114" s="47"/>
      <c r="H114" s="47"/>
      <c r="I114" s="47"/>
      <c r="J114" s="53" t="str">
        <f t="shared" si="11"/>
        <v>no</v>
      </c>
      <c r="K114" s="64">
        <f t="shared" si="14"/>
        <v>0</v>
      </c>
      <c r="L114" s="64">
        <f t="shared" si="8"/>
        <v>0</v>
      </c>
      <c r="M114" s="64">
        <f t="shared" si="13"/>
        <v>0</v>
      </c>
      <c r="N114" s="65">
        <f t="shared" si="16"/>
        <v>619</v>
      </c>
      <c r="O114" s="64">
        <f t="shared" si="15"/>
        <v>0</v>
      </c>
      <c r="P114" s="64">
        <f t="shared" si="9"/>
        <v>0</v>
      </c>
      <c r="Q114" s="65">
        <f t="shared" si="17"/>
        <v>559.84598879720772</v>
      </c>
    </row>
    <row r="115" spans="1:17" s="48" customFormat="1" ht="15" x14ac:dyDescent="0.2">
      <c r="A115" s="44">
        <v>42635</v>
      </c>
      <c r="B115" s="45"/>
      <c r="C115" s="46" t="s">
        <v>446</v>
      </c>
      <c r="D115" s="46" t="s">
        <v>504</v>
      </c>
      <c r="E115" s="47"/>
      <c r="F115" s="47"/>
      <c r="G115" s="47"/>
      <c r="H115" s="47"/>
      <c r="I115" s="47"/>
      <c r="J115" s="53" t="str">
        <f t="shared" si="11"/>
        <v>no</v>
      </c>
      <c r="K115" s="64">
        <f t="shared" si="14"/>
        <v>0</v>
      </c>
      <c r="L115" s="64">
        <f t="shared" si="8"/>
        <v>0</v>
      </c>
      <c r="M115" s="64">
        <f t="shared" si="13"/>
        <v>0</v>
      </c>
      <c r="N115" s="65">
        <f t="shared" si="16"/>
        <v>619</v>
      </c>
      <c r="O115" s="64">
        <f t="shared" si="15"/>
        <v>0</v>
      </c>
      <c r="P115" s="64">
        <f t="shared" si="9"/>
        <v>0</v>
      </c>
      <c r="Q115" s="65">
        <f t="shared" si="17"/>
        <v>559.84598879720772</v>
      </c>
    </row>
    <row r="116" spans="1:17" s="48" customFormat="1" ht="15" x14ac:dyDescent="0.2">
      <c r="A116" s="44">
        <v>42636</v>
      </c>
      <c r="B116" s="45"/>
      <c r="C116" s="46" t="s">
        <v>447</v>
      </c>
      <c r="D116" s="46" t="s">
        <v>504</v>
      </c>
      <c r="E116" s="47"/>
      <c r="F116" s="47"/>
      <c r="G116" s="47"/>
      <c r="H116" s="47"/>
      <c r="I116" s="47"/>
      <c r="J116" s="53" t="str">
        <f t="shared" si="11"/>
        <v>no</v>
      </c>
      <c r="K116" s="64">
        <f t="shared" si="14"/>
        <v>0</v>
      </c>
      <c r="L116" s="64">
        <f t="shared" si="8"/>
        <v>0</v>
      </c>
      <c r="M116" s="64">
        <f t="shared" si="13"/>
        <v>0</v>
      </c>
      <c r="N116" s="65">
        <f t="shared" si="16"/>
        <v>619</v>
      </c>
      <c r="O116" s="64">
        <f t="shared" si="15"/>
        <v>0</v>
      </c>
      <c r="P116" s="64">
        <f t="shared" si="9"/>
        <v>0</v>
      </c>
      <c r="Q116" s="65">
        <f t="shared" si="17"/>
        <v>559.84598879720772</v>
      </c>
    </row>
    <row r="117" spans="1:17" s="48" customFormat="1" ht="15" x14ac:dyDescent="0.2">
      <c r="A117" s="44">
        <v>42636</v>
      </c>
      <c r="B117" s="45"/>
      <c r="C117" s="46" t="s">
        <v>448</v>
      </c>
      <c r="D117" s="46" t="s">
        <v>46</v>
      </c>
      <c r="E117" s="47">
        <v>1</v>
      </c>
      <c r="F117" s="47"/>
      <c r="G117" s="47">
        <v>8</v>
      </c>
      <c r="H117" s="47"/>
      <c r="I117" s="47" t="s">
        <v>29</v>
      </c>
      <c r="J117" s="53" t="str">
        <f t="shared" si="11"/>
        <v>yes</v>
      </c>
      <c r="K117" s="64">
        <f t="shared" si="14"/>
        <v>10</v>
      </c>
      <c r="L117" s="64">
        <f t="shared" si="8"/>
        <v>9.5</v>
      </c>
      <c r="M117" s="64">
        <f t="shared" si="13"/>
        <v>70</v>
      </c>
      <c r="N117" s="65">
        <f t="shared" si="16"/>
        <v>628.5</v>
      </c>
      <c r="O117" s="64">
        <f t="shared" si="15"/>
        <v>50</v>
      </c>
      <c r="P117" s="64">
        <f t="shared" si="9"/>
        <v>6.7857142857142856</v>
      </c>
      <c r="Q117" s="65">
        <f t="shared" si="17"/>
        <v>566.63170308292206</v>
      </c>
    </row>
    <row r="118" spans="1:17" s="48" customFormat="1" ht="15" x14ac:dyDescent="0.2">
      <c r="A118" s="44">
        <v>42637</v>
      </c>
      <c r="B118" s="45"/>
      <c r="C118" s="46" t="s">
        <v>449</v>
      </c>
      <c r="D118" s="46" t="s">
        <v>361</v>
      </c>
      <c r="E118" s="47">
        <v>1</v>
      </c>
      <c r="F118" s="47"/>
      <c r="G118" s="47">
        <v>7.8</v>
      </c>
      <c r="H118" s="47"/>
      <c r="I118" s="47" t="s">
        <v>29</v>
      </c>
      <c r="J118" s="53" t="str">
        <f t="shared" si="11"/>
        <v>yes</v>
      </c>
      <c r="K118" s="64">
        <f t="shared" si="14"/>
        <v>10</v>
      </c>
      <c r="L118" s="64">
        <f t="shared" si="8"/>
        <v>9.5</v>
      </c>
      <c r="M118" s="64">
        <f t="shared" si="13"/>
        <v>68</v>
      </c>
      <c r="N118" s="65">
        <f t="shared" si="16"/>
        <v>638</v>
      </c>
      <c r="O118" s="64">
        <f t="shared" si="15"/>
        <v>50</v>
      </c>
      <c r="P118" s="64">
        <f t="shared" si="9"/>
        <v>6.9852941176470589</v>
      </c>
      <c r="Q118" s="65">
        <f t="shared" si="17"/>
        <v>573.61699720056913</v>
      </c>
    </row>
    <row r="119" spans="1:17" s="48" customFormat="1" ht="15" x14ac:dyDescent="0.2">
      <c r="A119" s="44">
        <v>42637</v>
      </c>
      <c r="B119" s="45"/>
      <c r="C119" s="46" t="s">
        <v>450</v>
      </c>
      <c r="D119" s="46" t="s">
        <v>361</v>
      </c>
      <c r="E119" s="47">
        <v>1</v>
      </c>
      <c r="F119" s="47"/>
      <c r="G119" s="47">
        <v>6.8</v>
      </c>
      <c r="H119" s="47"/>
      <c r="I119" s="47" t="s">
        <v>29</v>
      </c>
      <c r="J119" s="53" t="str">
        <f t="shared" si="11"/>
        <v>yes</v>
      </c>
      <c r="K119" s="64">
        <f t="shared" si="14"/>
        <v>10</v>
      </c>
      <c r="L119" s="64">
        <f t="shared" si="8"/>
        <v>9.5</v>
      </c>
      <c r="M119" s="64">
        <f t="shared" si="13"/>
        <v>58</v>
      </c>
      <c r="N119" s="65">
        <f t="shared" si="16"/>
        <v>647.5</v>
      </c>
      <c r="O119" s="64">
        <f t="shared" si="15"/>
        <v>50</v>
      </c>
      <c r="P119" s="64">
        <f t="shared" si="9"/>
        <v>8.1896551724137936</v>
      </c>
      <c r="Q119" s="65">
        <f t="shared" si="17"/>
        <v>581.80665237298297</v>
      </c>
    </row>
    <row r="120" spans="1:17" s="48" customFormat="1" ht="15" x14ac:dyDescent="0.2">
      <c r="A120" s="44">
        <v>42637</v>
      </c>
      <c r="B120" s="45"/>
      <c r="C120" s="46" t="s">
        <v>451</v>
      </c>
      <c r="D120" s="46" t="s">
        <v>412</v>
      </c>
      <c r="E120" s="47"/>
      <c r="F120" s="47"/>
      <c r="G120" s="47"/>
      <c r="H120" s="47"/>
      <c r="I120" s="47"/>
      <c r="J120" s="53" t="str">
        <f t="shared" si="11"/>
        <v>no</v>
      </c>
      <c r="K120" s="64">
        <f t="shared" si="14"/>
        <v>0</v>
      </c>
      <c r="L120" s="64">
        <f t="shared" ref="L120:L183" si="18">IF(ISBLANK(I120),0,IF($J120="no",0,IF($I120="No",-(($G120-1)*($C$4*$E120)),$C$4*$E120*(1-$C$6))))</f>
        <v>0</v>
      </c>
      <c r="M120" s="64">
        <f t="shared" ref="M120:M183" si="19">IF($J120="yes",($G120-1)*$C$4*$E120,0)</f>
        <v>0</v>
      </c>
      <c r="N120" s="65">
        <f t="shared" si="16"/>
        <v>647.5</v>
      </c>
      <c r="O120" s="64">
        <f t="shared" si="15"/>
        <v>0</v>
      </c>
      <c r="P120" s="64">
        <f t="shared" ref="P120:P183" si="20">IF(ISBLANK(I120),0,IF(L120&lt;0,-O120,IF(L120=0,0,((O120/($G120-1))*(1-$C$6)))))</f>
        <v>0</v>
      </c>
      <c r="Q120" s="65">
        <f t="shared" si="17"/>
        <v>581.80665237298297</v>
      </c>
    </row>
    <row r="121" spans="1:17" s="48" customFormat="1" ht="15" x14ac:dyDescent="0.2">
      <c r="A121" s="44">
        <v>42637</v>
      </c>
      <c r="B121" s="45"/>
      <c r="C121" s="46" t="s">
        <v>452</v>
      </c>
      <c r="D121" s="46" t="s">
        <v>504</v>
      </c>
      <c r="E121" s="47"/>
      <c r="F121" s="47"/>
      <c r="G121" s="47"/>
      <c r="H121" s="47"/>
      <c r="I121" s="47"/>
      <c r="J121" s="53" t="str">
        <f t="shared" si="11"/>
        <v>no</v>
      </c>
      <c r="K121" s="64">
        <f t="shared" si="14"/>
        <v>0</v>
      </c>
      <c r="L121" s="64">
        <f t="shared" si="18"/>
        <v>0</v>
      </c>
      <c r="M121" s="64">
        <f t="shared" si="19"/>
        <v>0</v>
      </c>
      <c r="N121" s="65">
        <f t="shared" si="16"/>
        <v>647.5</v>
      </c>
      <c r="O121" s="64">
        <f t="shared" si="15"/>
        <v>0</v>
      </c>
      <c r="P121" s="64">
        <f t="shared" si="20"/>
        <v>0</v>
      </c>
      <c r="Q121" s="65">
        <f t="shared" si="17"/>
        <v>581.80665237298297</v>
      </c>
    </row>
    <row r="122" spans="1:17" s="48" customFormat="1" ht="15" x14ac:dyDescent="0.2">
      <c r="A122" s="44">
        <v>42637</v>
      </c>
      <c r="B122" s="45"/>
      <c r="C122" s="46" t="s">
        <v>453</v>
      </c>
      <c r="D122" s="46" t="s">
        <v>409</v>
      </c>
      <c r="E122" s="47"/>
      <c r="F122" s="47"/>
      <c r="G122" s="47"/>
      <c r="H122" s="47"/>
      <c r="I122" s="47"/>
      <c r="J122" s="53" t="str">
        <f t="shared" si="11"/>
        <v>no</v>
      </c>
      <c r="K122" s="64">
        <f t="shared" si="14"/>
        <v>0</v>
      </c>
      <c r="L122" s="64">
        <f t="shared" si="18"/>
        <v>0</v>
      </c>
      <c r="M122" s="64">
        <f t="shared" si="19"/>
        <v>0</v>
      </c>
      <c r="N122" s="65">
        <f t="shared" si="16"/>
        <v>647.5</v>
      </c>
      <c r="O122" s="64">
        <f t="shared" si="15"/>
        <v>0</v>
      </c>
      <c r="P122" s="64">
        <f t="shared" si="20"/>
        <v>0</v>
      </c>
      <c r="Q122" s="65">
        <f t="shared" si="17"/>
        <v>581.80665237298297</v>
      </c>
    </row>
    <row r="123" spans="1:17" s="48" customFormat="1" ht="15" x14ac:dyDescent="0.2">
      <c r="A123" s="44">
        <v>42637</v>
      </c>
      <c r="B123" s="45"/>
      <c r="C123" s="46" t="s">
        <v>454</v>
      </c>
      <c r="D123" s="46" t="s">
        <v>46</v>
      </c>
      <c r="E123" s="47">
        <v>1</v>
      </c>
      <c r="F123" s="47"/>
      <c r="G123" s="47">
        <v>6.8</v>
      </c>
      <c r="H123" s="47"/>
      <c r="I123" s="47" t="s">
        <v>29</v>
      </c>
      <c r="J123" s="53" t="str">
        <f t="shared" si="11"/>
        <v>yes</v>
      </c>
      <c r="K123" s="64">
        <f t="shared" si="14"/>
        <v>10</v>
      </c>
      <c r="L123" s="64">
        <f t="shared" si="18"/>
        <v>9.5</v>
      </c>
      <c r="M123" s="64">
        <f t="shared" si="19"/>
        <v>58</v>
      </c>
      <c r="N123" s="65">
        <f t="shared" si="16"/>
        <v>657</v>
      </c>
      <c r="O123" s="64">
        <f t="shared" si="15"/>
        <v>50</v>
      </c>
      <c r="P123" s="64">
        <f t="shared" si="20"/>
        <v>8.1896551724137936</v>
      </c>
      <c r="Q123" s="65">
        <f t="shared" si="17"/>
        <v>589.9963075453968</v>
      </c>
    </row>
    <row r="124" spans="1:17" s="48" customFormat="1" ht="15" x14ac:dyDescent="0.2">
      <c r="A124" s="44">
        <v>42638</v>
      </c>
      <c r="B124" s="45"/>
      <c r="C124" s="46" t="s">
        <v>455</v>
      </c>
      <c r="D124" s="46" t="s">
        <v>46</v>
      </c>
      <c r="E124" s="47">
        <v>1</v>
      </c>
      <c r="F124" s="47"/>
      <c r="G124" s="47">
        <v>5.8</v>
      </c>
      <c r="H124" s="47"/>
      <c r="I124" s="47" t="s">
        <v>29</v>
      </c>
      <c r="J124" s="53" t="str">
        <f t="shared" si="11"/>
        <v>yes</v>
      </c>
      <c r="K124" s="64">
        <f t="shared" si="14"/>
        <v>10</v>
      </c>
      <c r="L124" s="64">
        <f t="shared" si="18"/>
        <v>9.5</v>
      </c>
      <c r="M124" s="64">
        <f t="shared" si="19"/>
        <v>48</v>
      </c>
      <c r="N124" s="65">
        <f t="shared" si="16"/>
        <v>666.5</v>
      </c>
      <c r="O124" s="64">
        <f t="shared" si="15"/>
        <v>50</v>
      </c>
      <c r="P124" s="64">
        <f t="shared" si="20"/>
        <v>9.8958333333333339</v>
      </c>
      <c r="Q124" s="65">
        <f t="shared" si="17"/>
        <v>599.89214087873017</v>
      </c>
    </row>
    <row r="125" spans="1:17" s="48" customFormat="1" ht="15" x14ac:dyDescent="0.2">
      <c r="A125" s="44">
        <v>42638</v>
      </c>
      <c r="B125" s="45"/>
      <c r="C125" s="46" t="s">
        <v>456</v>
      </c>
      <c r="D125" s="46" t="s">
        <v>361</v>
      </c>
      <c r="E125" s="47">
        <v>1</v>
      </c>
      <c r="F125" s="47"/>
      <c r="G125" s="47">
        <v>5.5</v>
      </c>
      <c r="H125" s="47"/>
      <c r="I125" s="47" t="s">
        <v>40</v>
      </c>
      <c r="J125" s="53" t="str">
        <f t="shared" si="11"/>
        <v>yes</v>
      </c>
      <c r="K125" s="64">
        <f t="shared" si="14"/>
        <v>10</v>
      </c>
      <c r="L125" s="64">
        <f t="shared" si="18"/>
        <v>-45</v>
      </c>
      <c r="M125" s="64">
        <f t="shared" si="19"/>
        <v>45</v>
      </c>
      <c r="N125" s="65">
        <f t="shared" si="16"/>
        <v>621.5</v>
      </c>
      <c r="O125" s="64">
        <f t="shared" si="15"/>
        <v>50</v>
      </c>
      <c r="P125" s="64">
        <f t="shared" si="20"/>
        <v>-50</v>
      </c>
      <c r="Q125" s="65">
        <f t="shared" si="17"/>
        <v>549.89214087873017</v>
      </c>
    </row>
    <row r="126" spans="1:17" s="48" customFormat="1" ht="15" x14ac:dyDescent="0.2">
      <c r="A126" s="44">
        <v>42638</v>
      </c>
      <c r="B126" s="45"/>
      <c r="C126" s="46" t="s">
        <v>457</v>
      </c>
      <c r="D126" s="46" t="s">
        <v>412</v>
      </c>
      <c r="E126" s="47"/>
      <c r="F126" s="47"/>
      <c r="G126" s="47"/>
      <c r="H126" s="47"/>
      <c r="I126" s="47"/>
      <c r="J126" s="53" t="str">
        <f t="shared" si="11"/>
        <v>no</v>
      </c>
      <c r="K126" s="64">
        <f t="shared" si="14"/>
        <v>0</v>
      </c>
      <c r="L126" s="64">
        <f t="shared" si="18"/>
        <v>0</v>
      </c>
      <c r="M126" s="64">
        <f t="shared" si="19"/>
        <v>0</v>
      </c>
      <c r="N126" s="65">
        <f t="shared" si="16"/>
        <v>621.5</v>
      </c>
      <c r="O126" s="64">
        <f t="shared" si="15"/>
        <v>0</v>
      </c>
      <c r="P126" s="64">
        <f t="shared" si="20"/>
        <v>0</v>
      </c>
      <c r="Q126" s="65">
        <f t="shared" si="17"/>
        <v>549.89214087873017</v>
      </c>
    </row>
    <row r="127" spans="1:17" s="48" customFormat="1" ht="15" x14ac:dyDescent="0.2">
      <c r="A127" s="44">
        <v>42638</v>
      </c>
      <c r="B127" s="45"/>
      <c r="C127" s="46" t="s">
        <v>458</v>
      </c>
      <c r="D127" s="46" t="s">
        <v>409</v>
      </c>
      <c r="E127" s="47"/>
      <c r="F127" s="47"/>
      <c r="G127" s="47"/>
      <c r="H127" s="47"/>
      <c r="I127" s="47"/>
      <c r="J127" s="53" t="str">
        <f t="shared" si="11"/>
        <v>no</v>
      </c>
      <c r="K127" s="64">
        <f t="shared" si="14"/>
        <v>0</v>
      </c>
      <c r="L127" s="64">
        <f>IF(ISBLANK(I127),0,IF($J127="no",0,IF($I127="No",-(($G128-1)*($C$4*$E128)),$C$4*$E128*(1-$C$6))))</f>
        <v>0</v>
      </c>
      <c r="M127" s="64">
        <f>IF($J127="yes",($G128-1)*$C$4*$E128,0)</f>
        <v>0</v>
      </c>
      <c r="N127" s="65">
        <f t="shared" si="16"/>
        <v>621.5</v>
      </c>
      <c r="O127" s="64">
        <f t="shared" si="15"/>
        <v>0</v>
      </c>
      <c r="P127" s="64">
        <f>IF(ISBLANK(I127),0,IF(L127&lt;0,-O127,IF(L127=0,0,((O127/($G128-1))*(1-$C$6)))))</f>
        <v>0</v>
      </c>
      <c r="Q127" s="65">
        <f t="shared" si="17"/>
        <v>549.89214087873017</v>
      </c>
    </row>
    <row r="128" spans="1:17" s="48" customFormat="1" ht="15" x14ac:dyDescent="0.2">
      <c r="A128" s="44">
        <v>42638</v>
      </c>
      <c r="B128" s="45"/>
      <c r="C128" s="46" t="s">
        <v>459</v>
      </c>
      <c r="D128" s="46" t="s">
        <v>355</v>
      </c>
      <c r="E128" s="47">
        <v>1</v>
      </c>
      <c r="F128" s="47"/>
      <c r="G128" s="47">
        <v>8.1999999999999993</v>
      </c>
      <c r="H128" s="47"/>
      <c r="I128" s="47" t="s">
        <v>40</v>
      </c>
      <c r="J128" s="53" t="str">
        <f t="shared" si="11"/>
        <v>yes</v>
      </c>
      <c r="K128" s="64">
        <f t="shared" si="14"/>
        <v>10</v>
      </c>
      <c r="L128" s="64">
        <f t="shared" ref="L128:L129" si="21">IF(ISBLANK(I128),0,IF($J128="no",0,IF($I128="No",-(($G129-1)*($C$4*$E129)),$C$4*$E129*(1-$C$6))))</f>
        <v>0</v>
      </c>
      <c r="M128" s="64">
        <f t="shared" ref="M128:M130" si="22">IF($J128="yes",($G129-1)*$C$4*$E129,0)</f>
        <v>0</v>
      </c>
      <c r="N128" s="65">
        <f t="shared" si="16"/>
        <v>621.5</v>
      </c>
      <c r="O128" s="64">
        <f t="shared" si="15"/>
        <v>50</v>
      </c>
      <c r="P128" s="64">
        <f>IF(ISBLANK(I128),0,IF(L128&lt;0,-O128,IF(L128=0,0,((O128/(#REF!-1))*(1-$C$6)))))</f>
        <v>0</v>
      </c>
      <c r="Q128" s="65">
        <f t="shared" si="17"/>
        <v>549.89214087873017</v>
      </c>
    </row>
    <row r="129" spans="1:17" s="48" customFormat="1" ht="15" x14ac:dyDescent="0.2">
      <c r="A129" s="44">
        <v>42638</v>
      </c>
      <c r="B129" s="45"/>
      <c r="C129" s="46" t="s">
        <v>460</v>
      </c>
      <c r="D129" s="46" t="s">
        <v>504</v>
      </c>
      <c r="E129" s="47"/>
      <c r="F129" s="47"/>
      <c r="G129" s="47"/>
      <c r="H129" s="47"/>
      <c r="I129" s="47"/>
      <c r="J129" s="53" t="str">
        <f t="shared" si="11"/>
        <v>no</v>
      </c>
      <c r="K129" s="64">
        <f t="shared" si="14"/>
        <v>0</v>
      </c>
      <c r="L129" s="64">
        <f t="shared" si="21"/>
        <v>0</v>
      </c>
      <c r="M129" s="64">
        <f t="shared" si="22"/>
        <v>0</v>
      </c>
      <c r="N129" s="65">
        <f t="shared" si="16"/>
        <v>621.5</v>
      </c>
      <c r="O129" s="64">
        <f t="shared" si="15"/>
        <v>0</v>
      </c>
      <c r="P129" s="64">
        <f t="shared" si="20"/>
        <v>0</v>
      </c>
      <c r="Q129" s="65">
        <f t="shared" si="17"/>
        <v>549.89214087873017</v>
      </c>
    </row>
    <row r="130" spans="1:17" s="48" customFormat="1" ht="15" x14ac:dyDescent="0.2">
      <c r="A130" s="44">
        <v>42643</v>
      </c>
      <c r="B130" s="45"/>
      <c r="C130" s="46" t="s">
        <v>461</v>
      </c>
      <c r="D130" s="46" t="s">
        <v>355</v>
      </c>
      <c r="E130" s="47">
        <v>1</v>
      </c>
      <c r="F130" s="47"/>
      <c r="G130" s="47">
        <v>7.6</v>
      </c>
      <c r="H130" s="47"/>
      <c r="I130" s="47" t="s">
        <v>29</v>
      </c>
      <c r="J130" s="53" t="str">
        <f t="shared" si="11"/>
        <v>yes</v>
      </c>
      <c r="K130" s="64">
        <f t="shared" si="14"/>
        <v>10</v>
      </c>
      <c r="L130" s="64">
        <f t="shared" si="18"/>
        <v>9.5</v>
      </c>
      <c r="M130" s="64">
        <f t="shared" si="22"/>
        <v>60</v>
      </c>
      <c r="N130" s="65">
        <f t="shared" si="16"/>
        <v>631</v>
      </c>
      <c r="O130" s="64">
        <f t="shared" si="15"/>
        <v>50</v>
      </c>
      <c r="P130" s="64">
        <f t="shared" si="20"/>
        <v>7.1969696969696972</v>
      </c>
      <c r="Q130" s="65">
        <f t="shared" si="17"/>
        <v>557.08911057569992</v>
      </c>
    </row>
    <row r="131" spans="1:17" s="48" customFormat="1" ht="15" x14ac:dyDescent="0.2">
      <c r="A131" s="44">
        <v>42643</v>
      </c>
      <c r="B131" s="45"/>
      <c r="C131" s="46" t="s">
        <v>462</v>
      </c>
      <c r="D131" s="46" t="s">
        <v>46</v>
      </c>
      <c r="E131" s="47">
        <v>1</v>
      </c>
      <c r="F131" s="47"/>
      <c r="G131" s="47">
        <v>7</v>
      </c>
      <c r="H131" s="47"/>
      <c r="I131" s="47" t="s">
        <v>29</v>
      </c>
      <c r="J131" s="53" t="str">
        <f t="shared" si="11"/>
        <v>yes</v>
      </c>
      <c r="K131" s="64">
        <f t="shared" si="14"/>
        <v>10</v>
      </c>
      <c r="L131" s="64">
        <f t="shared" si="18"/>
        <v>9.5</v>
      </c>
      <c r="M131" s="64">
        <f t="shared" si="19"/>
        <v>60</v>
      </c>
      <c r="N131" s="65">
        <f t="shared" si="16"/>
        <v>640.5</v>
      </c>
      <c r="O131" s="64">
        <f t="shared" si="15"/>
        <v>50</v>
      </c>
      <c r="P131" s="64">
        <f t="shared" si="20"/>
        <v>7.916666666666667</v>
      </c>
      <c r="Q131" s="65">
        <f t="shared" si="17"/>
        <v>565.00577724236655</v>
      </c>
    </row>
    <row r="132" spans="1:17" s="48" customFormat="1" ht="15" x14ac:dyDescent="0.2">
      <c r="A132" s="44">
        <v>42644</v>
      </c>
      <c r="B132" s="45"/>
      <c r="C132" s="46" t="s">
        <v>463</v>
      </c>
      <c r="D132" s="46" t="s">
        <v>445</v>
      </c>
      <c r="E132" s="47"/>
      <c r="F132" s="47"/>
      <c r="G132" s="47"/>
      <c r="H132" s="47"/>
      <c r="I132" s="47"/>
      <c r="J132" s="53" t="str">
        <f t="shared" si="11"/>
        <v>no</v>
      </c>
      <c r="K132" s="64">
        <f t="shared" si="14"/>
        <v>0</v>
      </c>
      <c r="L132" s="64">
        <f t="shared" si="18"/>
        <v>0</v>
      </c>
      <c r="M132" s="64">
        <f t="shared" si="19"/>
        <v>0</v>
      </c>
      <c r="N132" s="65">
        <f t="shared" si="16"/>
        <v>640.5</v>
      </c>
      <c r="O132" s="64">
        <f t="shared" si="15"/>
        <v>0</v>
      </c>
      <c r="P132" s="64">
        <f t="shared" si="20"/>
        <v>0</v>
      </c>
      <c r="Q132" s="65">
        <f t="shared" si="17"/>
        <v>565.00577724236655</v>
      </c>
    </row>
    <row r="133" spans="1:17" s="48" customFormat="1" ht="15" x14ac:dyDescent="0.2">
      <c r="A133" s="44">
        <v>42644</v>
      </c>
      <c r="B133" s="45"/>
      <c r="C133" s="46" t="s">
        <v>464</v>
      </c>
      <c r="D133" s="46" t="s">
        <v>46</v>
      </c>
      <c r="E133" s="47">
        <v>1</v>
      </c>
      <c r="F133" s="47"/>
      <c r="G133" s="47">
        <v>6.2</v>
      </c>
      <c r="H133" s="47"/>
      <c r="I133" s="47" t="s">
        <v>29</v>
      </c>
      <c r="J133" s="53" t="str">
        <f t="shared" ref="J133:J169" si="23">IF(ISBLANK(G133),"no",IF($I133="NR","no",IF($D133="0-0 at half time","no",IF($G133&lt;=$C$9,"yes","no"))))</f>
        <v>yes</v>
      </c>
      <c r="K133" s="64">
        <f t="shared" si="14"/>
        <v>10</v>
      </c>
      <c r="L133" s="64">
        <f t="shared" si="18"/>
        <v>9.5</v>
      </c>
      <c r="M133" s="64">
        <f t="shared" si="19"/>
        <v>52</v>
      </c>
      <c r="N133" s="65">
        <f t="shared" si="16"/>
        <v>650</v>
      </c>
      <c r="O133" s="64">
        <f t="shared" si="15"/>
        <v>50</v>
      </c>
      <c r="P133" s="64">
        <f t="shared" si="20"/>
        <v>9.1346153846153832</v>
      </c>
      <c r="Q133" s="65">
        <f t="shared" si="17"/>
        <v>574.14039262698191</v>
      </c>
    </row>
    <row r="134" spans="1:17" s="48" customFormat="1" ht="15" x14ac:dyDescent="0.2">
      <c r="A134" s="44">
        <v>42644</v>
      </c>
      <c r="B134" s="45"/>
      <c r="C134" s="46" t="s">
        <v>465</v>
      </c>
      <c r="D134" s="46" t="s">
        <v>504</v>
      </c>
      <c r="E134" s="47"/>
      <c r="F134" s="47"/>
      <c r="G134" s="47"/>
      <c r="H134" s="47"/>
      <c r="I134" s="47"/>
      <c r="J134" s="53" t="str">
        <f t="shared" si="23"/>
        <v>no</v>
      </c>
      <c r="K134" s="64">
        <f t="shared" si="14"/>
        <v>0</v>
      </c>
      <c r="L134" s="64">
        <f t="shared" si="18"/>
        <v>0</v>
      </c>
      <c r="M134" s="64">
        <f t="shared" si="19"/>
        <v>0</v>
      </c>
      <c r="N134" s="65">
        <f t="shared" si="16"/>
        <v>650</v>
      </c>
      <c r="O134" s="64">
        <f t="shared" si="15"/>
        <v>0</v>
      </c>
      <c r="P134" s="64">
        <f t="shared" si="20"/>
        <v>0</v>
      </c>
      <c r="Q134" s="65">
        <f t="shared" si="17"/>
        <v>574.14039262698191</v>
      </c>
    </row>
    <row r="135" spans="1:17" s="48" customFormat="1" ht="15" x14ac:dyDescent="0.2">
      <c r="A135" s="44">
        <v>42644</v>
      </c>
      <c r="B135" s="45"/>
      <c r="C135" s="46" t="s">
        <v>466</v>
      </c>
      <c r="D135" s="46" t="s">
        <v>414</v>
      </c>
      <c r="E135" s="47"/>
      <c r="F135" s="47"/>
      <c r="G135" s="47"/>
      <c r="H135" s="47"/>
      <c r="I135" s="47"/>
      <c r="J135" s="53" t="str">
        <f t="shared" si="23"/>
        <v>no</v>
      </c>
      <c r="K135" s="64">
        <f t="shared" si="14"/>
        <v>0</v>
      </c>
      <c r="L135" s="64">
        <f t="shared" si="18"/>
        <v>0</v>
      </c>
      <c r="M135" s="64">
        <f t="shared" si="19"/>
        <v>0</v>
      </c>
      <c r="N135" s="65">
        <f t="shared" si="16"/>
        <v>650</v>
      </c>
      <c r="O135" s="64">
        <f t="shared" si="15"/>
        <v>0</v>
      </c>
      <c r="P135" s="64">
        <f t="shared" si="20"/>
        <v>0</v>
      </c>
      <c r="Q135" s="65">
        <f t="shared" si="17"/>
        <v>574.14039262698191</v>
      </c>
    </row>
    <row r="136" spans="1:17" s="48" customFormat="1" ht="15" x14ac:dyDescent="0.2">
      <c r="A136" s="44">
        <v>42644</v>
      </c>
      <c r="B136" s="45"/>
      <c r="C136" s="46" t="s">
        <v>467</v>
      </c>
      <c r="D136" s="46" t="s">
        <v>504</v>
      </c>
      <c r="E136" s="47"/>
      <c r="F136" s="47"/>
      <c r="G136" s="47"/>
      <c r="H136" s="47"/>
      <c r="I136" s="47"/>
      <c r="J136" s="53" t="str">
        <f t="shared" si="23"/>
        <v>no</v>
      </c>
      <c r="K136" s="64">
        <f t="shared" si="14"/>
        <v>0</v>
      </c>
      <c r="L136" s="64">
        <f t="shared" si="18"/>
        <v>0</v>
      </c>
      <c r="M136" s="64">
        <f t="shared" si="19"/>
        <v>0</v>
      </c>
      <c r="N136" s="65">
        <f t="shared" si="16"/>
        <v>650</v>
      </c>
      <c r="O136" s="64">
        <f t="shared" si="15"/>
        <v>0</v>
      </c>
      <c r="P136" s="64">
        <f t="shared" si="20"/>
        <v>0</v>
      </c>
      <c r="Q136" s="65">
        <f t="shared" si="17"/>
        <v>574.14039262698191</v>
      </c>
    </row>
    <row r="137" spans="1:17" s="48" customFormat="1" ht="15" x14ac:dyDescent="0.2">
      <c r="A137" s="44">
        <v>42644</v>
      </c>
      <c r="B137" s="45"/>
      <c r="C137" s="46" t="s">
        <v>468</v>
      </c>
      <c r="D137" s="46" t="s">
        <v>409</v>
      </c>
      <c r="E137" s="47"/>
      <c r="F137" s="47"/>
      <c r="G137" s="47"/>
      <c r="H137" s="47"/>
      <c r="I137" s="47"/>
      <c r="J137" s="53" t="str">
        <f t="shared" si="23"/>
        <v>no</v>
      </c>
      <c r="K137" s="64">
        <f t="shared" si="14"/>
        <v>0</v>
      </c>
      <c r="L137" s="64">
        <f t="shared" si="18"/>
        <v>0</v>
      </c>
      <c r="M137" s="64">
        <f t="shared" si="19"/>
        <v>0</v>
      </c>
      <c r="N137" s="65">
        <f t="shared" si="16"/>
        <v>650</v>
      </c>
      <c r="O137" s="64">
        <f t="shared" si="15"/>
        <v>0</v>
      </c>
      <c r="P137" s="64">
        <f t="shared" si="20"/>
        <v>0</v>
      </c>
      <c r="Q137" s="65">
        <f t="shared" si="17"/>
        <v>574.14039262698191</v>
      </c>
    </row>
    <row r="138" spans="1:17" s="48" customFormat="1" ht="15" x14ac:dyDescent="0.2">
      <c r="A138" s="44">
        <v>42644</v>
      </c>
      <c r="B138" s="45"/>
      <c r="C138" s="46" t="s">
        <v>469</v>
      </c>
      <c r="D138" s="46" t="s">
        <v>355</v>
      </c>
      <c r="E138" s="47">
        <v>1</v>
      </c>
      <c r="F138" s="47"/>
      <c r="G138" s="47">
        <v>7.8</v>
      </c>
      <c r="H138" s="47"/>
      <c r="I138" s="47" t="s">
        <v>29</v>
      </c>
      <c r="J138" s="53" t="str">
        <f t="shared" si="23"/>
        <v>yes</v>
      </c>
      <c r="K138" s="64">
        <f t="shared" si="14"/>
        <v>10</v>
      </c>
      <c r="L138" s="64">
        <f t="shared" si="18"/>
        <v>9.5</v>
      </c>
      <c r="M138" s="64">
        <f t="shared" si="19"/>
        <v>68</v>
      </c>
      <c r="N138" s="65">
        <f t="shared" si="16"/>
        <v>659.5</v>
      </c>
      <c r="O138" s="64">
        <f t="shared" si="15"/>
        <v>50</v>
      </c>
      <c r="P138" s="64">
        <f t="shared" si="20"/>
        <v>6.9852941176470589</v>
      </c>
      <c r="Q138" s="65">
        <f t="shared" si="17"/>
        <v>581.12568674462898</v>
      </c>
    </row>
    <row r="139" spans="1:17" s="48" customFormat="1" ht="15" x14ac:dyDescent="0.2">
      <c r="A139" s="44">
        <v>42645</v>
      </c>
      <c r="B139" s="45"/>
      <c r="C139" s="46" t="s">
        <v>470</v>
      </c>
      <c r="D139" s="46" t="s">
        <v>504</v>
      </c>
      <c r="E139" s="47"/>
      <c r="F139" s="47"/>
      <c r="G139" s="47"/>
      <c r="H139" s="47"/>
      <c r="I139" s="47"/>
      <c r="J139" s="53" t="str">
        <f t="shared" si="23"/>
        <v>no</v>
      </c>
      <c r="K139" s="64">
        <f t="shared" si="14"/>
        <v>0</v>
      </c>
      <c r="L139" s="64">
        <f t="shared" si="18"/>
        <v>0</v>
      </c>
      <c r="M139" s="64">
        <f t="shared" si="19"/>
        <v>0</v>
      </c>
      <c r="N139" s="65">
        <f t="shared" si="16"/>
        <v>659.5</v>
      </c>
      <c r="O139" s="64">
        <f t="shared" si="15"/>
        <v>0</v>
      </c>
      <c r="P139" s="64">
        <f t="shared" si="20"/>
        <v>0</v>
      </c>
      <c r="Q139" s="65">
        <f t="shared" si="17"/>
        <v>581.12568674462898</v>
      </c>
    </row>
    <row r="140" spans="1:17" s="48" customFormat="1" ht="15" x14ac:dyDescent="0.2">
      <c r="A140" s="44">
        <v>42646</v>
      </c>
      <c r="B140" s="45"/>
      <c r="C140" s="46" t="s">
        <v>471</v>
      </c>
      <c r="D140" s="46" t="s">
        <v>361</v>
      </c>
      <c r="E140" s="47">
        <v>1</v>
      </c>
      <c r="F140" s="47"/>
      <c r="G140" s="47">
        <v>7.6</v>
      </c>
      <c r="H140" s="47"/>
      <c r="I140" s="47" t="s">
        <v>29</v>
      </c>
      <c r="J140" s="53" t="str">
        <f t="shared" si="23"/>
        <v>yes</v>
      </c>
      <c r="K140" s="64">
        <f t="shared" si="14"/>
        <v>10</v>
      </c>
      <c r="L140" s="64">
        <f t="shared" si="18"/>
        <v>9.5</v>
      </c>
      <c r="M140" s="64">
        <f t="shared" si="19"/>
        <v>66</v>
      </c>
      <c r="N140" s="65">
        <f t="shared" si="16"/>
        <v>669</v>
      </c>
      <c r="O140" s="64">
        <f t="shared" si="15"/>
        <v>50</v>
      </c>
      <c r="P140" s="64">
        <f t="shared" si="20"/>
        <v>7.1969696969696972</v>
      </c>
      <c r="Q140" s="65">
        <f t="shared" si="17"/>
        <v>588.32265644159872</v>
      </c>
    </row>
    <row r="141" spans="1:17" s="48" customFormat="1" ht="15" x14ac:dyDescent="0.2">
      <c r="A141" s="44">
        <v>42646</v>
      </c>
      <c r="B141" s="45"/>
      <c r="C141" s="46" t="s">
        <v>472</v>
      </c>
      <c r="D141" s="46" t="s">
        <v>361</v>
      </c>
      <c r="E141" s="47">
        <v>1</v>
      </c>
      <c r="F141" s="47"/>
      <c r="G141" s="47">
        <v>10</v>
      </c>
      <c r="H141" s="47"/>
      <c r="I141" s="47" t="s">
        <v>40</v>
      </c>
      <c r="J141" s="53" t="str">
        <f t="shared" si="23"/>
        <v>yes</v>
      </c>
      <c r="K141" s="64">
        <f t="shared" si="14"/>
        <v>10</v>
      </c>
      <c r="L141" s="64">
        <f t="shared" si="18"/>
        <v>-90</v>
      </c>
      <c r="M141" s="64">
        <f t="shared" si="19"/>
        <v>90</v>
      </c>
      <c r="N141" s="65">
        <f t="shared" si="16"/>
        <v>579</v>
      </c>
      <c r="O141" s="64">
        <f t="shared" si="15"/>
        <v>50</v>
      </c>
      <c r="P141" s="64">
        <f t="shared" si="20"/>
        <v>-50</v>
      </c>
      <c r="Q141" s="65">
        <f t="shared" si="17"/>
        <v>538.32265644159872</v>
      </c>
    </row>
    <row r="142" spans="1:17" s="48" customFormat="1" ht="15" x14ac:dyDescent="0.2">
      <c r="A142" s="44">
        <v>42646</v>
      </c>
      <c r="B142" s="45"/>
      <c r="C142" s="46" t="s">
        <v>473</v>
      </c>
      <c r="D142" s="46" t="s">
        <v>504</v>
      </c>
      <c r="E142" s="47"/>
      <c r="F142" s="47"/>
      <c r="G142" s="47"/>
      <c r="H142" s="47"/>
      <c r="I142" s="47"/>
      <c r="J142" s="53" t="str">
        <f t="shared" si="23"/>
        <v>no</v>
      </c>
      <c r="K142" s="64">
        <f t="shared" ref="K142:K206" si="24">$E142*$C$4</f>
        <v>0</v>
      </c>
      <c r="L142" s="64">
        <f t="shared" si="18"/>
        <v>0</v>
      </c>
      <c r="M142" s="64">
        <f t="shared" si="19"/>
        <v>0</v>
      </c>
      <c r="N142" s="65">
        <f t="shared" si="16"/>
        <v>579</v>
      </c>
      <c r="O142" s="64">
        <f t="shared" ref="O142:O206" si="25">IF(J142="no",0,$E142*$C$5)</f>
        <v>0</v>
      </c>
      <c r="P142" s="64">
        <f t="shared" si="20"/>
        <v>0</v>
      </c>
      <c r="Q142" s="65">
        <f t="shared" si="17"/>
        <v>538.32265644159872</v>
      </c>
    </row>
    <row r="143" spans="1:17" s="48" customFormat="1" ht="15" x14ac:dyDescent="0.2">
      <c r="A143" s="44">
        <v>42646</v>
      </c>
      <c r="B143" s="45"/>
      <c r="C143" s="46" t="s">
        <v>474</v>
      </c>
      <c r="D143" s="46" t="s">
        <v>414</v>
      </c>
      <c r="E143" s="47"/>
      <c r="F143" s="47"/>
      <c r="G143" s="47"/>
      <c r="H143" s="47"/>
      <c r="I143" s="47"/>
      <c r="J143" s="53" t="str">
        <f t="shared" si="23"/>
        <v>no</v>
      </c>
      <c r="K143" s="64">
        <f t="shared" si="24"/>
        <v>0</v>
      </c>
      <c r="L143" s="64">
        <f t="shared" si="18"/>
        <v>0</v>
      </c>
      <c r="M143" s="64">
        <f t="shared" si="19"/>
        <v>0</v>
      </c>
      <c r="N143" s="65">
        <f t="shared" si="16"/>
        <v>579</v>
      </c>
      <c r="O143" s="64">
        <f t="shared" si="25"/>
        <v>0</v>
      </c>
      <c r="P143" s="64">
        <f t="shared" si="20"/>
        <v>0</v>
      </c>
      <c r="Q143" s="65">
        <f t="shared" si="17"/>
        <v>538.32265644159872</v>
      </c>
    </row>
    <row r="144" spans="1:17" s="48" customFormat="1" ht="15" x14ac:dyDescent="0.2">
      <c r="A144" s="44">
        <v>42646</v>
      </c>
      <c r="B144" s="45"/>
      <c r="C144" s="46" t="s">
        <v>475</v>
      </c>
      <c r="D144" s="46" t="s">
        <v>504</v>
      </c>
      <c r="E144" s="47"/>
      <c r="F144" s="47"/>
      <c r="G144" s="47"/>
      <c r="H144" s="47"/>
      <c r="I144" s="47"/>
      <c r="J144" s="53" t="str">
        <f t="shared" si="23"/>
        <v>no</v>
      </c>
      <c r="K144" s="64">
        <f t="shared" si="24"/>
        <v>0</v>
      </c>
      <c r="L144" s="64">
        <f t="shared" si="18"/>
        <v>0</v>
      </c>
      <c r="M144" s="64">
        <f t="shared" si="19"/>
        <v>0</v>
      </c>
      <c r="N144" s="65">
        <f t="shared" ref="N144:N208" si="26">L144+N143</f>
        <v>579</v>
      </c>
      <c r="O144" s="64">
        <f t="shared" si="25"/>
        <v>0</v>
      </c>
      <c r="P144" s="64">
        <f t="shared" si="20"/>
        <v>0</v>
      </c>
      <c r="Q144" s="65">
        <f t="shared" ref="Q144:Q208" si="27">Q143+P144</f>
        <v>538.32265644159872</v>
      </c>
    </row>
    <row r="145" spans="1:17" s="48" customFormat="1" ht="15" x14ac:dyDescent="0.2">
      <c r="A145" s="44">
        <v>42646</v>
      </c>
      <c r="B145" s="45"/>
      <c r="C145" s="46" t="s">
        <v>476</v>
      </c>
      <c r="D145" s="46" t="s">
        <v>361</v>
      </c>
      <c r="E145" s="47">
        <v>1</v>
      </c>
      <c r="F145" s="47"/>
      <c r="G145" s="47">
        <v>9.1999999999999993</v>
      </c>
      <c r="H145" s="47"/>
      <c r="I145" s="47" t="s">
        <v>29</v>
      </c>
      <c r="J145" s="53" t="str">
        <f t="shared" si="23"/>
        <v>yes</v>
      </c>
      <c r="K145" s="64">
        <f t="shared" si="24"/>
        <v>10</v>
      </c>
      <c r="L145" s="64">
        <f t="shared" si="18"/>
        <v>9.5</v>
      </c>
      <c r="M145" s="64">
        <f t="shared" si="19"/>
        <v>82</v>
      </c>
      <c r="N145" s="65">
        <f t="shared" si="26"/>
        <v>588.5</v>
      </c>
      <c r="O145" s="64">
        <f t="shared" si="25"/>
        <v>50</v>
      </c>
      <c r="P145" s="64">
        <f t="shared" si="20"/>
        <v>5.7926829268292677</v>
      </c>
      <c r="Q145" s="65">
        <f t="shared" si="27"/>
        <v>544.11533936842795</v>
      </c>
    </row>
    <row r="146" spans="1:17" s="48" customFormat="1" ht="15" x14ac:dyDescent="0.2">
      <c r="A146" s="44">
        <v>42646</v>
      </c>
      <c r="B146" s="45"/>
      <c r="C146" s="46" t="s">
        <v>477</v>
      </c>
      <c r="D146" s="46" t="s">
        <v>478</v>
      </c>
      <c r="E146" s="47"/>
      <c r="F146" s="47"/>
      <c r="G146" s="47"/>
      <c r="H146" s="47"/>
      <c r="I146" s="47"/>
      <c r="J146" s="53" t="str">
        <f t="shared" si="23"/>
        <v>no</v>
      </c>
      <c r="K146" s="64">
        <f t="shared" si="24"/>
        <v>0</v>
      </c>
      <c r="L146" s="64">
        <f t="shared" si="18"/>
        <v>0</v>
      </c>
      <c r="M146" s="64">
        <f t="shared" si="19"/>
        <v>0</v>
      </c>
      <c r="N146" s="65">
        <f t="shared" si="26"/>
        <v>588.5</v>
      </c>
      <c r="O146" s="64">
        <f t="shared" si="25"/>
        <v>0</v>
      </c>
      <c r="P146" s="64">
        <f t="shared" si="20"/>
        <v>0</v>
      </c>
      <c r="Q146" s="65">
        <f t="shared" si="27"/>
        <v>544.11533936842795</v>
      </c>
    </row>
    <row r="147" spans="1:17" s="48" customFormat="1" ht="15" x14ac:dyDescent="0.2">
      <c r="A147" s="44">
        <v>42658</v>
      </c>
      <c r="B147" s="45"/>
      <c r="C147" s="46" t="s">
        <v>479</v>
      </c>
      <c r="D147" s="46" t="s">
        <v>412</v>
      </c>
      <c r="E147" s="47"/>
      <c r="F147" s="47"/>
      <c r="G147" s="47"/>
      <c r="H147" s="47"/>
      <c r="I147" s="47"/>
      <c r="J147" s="53" t="str">
        <f t="shared" si="23"/>
        <v>no</v>
      </c>
      <c r="K147" s="64">
        <f t="shared" si="24"/>
        <v>0</v>
      </c>
      <c r="L147" s="64">
        <f t="shared" si="18"/>
        <v>0</v>
      </c>
      <c r="M147" s="64">
        <f t="shared" si="19"/>
        <v>0</v>
      </c>
      <c r="N147" s="65">
        <f t="shared" si="26"/>
        <v>588.5</v>
      </c>
      <c r="O147" s="64">
        <f t="shared" si="25"/>
        <v>0</v>
      </c>
      <c r="P147" s="64">
        <f t="shared" si="20"/>
        <v>0</v>
      </c>
      <c r="Q147" s="65">
        <f t="shared" si="27"/>
        <v>544.11533936842795</v>
      </c>
    </row>
    <row r="148" spans="1:17" s="48" customFormat="1" ht="15" x14ac:dyDescent="0.2">
      <c r="A148" s="44">
        <v>42658</v>
      </c>
      <c r="B148" s="45"/>
      <c r="C148" s="46" t="s">
        <v>480</v>
      </c>
      <c r="D148" s="46" t="s">
        <v>445</v>
      </c>
      <c r="E148" s="47"/>
      <c r="F148" s="47"/>
      <c r="G148" s="47"/>
      <c r="H148" s="47"/>
      <c r="I148" s="47"/>
      <c r="J148" s="53" t="str">
        <f t="shared" si="23"/>
        <v>no</v>
      </c>
      <c r="K148" s="64">
        <f t="shared" si="24"/>
        <v>0</v>
      </c>
      <c r="L148" s="64">
        <f t="shared" si="18"/>
        <v>0</v>
      </c>
      <c r="M148" s="64">
        <f t="shared" si="19"/>
        <v>0</v>
      </c>
      <c r="N148" s="65">
        <f t="shared" si="26"/>
        <v>588.5</v>
      </c>
      <c r="O148" s="64">
        <f t="shared" si="25"/>
        <v>0</v>
      </c>
      <c r="P148" s="64">
        <f t="shared" si="20"/>
        <v>0</v>
      </c>
      <c r="Q148" s="65">
        <f t="shared" si="27"/>
        <v>544.11533936842795</v>
      </c>
    </row>
    <row r="149" spans="1:17" s="48" customFormat="1" ht="15" x14ac:dyDescent="0.2">
      <c r="A149" s="44">
        <v>42658</v>
      </c>
      <c r="B149" s="45"/>
      <c r="C149" s="46" t="s">
        <v>481</v>
      </c>
      <c r="D149" s="46" t="s">
        <v>46</v>
      </c>
      <c r="E149" s="47">
        <v>1</v>
      </c>
      <c r="F149" s="47"/>
      <c r="G149" s="47">
        <v>5.3</v>
      </c>
      <c r="H149" s="47"/>
      <c r="I149" s="47" t="s">
        <v>40</v>
      </c>
      <c r="J149" s="53" t="str">
        <f t="shared" si="23"/>
        <v>yes</v>
      </c>
      <c r="K149" s="64">
        <f t="shared" si="24"/>
        <v>10</v>
      </c>
      <c r="L149" s="64">
        <f t="shared" si="18"/>
        <v>-43</v>
      </c>
      <c r="M149" s="64">
        <f t="shared" si="19"/>
        <v>43</v>
      </c>
      <c r="N149" s="65">
        <f t="shared" si="26"/>
        <v>545.5</v>
      </c>
      <c r="O149" s="64">
        <f t="shared" si="25"/>
        <v>50</v>
      </c>
      <c r="P149" s="64">
        <f t="shared" si="20"/>
        <v>-50</v>
      </c>
      <c r="Q149" s="65">
        <f t="shared" si="27"/>
        <v>494.11533936842795</v>
      </c>
    </row>
    <row r="150" spans="1:17" s="48" customFormat="1" ht="15" x14ac:dyDescent="0.2">
      <c r="A150" s="44">
        <v>42658</v>
      </c>
      <c r="B150" s="45"/>
      <c r="C150" s="46" t="s">
        <v>482</v>
      </c>
      <c r="D150" s="46" t="s">
        <v>58</v>
      </c>
      <c r="E150" s="47">
        <v>1</v>
      </c>
      <c r="F150" s="47"/>
      <c r="G150" s="47">
        <v>7</v>
      </c>
      <c r="H150" s="47"/>
      <c r="I150" s="47" t="s">
        <v>29</v>
      </c>
      <c r="J150" s="53" t="str">
        <f t="shared" si="23"/>
        <v>yes</v>
      </c>
      <c r="K150" s="64">
        <f t="shared" si="24"/>
        <v>10</v>
      </c>
      <c r="L150" s="64">
        <f t="shared" si="18"/>
        <v>9.5</v>
      </c>
      <c r="M150" s="64">
        <f t="shared" si="19"/>
        <v>60</v>
      </c>
      <c r="N150" s="65">
        <f t="shared" si="26"/>
        <v>555</v>
      </c>
      <c r="O150" s="64">
        <f t="shared" si="25"/>
        <v>50</v>
      </c>
      <c r="P150" s="64">
        <f t="shared" si="20"/>
        <v>7.916666666666667</v>
      </c>
      <c r="Q150" s="65">
        <f t="shared" si="27"/>
        <v>502.03200603509464</v>
      </c>
    </row>
    <row r="151" spans="1:17" s="48" customFormat="1" ht="15" x14ac:dyDescent="0.2">
      <c r="A151" s="44">
        <v>42658</v>
      </c>
      <c r="B151" s="45"/>
      <c r="C151" s="46" t="s">
        <v>483</v>
      </c>
      <c r="D151" s="46" t="s">
        <v>361</v>
      </c>
      <c r="E151" s="47">
        <v>1</v>
      </c>
      <c r="F151" s="47"/>
      <c r="G151" s="47">
        <v>8</v>
      </c>
      <c r="H151" s="47"/>
      <c r="I151" s="47" t="s">
        <v>40</v>
      </c>
      <c r="J151" s="53" t="str">
        <f t="shared" si="23"/>
        <v>yes</v>
      </c>
      <c r="K151" s="64">
        <f t="shared" si="24"/>
        <v>10</v>
      </c>
      <c r="L151" s="64">
        <f t="shared" si="18"/>
        <v>-70</v>
      </c>
      <c r="M151" s="64">
        <f t="shared" si="19"/>
        <v>70</v>
      </c>
      <c r="N151" s="65">
        <f t="shared" si="26"/>
        <v>485</v>
      </c>
      <c r="O151" s="64">
        <f t="shared" si="25"/>
        <v>50</v>
      </c>
      <c r="P151" s="64">
        <f t="shared" si="20"/>
        <v>-50</v>
      </c>
      <c r="Q151" s="65">
        <f t="shared" si="27"/>
        <v>452.03200603509464</v>
      </c>
    </row>
    <row r="152" spans="1:17" s="48" customFormat="1" ht="15" x14ac:dyDescent="0.2">
      <c r="A152" s="44">
        <v>42658</v>
      </c>
      <c r="B152" s="45"/>
      <c r="C152" s="46" t="s">
        <v>484</v>
      </c>
      <c r="D152" s="46" t="s">
        <v>361</v>
      </c>
      <c r="E152" s="47">
        <v>1</v>
      </c>
      <c r="F152" s="47"/>
      <c r="G152" s="47">
        <v>6.2</v>
      </c>
      <c r="H152" s="47"/>
      <c r="I152" s="47" t="s">
        <v>29</v>
      </c>
      <c r="J152" s="53" t="str">
        <f t="shared" si="23"/>
        <v>yes</v>
      </c>
      <c r="K152" s="64">
        <f t="shared" si="24"/>
        <v>10</v>
      </c>
      <c r="L152" s="64">
        <f t="shared" si="18"/>
        <v>9.5</v>
      </c>
      <c r="M152" s="64">
        <f t="shared" si="19"/>
        <v>52</v>
      </c>
      <c r="N152" s="65">
        <f t="shared" si="26"/>
        <v>494.5</v>
      </c>
      <c r="O152" s="64">
        <f t="shared" si="25"/>
        <v>50</v>
      </c>
      <c r="P152" s="64">
        <f t="shared" si="20"/>
        <v>9.1346153846153832</v>
      </c>
      <c r="Q152" s="65">
        <f t="shared" si="27"/>
        <v>461.16662141971</v>
      </c>
    </row>
    <row r="153" spans="1:17" s="48" customFormat="1" ht="15" x14ac:dyDescent="0.2">
      <c r="A153" s="44">
        <v>42659</v>
      </c>
      <c r="B153" s="45"/>
      <c r="C153" s="46" t="s">
        <v>485</v>
      </c>
      <c r="D153" s="46" t="s">
        <v>505</v>
      </c>
      <c r="E153" s="47">
        <v>1</v>
      </c>
      <c r="F153" s="47"/>
      <c r="G153" s="47">
        <v>7</v>
      </c>
      <c r="H153" s="47"/>
      <c r="I153" s="47" t="s">
        <v>29</v>
      </c>
      <c r="J153" s="53" t="str">
        <f t="shared" si="23"/>
        <v>yes</v>
      </c>
      <c r="K153" s="64">
        <f t="shared" si="24"/>
        <v>10</v>
      </c>
      <c r="L153" s="64">
        <f t="shared" si="18"/>
        <v>9.5</v>
      </c>
      <c r="M153" s="64">
        <f t="shared" si="19"/>
        <v>60</v>
      </c>
      <c r="N153" s="65">
        <f t="shared" si="26"/>
        <v>504</v>
      </c>
      <c r="O153" s="64">
        <f t="shared" si="25"/>
        <v>50</v>
      </c>
      <c r="P153" s="64">
        <f t="shared" si="20"/>
        <v>7.916666666666667</v>
      </c>
      <c r="Q153" s="65">
        <f t="shared" si="27"/>
        <v>469.08328808637668</v>
      </c>
    </row>
    <row r="154" spans="1:17" s="48" customFormat="1" ht="15" x14ac:dyDescent="0.2">
      <c r="A154" s="44">
        <v>42660</v>
      </c>
      <c r="B154" s="45"/>
      <c r="C154" s="46" t="s">
        <v>486</v>
      </c>
      <c r="D154" s="46" t="s">
        <v>436</v>
      </c>
      <c r="E154" s="47"/>
      <c r="F154" s="47"/>
      <c r="G154" s="47"/>
      <c r="H154" s="47"/>
      <c r="I154" s="47"/>
      <c r="J154" s="53" t="str">
        <f t="shared" si="23"/>
        <v>no</v>
      </c>
      <c r="K154" s="64">
        <f t="shared" si="24"/>
        <v>0</v>
      </c>
      <c r="L154" s="64">
        <f t="shared" si="18"/>
        <v>0</v>
      </c>
      <c r="M154" s="64">
        <f t="shared" si="19"/>
        <v>0</v>
      </c>
      <c r="N154" s="65">
        <f t="shared" si="26"/>
        <v>504</v>
      </c>
      <c r="O154" s="64">
        <f t="shared" si="25"/>
        <v>0</v>
      </c>
      <c r="P154" s="64">
        <f t="shared" si="20"/>
        <v>0</v>
      </c>
      <c r="Q154" s="65">
        <f t="shared" si="27"/>
        <v>469.08328808637668</v>
      </c>
    </row>
    <row r="155" spans="1:17" s="48" customFormat="1" ht="15" x14ac:dyDescent="0.2">
      <c r="A155" s="44">
        <v>42660</v>
      </c>
      <c r="B155" s="45"/>
      <c r="C155" s="46" t="s">
        <v>487</v>
      </c>
      <c r="D155" s="46" t="s">
        <v>361</v>
      </c>
      <c r="E155" s="47">
        <v>1</v>
      </c>
      <c r="F155" s="47"/>
      <c r="G155" s="47">
        <v>6.8</v>
      </c>
      <c r="H155" s="47"/>
      <c r="I155" s="47" t="s">
        <v>29</v>
      </c>
      <c r="J155" s="53" t="str">
        <f t="shared" si="23"/>
        <v>yes</v>
      </c>
      <c r="K155" s="64">
        <f t="shared" si="24"/>
        <v>10</v>
      </c>
      <c r="L155" s="64">
        <f t="shared" si="18"/>
        <v>9.5</v>
      </c>
      <c r="M155" s="64">
        <f t="shared" si="19"/>
        <v>58</v>
      </c>
      <c r="N155" s="65">
        <f t="shared" si="26"/>
        <v>513.5</v>
      </c>
      <c r="O155" s="64">
        <f t="shared" si="25"/>
        <v>50</v>
      </c>
      <c r="P155" s="64">
        <f t="shared" si="20"/>
        <v>8.1896551724137936</v>
      </c>
      <c r="Q155" s="65">
        <f t="shared" si="27"/>
        <v>477.27294325879046</v>
      </c>
    </row>
    <row r="156" spans="1:17" s="48" customFormat="1" ht="15" x14ac:dyDescent="0.2">
      <c r="A156" s="44">
        <v>42660</v>
      </c>
      <c r="B156" s="45"/>
      <c r="C156" s="46" t="s">
        <v>488</v>
      </c>
      <c r="D156" s="46" t="s">
        <v>436</v>
      </c>
      <c r="E156" s="47"/>
      <c r="F156" s="47"/>
      <c r="G156" s="47"/>
      <c r="H156" s="47"/>
      <c r="I156" s="47"/>
      <c r="J156" s="53" t="str">
        <f t="shared" si="23"/>
        <v>no</v>
      </c>
      <c r="K156" s="64">
        <f t="shared" si="24"/>
        <v>0</v>
      </c>
      <c r="L156" s="64">
        <f t="shared" si="18"/>
        <v>0</v>
      </c>
      <c r="M156" s="64">
        <f t="shared" si="19"/>
        <v>0</v>
      </c>
      <c r="N156" s="65">
        <f t="shared" si="26"/>
        <v>513.5</v>
      </c>
      <c r="O156" s="64">
        <f t="shared" si="25"/>
        <v>0</v>
      </c>
      <c r="P156" s="64">
        <f t="shared" si="20"/>
        <v>0</v>
      </c>
      <c r="Q156" s="65">
        <f t="shared" si="27"/>
        <v>477.27294325879046</v>
      </c>
    </row>
    <row r="157" spans="1:17" s="48" customFormat="1" ht="15" x14ac:dyDescent="0.2">
      <c r="A157" s="44">
        <v>42660</v>
      </c>
      <c r="B157" s="45"/>
      <c r="C157" s="46" t="s">
        <v>489</v>
      </c>
      <c r="D157" s="46" t="s">
        <v>491</v>
      </c>
      <c r="E157" s="47"/>
      <c r="F157" s="47"/>
      <c r="G157" s="47"/>
      <c r="H157" s="47"/>
      <c r="I157" s="47"/>
      <c r="J157" s="53" t="str">
        <f t="shared" si="23"/>
        <v>no</v>
      </c>
      <c r="K157" s="64">
        <f t="shared" si="24"/>
        <v>0</v>
      </c>
      <c r="L157" s="64">
        <f t="shared" si="18"/>
        <v>0</v>
      </c>
      <c r="M157" s="64">
        <f t="shared" si="19"/>
        <v>0</v>
      </c>
      <c r="N157" s="65">
        <f t="shared" si="26"/>
        <v>513.5</v>
      </c>
      <c r="O157" s="64">
        <f t="shared" si="25"/>
        <v>0</v>
      </c>
      <c r="P157" s="64">
        <f t="shared" si="20"/>
        <v>0</v>
      </c>
      <c r="Q157" s="65">
        <f t="shared" si="27"/>
        <v>477.27294325879046</v>
      </c>
    </row>
    <row r="158" spans="1:17" s="48" customFormat="1" ht="15" x14ac:dyDescent="0.2">
      <c r="A158" s="44">
        <v>42661</v>
      </c>
      <c r="B158" s="45"/>
      <c r="C158" s="46" t="s">
        <v>490</v>
      </c>
      <c r="D158" s="46" t="s">
        <v>505</v>
      </c>
      <c r="E158" s="47">
        <v>1</v>
      </c>
      <c r="F158" s="47"/>
      <c r="G158" s="47">
        <v>6.2</v>
      </c>
      <c r="H158" s="47"/>
      <c r="I158" s="47" t="s">
        <v>40</v>
      </c>
      <c r="J158" s="53" t="str">
        <f t="shared" si="23"/>
        <v>yes</v>
      </c>
      <c r="K158" s="64">
        <f t="shared" si="24"/>
        <v>10</v>
      </c>
      <c r="L158" s="64">
        <f t="shared" si="18"/>
        <v>-52</v>
      </c>
      <c r="M158" s="64">
        <f t="shared" si="19"/>
        <v>52</v>
      </c>
      <c r="N158" s="65">
        <f t="shared" si="26"/>
        <v>461.5</v>
      </c>
      <c r="O158" s="64">
        <f t="shared" si="25"/>
        <v>50</v>
      </c>
      <c r="P158" s="64">
        <f t="shared" si="20"/>
        <v>-50</v>
      </c>
      <c r="Q158" s="65">
        <f t="shared" si="27"/>
        <v>427.27294325879046</v>
      </c>
    </row>
    <row r="159" spans="1:17" s="48" customFormat="1" ht="15" x14ac:dyDescent="0.2">
      <c r="A159" s="44">
        <v>42664</v>
      </c>
      <c r="B159" s="45"/>
      <c r="C159" s="46" t="s">
        <v>492</v>
      </c>
      <c r="D159" s="46" t="s">
        <v>495</v>
      </c>
      <c r="E159" s="47">
        <v>1</v>
      </c>
      <c r="F159" s="47"/>
      <c r="G159" s="47">
        <v>7</v>
      </c>
      <c r="H159" s="47"/>
      <c r="I159" s="47" t="s">
        <v>29</v>
      </c>
      <c r="J159" s="53" t="str">
        <f t="shared" si="23"/>
        <v>yes</v>
      </c>
      <c r="K159" s="64">
        <f t="shared" si="24"/>
        <v>10</v>
      </c>
      <c r="L159" s="64">
        <f t="shared" si="18"/>
        <v>9.5</v>
      </c>
      <c r="M159" s="64">
        <f t="shared" si="19"/>
        <v>60</v>
      </c>
      <c r="N159" s="65">
        <f t="shared" si="26"/>
        <v>471</v>
      </c>
      <c r="O159" s="64">
        <f t="shared" si="25"/>
        <v>50</v>
      </c>
      <c r="P159" s="64">
        <f t="shared" si="20"/>
        <v>7.916666666666667</v>
      </c>
      <c r="Q159" s="65">
        <f t="shared" si="27"/>
        <v>435.18960992545715</v>
      </c>
    </row>
    <row r="160" spans="1:17" s="48" customFormat="1" ht="15" x14ac:dyDescent="0.2">
      <c r="A160" s="44">
        <v>42664</v>
      </c>
      <c r="B160" s="45"/>
      <c r="C160" s="46" t="s">
        <v>493</v>
      </c>
      <c r="D160" s="46" t="s">
        <v>412</v>
      </c>
      <c r="E160" s="47"/>
      <c r="F160" s="47"/>
      <c r="G160" s="47"/>
      <c r="H160" s="47"/>
      <c r="I160" s="47"/>
      <c r="J160" s="53" t="str">
        <f t="shared" si="23"/>
        <v>no</v>
      </c>
      <c r="K160" s="64">
        <f t="shared" si="24"/>
        <v>0</v>
      </c>
      <c r="L160" s="64">
        <f t="shared" si="18"/>
        <v>0</v>
      </c>
      <c r="M160" s="64">
        <f t="shared" si="19"/>
        <v>0</v>
      </c>
      <c r="N160" s="65">
        <f t="shared" si="26"/>
        <v>471</v>
      </c>
      <c r="O160" s="64">
        <f t="shared" si="25"/>
        <v>0</v>
      </c>
      <c r="P160" s="64">
        <f t="shared" si="20"/>
        <v>0</v>
      </c>
      <c r="Q160" s="65">
        <f t="shared" si="27"/>
        <v>435.18960992545715</v>
      </c>
    </row>
    <row r="161" spans="1:17" s="48" customFormat="1" ht="15" x14ac:dyDescent="0.2">
      <c r="A161" s="44">
        <v>42664</v>
      </c>
      <c r="B161" s="45"/>
      <c r="C161" s="46" t="s">
        <v>494</v>
      </c>
      <c r="D161" s="46" t="s">
        <v>409</v>
      </c>
      <c r="E161" s="47"/>
      <c r="F161" s="47"/>
      <c r="G161" s="47"/>
      <c r="H161" s="47"/>
      <c r="I161" s="47"/>
      <c r="J161" s="53" t="str">
        <f t="shared" si="23"/>
        <v>no</v>
      </c>
      <c r="K161" s="64">
        <f t="shared" si="24"/>
        <v>0</v>
      </c>
      <c r="L161" s="64">
        <f t="shared" si="18"/>
        <v>0</v>
      </c>
      <c r="M161" s="64">
        <f t="shared" si="19"/>
        <v>0</v>
      </c>
      <c r="N161" s="65">
        <f t="shared" si="26"/>
        <v>471</v>
      </c>
      <c r="O161" s="64">
        <f t="shared" si="25"/>
        <v>0</v>
      </c>
      <c r="P161" s="64">
        <f t="shared" si="20"/>
        <v>0</v>
      </c>
      <c r="Q161" s="65">
        <f t="shared" si="27"/>
        <v>435.18960992545715</v>
      </c>
    </row>
    <row r="162" spans="1:17" s="48" customFormat="1" ht="15" x14ac:dyDescent="0.2">
      <c r="A162" s="44">
        <v>42679</v>
      </c>
      <c r="B162" s="45"/>
      <c r="C162" s="46" t="s">
        <v>496</v>
      </c>
      <c r="D162" s="46" t="s">
        <v>49</v>
      </c>
      <c r="E162" s="47">
        <v>1</v>
      </c>
      <c r="F162" s="47"/>
      <c r="G162" s="47">
        <v>7</v>
      </c>
      <c r="H162" s="47"/>
      <c r="I162" s="47" t="s">
        <v>40</v>
      </c>
      <c r="J162" s="53" t="str">
        <f t="shared" si="23"/>
        <v>yes</v>
      </c>
      <c r="K162" s="64">
        <f t="shared" si="24"/>
        <v>10</v>
      </c>
      <c r="L162" s="64">
        <f t="shared" si="18"/>
        <v>-60</v>
      </c>
      <c r="M162" s="64">
        <f t="shared" si="19"/>
        <v>60</v>
      </c>
      <c r="N162" s="65">
        <f t="shared" si="26"/>
        <v>411</v>
      </c>
      <c r="O162" s="64">
        <f t="shared" si="25"/>
        <v>50</v>
      </c>
      <c r="P162" s="64">
        <f t="shared" si="20"/>
        <v>-50</v>
      </c>
      <c r="Q162" s="65">
        <f t="shared" si="27"/>
        <v>385.18960992545715</v>
      </c>
    </row>
    <row r="163" spans="1:17" s="48" customFormat="1" ht="15" x14ac:dyDescent="0.2">
      <c r="A163" s="44">
        <v>42680</v>
      </c>
      <c r="B163" s="45"/>
      <c r="C163" s="46" t="s">
        <v>497</v>
      </c>
      <c r="D163" s="46" t="s">
        <v>505</v>
      </c>
      <c r="E163" s="47">
        <v>1</v>
      </c>
      <c r="F163" s="47"/>
      <c r="G163" s="47">
        <v>8</v>
      </c>
      <c r="H163" s="47"/>
      <c r="I163" s="47" t="s">
        <v>29</v>
      </c>
      <c r="J163" s="53" t="str">
        <f t="shared" si="23"/>
        <v>yes</v>
      </c>
      <c r="K163" s="64">
        <f t="shared" si="24"/>
        <v>10</v>
      </c>
      <c r="L163" s="64">
        <f t="shared" si="18"/>
        <v>9.5</v>
      </c>
      <c r="M163" s="64">
        <f t="shared" si="19"/>
        <v>70</v>
      </c>
      <c r="N163" s="65">
        <f t="shared" si="26"/>
        <v>420.5</v>
      </c>
      <c r="O163" s="64">
        <f t="shared" si="25"/>
        <v>50</v>
      </c>
      <c r="P163" s="64">
        <f t="shared" si="20"/>
        <v>6.7857142857142856</v>
      </c>
      <c r="Q163" s="65">
        <f t="shared" si="27"/>
        <v>391.97532421117143</v>
      </c>
    </row>
    <row r="164" spans="1:17" s="48" customFormat="1" ht="15" x14ac:dyDescent="0.2">
      <c r="A164" s="44">
        <v>42680</v>
      </c>
      <c r="B164" s="45"/>
      <c r="C164" s="46" t="s">
        <v>498</v>
      </c>
      <c r="D164" s="46" t="s">
        <v>46</v>
      </c>
      <c r="E164" s="47">
        <v>1</v>
      </c>
      <c r="F164" s="47"/>
      <c r="G164" s="47">
        <v>5</v>
      </c>
      <c r="H164" s="47"/>
      <c r="I164" s="47" t="s">
        <v>29</v>
      </c>
      <c r="J164" s="53" t="str">
        <f t="shared" si="23"/>
        <v>yes</v>
      </c>
      <c r="K164" s="64">
        <f t="shared" si="24"/>
        <v>10</v>
      </c>
      <c r="L164" s="64">
        <f t="shared" si="18"/>
        <v>9.5</v>
      </c>
      <c r="M164" s="64">
        <f t="shared" si="19"/>
        <v>40</v>
      </c>
      <c r="N164" s="65">
        <f t="shared" si="26"/>
        <v>430</v>
      </c>
      <c r="O164" s="64">
        <f t="shared" si="25"/>
        <v>50</v>
      </c>
      <c r="P164" s="64">
        <f t="shared" si="20"/>
        <v>11.875</v>
      </c>
      <c r="Q164" s="65">
        <f t="shared" si="27"/>
        <v>403.85032421117143</v>
      </c>
    </row>
    <row r="165" spans="1:17" s="48" customFormat="1" ht="15" x14ac:dyDescent="0.2">
      <c r="A165" s="44">
        <v>42680</v>
      </c>
      <c r="B165" s="45"/>
      <c r="C165" s="46" t="s">
        <v>499</v>
      </c>
      <c r="D165" s="46" t="s">
        <v>49</v>
      </c>
      <c r="E165" s="47">
        <v>1</v>
      </c>
      <c r="F165" s="47"/>
      <c r="G165" s="47">
        <v>8</v>
      </c>
      <c r="H165" s="47"/>
      <c r="I165" s="47" t="s">
        <v>29</v>
      </c>
      <c r="J165" s="53" t="str">
        <f t="shared" si="23"/>
        <v>yes</v>
      </c>
      <c r="K165" s="64">
        <f t="shared" si="24"/>
        <v>10</v>
      </c>
      <c r="L165" s="64">
        <f t="shared" si="18"/>
        <v>9.5</v>
      </c>
      <c r="M165" s="64">
        <f t="shared" si="19"/>
        <v>70</v>
      </c>
      <c r="N165" s="65">
        <f t="shared" si="26"/>
        <v>439.5</v>
      </c>
      <c r="O165" s="64">
        <f t="shared" si="25"/>
        <v>50</v>
      </c>
      <c r="P165" s="64">
        <f t="shared" si="20"/>
        <v>6.7857142857142856</v>
      </c>
      <c r="Q165" s="65">
        <f t="shared" si="27"/>
        <v>410.6360384968857</v>
      </c>
    </row>
    <row r="166" spans="1:17" s="48" customFormat="1" ht="15" x14ac:dyDescent="0.2">
      <c r="A166" s="44">
        <v>42680</v>
      </c>
      <c r="B166" s="45"/>
      <c r="C166" s="46" t="s">
        <v>500</v>
      </c>
      <c r="D166" s="46" t="s">
        <v>505</v>
      </c>
      <c r="E166" s="47">
        <v>1</v>
      </c>
      <c r="F166" s="47"/>
      <c r="G166" s="47">
        <v>6</v>
      </c>
      <c r="H166" s="47"/>
      <c r="I166" s="47" t="s">
        <v>29</v>
      </c>
      <c r="J166" s="53" t="str">
        <f t="shared" si="23"/>
        <v>yes</v>
      </c>
      <c r="K166" s="64">
        <f t="shared" si="24"/>
        <v>10</v>
      </c>
      <c r="L166" s="64">
        <f t="shared" si="18"/>
        <v>9.5</v>
      </c>
      <c r="M166" s="64">
        <f t="shared" si="19"/>
        <v>50</v>
      </c>
      <c r="N166" s="65">
        <f t="shared" si="26"/>
        <v>449</v>
      </c>
      <c r="O166" s="64">
        <f t="shared" si="25"/>
        <v>50</v>
      </c>
      <c r="P166" s="64">
        <f t="shared" si="20"/>
        <v>9.5</v>
      </c>
      <c r="Q166" s="65">
        <f t="shared" si="27"/>
        <v>420.1360384968857</v>
      </c>
    </row>
    <row r="167" spans="1:17" s="48" customFormat="1" ht="15" x14ac:dyDescent="0.2">
      <c r="A167" s="44">
        <v>42680</v>
      </c>
      <c r="B167" s="45"/>
      <c r="C167" s="46" t="s">
        <v>501</v>
      </c>
      <c r="D167" s="46" t="s">
        <v>409</v>
      </c>
      <c r="E167" s="47"/>
      <c r="F167" s="47"/>
      <c r="G167" s="47"/>
      <c r="H167" s="47"/>
      <c r="I167" s="47" t="s">
        <v>40</v>
      </c>
      <c r="J167" s="53" t="str">
        <f t="shared" si="23"/>
        <v>no</v>
      </c>
      <c r="K167" s="64">
        <f t="shared" si="24"/>
        <v>0</v>
      </c>
      <c r="L167" s="64">
        <f t="shared" si="18"/>
        <v>0</v>
      </c>
      <c r="M167" s="64">
        <f t="shared" si="19"/>
        <v>0</v>
      </c>
      <c r="N167" s="65">
        <f t="shared" si="26"/>
        <v>449</v>
      </c>
      <c r="O167" s="64">
        <f t="shared" si="25"/>
        <v>0</v>
      </c>
      <c r="P167" s="64">
        <f t="shared" si="20"/>
        <v>0</v>
      </c>
      <c r="Q167" s="65">
        <f t="shared" si="27"/>
        <v>420.1360384968857</v>
      </c>
    </row>
    <row r="168" spans="1:17" s="48" customFormat="1" ht="15" x14ac:dyDescent="0.2">
      <c r="A168" s="44">
        <v>42680</v>
      </c>
      <c r="B168" s="45"/>
      <c r="C168" s="46" t="s">
        <v>502</v>
      </c>
      <c r="D168" s="46" t="s">
        <v>46</v>
      </c>
      <c r="E168" s="47">
        <v>1</v>
      </c>
      <c r="F168" s="47"/>
      <c r="G168" s="47">
        <v>6.4</v>
      </c>
      <c r="H168" s="47"/>
      <c r="I168" s="47" t="s">
        <v>29</v>
      </c>
      <c r="J168" s="53" t="str">
        <f t="shared" si="23"/>
        <v>yes</v>
      </c>
      <c r="K168" s="64">
        <f t="shared" si="24"/>
        <v>10</v>
      </c>
      <c r="L168" s="64">
        <f t="shared" si="18"/>
        <v>9.5</v>
      </c>
      <c r="M168" s="64">
        <f t="shared" si="19"/>
        <v>54</v>
      </c>
      <c r="N168" s="65">
        <f t="shared" si="26"/>
        <v>458.5</v>
      </c>
      <c r="O168" s="64">
        <f t="shared" si="25"/>
        <v>50</v>
      </c>
      <c r="P168" s="64">
        <f t="shared" si="20"/>
        <v>8.7962962962962958</v>
      </c>
      <c r="Q168" s="65">
        <f t="shared" si="27"/>
        <v>428.93233479318201</v>
      </c>
    </row>
    <row r="169" spans="1:17" s="48" customFormat="1" ht="15" x14ac:dyDescent="0.2">
      <c r="A169" s="44">
        <v>42680</v>
      </c>
      <c r="B169" s="45"/>
      <c r="C169" s="46" t="s">
        <v>503</v>
      </c>
      <c r="D169" s="46" t="s">
        <v>46</v>
      </c>
      <c r="E169" s="47">
        <v>1</v>
      </c>
      <c r="F169" s="47"/>
      <c r="G169" s="47">
        <v>5.2</v>
      </c>
      <c r="H169" s="47"/>
      <c r="I169" s="47" t="s">
        <v>29</v>
      </c>
      <c r="J169" s="53" t="str">
        <f t="shared" si="23"/>
        <v>yes</v>
      </c>
      <c r="K169" s="64">
        <f t="shared" si="24"/>
        <v>10</v>
      </c>
      <c r="L169" s="64">
        <f t="shared" si="18"/>
        <v>9.5</v>
      </c>
      <c r="M169" s="64">
        <f t="shared" si="19"/>
        <v>42</v>
      </c>
      <c r="N169" s="65">
        <f t="shared" si="26"/>
        <v>468</v>
      </c>
      <c r="O169" s="64">
        <f t="shared" si="25"/>
        <v>50</v>
      </c>
      <c r="P169" s="64">
        <f t="shared" si="20"/>
        <v>11.30952380952381</v>
      </c>
      <c r="Q169" s="65">
        <f t="shared" si="27"/>
        <v>440.2418586027058</v>
      </c>
    </row>
    <row r="170" spans="1:17" s="48" customFormat="1" ht="15" x14ac:dyDescent="0.2">
      <c r="A170" s="44">
        <v>42694</v>
      </c>
      <c r="B170" s="45"/>
      <c r="C170" s="46" t="s">
        <v>512</v>
      </c>
      <c r="D170" s="46" t="s">
        <v>355</v>
      </c>
      <c r="E170" s="47">
        <v>1</v>
      </c>
      <c r="F170" s="47"/>
      <c r="G170" s="47">
        <v>6.8</v>
      </c>
      <c r="H170" s="47"/>
      <c r="I170" s="47" t="s">
        <v>29</v>
      </c>
      <c r="J170" s="53" t="str">
        <f t="shared" ref="J170:J177" si="28">IF(ISBLANK(G170),"no",IF($I170="NR","no",IF($D170="0-0 at half time","no",IF($G170&lt;=$C$9,"yes","no"))))</f>
        <v>yes</v>
      </c>
      <c r="K170" s="64">
        <f t="shared" si="24"/>
        <v>10</v>
      </c>
      <c r="L170" s="64">
        <f t="shared" ref="L170:L177" si="29">IF(ISBLANK(I170),0,IF($J170="no",0,IF($I170="No",-(($G170-1)*($C$4*$E170)),$C$4*$E170*(1-$C$6))))</f>
        <v>9.5</v>
      </c>
      <c r="M170" s="64">
        <f t="shared" si="19"/>
        <v>58</v>
      </c>
      <c r="N170" s="65">
        <f t="shared" ref="N170:N177" si="30">L170+N169</f>
        <v>477.5</v>
      </c>
      <c r="O170" s="64">
        <f t="shared" ref="O170:O177" si="31">IF(J170="no",0,$E170*$C$5)</f>
        <v>50</v>
      </c>
      <c r="P170" s="64">
        <f t="shared" ref="P170:P177" si="32">IF(ISBLANK(I170),0,IF(L170&lt;0,-O170,IF(L170=0,0,((O170/($G170-1))*(1-$C$6)))))</f>
        <v>8.1896551724137936</v>
      </c>
      <c r="Q170" s="65">
        <f t="shared" ref="Q170:Q177" si="33">Q169+P170</f>
        <v>448.43151377511958</v>
      </c>
    </row>
    <row r="171" spans="1:17" s="48" customFormat="1" ht="15" x14ac:dyDescent="0.2">
      <c r="A171" s="44">
        <v>42695</v>
      </c>
      <c r="B171" s="45"/>
      <c r="C171" s="46" t="s">
        <v>513</v>
      </c>
      <c r="D171" s="46" t="s">
        <v>361</v>
      </c>
      <c r="E171" s="47">
        <v>1</v>
      </c>
      <c r="F171" s="47"/>
      <c r="G171" s="47">
        <v>6</v>
      </c>
      <c r="H171" s="47"/>
      <c r="I171" s="47" t="s">
        <v>29</v>
      </c>
      <c r="J171" s="53" t="str">
        <f t="shared" si="28"/>
        <v>yes</v>
      </c>
      <c r="K171" s="64">
        <f t="shared" si="24"/>
        <v>10</v>
      </c>
      <c r="L171" s="64">
        <f t="shared" si="29"/>
        <v>9.5</v>
      </c>
      <c r="M171" s="64">
        <f t="shared" si="19"/>
        <v>50</v>
      </c>
      <c r="N171" s="65">
        <f t="shared" si="30"/>
        <v>487</v>
      </c>
      <c r="O171" s="64">
        <f t="shared" si="31"/>
        <v>50</v>
      </c>
      <c r="P171" s="64">
        <f t="shared" si="32"/>
        <v>9.5</v>
      </c>
      <c r="Q171" s="65">
        <f t="shared" si="33"/>
        <v>457.93151377511958</v>
      </c>
    </row>
    <row r="172" spans="1:17" s="48" customFormat="1" ht="15" x14ac:dyDescent="0.2">
      <c r="A172" s="44">
        <v>42699</v>
      </c>
      <c r="B172" s="45"/>
      <c r="C172" s="46" t="s">
        <v>514</v>
      </c>
      <c r="D172" s="46" t="s">
        <v>355</v>
      </c>
      <c r="E172" s="47">
        <v>1</v>
      </c>
      <c r="F172" s="47"/>
      <c r="G172" s="47">
        <v>7</v>
      </c>
      <c r="H172" s="47"/>
      <c r="I172" s="47" t="s">
        <v>29</v>
      </c>
      <c r="J172" s="53" t="str">
        <f t="shared" si="28"/>
        <v>yes</v>
      </c>
      <c r="K172" s="64">
        <f t="shared" si="24"/>
        <v>10</v>
      </c>
      <c r="L172" s="64">
        <f t="shared" si="29"/>
        <v>9.5</v>
      </c>
      <c r="M172" s="64">
        <f t="shared" si="19"/>
        <v>60</v>
      </c>
      <c r="N172" s="65">
        <f t="shared" si="30"/>
        <v>496.5</v>
      </c>
      <c r="O172" s="64">
        <f t="shared" si="31"/>
        <v>50</v>
      </c>
      <c r="P172" s="64">
        <f t="shared" si="32"/>
        <v>7.916666666666667</v>
      </c>
      <c r="Q172" s="65">
        <f t="shared" si="33"/>
        <v>465.84818044178627</v>
      </c>
    </row>
    <row r="173" spans="1:17" s="48" customFormat="1" ht="15" x14ac:dyDescent="0.2">
      <c r="A173" s="44">
        <v>42699</v>
      </c>
      <c r="B173" s="45"/>
      <c r="C173" s="46" t="s">
        <v>515</v>
      </c>
      <c r="D173" s="46" t="s">
        <v>504</v>
      </c>
      <c r="E173" s="47"/>
      <c r="F173" s="47"/>
      <c r="G173" s="47"/>
      <c r="H173" s="47"/>
      <c r="I173" s="47"/>
      <c r="J173" s="53" t="str">
        <f t="shared" si="28"/>
        <v>no</v>
      </c>
      <c r="K173" s="64">
        <f t="shared" si="24"/>
        <v>0</v>
      </c>
      <c r="L173" s="64">
        <f t="shared" si="29"/>
        <v>0</v>
      </c>
      <c r="M173" s="64">
        <f t="shared" si="19"/>
        <v>0</v>
      </c>
      <c r="N173" s="65">
        <f t="shared" si="30"/>
        <v>496.5</v>
      </c>
      <c r="O173" s="64">
        <f t="shared" si="31"/>
        <v>0</v>
      </c>
      <c r="P173" s="64">
        <f t="shared" si="32"/>
        <v>0</v>
      </c>
      <c r="Q173" s="65">
        <f t="shared" si="33"/>
        <v>465.84818044178627</v>
      </c>
    </row>
    <row r="174" spans="1:17" s="48" customFormat="1" ht="15" x14ac:dyDescent="0.2">
      <c r="A174" s="44">
        <v>42700</v>
      </c>
      <c r="B174" s="45"/>
      <c r="C174" s="46" t="s">
        <v>516</v>
      </c>
      <c r="D174" s="46" t="s">
        <v>49</v>
      </c>
      <c r="E174" s="47">
        <v>1</v>
      </c>
      <c r="F174" s="47"/>
      <c r="G174" s="47">
        <v>7.2</v>
      </c>
      <c r="H174" s="47"/>
      <c r="I174" s="47" t="s">
        <v>29</v>
      </c>
      <c r="J174" s="53" t="str">
        <f t="shared" si="28"/>
        <v>yes</v>
      </c>
      <c r="K174" s="64">
        <f t="shared" si="24"/>
        <v>10</v>
      </c>
      <c r="L174" s="64">
        <f t="shared" si="29"/>
        <v>9.5</v>
      </c>
      <c r="M174" s="64">
        <f t="shared" si="19"/>
        <v>62</v>
      </c>
      <c r="N174" s="65">
        <f t="shared" si="30"/>
        <v>506</v>
      </c>
      <c r="O174" s="64">
        <f t="shared" si="31"/>
        <v>50</v>
      </c>
      <c r="P174" s="64">
        <f t="shared" si="32"/>
        <v>7.661290322580645</v>
      </c>
      <c r="Q174" s="65">
        <f t="shared" si="33"/>
        <v>473.50947076436694</v>
      </c>
    </row>
    <row r="175" spans="1:17" s="48" customFormat="1" ht="15" x14ac:dyDescent="0.2">
      <c r="A175" s="44">
        <v>42702</v>
      </c>
      <c r="B175" s="45"/>
      <c r="C175" s="46" t="s">
        <v>517</v>
      </c>
      <c r="D175" s="46" t="s">
        <v>46</v>
      </c>
      <c r="E175" s="47">
        <v>1</v>
      </c>
      <c r="F175" s="47"/>
      <c r="G175" s="47">
        <v>6</v>
      </c>
      <c r="H175" s="47"/>
      <c r="I175" s="47" t="s">
        <v>40</v>
      </c>
      <c r="J175" s="53" t="str">
        <f t="shared" si="28"/>
        <v>yes</v>
      </c>
      <c r="K175" s="64">
        <f t="shared" si="24"/>
        <v>10</v>
      </c>
      <c r="L175" s="64">
        <f t="shared" si="29"/>
        <v>-50</v>
      </c>
      <c r="M175" s="64">
        <f t="shared" si="19"/>
        <v>50</v>
      </c>
      <c r="N175" s="65">
        <f t="shared" si="30"/>
        <v>456</v>
      </c>
      <c r="O175" s="64">
        <f t="shared" si="31"/>
        <v>50</v>
      </c>
      <c r="P175" s="64">
        <f t="shared" si="32"/>
        <v>-50</v>
      </c>
      <c r="Q175" s="65">
        <f t="shared" si="33"/>
        <v>423.50947076436694</v>
      </c>
    </row>
    <row r="176" spans="1:17" s="48" customFormat="1" ht="15" x14ac:dyDescent="0.2">
      <c r="A176" s="44">
        <v>42705</v>
      </c>
      <c r="B176" s="45"/>
      <c r="C176" s="46" t="s">
        <v>518</v>
      </c>
      <c r="D176" s="46" t="s">
        <v>361</v>
      </c>
      <c r="E176" s="47">
        <v>1</v>
      </c>
      <c r="F176" s="47"/>
      <c r="G176" s="47">
        <v>7.8</v>
      </c>
      <c r="H176" s="47"/>
      <c r="I176" s="47" t="s">
        <v>29</v>
      </c>
      <c r="J176" s="53" t="str">
        <f t="shared" si="28"/>
        <v>yes</v>
      </c>
      <c r="K176" s="64">
        <f t="shared" si="24"/>
        <v>10</v>
      </c>
      <c r="L176" s="64">
        <f t="shared" si="29"/>
        <v>9.5</v>
      </c>
      <c r="M176" s="64">
        <f t="shared" si="19"/>
        <v>68</v>
      </c>
      <c r="N176" s="65">
        <f t="shared" si="30"/>
        <v>465.5</v>
      </c>
      <c r="O176" s="64">
        <f t="shared" si="31"/>
        <v>50</v>
      </c>
      <c r="P176" s="64">
        <f t="shared" si="32"/>
        <v>6.9852941176470589</v>
      </c>
      <c r="Q176" s="65">
        <f t="shared" si="33"/>
        <v>430.49476488201401</v>
      </c>
    </row>
    <row r="177" spans="1:17" s="48" customFormat="1" ht="15" x14ac:dyDescent="0.2">
      <c r="A177" s="44">
        <v>42705</v>
      </c>
      <c r="B177" s="45"/>
      <c r="C177" s="46" t="s">
        <v>519</v>
      </c>
      <c r="D177" s="46" t="s">
        <v>46</v>
      </c>
      <c r="E177" s="47">
        <v>1</v>
      </c>
      <c r="F177" s="47"/>
      <c r="G177" s="47">
        <v>6.2</v>
      </c>
      <c r="H177" s="47"/>
      <c r="I177" s="47" t="s">
        <v>29</v>
      </c>
      <c r="J177" s="53" t="str">
        <f t="shared" si="28"/>
        <v>yes</v>
      </c>
      <c r="K177" s="64">
        <f t="shared" si="24"/>
        <v>10</v>
      </c>
      <c r="L177" s="64">
        <f t="shared" si="29"/>
        <v>9.5</v>
      </c>
      <c r="M177" s="64">
        <f t="shared" si="19"/>
        <v>52</v>
      </c>
      <c r="N177" s="65">
        <f t="shared" si="30"/>
        <v>475</v>
      </c>
      <c r="O177" s="64">
        <f t="shared" si="31"/>
        <v>50</v>
      </c>
      <c r="P177" s="64">
        <f t="shared" si="32"/>
        <v>9.1346153846153832</v>
      </c>
      <c r="Q177" s="65">
        <f t="shared" si="33"/>
        <v>439.62938026662937</v>
      </c>
    </row>
    <row r="178" spans="1:17" s="48" customFormat="1" ht="15" x14ac:dyDescent="0.2">
      <c r="A178" s="44">
        <v>42706</v>
      </c>
      <c r="B178" s="45"/>
      <c r="C178" s="46" t="s">
        <v>520</v>
      </c>
      <c r="D178" s="46" t="s">
        <v>58</v>
      </c>
      <c r="E178" s="47">
        <v>1</v>
      </c>
      <c r="F178" s="47"/>
      <c r="G178" s="47">
        <v>4</v>
      </c>
      <c r="H178" s="47"/>
      <c r="I178" s="47" t="s">
        <v>29</v>
      </c>
      <c r="J178" s="53" t="str">
        <f t="shared" ref="J178:J196" si="34">IF(ISBLANK(G178),"no",IF($I178="NR","no",IF($D178="0-0 at half time","no",IF($G178&lt;=$C$9,"yes","no"))))</f>
        <v>yes</v>
      </c>
      <c r="K178" s="64">
        <f t="shared" si="24"/>
        <v>10</v>
      </c>
      <c r="L178" s="64">
        <f t="shared" si="18"/>
        <v>9.5</v>
      </c>
      <c r="M178" s="64">
        <f t="shared" si="19"/>
        <v>30</v>
      </c>
      <c r="N178" s="65">
        <f t="shared" si="26"/>
        <v>484.5</v>
      </c>
      <c r="O178" s="64">
        <f t="shared" si="25"/>
        <v>50</v>
      </c>
      <c r="P178" s="64">
        <f t="shared" si="20"/>
        <v>15.833333333333334</v>
      </c>
      <c r="Q178" s="65">
        <f t="shared" si="27"/>
        <v>455.46271359996268</v>
      </c>
    </row>
    <row r="179" spans="1:17" s="48" customFormat="1" ht="15" x14ac:dyDescent="0.2">
      <c r="A179" s="44">
        <v>42706</v>
      </c>
      <c r="B179" s="45"/>
      <c r="C179" s="46" t="s">
        <v>521</v>
      </c>
      <c r="D179" s="46" t="s">
        <v>46</v>
      </c>
      <c r="E179" s="47">
        <v>1</v>
      </c>
      <c r="F179" s="47"/>
      <c r="G179" s="47">
        <v>6.4</v>
      </c>
      <c r="H179" s="47"/>
      <c r="I179" s="47" t="s">
        <v>29</v>
      </c>
      <c r="J179" s="53" t="str">
        <f t="shared" si="34"/>
        <v>yes</v>
      </c>
      <c r="K179" s="64">
        <f t="shared" si="24"/>
        <v>10</v>
      </c>
      <c r="L179" s="64">
        <f t="shared" si="18"/>
        <v>9.5</v>
      </c>
      <c r="M179" s="64">
        <f t="shared" si="19"/>
        <v>54</v>
      </c>
      <c r="N179" s="65">
        <f t="shared" si="26"/>
        <v>494</v>
      </c>
      <c r="O179" s="64">
        <f t="shared" si="25"/>
        <v>50</v>
      </c>
      <c r="P179" s="64">
        <f t="shared" si="20"/>
        <v>8.7962962962962958</v>
      </c>
      <c r="Q179" s="65">
        <f t="shared" si="27"/>
        <v>464.25900989625899</v>
      </c>
    </row>
    <row r="180" spans="1:17" s="48" customFormat="1" ht="15" x14ac:dyDescent="0.2">
      <c r="A180" s="44">
        <v>42706</v>
      </c>
      <c r="B180" s="45"/>
      <c r="C180" s="46" t="s">
        <v>522</v>
      </c>
      <c r="D180" s="46" t="s">
        <v>361</v>
      </c>
      <c r="E180" s="47">
        <v>1</v>
      </c>
      <c r="F180" s="47"/>
      <c r="G180" s="47">
        <v>7</v>
      </c>
      <c r="H180" s="47"/>
      <c r="I180" s="47" t="s">
        <v>40</v>
      </c>
      <c r="J180" s="53" t="str">
        <f t="shared" si="34"/>
        <v>yes</v>
      </c>
      <c r="K180" s="64">
        <f t="shared" si="24"/>
        <v>10</v>
      </c>
      <c r="L180" s="64">
        <f t="shared" si="18"/>
        <v>-60</v>
      </c>
      <c r="M180" s="64">
        <f t="shared" si="19"/>
        <v>60</v>
      </c>
      <c r="N180" s="65">
        <f t="shared" si="26"/>
        <v>434</v>
      </c>
      <c r="O180" s="64">
        <f t="shared" si="25"/>
        <v>50</v>
      </c>
      <c r="P180" s="64">
        <f t="shared" si="20"/>
        <v>-50</v>
      </c>
      <c r="Q180" s="65">
        <f t="shared" si="27"/>
        <v>414.25900989625899</v>
      </c>
    </row>
    <row r="181" spans="1:17" s="48" customFormat="1" ht="15" x14ac:dyDescent="0.2">
      <c r="A181" s="44">
        <v>42715</v>
      </c>
      <c r="B181" s="45"/>
      <c r="C181" s="46" t="s">
        <v>523</v>
      </c>
      <c r="D181" s="46" t="s">
        <v>355</v>
      </c>
      <c r="E181" s="47">
        <v>1</v>
      </c>
      <c r="F181" s="47"/>
      <c r="G181" s="47">
        <v>4.9000000000000004</v>
      </c>
      <c r="H181" s="47"/>
      <c r="I181" s="47" t="s">
        <v>29</v>
      </c>
      <c r="J181" s="53" t="str">
        <f t="shared" si="34"/>
        <v>yes</v>
      </c>
      <c r="K181" s="64">
        <f t="shared" si="24"/>
        <v>10</v>
      </c>
      <c r="L181" s="64">
        <f t="shared" si="18"/>
        <v>9.5</v>
      </c>
      <c r="M181" s="64">
        <f t="shared" si="19"/>
        <v>39</v>
      </c>
      <c r="N181" s="65">
        <f t="shared" si="26"/>
        <v>443.5</v>
      </c>
      <c r="O181" s="64">
        <f t="shared" si="25"/>
        <v>50</v>
      </c>
      <c r="P181" s="64">
        <f t="shared" si="20"/>
        <v>12.179487179487177</v>
      </c>
      <c r="Q181" s="65">
        <f t="shared" si="27"/>
        <v>426.43849707574617</v>
      </c>
    </row>
    <row r="182" spans="1:17" s="48" customFormat="1" ht="15" x14ac:dyDescent="0.2">
      <c r="A182" s="44">
        <v>42715</v>
      </c>
      <c r="B182" s="45"/>
      <c r="C182" s="46" t="s">
        <v>524</v>
      </c>
      <c r="D182" s="46" t="s">
        <v>361</v>
      </c>
      <c r="E182" s="47">
        <v>1</v>
      </c>
      <c r="F182" s="47"/>
      <c r="G182" s="47">
        <v>4.8</v>
      </c>
      <c r="H182" s="47"/>
      <c r="I182" s="47" t="s">
        <v>29</v>
      </c>
      <c r="J182" s="53" t="str">
        <f t="shared" si="34"/>
        <v>yes</v>
      </c>
      <c r="K182" s="64">
        <f t="shared" si="24"/>
        <v>10</v>
      </c>
      <c r="L182" s="64">
        <f t="shared" si="18"/>
        <v>9.5</v>
      </c>
      <c r="M182" s="64">
        <f t="shared" si="19"/>
        <v>38</v>
      </c>
      <c r="N182" s="65">
        <f t="shared" si="26"/>
        <v>453</v>
      </c>
      <c r="O182" s="64">
        <f t="shared" si="25"/>
        <v>50</v>
      </c>
      <c r="P182" s="64">
        <f t="shared" si="20"/>
        <v>12.5</v>
      </c>
      <c r="Q182" s="65">
        <f t="shared" si="27"/>
        <v>438.93849707574617</v>
      </c>
    </row>
    <row r="183" spans="1:17" s="48" customFormat="1" ht="15" x14ac:dyDescent="0.2">
      <c r="A183" s="44">
        <v>42717</v>
      </c>
      <c r="B183" s="45"/>
      <c r="C183" s="46" t="s">
        <v>525</v>
      </c>
      <c r="D183" s="46" t="s">
        <v>361</v>
      </c>
      <c r="E183" s="47">
        <v>1</v>
      </c>
      <c r="F183" s="47"/>
      <c r="G183" s="47">
        <v>7.8</v>
      </c>
      <c r="H183" s="47"/>
      <c r="I183" s="47" t="s">
        <v>29</v>
      </c>
      <c r="J183" s="53" t="str">
        <f t="shared" si="34"/>
        <v>yes</v>
      </c>
      <c r="K183" s="64">
        <f t="shared" si="24"/>
        <v>10</v>
      </c>
      <c r="L183" s="64">
        <f t="shared" si="18"/>
        <v>9.5</v>
      </c>
      <c r="M183" s="64">
        <f t="shared" si="19"/>
        <v>68</v>
      </c>
      <c r="N183" s="65">
        <f t="shared" si="26"/>
        <v>462.5</v>
      </c>
      <c r="O183" s="64">
        <f t="shared" si="25"/>
        <v>50</v>
      </c>
      <c r="P183" s="64">
        <f t="shared" si="20"/>
        <v>6.9852941176470589</v>
      </c>
      <c r="Q183" s="65">
        <f t="shared" si="27"/>
        <v>445.92379119339324</v>
      </c>
    </row>
    <row r="184" spans="1:17" s="48" customFormat="1" ht="15" x14ac:dyDescent="0.2">
      <c r="A184" s="44">
        <v>42718</v>
      </c>
      <c r="B184" s="45"/>
      <c r="C184" s="46" t="s">
        <v>526</v>
      </c>
      <c r="D184" s="46" t="s">
        <v>527</v>
      </c>
      <c r="E184" s="47">
        <v>1</v>
      </c>
      <c r="F184" s="47"/>
      <c r="G184" s="47">
        <v>4.7</v>
      </c>
      <c r="H184" s="47"/>
      <c r="I184" s="47" t="s">
        <v>40</v>
      </c>
      <c r="J184" s="53" t="str">
        <f t="shared" si="34"/>
        <v>yes</v>
      </c>
      <c r="K184" s="64">
        <f t="shared" si="24"/>
        <v>10</v>
      </c>
      <c r="L184" s="64">
        <f t="shared" ref="L184:L247" si="35">IF(ISBLANK(I184),0,IF($J184="no",0,IF($I184="No",-(($G184-1)*($C$4*$E184)),$C$4*$E184*(1-$C$6))))</f>
        <v>-37</v>
      </c>
      <c r="M184" s="64">
        <f t="shared" ref="M184:M247" si="36">IF($J184="yes",($G184-1)*$C$4*$E184,0)</f>
        <v>37</v>
      </c>
      <c r="N184" s="65">
        <f t="shared" si="26"/>
        <v>425.5</v>
      </c>
      <c r="O184" s="64">
        <f t="shared" si="25"/>
        <v>50</v>
      </c>
      <c r="P184" s="64">
        <f t="shared" ref="P184:P247" si="37">IF(ISBLANK(I184),0,IF(L184&lt;0,-O184,IF(L184=0,0,((O184/($G184-1))*(1-$C$6)))))</f>
        <v>-50</v>
      </c>
      <c r="Q184" s="65">
        <f t="shared" si="27"/>
        <v>395.92379119339324</v>
      </c>
    </row>
    <row r="185" spans="1:17" s="48" customFormat="1" ht="15" x14ac:dyDescent="0.2">
      <c r="A185" s="44">
        <v>42722</v>
      </c>
      <c r="B185" s="45"/>
      <c r="C185" s="46" t="s">
        <v>528</v>
      </c>
      <c r="D185" s="46" t="s">
        <v>361</v>
      </c>
      <c r="E185" s="47">
        <v>1</v>
      </c>
      <c r="F185" s="47"/>
      <c r="G185" s="47">
        <v>6.8</v>
      </c>
      <c r="H185" s="47"/>
      <c r="I185" s="47" t="s">
        <v>40</v>
      </c>
      <c r="J185" s="53" t="str">
        <f t="shared" si="34"/>
        <v>yes</v>
      </c>
      <c r="K185" s="64">
        <f t="shared" si="24"/>
        <v>10</v>
      </c>
      <c r="L185" s="64">
        <f t="shared" si="35"/>
        <v>-58</v>
      </c>
      <c r="M185" s="64">
        <f t="shared" si="36"/>
        <v>58</v>
      </c>
      <c r="N185" s="65">
        <f t="shared" si="26"/>
        <v>367.5</v>
      </c>
      <c r="O185" s="64">
        <f t="shared" si="25"/>
        <v>50</v>
      </c>
      <c r="P185" s="64">
        <f t="shared" si="37"/>
        <v>-50</v>
      </c>
      <c r="Q185" s="65">
        <f t="shared" si="27"/>
        <v>345.92379119339324</v>
      </c>
    </row>
    <row r="186" spans="1:17" s="48" customFormat="1" ht="15" x14ac:dyDescent="0.2">
      <c r="A186" s="44">
        <v>42743</v>
      </c>
      <c r="B186" s="45"/>
      <c r="C186" s="46" t="s">
        <v>529</v>
      </c>
      <c r="D186" s="46" t="s">
        <v>504</v>
      </c>
      <c r="E186" s="47">
        <v>1</v>
      </c>
      <c r="F186" s="47"/>
      <c r="G186" s="47"/>
      <c r="H186" s="47"/>
      <c r="I186" s="47"/>
      <c r="J186" s="53" t="str">
        <f t="shared" si="34"/>
        <v>no</v>
      </c>
      <c r="K186" s="64">
        <f t="shared" si="24"/>
        <v>10</v>
      </c>
      <c r="L186" s="64">
        <f t="shared" si="35"/>
        <v>0</v>
      </c>
      <c r="M186" s="64">
        <f t="shared" si="36"/>
        <v>0</v>
      </c>
      <c r="N186" s="65">
        <f t="shared" si="26"/>
        <v>367.5</v>
      </c>
      <c r="O186" s="64">
        <f t="shared" si="25"/>
        <v>0</v>
      </c>
      <c r="P186" s="64">
        <f t="shared" si="37"/>
        <v>0</v>
      </c>
      <c r="Q186" s="65">
        <f t="shared" si="27"/>
        <v>345.92379119339324</v>
      </c>
    </row>
    <row r="187" spans="1:17" s="48" customFormat="1" ht="15" x14ac:dyDescent="0.2">
      <c r="A187" s="44">
        <v>42756</v>
      </c>
      <c r="B187" s="45"/>
      <c r="C187" s="46" t="s">
        <v>530</v>
      </c>
      <c r="D187" s="46" t="s">
        <v>504</v>
      </c>
      <c r="E187" s="47">
        <v>1</v>
      </c>
      <c r="F187" s="47"/>
      <c r="G187" s="47"/>
      <c r="H187" s="47"/>
      <c r="I187" s="47"/>
      <c r="J187" s="53" t="str">
        <f t="shared" si="34"/>
        <v>no</v>
      </c>
      <c r="K187" s="64">
        <f t="shared" si="24"/>
        <v>10</v>
      </c>
      <c r="L187" s="64">
        <f t="shared" si="35"/>
        <v>0</v>
      </c>
      <c r="M187" s="64">
        <f t="shared" si="36"/>
        <v>0</v>
      </c>
      <c r="N187" s="65">
        <f t="shared" si="26"/>
        <v>367.5</v>
      </c>
      <c r="O187" s="64">
        <f t="shared" si="25"/>
        <v>0</v>
      </c>
      <c r="P187" s="64">
        <f t="shared" si="37"/>
        <v>0</v>
      </c>
      <c r="Q187" s="65">
        <f t="shared" si="27"/>
        <v>345.92379119339324</v>
      </c>
    </row>
    <row r="188" spans="1:17" s="48" customFormat="1" ht="15" x14ac:dyDescent="0.2">
      <c r="A188" s="44">
        <v>42756</v>
      </c>
      <c r="B188" s="45"/>
      <c r="C188" s="46" t="s">
        <v>531</v>
      </c>
      <c r="D188" s="46" t="s">
        <v>504</v>
      </c>
      <c r="E188" s="47">
        <v>1</v>
      </c>
      <c r="F188" s="47"/>
      <c r="G188" s="47"/>
      <c r="H188" s="47"/>
      <c r="I188" s="47"/>
      <c r="J188" s="53" t="str">
        <f t="shared" si="34"/>
        <v>no</v>
      </c>
      <c r="K188" s="64">
        <f t="shared" si="24"/>
        <v>10</v>
      </c>
      <c r="L188" s="64">
        <f t="shared" si="35"/>
        <v>0</v>
      </c>
      <c r="M188" s="64">
        <f t="shared" si="36"/>
        <v>0</v>
      </c>
      <c r="N188" s="65">
        <f t="shared" si="26"/>
        <v>367.5</v>
      </c>
      <c r="O188" s="64">
        <f t="shared" si="25"/>
        <v>0</v>
      </c>
      <c r="P188" s="64">
        <f t="shared" si="37"/>
        <v>0</v>
      </c>
      <c r="Q188" s="65">
        <f t="shared" si="27"/>
        <v>345.92379119339324</v>
      </c>
    </row>
    <row r="189" spans="1:17" s="48" customFormat="1" ht="15" x14ac:dyDescent="0.2">
      <c r="A189" s="44">
        <v>42757</v>
      </c>
      <c r="B189" s="45"/>
      <c r="C189" s="46" t="s">
        <v>532</v>
      </c>
      <c r="D189" s="46" t="s">
        <v>58</v>
      </c>
      <c r="E189" s="47">
        <v>1</v>
      </c>
      <c r="F189" s="47"/>
      <c r="G189" s="47">
        <v>7.8</v>
      </c>
      <c r="H189" s="47"/>
      <c r="I189" s="47" t="s">
        <v>29</v>
      </c>
      <c r="J189" s="53" t="str">
        <f t="shared" si="34"/>
        <v>yes</v>
      </c>
      <c r="K189" s="64">
        <f t="shared" si="24"/>
        <v>10</v>
      </c>
      <c r="L189" s="64">
        <f t="shared" si="35"/>
        <v>9.5</v>
      </c>
      <c r="M189" s="64">
        <f t="shared" si="36"/>
        <v>68</v>
      </c>
      <c r="N189" s="65">
        <f t="shared" si="26"/>
        <v>377</v>
      </c>
      <c r="O189" s="64">
        <f t="shared" si="25"/>
        <v>50</v>
      </c>
      <c r="P189" s="64">
        <f t="shared" si="37"/>
        <v>6.9852941176470589</v>
      </c>
      <c r="Q189" s="65">
        <f t="shared" si="27"/>
        <v>352.90908531104031</v>
      </c>
    </row>
    <row r="190" spans="1:17" s="48" customFormat="1" ht="15" x14ac:dyDescent="0.2">
      <c r="A190" s="44">
        <v>42757</v>
      </c>
      <c r="B190" s="45"/>
      <c r="C190" s="46" t="s">
        <v>533</v>
      </c>
      <c r="D190" s="46" t="s">
        <v>46</v>
      </c>
      <c r="E190" s="47">
        <v>1</v>
      </c>
      <c r="F190" s="47"/>
      <c r="G190" s="47">
        <v>5.0999999999999996</v>
      </c>
      <c r="H190" s="47"/>
      <c r="I190" s="47" t="s">
        <v>29</v>
      </c>
      <c r="J190" s="53" t="str">
        <f t="shared" si="34"/>
        <v>yes</v>
      </c>
      <c r="K190" s="64">
        <f t="shared" si="24"/>
        <v>10</v>
      </c>
      <c r="L190" s="64">
        <f t="shared" si="35"/>
        <v>9.5</v>
      </c>
      <c r="M190" s="64">
        <f t="shared" si="36"/>
        <v>41</v>
      </c>
      <c r="N190" s="65">
        <f t="shared" si="26"/>
        <v>386.5</v>
      </c>
      <c r="O190" s="64">
        <f t="shared" si="25"/>
        <v>50</v>
      </c>
      <c r="P190" s="64">
        <f t="shared" si="37"/>
        <v>11.585365853658535</v>
      </c>
      <c r="Q190" s="65">
        <f t="shared" si="27"/>
        <v>364.49445116469883</v>
      </c>
    </row>
    <row r="191" spans="1:17" s="48" customFormat="1" ht="15" x14ac:dyDescent="0.2">
      <c r="A191" s="44"/>
      <c r="B191" s="45"/>
      <c r="C191" s="46"/>
      <c r="D191" s="46"/>
      <c r="E191" s="47"/>
      <c r="F191" s="47"/>
      <c r="G191" s="47"/>
      <c r="H191" s="47"/>
      <c r="I191" s="47"/>
      <c r="J191" s="53" t="str">
        <f t="shared" si="34"/>
        <v>no</v>
      </c>
      <c r="K191" s="64">
        <f t="shared" si="24"/>
        <v>0</v>
      </c>
      <c r="L191" s="64">
        <f t="shared" si="35"/>
        <v>0</v>
      </c>
      <c r="M191" s="64">
        <f t="shared" si="36"/>
        <v>0</v>
      </c>
      <c r="N191" s="65">
        <f t="shared" si="26"/>
        <v>386.5</v>
      </c>
      <c r="O191" s="64">
        <f t="shared" si="25"/>
        <v>0</v>
      </c>
      <c r="P191" s="64">
        <f t="shared" si="37"/>
        <v>0</v>
      </c>
      <c r="Q191" s="65">
        <f t="shared" si="27"/>
        <v>364.49445116469883</v>
      </c>
    </row>
    <row r="192" spans="1:17" s="48" customFormat="1" ht="15" x14ac:dyDescent="0.2">
      <c r="A192" s="44"/>
      <c r="B192" s="45"/>
      <c r="C192" s="46"/>
      <c r="D192" s="46"/>
      <c r="E192" s="47"/>
      <c r="F192" s="47"/>
      <c r="G192" s="47"/>
      <c r="H192" s="47"/>
      <c r="I192" s="47"/>
      <c r="J192" s="53" t="str">
        <f t="shared" si="34"/>
        <v>no</v>
      </c>
      <c r="K192" s="64">
        <f t="shared" si="24"/>
        <v>0</v>
      </c>
      <c r="L192" s="64">
        <f t="shared" si="35"/>
        <v>0</v>
      </c>
      <c r="M192" s="64">
        <f t="shared" si="36"/>
        <v>0</v>
      </c>
      <c r="N192" s="65">
        <f t="shared" si="26"/>
        <v>386.5</v>
      </c>
      <c r="O192" s="64">
        <f t="shared" si="25"/>
        <v>0</v>
      </c>
      <c r="P192" s="64">
        <f t="shared" si="37"/>
        <v>0</v>
      </c>
      <c r="Q192" s="65">
        <f t="shared" si="27"/>
        <v>364.49445116469883</v>
      </c>
    </row>
    <row r="193" spans="1:17" s="48" customFormat="1" ht="15" x14ac:dyDescent="0.2">
      <c r="A193" s="44"/>
      <c r="B193" s="45"/>
      <c r="C193" s="46"/>
      <c r="D193" s="46"/>
      <c r="E193" s="47"/>
      <c r="F193" s="47"/>
      <c r="G193" s="47"/>
      <c r="H193" s="47"/>
      <c r="I193" s="47"/>
      <c r="J193" s="53" t="str">
        <f t="shared" si="34"/>
        <v>no</v>
      </c>
      <c r="K193" s="64">
        <f t="shared" si="24"/>
        <v>0</v>
      </c>
      <c r="L193" s="64">
        <f t="shared" si="35"/>
        <v>0</v>
      </c>
      <c r="M193" s="64">
        <f t="shared" si="36"/>
        <v>0</v>
      </c>
      <c r="N193" s="65">
        <f t="shared" si="26"/>
        <v>386.5</v>
      </c>
      <c r="O193" s="64">
        <f t="shared" si="25"/>
        <v>0</v>
      </c>
      <c r="P193" s="64">
        <f t="shared" si="37"/>
        <v>0</v>
      </c>
      <c r="Q193" s="65">
        <f t="shared" si="27"/>
        <v>364.49445116469883</v>
      </c>
    </row>
    <row r="194" spans="1:17" s="48" customFormat="1" ht="15" x14ac:dyDescent="0.2">
      <c r="A194" s="44"/>
      <c r="B194" s="45"/>
      <c r="C194" s="46"/>
      <c r="D194" s="46"/>
      <c r="E194" s="47"/>
      <c r="F194" s="47"/>
      <c r="G194" s="47"/>
      <c r="H194" s="47"/>
      <c r="I194" s="47"/>
      <c r="J194" s="53" t="str">
        <f t="shared" si="34"/>
        <v>no</v>
      </c>
      <c r="K194" s="64">
        <f t="shared" si="24"/>
        <v>0</v>
      </c>
      <c r="L194" s="64">
        <f t="shared" si="35"/>
        <v>0</v>
      </c>
      <c r="M194" s="64">
        <f t="shared" si="36"/>
        <v>0</v>
      </c>
      <c r="N194" s="65">
        <f t="shared" si="26"/>
        <v>386.5</v>
      </c>
      <c r="O194" s="64">
        <f t="shared" si="25"/>
        <v>0</v>
      </c>
      <c r="P194" s="64">
        <f t="shared" si="37"/>
        <v>0</v>
      </c>
      <c r="Q194" s="65">
        <f t="shared" si="27"/>
        <v>364.49445116469883</v>
      </c>
    </row>
    <row r="195" spans="1:17" s="48" customFormat="1" ht="15" x14ac:dyDescent="0.2">
      <c r="A195" s="44"/>
      <c r="B195" s="45"/>
      <c r="C195" s="46"/>
      <c r="D195" s="46"/>
      <c r="E195" s="47"/>
      <c r="F195" s="47"/>
      <c r="G195" s="47"/>
      <c r="H195" s="47"/>
      <c r="I195" s="47"/>
      <c r="J195" s="53" t="str">
        <f t="shared" si="34"/>
        <v>no</v>
      </c>
      <c r="K195" s="64">
        <f t="shared" si="24"/>
        <v>0</v>
      </c>
      <c r="L195" s="64">
        <f t="shared" si="35"/>
        <v>0</v>
      </c>
      <c r="M195" s="64">
        <f t="shared" si="36"/>
        <v>0</v>
      </c>
      <c r="N195" s="65">
        <f t="shared" si="26"/>
        <v>386.5</v>
      </c>
      <c r="O195" s="64">
        <f t="shared" si="25"/>
        <v>0</v>
      </c>
      <c r="P195" s="64">
        <f t="shared" si="37"/>
        <v>0</v>
      </c>
      <c r="Q195" s="65">
        <f t="shared" si="27"/>
        <v>364.49445116469883</v>
      </c>
    </row>
    <row r="196" spans="1:17" s="48" customFormat="1" ht="15" x14ac:dyDescent="0.2">
      <c r="A196" s="44"/>
      <c r="B196" s="45"/>
      <c r="C196" s="46"/>
      <c r="D196" s="46"/>
      <c r="E196" s="47"/>
      <c r="F196" s="47"/>
      <c r="G196" s="47"/>
      <c r="H196" s="47"/>
      <c r="I196" s="47"/>
      <c r="J196" s="53" t="str">
        <f t="shared" si="34"/>
        <v>no</v>
      </c>
      <c r="K196" s="64">
        <f t="shared" si="24"/>
        <v>0</v>
      </c>
      <c r="L196" s="64">
        <f t="shared" si="35"/>
        <v>0</v>
      </c>
      <c r="M196" s="64">
        <f t="shared" si="36"/>
        <v>0</v>
      </c>
      <c r="N196" s="65">
        <f t="shared" si="26"/>
        <v>386.5</v>
      </c>
      <c r="O196" s="64">
        <f t="shared" si="25"/>
        <v>0</v>
      </c>
      <c r="P196" s="64">
        <f t="shared" si="37"/>
        <v>0</v>
      </c>
      <c r="Q196" s="65">
        <f t="shared" si="27"/>
        <v>364.49445116469883</v>
      </c>
    </row>
    <row r="197" spans="1:17" s="48" customFormat="1" ht="15" x14ac:dyDescent="0.2">
      <c r="A197" s="44"/>
      <c r="B197" s="45"/>
      <c r="C197" s="46"/>
      <c r="D197" s="46"/>
      <c r="E197" s="47"/>
      <c r="F197" s="47"/>
      <c r="G197" s="47"/>
      <c r="H197" s="47"/>
      <c r="I197" s="47"/>
      <c r="J197" s="53" t="str">
        <f t="shared" ref="J197:J260" si="38">IF(ISBLANK(G197),"no",IF($I197="NR","no",IF($D197="0-0 at half time","no",IF($G197&lt;=$C$9,"yes","no"))))</f>
        <v>no</v>
      </c>
      <c r="K197" s="64">
        <f t="shared" si="24"/>
        <v>0</v>
      </c>
      <c r="L197" s="64">
        <f t="shared" si="35"/>
        <v>0</v>
      </c>
      <c r="M197" s="64">
        <f t="shared" si="36"/>
        <v>0</v>
      </c>
      <c r="N197" s="65">
        <f t="shared" si="26"/>
        <v>386.5</v>
      </c>
      <c r="O197" s="64">
        <f t="shared" si="25"/>
        <v>0</v>
      </c>
      <c r="P197" s="64">
        <f t="shared" si="37"/>
        <v>0</v>
      </c>
      <c r="Q197" s="65">
        <f t="shared" si="27"/>
        <v>364.49445116469883</v>
      </c>
    </row>
    <row r="198" spans="1:17" s="48" customFormat="1" ht="15" x14ac:dyDescent="0.2">
      <c r="A198" s="44"/>
      <c r="B198" s="45"/>
      <c r="C198" s="46"/>
      <c r="D198" s="46"/>
      <c r="E198" s="47"/>
      <c r="F198" s="47"/>
      <c r="G198" s="47"/>
      <c r="H198" s="47"/>
      <c r="I198" s="47"/>
      <c r="J198" s="53" t="str">
        <f t="shared" si="38"/>
        <v>no</v>
      </c>
      <c r="K198" s="64">
        <f t="shared" si="24"/>
        <v>0</v>
      </c>
      <c r="L198" s="64">
        <f t="shared" si="35"/>
        <v>0</v>
      </c>
      <c r="M198" s="64">
        <f t="shared" si="36"/>
        <v>0</v>
      </c>
      <c r="N198" s="65">
        <f t="shared" si="26"/>
        <v>386.5</v>
      </c>
      <c r="O198" s="64">
        <f t="shared" si="25"/>
        <v>0</v>
      </c>
      <c r="P198" s="64">
        <f t="shared" si="37"/>
        <v>0</v>
      </c>
      <c r="Q198" s="65">
        <f t="shared" si="27"/>
        <v>364.49445116469883</v>
      </c>
    </row>
    <row r="199" spans="1:17" s="48" customFormat="1" ht="15" x14ac:dyDescent="0.2">
      <c r="A199" s="44"/>
      <c r="B199" s="45"/>
      <c r="C199" s="46"/>
      <c r="D199" s="46"/>
      <c r="E199" s="47"/>
      <c r="F199" s="47"/>
      <c r="G199" s="47"/>
      <c r="H199" s="47"/>
      <c r="I199" s="47"/>
      <c r="J199" s="53" t="str">
        <f t="shared" si="38"/>
        <v>no</v>
      </c>
      <c r="K199" s="64">
        <f t="shared" si="24"/>
        <v>0</v>
      </c>
      <c r="L199" s="64">
        <f t="shared" si="35"/>
        <v>0</v>
      </c>
      <c r="M199" s="64">
        <f t="shared" si="36"/>
        <v>0</v>
      </c>
      <c r="N199" s="65">
        <f t="shared" si="26"/>
        <v>386.5</v>
      </c>
      <c r="O199" s="64">
        <f t="shared" si="25"/>
        <v>0</v>
      </c>
      <c r="P199" s="64">
        <f t="shared" si="37"/>
        <v>0</v>
      </c>
      <c r="Q199" s="65">
        <f t="shared" si="27"/>
        <v>364.49445116469883</v>
      </c>
    </row>
    <row r="200" spans="1:17" s="48" customFormat="1" ht="15" x14ac:dyDescent="0.2">
      <c r="A200" s="44"/>
      <c r="B200" s="45"/>
      <c r="C200" s="46"/>
      <c r="D200" s="46"/>
      <c r="E200" s="47"/>
      <c r="F200" s="47"/>
      <c r="G200" s="47"/>
      <c r="H200" s="47"/>
      <c r="I200" s="47"/>
      <c r="J200" s="53" t="str">
        <f t="shared" si="38"/>
        <v>no</v>
      </c>
      <c r="K200" s="64">
        <f t="shared" si="24"/>
        <v>0</v>
      </c>
      <c r="L200" s="64">
        <f t="shared" si="35"/>
        <v>0</v>
      </c>
      <c r="M200" s="64">
        <f t="shared" si="36"/>
        <v>0</v>
      </c>
      <c r="N200" s="65">
        <f t="shared" si="26"/>
        <v>386.5</v>
      </c>
      <c r="O200" s="64">
        <f t="shared" si="25"/>
        <v>0</v>
      </c>
      <c r="P200" s="64">
        <f t="shared" si="37"/>
        <v>0</v>
      </c>
      <c r="Q200" s="65">
        <f t="shared" si="27"/>
        <v>364.49445116469883</v>
      </c>
    </row>
    <row r="201" spans="1:17" s="48" customFormat="1" ht="15" x14ac:dyDescent="0.2">
      <c r="A201" s="44"/>
      <c r="B201" s="45"/>
      <c r="C201" s="46"/>
      <c r="D201" s="46"/>
      <c r="E201" s="47"/>
      <c r="F201" s="47"/>
      <c r="G201" s="47"/>
      <c r="H201" s="47"/>
      <c r="I201" s="47"/>
      <c r="J201" s="53" t="str">
        <f t="shared" si="38"/>
        <v>no</v>
      </c>
      <c r="K201" s="64">
        <f t="shared" si="24"/>
        <v>0</v>
      </c>
      <c r="L201" s="64">
        <f t="shared" si="35"/>
        <v>0</v>
      </c>
      <c r="M201" s="64">
        <f t="shared" si="36"/>
        <v>0</v>
      </c>
      <c r="N201" s="65">
        <f t="shared" si="26"/>
        <v>386.5</v>
      </c>
      <c r="O201" s="64">
        <f t="shared" si="25"/>
        <v>0</v>
      </c>
      <c r="P201" s="64">
        <f t="shared" si="37"/>
        <v>0</v>
      </c>
      <c r="Q201" s="65">
        <f t="shared" si="27"/>
        <v>364.49445116469883</v>
      </c>
    </row>
    <row r="202" spans="1:17" s="48" customFormat="1" ht="15.75" x14ac:dyDescent="0.2">
      <c r="A202" s="95"/>
      <c r="B202" s="45"/>
      <c r="C202" s="46"/>
      <c r="D202" s="46"/>
      <c r="E202" s="47"/>
      <c r="F202" s="47"/>
      <c r="G202" s="47"/>
      <c r="H202" s="47"/>
      <c r="I202" s="47"/>
      <c r="J202" s="53" t="str">
        <f t="shared" si="38"/>
        <v>no</v>
      </c>
      <c r="K202" s="64">
        <f t="shared" si="24"/>
        <v>0</v>
      </c>
      <c r="L202" s="64">
        <f t="shared" si="35"/>
        <v>0</v>
      </c>
      <c r="M202" s="64">
        <f t="shared" si="36"/>
        <v>0</v>
      </c>
      <c r="N202" s="65">
        <f t="shared" si="26"/>
        <v>386.5</v>
      </c>
      <c r="O202" s="64">
        <f t="shared" si="25"/>
        <v>0</v>
      </c>
      <c r="P202" s="64">
        <f t="shared" si="37"/>
        <v>0</v>
      </c>
      <c r="Q202" s="65">
        <f t="shared" si="27"/>
        <v>364.49445116469883</v>
      </c>
    </row>
    <row r="203" spans="1:17" s="48" customFormat="1" ht="15.75" x14ac:dyDescent="0.2">
      <c r="A203" s="95"/>
      <c r="B203" s="45"/>
      <c r="C203" s="46"/>
      <c r="D203" s="46"/>
      <c r="E203" s="47"/>
      <c r="F203" s="47"/>
      <c r="G203" s="47"/>
      <c r="H203" s="47"/>
      <c r="I203" s="47"/>
      <c r="J203" s="53" t="str">
        <f t="shared" si="38"/>
        <v>no</v>
      </c>
      <c r="K203" s="64">
        <f t="shared" si="24"/>
        <v>0</v>
      </c>
      <c r="L203" s="64">
        <f t="shared" si="35"/>
        <v>0</v>
      </c>
      <c r="M203" s="64">
        <f t="shared" si="36"/>
        <v>0</v>
      </c>
      <c r="N203" s="65">
        <f t="shared" si="26"/>
        <v>386.5</v>
      </c>
      <c r="O203" s="64">
        <f t="shared" si="25"/>
        <v>0</v>
      </c>
      <c r="P203" s="64">
        <f t="shared" si="37"/>
        <v>0</v>
      </c>
      <c r="Q203" s="65">
        <f t="shared" si="27"/>
        <v>364.49445116469883</v>
      </c>
    </row>
    <row r="204" spans="1:17" s="48" customFormat="1" ht="15.75" x14ac:dyDescent="0.2">
      <c r="A204" s="95"/>
      <c r="B204" s="45"/>
      <c r="C204" s="46"/>
      <c r="D204" s="46"/>
      <c r="E204" s="47"/>
      <c r="F204" s="47"/>
      <c r="G204" s="47"/>
      <c r="H204" s="47"/>
      <c r="I204" s="47"/>
      <c r="J204" s="53" t="str">
        <f t="shared" si="38"/>
        <v>no</v>
      </c>
      <c r="K204" s="64">
        <f t="shared" si="24"/>
        <v>0</v>
      </c>
      <c r="L204" s="64">
        <f t="shared" si="35"/>
        <v>0</v>
      </c>
      <c r="M204" s="64">
        <f t="shared" si="36"/>
        <v>0</v>
      </c>
      <c r="N204" s="65">
        <f t="shared" si="26"/>
        <v>386.5</v>
      </c>
      <c r="O204" s="64">
        <f t="shared" si="25"/>
        <v>0</v>
      </c>
      <c r="P204" s="64">
        <f t="shared" si="37"/>
        <v>0</v>
      </c>
      <c r="Q204" s="65">
        <f t="shared" si="27"/>
        <v>364.49445116469883</v>
      </c>
    </row>
    <row r="205" spans="1:17" s="48" customFormat="1" ht="15.75" x14ac:dyDescent="0.2">
      <c r="A205" s="95"/>
      <c r="B205" s="45"/>
      <c r="C205" s="46"/>
      <c r="D205" s="46"/>
      <c r="E205" s="47"/>
      <c r="F205" s="47"/>
      <c r="G205" s="47"/>
      <c r="H205" s="47"/>
      <c r="I205" s="47"/>
      <c r="J205" s="53" t="str">
        <f t="shared" si="38"/>
        <v>no</v>
      </c>
      <c r="K205" s="64">
        <f t="shared" si="24"/>
        <v>0</v>
      </c>
      <c r="L205" s="64">
        <f t="shared" si="35"/>
        <v>0</v>
      </c>
      <c r="M205" s="64">
        <f t="shared" si="36"/>
        <v>0</v>
      </c>
      <c r="N205" s="65">
        <f t="shared" si="26"/>
        <v>386.5</v>
      </c>
      <c r="O205" s="64">
        <f t="shared" si="25"/>
        <v>0</v>
      </c>
      <c r="P205" s="64">
        <f t="shared" si="37"/>
        <v>0</v>
      </c>
      <c r="Q205" s="65">
        <f t="shared" si="27"/>
        <v>364.49445116469883</v>
      </c>
    </row>
    <row r="206" spans="1:17" s="48" customFormat="1" ht="15" x14ac:dyDescent="0.2">
      <c r="A206" s="46"/>
      <c r="B206" s="45"/>
      <c r="C206" s="46"/>
      <c r="D206" s="46"/>
      <c r="E206" s="47"/>
      <c r="F206" s="47"/>
      <c r="G206" s="47"/>
      <c r="H206" s="47"/>
      <c r="I206" s="47"/>
      <c r="J206" s="53" t="str">
        <f t="shared" si="38"/>
        <v>no</v>
      </c>
      <c r="K206" s="64">
        <f t="shared" si="24"/>
        <v>0</v>
      </c>
      <c r="L206" s="64">
        <f t="shared" si="35"/>
        <v>0</v>
      </c>
      <c r="M206" s="64">
        <f t="shared" si="36"/>
        <v>0</v>
      </c>
      <c r="N206" s="65">
        <f t="shared" si="26"/>
        <v>386.5</v>
      </c>
      <c r="O206" s="64">
        <f t="shared" si="25"/>
        <v>0</v>
      </c>
      <c r="P206" s="64">
        <f t="shared" si="37"/>
        <v>0</v>
      </c>
      <c r="Q206" s="65">
        <f t="shared" si="27"/>
        <v>364.49445116469883</v>
      </c>
    </row>
    <row r="207" spans="1:17" s="48" customFormat="1" ht="15" x14ac:dyDescent="0.2">
      <c r="A207" s="46"/>
      <c r="B207" s="45"/>
      <c r="C207" s="46"/>
      <c r="D207" s="46"/>
      <c r="E207" s="47"/>
      <c r="F207" s="47"/>
      <c r="G207" s="47"/>
      <c r="H207" s="47"/>
      <c r="I207" s="47"/>
      <c r="J207" s="53" t="str">
        <f t="shared" si="38"/>
        <v>no</v>
      </c>
      <c r="K207" s="64">
        <f t="shared" ref="K207:K270" si="39">$E207*$C$4</f>
        <v>0</v>
      </c>
      <c r="L207" s="64">
        <f t="shared" si="35"/>
        <v>0</v>
      </c>
      <c r="M207" s="64">
        <f t="shared" si="36"/>
        <v>0</v>
      </c>
      <c r="N207" s="65">
        <f t="shared" si="26"/>
        <v>386.5</v>
      </c>
      <c r="O207" s="64">
        <f t="shared" ref="O207:O270" si="40">IF(J207="no",0,$E207*$C$5)</f>
        <v>0</v>
      </c>
      <c r="P207" s="64">
        <f t="shared" si="37"/>
        <v>0</v>
      </c>
      <c r="Q207" s="65">
        <f t="shared" si="27"/>
        <v>364.49445116469883</v>
      </c>
    </row>
    <row r="208" spans="1:17" s="48" customFormat="1" ht="15" x14ac:dyDescent="0.2">
      <c r="A208" s="96"/>
      <c r="B208" s="45"/>
      <c r="C208" s="46"/>
      <c r="D208" s="46"/>
      <c r="E208" s="47"/>
      <c r="F208" s="47"/>
      <c r="G208" s="47"/>
      <c r="H208" s="47"/>
      <c r="I208" s="47"/>
      <c r="J208" s="53" t="str">
        <f t="shared" si="38"/>
        <v>no</v>
      </c>
      <c r="K208" s="64">
        <f t="shared" si="39"/>
        <v>0</v>
      </c>
      <c r="L208" s="64">
        <f t="shared" si="35"/>
        <v>0</v>
      </c>
      <c r="M208" s="64">
        <f t="shared" si="36"/>
        <v>0</v>
      </c>
      <c r="N208" s="65">
        <f t="shared" si="26"/>
        <v>386.5</v>
      </c>
      <c r="O208" s="64">
        <f t="shared" si="40"/>
        <v>0</v>
      </c>
      <c r="P208" s="64">
        <f t="shared" si="37"/>
        <v>0</v>
      </c>
      <c r="Q208" s="65">
        <f t="shared" si="27"/>
        <v>364.49445116469883</v>
      </c>
    </row>
    <row r="209" spans="1:17" s="48" customFormat="1" ht="15" x14ac:dyDescent="0.2">
      <c r="A209" s="44"/>
      <c r="B209" s="45"/>
      <c r="C209" s="46"/>
      <c r="D209" s="46"/>
      <c r="E209" s="47"/>
      <c r="F209" s="47"/>
      <c r="G209" s="47"/>
      <c r="H209" s="47"/>
      <c r="I209" s="47"/>
      <c r="J209" s="53" t="str">
        <f t="shared" si="38"/>
        <v>no</v>
      </c>
      <c r="K209" s="64">
        <f t="shared" si="39"/>
        <v>0</v>
      </c>
      <c r="L209" s="64">
        <f t="shared" si="35"/>
        <v>0</v>
      </c>
      <c r="M209" s="64">
        <f t="shared" si="36"/>
        <v>0</v>
      </c>
      <c r="N209" s="65">
        <f t="shared" ref="N209:N272" si="41">L209+N208</f>
        <v>386.5</v>
      </c>
      <c r="O209" s="64">
        <f t="shared" si="40"/>
        <v>0</v>
      </c>
      <c r="P209" s="64">
        <f t="shared" si="37"/>
        <v>0</v>
      </c>
      <c r="Q209" s="65">
        <f t="shared" ref="Q209:Q272" si="42">Q208+P209</f>
        <v>364.49445116469883</v>
      </c>
    </row>
    <row r="210" spans="1:17" s="48" customFormat="1" ht="15" x14ac:dyDescent="0.2">
      <c r="A210" s="96"/>
      <c r="B210" s="45"/>
      <c r="C210" s="46"/>
      <c r="D210" s="46"/>
      <c r="E210" s="47"/>
      <c r="F210" s="47"/>
      <c r="G210" s="47"/>
      <c r="H210" s="47"/>
      <c r="I210" s="47"/>
      <c r="J210" s="53" t="str">
        <f t="shared" si="38"/>
        <v>no</v>
      </c>
      <c r="K210" s="64">
        <f t="shared" si="39"/>
        <v>0</v>
      </c>
      <c r="L210" s="64">
        <f t="shared" si="35"/>
        <v>0</v>
      </c>
      <c r="M210" s="64">
        <f t="shared" si="36"/>
        <v>0</v>
      </c>
      <c r="N210" s="65">
        <f t="shared" si="41"/>
        <v>386.5</v>
      </c>
      <c r="O210" s="64">
        <f t="shared" si="40"/>
        <v>0</v>
      </c>
      <c r="P210" s="64">
        <f t="shared" si="37"/>
        <v>0</v>
      </c>
      <c r="Q210" s="65">
        <f t="shared" si="42"/>
        <v>364.49445116469883</v>
      </c>
    </row>
    <row r="211" spans="1:17" s="48" customFormat="1" ht="15" x14ac:dyDescent="0.2">
      <c r="A211" s="96"/>
      <c r="B211" s="45"/>
      <c r="C211" s="46"/>
      <c r="D211" s="46"/>
      <c r="E211" s="47"/>
      <c r="F211" s="47"/>
      <c r="G211" s="47"/>
      <c r="H211" s="47"/>
      <c r="I211" s="47"/>
      <c r="J211" s="53" t="str">
        <f t="shared" si="38"/>
        <v>no</v>
      </c>
      <c r="K211" s="64">
        <f t="shared" si="39"/>
        <v>0</v>
      </c>
      <c r="L211" s="64">
        <f t="shared" si="35"/>
        <v>0</v>
      </c>
      <c r="M211" s="64">
        <f t="shared" si="36"/>
        <v>0</v>
      </c>
      <c r="N211" s="65">
        <f t="shared" si="41"/>
        <v>386.5</v>
      </c>
      <c r="O211" s="64">
        <f t="shared" si="40"/>
        <v>0</v>
      </c>
      <c r="P211" s="64">
        <f t="shared" si="37"/>
        <v>0</v>
      </c>
      <c r="Q211" s="65">
        <f t="shared" si="42"/>
        <v>364.49445116469883</v>
      </c>
    </row>
    <row r="212" spans="1:17" s="48" customFormat="1" ht="15" x14ac:dyDescent="0.2">
      <c r="A212" s="96"/>
      <c r="B212" s="45"/>
      <c r="C212" s="46"/>
      <c r="D212" s="46"/>
      <c r="E212" s="47"/>
      <c r="F212" s="47"/>
      <c r="G212" s="47"/>
      <c r="H212" s="47"/>
      <c r="I212" s="47"/>
      <c r="J212" s="53" t="str">
        <f t="shared" si="38"/>
        <v>no</v>
      </c>
      <c r="K212" s="64">
        <f t="shared" si="39"/>
        <v>0</v>
      </c>
      <c r="L212" s="64">
        <f t="shared" si="35"/>
        <v>0</v>
      </c>
      <c r="M212" s="64">
        <f t="shared" si="36"/>
        <v>0</v>
      </c>
      <c r="N212" s="65">
        <f t="shared" si="41"/>
        <v>386.5</v>
      </c>
      <c r="O212" s="64">
        <f t="shared" si="40"/>
        <v>0</v>
      </c>
      <c r="P212" s="64">
        <f t="shared" si="37"/>
        <v>0</v>
      </c>
      <c r="Q212" s="65">
        <f t="shared" si="42"/>
        <v>364.49445116469883</v>
      </c>
    </row>
    <row r="213" spans="1:17" s="48" customFormat="1" ht="15" x14ac:dyDescent="0.2">
      <c r="A213" s="96"/>
      <c r="B213" s="45"/>
      <c r="C213" s="46"/>
      <c r="D213" s="46"/>
      <c r="E213" s="47"/>
      <c r="F213" s="47"/>
      <c r="G213" s="47"/>
      <c r="H213" s="47"/>
      <c r="I213" s="47"/>
      <c r="J213" s="53" t="str">
        <f t="shared" si="38"/>
        <v>no</v>
      </c>
      <c r="K213" s="64">
        <f t="shared" si="39"/>
        <v>0</v>
      </c>
      <c r="L213" s="64">
        <f t="shared" si="35"/>
        <v>0</v>
      </c>
      <c r="M213" s="64">
        <f t="shared" si="36"/>
        <v>0</v>
      </c>
      <c r="N213" s="65">
        <f t="shared" si="41"/>
        <v>386.5</v>
      </c>
      <c r="O213" s="64">
        <f t="shared" si="40"/>
        <v>0</v>
      </c>
      <c r="P213" s="64">
        <f t="shared" si="37"/>
        <v>0</v>
      </c>
      <c r="Q213" s="65">
        <f t="shared" si="42"/>
        <v>364.49445116469883</v>
      </c>
    </row>
    <row r="214" spans="1:17" s="48" customFormat="1" ht="15" x14ac:dyDescent="0.2">
      <c r="A214" s="44"/>
      <c r="B214" s="45"/>
      <c r="C214" s="46"/>
      <c r="D214" s="46"/>
      <c r="E214" s="47"/>
      <c r="F214" s="47"/>
      <c r="G214" s="47"/>
      <c r="H214" s="47"/>
      <c r="I214" s="47"/>
      <c r="J214" s="53" t="str">
        <f t="shared" si="38"/>
        <v>no</v>
      </c>
      <c r="K214" s="64">
        <f t="shared" si="39"/>
        <v>0</v>
      </c>
      <c r="L214" s="64">
        <f t="shared" si="35"/>
        <v>0</v>
      </c>
      <c r="M214" s="64">
        <f t="shared" si="36"/>
        <v>0</v>
      </c>
      <c r="N214" s="65">
        <f t="shared" si="41"/>
        <v>386.5</v>
      </c>
      <c r="O214" s="64">
        <f t="shared" si="40"/>
        <v>0</v>
      </c>
      <c r="P214" s="64">
        <f t="shared" si="37"/>
        <v>0</v>
      </c>
      <c r="Q214" s="65">
        <f t="shared" si="42"/>
        <v>364.49445116469883</v>
      </c>
    </row>
    <row r="215" spans="1:17" s="48" customFormat="1" ht="15" x14ac:dyDescent="0.2">
      <c r="A215" s="44"/>
      <c r="B215" s="45"/>
      <c r="C215" s="46"/>
      <c r="D215" s="46"/>
      <c r="E215" s="47"/>
      <c r="F215" s="47"/>
      <c r="G215" s="47"/>
      <c r="H215" s="47"/>
      <c r="I215" s="47"/>
      <c r="J215" s="53" t="str">
        <f t="shared" si="38"/>
        <v>no</v>
      </c>
      <c r="K215" s="64">
        <f t="shared" si="39"/>
        <v>0</v>
      </c>
      <c r="L215" s="64">
        <f t="shared" si="35"/>
        <v>0</v>
      </c>
      <c r="M215" s="64">
        <f t="shared" si="36"/>
        <v>0</v>
      </c>
      <c r="N215" s="65">
        <f t="shared" si="41"/>
        <v>386.5</v>
      </c>
      <c r="O215" s="64">
        <f t="shared" si="40"/>
        <v>0</v>
      </c>
      <c r="P215" s="64">
        <f t="shared" si="37"/>
        <v>0</v>
      </c>
      <c r="Q215" s="65">
        <f t="shared" si="42"/>
        <v>364.49445116469883</v>
      </c>
    </row>
    <row r="216" spans="1:17" s="48" customFormat="1" ht="15.75" x14ac:dyDescent="0.2">
      <c r="A216" s="95"/>
      <c r="B216" s="45"/>
      <c r="C216" s="46"/>
      <c r="D216" s="46"/>
      <c r="E216" s="47"/>
      <c r="F216" s="47"/>
      <c r="G216" s="47"/>
      <c r="H216" s="47"/>
      <c r="I216" s="47"/>
      <c r="J216" s="53" t="str">
        <f t="shared" si="38"/>
        <v>no</v>
      </c>
      <c r="K216" s="64">
        <f t="shared" si="39"/>
        <v>0</v>
      </c>
      <c r="L216" s="64">
        <f t="shared" si="35"/>
        <v>0</v>
      </c>
      <c r="M216" s="64">
        <f t="shared" si="36"/>
        <v>0</v>
      </c>
      <c r="N216" s="65">
        <f t="shared" si="41"/>
        <v>386.5</v>
      </c>
      <c r="O216" s="64">
        <f t="shared" si="40"/>
        <v>0</v>
      </c>
      <c r="P216" s="64">
        <f t="shared" si="37"/>
        <v>0</v>
      </c>
      <c r="Q216" s="65">
        <f t="shared" si="42"/>
        <v>364.49445116469883</v>
      </c>
    </row>
    <row r="217" spans="1:17" s="48" customFormat="1" ht="15" x14ac:dyDescent="0.2">
      <c r="A217" s="44"/>
      <c r="B217" s="45"/>
      <c r="C217" s="46"/>
      <c r="D217" s="46"/>
      <c r="E217" s="47"/>
      <c r="F217" s="47"/>
      <c r="G217" s="47"/>
      <c r="H217" s="47"/>
      <c r="I217" s="47"/>
      <c r="J217" s="53" t="str">
        <f t="shared" si="38"/>
        <v>no</v>
      </c>
      <c r="K217" s="64">
        <f t="shared" si="39"/>
        <v>0</v>
      </c>
      <c r="L217" s="64">
        <f t="shared" si="35"/>
        <v>0</v>
      </c>
      <c r="M217" s="64">
        <f t="shared" si="36"/>
        <v>0</v>
      </c>
      <c r="N217" s="65">
        <f t="shared" si="41"/>
        <v>386.5</v>
      </c>
      <c r="O217" s="64">
        <f t="shared" si="40"/>
        <v>0</v>
      </c>
      <c r="P217" s="64">
        <f t="shared" si="37"/>
        <v>0</v>
      </c>
      <c r="Q217" s="65">
        <f t="shared" si="42"/>
        <v>364.49445116469883</v>
      </c>
    </row>
    <row r="218" spans="1:17" s="48" customFormat="1" ht="15" x14ac:dyDescent="0.2">
      <c r="A218" s="96"/>
      <c r="B218" s="45"/>
      <c r="C218" s="46"/>
      <c r="D218" s="46"/>
      <c r="E218" s="47"/>
      <c r="F218" s="47"/>
      <c r="G218" s="47"/>
      <c r="H218" s="47"/>
      <c r="I218" s="47"/>
      <c r="J218" s="53" t="str">
        <f t="shared" si="38"/>
        <v>no</v>
      </c>
      <c r="K218" s="64">
        <f t="shared" si="39"/>
        <v>0</v>
      </c>
      <c r="L218" s="64">
        <f t="shared" si="35"/>
        <v>0</v>
      </c>
      <c r="M218" s="64">
        <f t="shared" si="36"/>
        <v>0</v>
      </c>
      <c r="N218" s="65">
        <f t="shared" si="41"/>
        <v>386.5</v>
      </c>
      <c r="O218" s="64">
        <f t="shared" si="40"/>
        <v>0</v>
      </c>
      <c r="P218" s="64">
        <f t="shared" si="37"/>
        <v>0</v>
      </c>
      <c r="Q218" s="65">
        <f t="shared" si="42"/>
        <v>364.49445116469883</v>
      </c>
    </row>
    <row r="219" spans="1:17" s="48" customFormat="1" ht="15" x14ac:dyDescent="0.2">
      <c r="A219" s="44"/>
      <c r="B219" s="45"/>
      <c r="C219" s="46"/>
      <c r="D219" s="46"/>
      <c r="E219" s="47"/>
      <c r="F219" s="47"/>
      <c r="G219" s="47"/>
      <c r="H219" s="47"/>
      <c r="I219" s="47"/>
      <c r="J219" s="53" t="str">
        <f t="shared" si="38"/>
        <v>no</v>
      </c>
      <c r="K219" s="64">
        <f t="shared" si="39"/>
        <v>0</v>
      </c>
      <c r="L219" s="64">
        <f t="shared" si="35"/>
        <v>0</v>
      </c>
      <c r="M219" s="64">
        <f t="shared" si="36"/>
        <v>0</v>
      </c>
      <c r="N219" s="65">
        <f t="shared" si="41"/>
        <v>386.5</v>
      </c>
      <c r="O219" s="64">
        <f t="shared" si="40"/>
        <v>0</v>
      </c>
      <c r="P219" s="64">
        <f t="shared" si="37"/>
        <v>0</v>
      </c>
      <c r="Q219" s="65">
        <f t="shared" si="42"/>
        <v>364.49445116469883</v>
      </c>
    </row>
    <row r="220" spans="1:17" s="48" customFormat="1" ht="15" x14ac:dyDescent="0.2">
      <c r="A220" s="96"/>
      <c r="B220" s="45"/>
      <c r="C220" s="46"/>
      <c r="D220" s="46"/>
      <c r="E220" s="47"/>
      <c r="F220" s="47"/>
      <c r="G220" s="47"/>
      <c r="H220" s="47"/>
      <c r="I220" s="47"/>
      <c r="J220" s="53" t="str">
        <f t="shared" si="38"/>
        <v>no</v>
      </c>
      <c r="K220" s="64">
        <f t="shared" si="39"/>
        <v>0</v>
      </c>
      <c r="L220" s="64">
        <f t="shared" si="35"/>
        <v>0</v>
      </c>
      <c r="M220" s="64">
        <f t="shared" si="36"/>
        <v>0</v>
      </c>
      <c r="N220" s="65">
        <f t="shared" si="41"/>
        <v>386.5</v>
      </c>
      <c r="O220" s="64">
        <f t="shared" si="40"/>
        <v>0</v>
      </c>
      <c r="P220" s="64">
        <f t="shared" si="37"/>
        <v>0</v>
      </c>
      <c r="Q220" s="65">
        <f t="shared" si="42"/>
        <v>364.49445116469883</v>
      </c>
    </row>
    <row r="221" spans="1:17" s="48" customFormat="1" ht="15" x14ac:dyDescent="0.2">
      <c r="A221" s="44"/>
      <c r="B221" s="45"/>
      <c r="C221" s="46"/>
      <c r="D221" s="46"/>
      <c r="E221" s="47"/>
      <c r="F221" s="47"/>
      <c r="G221" s="47"/>
      <c r="H221" s="47"/>
      <c r="I221" s="47"/>
      <c r="J221" s="53" t="str">
        <f t="shared" si="38"/>
        <v>no</v>
      </c>
      <c r="K221" s="64">
        <f t="shared" si="39"/>
        <v>0</v>
      </c>
      <c r="L221" s="64">
        <f t="shared" si="35"/>
        <v>0</v>
      </c>
      <c r="M221" s="64">
        <f t="shared" si="36"/>
        <v>0</v>
      </c>
      <c r="N221" s="65">
        <f t="shared" si="41"/>
        <v>386.5</v>
      </c>
      <c r="O221" s="64">
        <f t="shared" si="40"/>
        <v>0</v>
      </c>
      <c r="P221" s="64">
        <f t="shared" si="37"/>
        <v>0</v>
      </c>
      <c r="Q221" s="65">
        <f t="shared" si="42"/>
        <v>364.49445116469883</v>
      </c>
    </row>
    <row r="222" spans="1:17" s="48" customFormat="1" ht="15" x14ac:dyDescent="0.2">
      <c r="A222" s="96"/>
      <c r="B222" s="45"/>
      <c r="C222" s="46"/>
      <c r="D222" s="46"/>
      <c r="E222" s="47"/>
      <c r="F222" s="47"/>
      <c r="G222" s="47"/>
      <c r="H222" s="47"/>
      <c r="I222" s="47"/>
      <c r="J222" s="53" t="str">
        <f t="shared" si="38"/>
        <v>no</v>
      </c>
      <c r="K222" s="64">
        <f t="shared" si="39"/>
        <v>0</v>
      </c>
      <c r="L222" s="64">
        <f t="shared" si="35"/>
        <v>0</v>
      </c>
      <c r="M222" s="64">
        <f t="shared" si="36"/>
        <v>0</v>
      </c>
      <c r="N222" s="65">
        <f t="shared" si="41"/>
        <v>386.5</v>
      </c>
      <c r="O222" s="64">
        <f t="shared" si="40"/>
        <v>0</v>
      </c>
      <c r="P222" s="64">
        <f t="shared" si="37"/>
        <v>0</v>
      </c>
      <c r="Q222" s="65">
        <f t="shared" si="42"/>
        <v>364.49445116469883</v>
      </c>
    </row>
    <row r="223" spans="1:17" s="48" customFormat="1" ht="15" x14ac:dyDescent="0.2">
      <c r="A223" s="44"/>
      <c r="B223" s="45"/>
      <c r="C223" s="46"/>
      <c r="D223" s="46"/>
      <c r="E223" s="47"/>
      <c r="F223" s="47"/>
      <c r="G223" s="47"/>
      <c r="H223" s="47"/>
      <c r="I223" s="47"/>
      <c r="J223" s="53" t="str">
        <f t="shared" si="38"/>
        <v>no</v>
      </c>
      <c r="K223" s="64">
        <f t="shared" si="39"/>
        <v>0</v>
      </c>
      <c r="L223" s="64">
        <f t="shared" si="35"/>
        <v>0</v>
      </c>
      <c r="M223" s="64">
        <f t="shared" si="36"/>
        <v>0</v>
      </c>
      <c r="N223" s="65">
        <f t="shared" si="41"/>
        <v>386.5</v>
      </c>
      <c r="O223" s="64">
        <f t="shared" si="40"/>
        <v>0</v>
      </c>
      <c r="P223" s="64">
        <f t="shared" si="37"/>
        <v>0</v>
      </c>
      <c r="Q223" s="65">
        <f t="shared" si="42"/>
        <v>364.49445116469883</v>
      </c>
    </row>
    <row r="224" spans="1:17" s="48" customFormat="1" ht="15.75" x14ac:dyDescent="0.2">
      <c r="A224" s="95"/>
      <c r="B224" s="45"/>
      <c r="C224" s="46"/>
      <c r="D224" s="46"/>
      <c r="E224" s="47"/>
      <c r="F224" s="47"/>
      <c r="G224" s="47"/>
      <c r="H224" s="47"/>
      <c r="I224" s="47"/>
      <c r="J224" s="53" t="str">
        <f t="shared" si="38"/>
        <v>no</v>
      </c>
      <c r="K224" s="64">
        <f t="shared" si="39"/>
        <v>0</v>
      </c>
      <c r="L224" s="64">
        <f t="shared" si="35"/>
        <v>0</v>
      </c>
      <c r="M224" s="64">
        <f t="shared" si="36"/>
        <v>0</v>
      </c>
      <c r="N224" s="65">
        <f t="shared" si="41"/>
        <v>386.5</v>
      </c>
      <c r="O224" s="64">
        <f t="shared" si="40"/>
        <v>0</v>
      </c>
      <c r="P224" s="64">
        <f t="shared" si="37"/>
        <v>0</v>
      </c>
      <c r="Q224" s="65">
        <f t="shared" si="42"/>
        <v>364.49445116469883</v>
      </c>
    </row>
    <row r="225" spans="1:17" s="48" customFormat="1" ht="15" x14ac:dyDescent="0.2">
      <c r="A225" s="96"/>
      <c r="B225" s="45"/>
      <c r="C225" s="46"/>
      <c r="D225" s="46"/>
      <c r="E225" s="47"/>
      <c r="F225" s="47"/>
      <c r="G225" s="47"/>
      <c r="H225" s="47"/>
      <c r="I225" s="47"/>
      <c r="J225" s="53" t="str">
        <f t="shared" si="38"/>
        <v>no</v>
      </c>
      <c r="K225" s="64">
        <f t="shared" si="39"/>
        <v>0</v>
      </c>
      <c r="L225" s="64">
        <f t="shared" si="35"/>
        <v>0</v>
      </c>
      <c r="M225" s="64">
        <f t="shared" si="36"/>
        <v>0</v>
      </c>
      <c r="N225" s="65">
        <f t="shared" si="41"/>
        <v>386.5</v>
      </c>
      <c r="O225" s="64">
        <f t="shared" si="40"/>
        <v>0</v>
      </c>
      <c r="P225" s="64">
        <f t="shared" si="37"/>
        <v>0</v>
      </c>
      <c r="Q225" s="65">
        <f t="shared" si="42"/>
        <v>364.49445116469883</v>
      </c>
    </row>
    <row r="226" spans="1:17" s="48" customFormat="1" ht="15" x14ac:dyDescent="0.2">
      <c r="A226" s="96"/>
      <c r="B226" s="45"/>
      <c r="C226" s="46"/>
      <c r="D226" s="46"/>
      <c r="E226" s="47"/>
      <c r="F226" s="47"/>
      <c r="G226" s="47"/>
      <c r="H226" s="47"/>
      <c r="I226" s="47"/>
      <c r="J226" s="53" t="str">
        <f t="shared" si="38"/>
        <v>no</v>
      </c>
      <c r="K226" s="64">
        <f t="shared" si="39"/>
        <v>0</v>
      </c>
      <c r="L226" s="64">
        <f t="shared" si="35"/>
        <v>0</v>
      </c>
      <c r="M226" s="64">
        <f t="shared" si="36"/>
        <v>0</v>
      </c>
      <c r="N226" s="65">
        <f t="shared" si="41"/>
        <v>386.5</v>
      </c>
      <c r="O226" s="64">
        <f t="shared" si="40"/>
        <v>0</v>
      </c>
      <c r="P226" s="64">
        <f t="shared" si="37"/>
        <v>0</v>
      </c>
      <c r="Q226" s="65">
        <f t="shared" si="42"/>
        <v>364.49445116469883</v>
      </c>
    </row>
    <row r="227" spans="1:17" s="48" customFormat="1" ht="15" x14ac:dyDescent="0.2">
      <c r="A227" s="96"/>
      <c r="B227" s="45"/>
      <c r="C227" s="46"/>
      <c r="D227" s="46"/>
      <c r="E227" s="47"/>
      <c r="F227" s="47"/>
      <c r="G227" s="47"/>
      <c r="H227" s="47"/>
      <c r="I227" s="47"/>
      <c r="J227" s="53" t="str">
        <f t="shared" si="38"/>
        <v>no</v>
      </c>
      <c r="K227" s="64">
        <f t="shared" si="39"/>
        <v>0</v>
      </c>
      <c r="L227" s="64">
        <f t="shared" si="35"/>
        <v>0</v>
      </c>
      <c r="M227" s="64">
        <f t="shared" si="36"/>
        <v>0</v>
      </c>
      <c r="N227" s="65">
        <f t="shared" si="41"/>
        <v>386.5</v>
      </c>
      <c r="O227" s="64">
        <f t="shared" si="40"/>
        <v>0</v>
      </c>
      <c r="P227" s="64">
        <f t="shared" si="37"/>
        <v>0</v>
      </c>
      <c r="Q227" s="65">
        <f t="shared" si="42"/>
        <v>364.49445116469883</v>
      </c>
    </row>
    <row r="228" spans="1:17" s="48" customFormat="1" ht="15" x14ac:dyDescent="0.2">
      <c r="A228" s="44"/>
      <c r="B228" s="45"/>
      <c r="C228" s="46"/>
      <c r="D228" s="46"/>
      <c r="E228" s="47"/>
      <c r="F228" s="47"/>
      <c r="G228" s="47"/>
      <c r="H228" s="47"/>
      <c r="I228" s="47"/>
      <c r="J228" s="53" t="str">
        <f t="shared" si="38"/>
        <v>no</v>
      </c>
      <c r="K228" s="64">
        <f t="shared" si="39"/>
        <v>0</v>
      </c>
      <c r="L228" s="64">
        <f t="shared" si="35"/>
        <v>0</v>
      </c>
      <c r="M228" s="64">
        <f t="shared" si="36"/>
        <v>0</v>
      </c>
      <c r="N228" s="65">
        <f t="shared" si="41"/>
        <v>386.5</v>
      </c>
      <c r="O228" s="64">
        <f t="shared" si="40"/>
        <v>0</v>
      </c>
      <c r="P228" s="64">
        <f t="shared" si="37"/>
        <v>0</v>
      </c>
      <c r="Q228" s="65">
        <f t="shared" si="42"/>
        <v>364.49445116469883</v>
      </c>
    </row>
    <row r="229" spans="1:17" s="48" customFormat="1" ht="15" x14ac:dyDescent="0.2">
      <c r="A229" s="96"/>
      <c r="B229" s="45"/>
      <c r="C229" s="46"/>
      <c r="D229" s="46"/>
      <c r="E229" s="47"/>
      <c r="F229" s="47"/>
      <c r="G229" s="47"/>
      <c r="H229" s="47"/>
      <c r="I229" s="47"/>
      <c r="J229" s="53" t="str">
        <f t="shared" si="38"/>
        <v>no</v>
      </c>
      <c r="K229" s="64">
        <f t="shared" si="39"/>
        <v>0</v>
      </c>
      <c r="L229" s="64">
        <f t="shared" si="35"/>
        <v>0</v>
      </c>
      <c r="M229" s="64">
        <f t="shared" si="36"/>
        <v>0</v>
      </c>
      <c r="N229" s="65">
        <f t="shared" si="41"/>
        <v>386.5</v>
      </c>
      <c r="O229" s="64">
        <f t="shared" si="40"/>
        <v>0</v>
      </c>
      <c r="P229" s="64">
        <f t="shared" si="37"/>
        <v>0</v>
      </c>
      <c r="Q229" s="65">
        <f t="shared" si="42"/>
        <v>364.49445116469883</v>
      </c>
    </row>
    <row r="230" spans="1:17" s="48" customFormat="1" ht="15" x14ac:dyDescent="0.2">
      <c r="A230" s="96"/>
      <c r="B230" s="45"/>
      <c r="C230" s="46"/>
      <c r="D230" s="46"/>
      <c r="E230" s="47"/>
      <c r="F230" s="47"/>
      <c r="G230" s="47"/>
      <c r="H230" s="47"/>
      <c r="I230" s="47"/>
      <c r="J230" s="53" t="str">
        <f t="shared" si="38"/>
        <v>no</v>
      </c>
      <c r="K230" s="64">
        <f t="shared" si="39"/>
        <v>0</v>
      </c>
      <c r="L230" s="64">
        <f t="shared" si="35"/>
        <v>0</v>
      </c>
      <c r="M230" s="64">
        <f t="shared" si="36"/>
        <v>0</v>
      </c>
      <c r="N230" s="65">
        <f t="shared" si="41"/>
        <v>386.5</v>
      </c>
      <c r="O230" s="64">
        <f t="shared" si="40"/>
        <v>0</v>
      </c>
      <c r="P230" s="64">
        <f t="shared" si="37"/>
        <v>0</v>
      </c>
      <c r="Q230" s="65">
        <f t="shared" si="42"/>
        <v>364.49445116469883</v>
      </c>
    </row>
    <row r="231" spans="1:17" s="48" customFormat="1" ht="15" x14ac:dyDescent="0.2">
      <c r="A231" s="44"/>
      <c r="B231" s="45"/>
      <c r="C231" s="46"/>
      <c r="D231" s="46"/>
      <c r="E231" s="47"/>
      <c r="F231" s="47"/>
      <c r="G231" s="47"/>
      <c r="H231" s="47"/>
      <c r="I231" s="47"/>
      <c r="J231" s="53" t="str">
        <f t="shared" si="38"/>
        <v>no</v>
      </c>
      <c r="K231" s="64">
        <f t="shared" si="39"/>
        <v>0</v>
      </c>
      <c r="L231" s="64">
        <f t="shared" si="35"/>
        <v>0</v>
      </c>
      <c r="M231" s="64">
        <f t="shared" si="36"/>
        <v>0</v>
      </c>
      <c r="N231" s="65">
        <f t="shared" si="41"/>
        <v>386.5</v>
      </c>
      <c r="O231" s="64">
        <f t="shared" si="40"/>
        <v>0</v>
      </c>
      <c r="P231" s="64">
        <f t="shared" si="37"/>
        <v>0</v>
      </c>
      <c r="Q231" s="65">
        <f t="shared" si="42"/>
        <v>364.49445116469883</v>
      </c>
    </row>
    <row r="232" spans="1:17" s="48" customFormat="1" ht="15" x14ac:dyDescent="0.2">
      <c r="A232" s="96"/>
      <c r="B232" s="45"/>
      <c r="C232" s="46"/>
      <c r="D232" s="46"/>
      <c r="E232" s="47"/>
      <c r="F232" s="47"/>
      <c r="G232" s="47"/>
      <c r="H232" s="47"/>
      <c r="I232" s="47"/>
      <c r="J232" s="53" t="str">
        <f t="shared" si="38"/>
        <v>no</v>
      </c>
      <c r="K232" s="64">
        <f t="shared" si="39"/>
        <v>0</v>
      </c>
      <c r="L232" s="64">
        <f t="shared" si="35"/>
        <v>0</v>
      </c>
      <c r="M232" s="64">
        <f t="shared" si="36"/>
        <v>0</v>
      </c>
      <c r="N232" s="65">
        <f t="shared" si="41"/>
        <v>386.5</v>
      </c>
      <c r="O232" s="64">
        <f t="shared" si="40"/>
        <v>0</v>
      </c>
      <c r="P232" s="64">
        <f t="shared" si="37"/>
        <v>0</v>
      </c>
      <c r="Q232" s="65">
        <f t="shared" si="42"/>
        <v>364.49445116469883</v>
      </c>
    </row>
    <row r="233" spans="1:17" s="48" customFormat="1" ht="15" x14ac:dyDescent="0.2">
      <c r="A233" s="96"/>
      <c r="B233" s="45"/>
      <c r="C233" s="46"/>
      <c r="D233" s="46"/>
      <c r="E233" s="47"/>
      <c r="F233" s="47"/>
      <c r="G233" s="47"/>
      <c r="H233" s="47"/>
      <c r="I233" s="47"/>
      <c r="J233" s="53" t="str">
        <f t="shared" si="38"/>
        <v>no</v>
      </c>
      <c r="K233" s="64">
        <f t="shared" si="39"/>
        <v>0</v>
      </c>
      <c r="L233" s="64">
        <f t="shared" si="35"/>
        <v>0</v>
      </c>
      <c r="M233" s="64">
        <f t="shared" si="36"/>
        <v>0</v>
      </c>
      <c r="N233" s="65">
        <f t="shared" si="41"/>
        <v>386.5</v>
      </c>
      <c r="O233" s="64">
        <f t="shared" si="40"/>
        <v>0</v>
      </c>
      <c r="P233" s="64">
        <f t="shared" si="37"/>
        <v>0</v>
      </c>
      <c r="Q233" s="65">
        <f t="shared" si="42"/>
        <v>364.49445116469883</v>
      </c>
    </row>
    <row r="234" spans="1:17" s="48" customFormat="1" ht="15" x14ac:dyDescent="0.2">
      <c r="A234" s="96"/>
      <c r="B234" s="45"/>
      <c r="C234" s="46"/>
      <c r="D234" s="46"/>
      <c r="E234" s="47"/>
      <c r="F234" s="47"/>
      <c r="G234" s="47"/>
      <c r="H234" s="47"/>
      <c r="I234" s="47"/>
      <c r="J234" s="53" t="str">
        <f t="shared" si="38"/>
        <v>no</v>
      </c>
      <c r="K234" s="64">
        <f t="shared" si="39"/>
        <v>0</v>
      </c>
      <c r="L234" s="64">
        <f t="shared" si="35"/>
        <v>0</v>
      </c>
      <c r="M234" s="64">
        <f t="shared" si="36"/>
        <v>0</v>
      </c>
      <c r="N234" s="65">
        <f t="shared" si="41"/>
        <v>386.5</v>
      </c>
      <c r="O234" s="64">
        <f t="shared" si="40"/>
        <v>0</v>
      </c>
      <c r="P234" s="64">
        <f t="shared" si="37"/>
        <v>0</v>
      </c>
      <c r="Q234" s="65">
        <f t="shared" si="42"/>
        <v>364.49445116469883</v>
      </c>
    </row>
    <row r="235" spans="1:17" s="48" customFormat="1" ht="15" x14ac:dyDescent="0.2">
      <c r="A235" s="96"/>
      <c r="B235" s="45"/>
      <c r="C235" s="46"/>
      <c r="D235" s="46"/>
      <c r="E235" s="47"/>
      <c r="F235" s="47"/>
      <c r="G235" s="47"/>
      <c r="H235" s="47"/>
      <c r="I235" s="47"/>
      <c r="J235" s="53" t="str">
        <f t="shared" si="38"/>
        <v>no</v>
      </c>
      <c r="K235" s="64">
        <f t="shared" si="39"/>
        <v>0</v>
      </c>
      <c r="L235" s="64">
        <f t="shared" si="35"/>
        <v>0</v>
      </c>
      <c r="M235" s="64">
        <f t="shared" si="36"/>
        <v>0</v>
      </c>
      <c r="N235" s="65">
        <f t="shared" si="41"/>
        <v>386.5</v>
      </c>
      <c r="O235" s="64">
        <f t="shared" si="40"/>
        <v>0</v>
      </c>
      <c r="P235" s="64">
        <f t="shared" si="37"/>
        <v>0</v>
      </c>
      <c r="Q235" s="65">
        <f t="shared" si="42"/>
        <v>364.49445116469883</v>
      </c>
    </row>
    <row r="236" spans="1:17" s="48" customFormat="1" ht="15" x14ac:dyDescent="0.2">
      <c r="A236" s="44"/>
      <c r="B236" s="45"/>
      <c r="C236" s="46"/>
      <c r="D236" s="46"/>
      <c r="E236" s="47"/>
      <c r="F236" s="47"/>
      <c r="G236" s="47"/>
      <c r="H236" s="47"/>
      <c r="I236" s="47"/>
      <c r="J236" s="53" t="str">
        <f t="shared" si="38"/>
        <v>no</v>
      </c>
      <c r="K236" s="64">
        <f t="shared" si="39"/>
        <v>0</v>
      </c>
      <c r="L236" s="64">
        <f t="shared" si="35"/>
        <v>0</v>
      </c>
      <c r="M236" s="64">
        <f t="shared" si="36"/>
        <v>0</v>
      </c>
      <c r="N236" s="65">
        <f t="shared" si="41"/>
        <v>386.5</v>
      </c>
      <c r="O236" s="64">
        <f t="shared" si="40"/>
        <v>0</v>
      </c>
      <c r="P236" s="64">
        <f t="shared" si="37"/>
        <v>0</v>
      </c>
      <c r="Q236" s="65">
        <f t="shared" si="42"/>
        <v>364.49445116469883</v>
      </c>
    </row>
    <row r="237" spans="1:17" s="48" customFormat="1" ht="15" x14ac:dyDescent="0.2">
      <c r="A237" s="44"/>
      <c r="B237" s="45"/>
      <c r="C237" s="46"/>
      <c r="D237" s="46"/>
      <c r="E237" s="47"/>
      <c r="F237" s="47"/>
      <c r="G237" s="47"/>
      <c r="H237" s="47"/>
      <c r="I237" s="47"/>
      <c r="J237" s="53" t="str">
        <f t="shared" si="38"/>
        <v>no</v>
      </c>
      <c r="K237" s="64">
        <f t="shared" si="39"/>
        <v>0</v>
      </c>
      <c r="L237" s="64">
        <f t="shared" si="35"/>
        <v>0</v>
      </c>
      <c r="M237" s="64">
        <f t="shared" si="36"/>
        <v>0</v>
      </c>
      <c r="N237" s="65">
        <f t="shared" si="41"/>
        <v>386.5</v>
      </c>
      <c r="O237" s="64">
        <f t="shared" si="40"/>
        <v>0</v>
      </c>
      <c r="P237" s="64">
        <f t="shared" si="37"/>
        <v>0</v>
      </c>
      <c r="Q237" s="65">
        <f t="shared" si="42"/>
        <v>364.49445116469883</v>
      </c>
    </row>
    <row r="238" spans="1:17" s="48" customFormat="1" ht="15" x14ac:dyDescent="0.2">
      <c r="A238" s="44"/>
      <c r="B238" s="45"/>
      <c r="C238" s="46"/>
      <c r="D238" s="46"/>
      <c r="E238" s="47"/>
      <c r="F238" s="47"/>
      <c r="G238" s="47"/>
      <c r="H238" s="47"/>
      <c r="I238" s="47"/>
      <c r="J238" s="53" t="str">
        <f t="shared" si="38"/>
        <v>no</v>
      </c>
      <c r="K238" s="64">
        <f t="shared" si="39"/>
        <v>0</v>
      </c>
      <c r="L238" s="64">
        <f t="shared" si="35"/>
        <v>0</v>
      </c>
      <c r="M238" s="64">
        <f t="shared" si="36"/>
        <v>0</v>
      </c>
      <c r="N238" s="65">
        <f t="shared" si="41"/>
        <v>386.5</v>
      </c>
      <c r="O238" s="64">
        <f t="shared" si="40"/>
        <v>0</v>
      </c>
      <c r="P238" s="64">
        <f t="shared" si="37"/>
        <v>0</v>
      </c>
      <c r="Q238" s="65">
        <f t="shared" si="42"/>
        <v>364.49445116469883</v>
      </c>
    </row>
    <row r="239" spans="1:17" s="48" customFormat="1" ht="15" x14ac:dyDescent="0.2">
      <c r="A239" s="44"/>
      <c r="B239" s="45"/>
      <c r="C239" s="46"/>
      <c r="D239" s="46"/>
      <c r="E239" s="47"/>
      <c r="F239" s="47"/>
      <c r="G239" s="47"/>
      <c r="H239" s="47"/>
      <c r="I239" s="47"/>
      <c r="J239" s="53" t="str">
        <f t="shared" si="38"/>
        <v>no</v>
      </c>
      <c r="K239" s="64">
        <f t="shared" si="39"/>
        <v>0</v>
      </c>
      <c r="L239" s="64">
        <f t="shared" si="35"/>
        <v>0</v>
      </c>
      <c r="M239" s="64">
        <f t="shared" si="36"/>
        <v>0</v>
      </c>
      <c r="N239" s="65">
        <f t="shared" si="41"/>
        <v>386.5</v>
      </c>
      <c r="O239" s="64">
        <f t="shared" si="40"/>
        <v>0</v>
      </c>
      <c r="P239" s="64">
        <f t="shared" si="37"/>
        <v>0</v>
      </c>
      <c r="Q239" s="65">
        <f t="shared" si="42"/>
        <v>364.49445116469883</v>
      </c>
    </row>
    <row r="240" spans="1:17" s="48" customFormat="1" ht="15" x14ac:dyDescent="0.2">
      <c r="A240" s="44"/>
      <c r="B240" s="45"/>
      <c r="C240" s="46"/>
      <c r="D240" s="46"/>
      <c r="E240" s="47"/>
      <c r="F240" s="47"/>
      <c r="G240" s="47"/>
      <c r="H240" s="47"/>
      <c r="I240" s="47"/>
      <c r="J240" s="53" t="str">
        <f t="shared" si="38"/>
        <v>no</v>
      </c>
      <c r="K240" s="64">
        <f t="shared" si="39"/>
        <v>0</v>
      </c>
      <c r="L240" s="64">
        <f t="shared" si="35"/>
        <v>0</v>
      </c>
      <c r="M240" s="64">
        <f t="shared" si="36"/>
        <v>0</v>
      </c>
      <c r="N240" s="65">
        <f t="shared" si="41"/>
        <v>386.5</v>
      </c>
      <c r="O240" s="64">
        <f t="shared" si="40"/>
        <v>0</v>
      </c>
      <c r="P240" s="64">
        <f t="shared" si="37"/>
        <v>0</v>
      </c>
      <c r="Q240" s="65">
        <f t="shared" si="42"/>
        <v>364.49445116469883</v>
      </c>
    </row>
    <row r="241" spans="1:17" s="48" customFormat="1" ht="15" x14ac:dyDescent="0.2">
      <c r="A241" s="44"/>
      <c r="B241" s="45"/>
      <c r="C241" s="46"/>
      <c r="D241" s="46"/>
      <c r="E241" s="47"/>
      <c r="F241" s="47"/>
      <c r="G241" s="47"/>
      <c r="H241" s="47"/>
      <c r="I241" s="47"/>
      <c r="J241" s="53" t="str">
        <f t="shared" si="38"/>
        <v>no</v>
      </c>
      <c r="K241" s="64">
        <f t="shared" si="39"/>
        <v>0</v>
      </c>
      <c r="L241" s="64">
        <f t="shared" si="35"/>
        <v>0</v>
      </c>
      <c r="M241" s="64">
        <f t="shared" si="36"/>
        <v>0</v>
      </c>
      <c r="N241" s="65">
        <f t="shared" si="41"/>
        <v>386.5</v>
      </c>
      <c r="O241" s="64">
        <f t="shared" si="40"/>
        <v>0</v>
      </c>
      <c r="P241" s="64">
        <f t="shared" si="37"/>
        <v>0</v>
      </c>
      <c r="Q241" s="65">
        <f t="shared" si="42"/>
        <v>364.49445116469883</v>
      </c>
    </row>
    <row r="242" spans="1:17" s="48" customFormat="1" ht="15" x14ac:dyDescent="0.2">
      <c r="A242" s="44"/>
      <c r="B242" s="45"/>
      <c r="C242" s="46"/>
      <c r="D242" s="46"/>
      <c r="E242" s="47"/>
      <c r="F242" s="47"/>
      <c r="G242" s="47"/>
      <c r="H242" s="47"/>
      <c r="I242" s="47"/>
      <c r="J242" s="53" t="str">
        <f t="shared" si="38"/>
        <v>no</v>
      </c>
      <c r="K242" s="64">
        <f t="shared" si="39"/>
        <v>0</v>
      </c>
      <c r="L242" s="64">
        <f t="shared" si="35"/>
        <v>0</v>
      </c>
      <c r="M242" s="64">
        <f t="shared" si="36"/>
        <v>0</v>
      </c>
      <c r="N242" s="65">
        <f t="shared" si="41"/>
        <v>386.5</v>
      </c>
      <c r="O242" s="64">
        <f t="shared" si="40"/>
        <v>0</v>
      </c>
      <c r="P242" s="64">
        <f t="shared" si="37"/>
        <v>0</v>
      </c>
      <c r="Q242" s="65">
        <f t="shared" si="42"/>
        <v>364.49445116469883</v>
      </c>
    </row>
    <row r="243" spans="1:17" s="48" customFormat="1" ht="15" x14ac:dyDescent="0.2">
      <c r="A243" s="44"/>
      <c r="B243" s="45"/>
      <c r="C243" s="46"/>
      <c r="D243" s="46"/>
      <c r="E243" s="47"/>
      <c r="F243" s="47"/>
      <c r="G243" s="47"/>
      <c r="H243" s="47"/>
      <c r="I243" s="47"/>
      <c r="J243" s="53" t="str">
        <f t="shared" si="38"/>
        <v>no</v>
      </c>
      <c r="K243" s="64">
        <f t="shared" si="39"/>
        <v>0</v>
      </c>
      <c r="L243" s="64">
        <f t="shared" si="35"/>
        <v>0</v>
      </c>
      <c r="M243" s="64">
        <f t="shared" si="36"/>
        <v>0</v>
      </c>
      <c r="N243" s="65">
        <f t="shared" si="41"/>
        <v>386.5</v>
      </c>
      <c r="O243" s="64">
        <f t="shared" si="40"/>
        <v>0</v>
      </c>
      <c r="P243" s="64">
        <f t="shared" si="37"/>
        <v>0</v>
      </c>
      <c r="Q243" s="65">
        <f t="shared" si="42"/>
        <v>364.49445116469883</v>
      </c>
    </row>
    <row r="244" spans="1:17" s="48" customFormat="1" ht="15" x14ac:dyDescent="0.2">
      <c r="A244" s="44"/>
      <c r="B244" s="45"/>
      <c r="C244" s="46"/>
      <c r="D244" s="46"/>
      <c r="E244" s="47"/>
      <c r="F244" s="47"/>
      <c r="G244" s="47"/>
      <c r="H244" s="47"/>
      <c r="I244" s="47"/>
      <c r="J244" s="53" t="str">
        <f t="shared" si="38"/>
        <v>no</v>
      </c>
      <c r="K244" s="64">
        <f t="shared" si="39"/>
        <v>0</v>
      </c>
      <c r="L244" s="64">
        <f t="shared" si="35"/>
        <v>0</v>
      </c>
      <c r="M244" s="64">
        <f t="shared" si="36"/>
        <v>0</v>
      </c>
      <c r="N244" s="65">
        <f t="shared" si="41"/>
        <v>386.5</v>
      </c>
      <c r="O244" s="64">
        <f t="shared" si="40"/>
        <v>0</v>
      </c>
      <c r="P244" s="64">
        <f t="shared" si="37"/>
        <v>0</v>
      </c>
      <c r="Q244" s="65">
        <f t="shared" si="42"/>
        <v>364.49445116469883</v>
      </c>
    </row>
    <row r="245" spans="1:17" s="48" customFormat="1" ht="15" x14ac:dyDescent="0.2">
      <c r="A245" s="44"/>
      <c r="B245" s="45"/>
      <c r="C245" s="46"/>
      <c r="D245" s="46"/>
      <c r="E245" s="47"/>
      <c r="F245" s="47"/>
      <c r="G245" s="47"/>
      <c r="H245" s="47"/>
      <c r="I245" s="47"/>
      <c r="J245" s="53" t="str">
        <f t="shared" si="38"/>
        <v>no</v>
      </c>
      <c r="K245" s="64">
        <f t="shared" si="39"/>
        <v>0</v>
      </c>
      <c r="L245" s="64">
        <f t="shared" si="35"/>
        <v>0</v>
      </c>
      <c r="M245" s="64">
        <f t="shared" si="36"/>
        <v>0</v>
      </c>
      <c r="N245" s="65">
        <f t="shared" si="41"/>
        <v>386.5</v>
      </c>
      <c r="O245" s="64">
        <f t="shared" si="40"/>
        <v>0</v>
      </c>
      <c r="P245" s="64">
        <f t="shared" si="37"/>
        <v>0</v>
      </c>
      <c r="Q245" s="65">
        <f t="shared" si="42"/>
        <v>364.49445116469883</v>
      </c>
    </row>
    <row r="246" spans="1:17" s="48" customFormat="1" ht="15" x14ac:dyDescent="0.2">
      <c r="A246" s="44"/>
      <c r="B246" s="45"/>
      <c r="C246" s="46"/>
      <c r="D246" s="46"/>
      <c r="E246" s="47"/>
      <c r="F246" s="47"/>
      <c r="G246" s="47"/>
      <c r="H246" s="47"/>
      <c r="I246" s="47"/>
      <c r="J246" s="53" t="str">
        <f t="shared" si="38"/>
        <v>no</v>
      </c>
      <c r="K246" s="64">
        <f t="shared" si="39"/>
        <v>0</v>
      </c>
      <c r="L246" s="64">
        <f t="shared" si="35"/>
        <v>0</v>
      </c>
      <c r="M246" s="64">
        <f t="shared" si="36"/>
        <v>0</v>
      </c>
      <c r="N246" s="65">
        <f t="shared" si="41"/>
        <v>386.5</v>
      </c>
      <c r="O246" s="64">
        <f t="shared" si="40"/>
        <v>0</v>
      </c>
      <c r="P246" s="64">
        <f t="shared" si="37"/>
        <v>0</v>
      </c>
      <c r="Q246" s="65">
        <f t="shared" si="42"/>
        <v>364.49445116469883</v>
      </c>
    </row>
    <row r="247" spans="1:17" s="48" customFormat="1" ht="15" x14ac:dyDescent="0.2">
      <c r="A247" s="44"/>
      <c r="B247" s="45"/>
      <c r="C247" s="46"/>
      <c r="D247" s="46"/>
      <c r="E247" s="47"/>
      <c r="F247" s="47"/>
      <c r="G247" s="47"/>
      <c r="H247" s="47"/>
      <c r="I247" s="47"/>
      <c r="J247" s="53" t="str">
        <f t="shared" si="38"/>
        <v>no</v>
      </c>
      <c r="K247" s="64">
        <f t="shared" si="39"/>
        <v>0</v>
      </c>
      <c r="L247" s="64">
        <f t="shared" si="35"/>
        <v>0</v>
      </c>
      <c r="M247" s="64">
        <f t="shared" si="36"/>
        <v>0</v>
      </c>
      <c r="N247" s="65">
        <f t="shared" si="41"/>
        <v>386.5</v>
      </c>
      <c r="O247" s="64">
        <f t="shared" si="40"/>
        <v>0</v>
      </c>
      <c r="P247" s="64">
        <f t="shared" si="37"/>
        <v>0</v>
      </c>
      <c r="Q247" s="65">
        <f t="shared" si="42"/>
        <v>364.49445116469883</v>
      </c>
    </row>
    <row r="248" spans="1:17" s="48" customFormat="1" ht="15" x14ac:dyDescent="0.2">
      <c r="A248" s="44"/>
      <c r="B248" s="45"/>
      <c r="C248" s="46"/>
      <c r="D248" s="46"/>
      <c r="E248" s="47"/>
      <c r="F248" s="47"/>
      <c r="G248" s="47"/>
      <c r="H248" s="47"/>
      <c r="I248" s="47"/>
      <c r="J248" s="53" t="str">
        <f t="shared" si="38"/>
        <v>no</v>
      </c>
      <c r="K248" s="64">
        <f t="shared" si="39"/>
        <v>0</v>
      </c>
      <c r="L248" s="64">
        <f t="shared" ref="L248:L311" si="43">IF(ISBLANK(I248),0,IF($J248="no",0,IF($I248="No",-(($G248-1)*($C$4*$E248)),$C$4*$E248*(1-$C$6))))</f>
        <v>0</v>
      </c>
      <c r="M248" s="64">
        <f t="shared" ref="M248:M311" si="44">IF($J248="yes",($G248-1)*$C$4*$E248,0)</f>
        <v>0</v>
      </c>
      <c r="N248" s="65">
        <f t="shared" si="41"/>
        <v>386.5</v>
      </c>
      <c r="O248" s="64">
        <f t="shared" si="40"/>
        <v>0</v>
      </c>
      <c r="P248" s="64">
        <f t="shared" ref="P248:P311" si="45">IF(ISBLANK(I248),0,IF(L248&lt;0,-O248,IF(L248=0,0,((O248/($G248-1))*(1-$C$6)))))</f>
        <v>0</v>
      </c>
      <c r="Q248" s="65">
        <f t="shared" si="42"/>
        <v>364.49445116469883</v>
      </c>
    </row>
    <row r="249" spans="1:17" s="48" customFormat="1" ht="15" x14ac:dyDescent="0.2">
      <c r="A249" s="44"/>
      <c r="B249" s="45"/>
      <c r="C249" s="46"/>
      <c r="D249" s="46"/>
      <c r="E249" s="47"/>
      <c r="F249" s="47"/>
      <c r="G249" s="47"/>
      <c r="H249" s="47"/>
      <c r="I249" s="47"/>
      <c r="J249" s="53" t="str">
        <f t="shared" si="38"/>
        <v>no</v>
      </c>
      <c r="K249" s="64">
        <f t="shared" si="39"/>
        <v>0</v>
      </c>
      <c r="L249" s="64">
        <f t="shared" si="43"/>
        <v>0</v>
      </c>
      <c r="M249" s="64">
        <f t="shared" si="44"/>
        <v>0</v>
      </c>
      <c r="N249" s="65">
        <f t="shared" si="41"/>
        <v>386.5</v>
      </c>
      <c r="O249" s="64">
        <f t="shared" si="40"/>
        <v>0</v>
      </c>
      <c r="P249" s="64">
        <f t="shared" si="45"/>
        <v>0</v>
      </c>
      <c r="Q249" s="65">
        <f t="shared" si="42"/>
        <v>364.49445116469883</v>
      </c>
    </row>
    <row r="250" spans="1:17" s="48" customFormat="1" ht="15" x14ac:dyDescent="0.2">
      <c r="A250" s="44"/>
      <c r="B250" s="45"/>
      <c r="C250" s="46"/>
      <c r="D250" s="46"/>
      <c r="E250" s="47"/>
      <c r="F250" s="47"/>
      <c r="G250" s="47"/>
      <c r="H250" s="47"/>
      <c r="I250" s="47"/>
      <c r="J250" s="53" t="str">
        <f t="shared" si="38"/>
        <v>no</v>
      </c>
      <c r="K250" s="64">
        <f t="shared" si="39"/>
        <v>0</v>
      </c>
      <c r="L250" s="64">
        <f t="shared" si="43"/>
        <v>0</v>
      </c>
      <c r="M250" s="64">
        <f t="shared" si="44"/>
        <v>0</v>
      </c>
      <c r="N250" s="65">
        <f t="shared" si="41"/>
        <v>386.5</v>
      </c>
      <c r="O250" s="64">
        <f t="shared" si="40"/>
        <v>0</v>
      </c>
      <c r="P250" s="64">
        <f t="shared" si="45"/>
        <v>0</v>
      </c>
      <c r="Q250" s="65">
        <f t="shared" si="42"/>
        <v>364.49445116469883</v>
      </c>
    </row>
    <row r="251" spans="1:17" s="48" customFormat="1" ht="15" x14ac:dyDescent="0.2">
      <c r="A251" s="44"/>
      <c r="B251" s="45"/>
      <c r="C251" s="46"/>
      <c r="D251" s="46"/>
      <c r="E251" s="47"/>
      <c r="F251" s="47"/>
      <c r="G251" s="47"/>
      <c r="H251" s="47"/>
      <c r="I251" s="47"/>
      <c r="J251" s="53" t="str">
        <f t="shared" si="38"/>
        <v>no</v>
      </c>
      <c r="K251" s="64">
        <f t="shared" si="39"/>
        <v>0</v>
      </c>
      <c r="L251" s="64">
        <f t="shared" si="43"/>
        <v>0</v>
      </c>
      <c r="M251" s="64">
        <f t="shared" si="44"/>
        <v>0</v>
      </c>
      <c r="N251" s="65">
        <f t="shared" si="41"/>
        <v>386.5</v>
      </c>
      <c r="O251" s="64">
        <f t="shared" si="40"/>
        <v>0</v>
      </c>
      <c r="P251" s="64">
        <f t="shared" si="45"/>
        <v>0</v>
      </c>
      <c r="Q251" s="65">
        <f t="shared" si="42"/>
        <v>364.49445116469883</v>
      </c>
    </row>
    <row r="252" spans="1:17" s="48" customFormat="1" ht="15" x14ac:dyDescent="0.2">
      <c r="A252" s="44"/>
      <c r="B252" s="45"/>
      <c r="C252" s="46"/>
      <c r="D252" s="46"/>
      <c r="E252" s="47"/>
      <c r="F252" s="47"/>
      <c r="G252" s="47"/>
      <c r="H252" s="47"/>
      <c r="I252" s="47"/>
      <c r="J252" s="53" t="str">
        <f t="shared" si="38"/>
        <v>no</v>
      </c>
      <c r="K252" s="64">
        <f t="shared" si="39"/>
        <v>0</v>
      </c>
      <c r="L252" s="64">
        <f t="shared" si="43"/>
        <v>0</v>
      </c>
      <c r="M252" s="64">
        <f t="shared" si="44"/>
        <v>0</v>
      </c>
      <c r="N252" s="65">
        <f t="shared" si="41"/>
        <v>386.5</v>
      </c>
      <c r="O252" s="64">
        <f t="shared" si="40"/>
        <v>0</v>
      </c>
      <c r="P252" s="64">
        <f t="shared" si="45"/>
        <v>0</v>
      </c>
      <c r="Q252" s="65">
        <f t="shared" si="42"/>
        <v>364.49445116469883</v>
      </c>
    </row>
    <row r="253" spans="1:17" s="48" customFormat="1" ht="15" x14ac:dyDescent="0.2">
      <c r="A253" s="44"/>
      <c r="B253" s="45"/>
      <c r="C253" s="46"/>
      <c r="D253" s="46"/>
      <c r="E253" s="47"/>
      <c r="F253" s="47"/>
      <c r="G253" s="47"/>
      <c r="H253" s="47"/>
      <c r="I253" s="47"/>
      <c r="J253" s="53" t="str">
        <f t="shared" si="38"/>
        <v>no</v>
      </c>
      <c r="K253" s="64">
        <f t="shared" si="39"/>
        <v>0</v>
      </c>
      <c r="L253" s="64">
        <f t="shared" si="43"/>
        <v>0</v>
      </c>
      <c r="M253" s="64">
        <f t="shared" si="44"/>
        <v>0</v>
      </c>
      <c r="N253" s="65">
        <f t="shared" si="41"/>
        <v>386.5</v>
      </c>
      <c r="O253" s="64">
        <f t="shared" si="40"/>
        <v>0</v>
      </c>
      <c r="P253" s="64">
        <f t="shared" si="45"/>
        <v>0</v>
      </c>
      <c r="Q253" s="65">
        <f t="shared" si="42"/>
        <v>364.49445116469883</v>
      </c>
    </row>
    <row r="254" spans="1:17" s="48" customFormat="1" ht="15" x14ac:dyDescent="0.2">
      <c r="A254" s="44"/>
      <c r="B254" s="45"/>
      <c r="C254" s="46"/>
      <c r="D254" s="46"/>
      <c r="E254" s="47"/>
      <c r="F254" s="47"/>
      <c r="G254" s="47"/>
      <c r="H254" s="47"/>
      <c r="I254" s="47"/>
      <c r="J254" s="53" t="str">
        <f t="shared" si="38"/>
        <v>no</v>
      </c>
      <c r="K254" s="64">
        <f t="shared" si="39"/>
        <v>0</v>
      </c>
      <c r="L254" s="64">
        <f t="shared" si="43"/>
        <v>0</v>
      </c>
      <c r="M254" s="64">
        <f t="shared" si="44"/>
        <v>0</v>
      </c>
      <c r="N254" s="65">
        <f t="shared" si="41"/>
        <v>386.5</v>
      </c>
      <c r="O254" s="64">
        <f t="shared" si="40"/>
        <v>0</v>
      </c>
      <c r="P254" s="64">
        <f t="shared" si="45"/>
        <v>0</v>
      </c>
      <c r="Q254" s="65">
        <f t="shared" si="42"/>
        <v>364.49445116469883</v>
      </c>
    </row>
    <row r="255" spans="1:17" s="48" customFormat="1" ht="15" x14ac:dyDescent="0.2">
      <c r="A255" s="44"/>
      <c r="B255" s="45"/>
      <c r="C255" s="46"/>
      <c r="D255" s="46"/>
      <c r="E255" s="47"/>
      <c r="F255" s="47"/>
      <c r="G255" s="47"/>
      <c r="H255" s="47"/>
      <c r="I255" s="47"/>
      <c r="J255" s="53" t="str">
        <f t="shared" si="38"/>
        <v>no</v>
      </c>
      <c r="K255" s="64">
        <f t="shared" si="39"/>
        <v>0</v>
      </c>
      <c r="L255" s="64">
        <f t="shared" si="43"/>
        <v>0</v>
      </c>
      <c r="M255" s="64">
        <f t="shared" si="44"/>
        <v>0</v>
      </c>
      <c r="N255" s="65">
        <f t="shared" si="41"/>
        <v>386.5</v>
      </c>
      <c r="O255" s="64">
        <f t="shared" si="40"/>
        <v>0</v>
      </c>
      <c r="P255" s="64">
        <f t="shared" si="45"/>
        <v>0</v>
      </c>
      <c r="Q255" s="65">
        <f t="shared" si="42"/>
        <v>364.49445116469883</v>
      </c>
    </row>
    <row r="256" spans="1:17" s="48" customFormat="1" ht="15" x14ac:dyDescent="0.2">
      <c r="A256" s="44"/>
      <c r="B256" s="45"/>
      <c r="C256" s="46"/>
      <c r="D256" s="46"/>
      <c r="E256" s="47"/>
      <c r="F256" s="47"/>
      <c r="G256" s="47"/>
      <c r="H256" s="47"/>
      <c r="I256" s="47"/>
      <c r="J256" s="53" t="str">
        <f t="shared" si="38"/>
        <v>no</v>
      </c>
      <c r="K256" s="64">
        <f t="shared" si="39"/>
        <v>0</v>
      </c>
      <c r="L256" s="64">
        <f t="shared" si="43"/>
        <v>0</v>
      </c>
      <c r="M256" s="64">
        <f t="shared" si="44"/>
        <v>0</v>
      </c>
      <c r="N256" s="65">
        <f t="shared" si="41"/>
        <v>386.5</v>
      </c>
      <c r="O256" s="64">
        <f t="shared" si="40"/>
        <v>0</v>
      </c>
      <c r="P256" s="64">
        <f t="shared" si="45"/>
        <v>0</v>
      </c>
      <c r="Q256" s="65">
        <f t="shared" si="42"/>
        <v>364.49445116469883</v>
      </c>
    </row>
    <row r="257" spans="1:17" s="48" customFormat="1" ht="15" x14ac:dyDescent="0.2">
      <c r="A257" s="44"/>
      <c r="B257" s="45"/>
      <c r="C257" s="46"/>
      <c r="D257" s="46"/>
      <c r="E257" s="47"/>
      <c r="F257" s="47"/>
      <c r="G257" s="47"/>
      <c r="H257" s="47"/>
      <c r="I257" s="47"/>
      <c r="J257" s="53" t="str">
        <f t="shared" si="38"/>
        <v>no</v>
      </c>
      <c r="K257" s="64">
        <f t="shared" si="39"/>
        <v>0</v>
      </c>
      <c r="L257" s="64">
        <f t="shared" si="43"/>
        <v>0</v>
      </c>
      <c r="M257" s="64">
        <f t="shared" si="44"/>
        <v>0</v>
      </c>
      <c r="N257" s="65">
        <f t="shared" si="41"/>
        <v>386.5</v>
      </c>
      <c r="O257" s="64">
        <f t="shared" si="40"/>
        <v>0</v>
      </c>
      <c r="P257" s="64">
        <f t="shared" si="45"/>
        <v>0</v>
      </c>
      <c r="Q257" s="65">
        <f t="shared" si="42"/>
        <v>364.49445116469883</v>
      </c>
    </row>
    <row r="258" spans="1:17" s="48" customFormat="1" ht="15" x14ac:dyDescent="0.2">
      <c r="A258" s="44"/>
      <c r="B258" s="45"/>
      <c r="C258" s="46"/>
      <c r="D258" s="46"/>
      <c r="E258" s="47"/>
      <c r="F258" s="47"/>
      <c r="G258" s="47"/>
      <c r="H258" s="47"/>
      <c r="I258" s="47"/>
      <c r="J258" s="53" t="str">
        <f t="shared" si="38"/>
        <v>no</v>
      </c>
      <c r="K258" s="64">
        <f t="shared" si="39"/>
        <v>0</v>
      </c>
      <c r="L258" s="64">
        <f t="shared" si="43"/>
        <v>0</v>
      </c>
      <c r="M258" s="64">
        <f t="shared" si="44"/>
        <v>0</v>
      </c>
      <c r="N258" s="65">
        <f t="shared" si="41"/>
        <v>386.5</v>
      </c>
      <c r="O258" s="64">
        <f t="shared" si="40"/>
        <v>0</v>
      </c>
      <c r="P258" s="64">
        <f t="shared" si="45"/>
        <v>0</v>
      </c>
      <c r="Q258" s="65">
        <f t="shared" si="42"/>
        <v>364.49445116469883</v>
      </c>
    </row>
    <row r="259" spans="1:17" s="48" customFormat="1" ht="15" x14ac:dyDescent="0.2">
      <c r="A259" s="44"/>
      <c r="B259" s="45"/>
      <c r="C259" s="46"/>
      <c r="D259" s="46"/>
      <c r="E259" s="47"/>
      <c r="F259" s="47"/>
      <c r="G259" s="47"/>
      <c r="H259" s="47"/>
      <c r="I259" s="47"/>
      <c r="J259" s="53" t="str">
        <f t="shared" si="38"/>
        <v>no</v>
      </c>
      <c r="K259" s="64">
        <f t="shared" si="39"/>
        <v>0</v>
      </c>
      <c r="L259" s="64">
        <f t="shared" si="43"/>
        <v>0</v>
      </c>
      <c r="M259" s="64">
        <f t="shared" si="44"/>
        <v>0</v>
      </c>
      <c r="N259" s="65">
        <f t="shared" si="41"/>
        <v>386.5</v>
      </c>
      <c r="O259" s="64">
        <f t="shared" si="40"/>
        <v>0</v>
      </c>
      <c r="P259" s="64">
        <f t="shared" si="45"/>
        <v>0</v>
      </c>
      <c r="Q259" s="65">
        <f t="shared" si="42"/>
        <v>364.49445116469883</v>
      </c>
    </row>
    <row r="260" spans="1:17" s="48" customFormat="1" ht="15" x14ac:dyDescent="0.2">
      <c r="A260" s="44"/>
      <c r="B260" s="45"/>
      <c r="C260" s="46"/>
      <c r="D260" s="46"/>
      <c r="E260" s="47"/>
      <c r="F260" s="47"/>
      <c r="G260" s="47"/>
      <c r="H260" s="47"/>
      <c r="I260" s="47"/>
      <c r="J260" s="53" t="str">
        <f t="shared" si="38"/>
        <v>no</v>
      </c>
      <c r="K260" s="64">
        <f t="shared" si="39"/>
        <v>0</v>
      </c>
      <c r="L260" s="64">
        <f t="shared" si="43"/>
        <v>0</v>
      </c>
      <c r="M260" s="64">
        <f t="shared" si="44"/>
        <v>0</v>
      </c>
      <c r="N260" s="65">
        <f t="shared" si="41"/>
        <v>386.5</v>
      </c>
      <c r="O260" s="64">
        <f t="shared" si="40"/>
        <v>0</v>
      </c>
      <c r="P260" s="64">
        <f t="shared" si="45"/>
        <v>0</v>
      </c>
      <c r="Q260" s="65">
        <f t="shared" si="42"/>
        <v>364.49445116469883</v>
      </c>
    </row>
    <row r="261" spans="1:17" s="48" customFormat="1" ht="15" x14ac:dyDescent="0.2">
      <c r="A261" s="44"/>
      <c r="B261" s="45"/>
      <c r="C261" s="46"/>
      <c r="D261" s="46"/>
      <c r="E261" s="47"/>
      <c r="F261" s="47"/>
      <c r="G261" s="47"/>
      <c r="H261" s="47"/>
      <c r="I261" s="47"/>
      <c r="J261" s="53" t="str">
        <f t="shared" ref="J261:J324" si="46">IF(ISBLANK(G261),"no",IF($I261="NR","no",IF($D261="0-0 at half time","no",IF($G261&lt;=$C$9,"yes","no"))))</f>
        <v>no</v>
      </c>
      <c r="K261" s="64">
        <f t="shared" si="39"/>
        <v>0</v>
      </c>
      <c r="L261" s="64">
        <f t="shared" si="43"/>
        <v>0</v>
      </c>
      <c r="M261" s="64">
        <f t="shared" si="44"/>
        <v>0</v>
      </c>
      <c r="N261" s="65">
        <f t="shared" si="41"/>
        <v>386.5</v>
      </c>
      <c r="O261" s="64">
        <f t="shared" si="40"/>
        <v>0</v>
      </c>
      <c r="P261" s="64">
        <f t="shared" si="45"/>
        <v>0</v>
      </c>
      <c r="Q261" s="65">
        <f t="shared" si="42"/>
        <v>364.49445116469883</v>
      </c>
    </row>
    <row r="262" spans="1:17" s="48" customFormat="1" ht="15" x14ac:dyDescent="0.2">
      <c r="A262" s="44"/>
      <c r="B262" s="45"/>
      <c r="C262" s="46"/>
      <c r="D262" s="46"/>
      <c r="E262" s="47"/>
      <c r="F262" s="47"/>
      <c r="G262" s="47"/>
      <c r="H262" s="47"/>
      <c r="I262" s="47"/>
      <c r="J262" s="53" t="str">
        <f t="shared" si="46"/>
        <v>no</v>
      </c>
      <c r="K262" s="64">
        <f t="shared" si="39"/>
        <v>0</v>
      </c>
      <c r="L262" s="64">
        <f t="shared" si="43"/>
        <v>0</v>
      </c>
      <c r="M262" s="64">
        <f t="shared" si="44"/>
        <v>0</v>
      </c>
      <c r="N262" s="65">
        <f t="shared" si="41"/>
        <v>386.5</v>
      </c>
      <c r="O262" s="64">
        <f t="shared" si="40"/>
        <v>0</v>
      </c>
      <c r="P262" s="64">
        <f t="shared" si="45"/>
        <v>0</v>
      </c>
      <c r="Q262" s="65">
        <f t="shared" si="42"/>
        <v>364.49445116469883</v>
      </c>
    </row>
    <row r="263" spans="1:17" s="48" customFormat="1" ht="15" x14ac:dyDescent="0.2">
      <c r="A263" s="44"/>
      <c r="B263" s="45"/>
      <c r="C263" s="46"/>
      <c r="D263" s="46"/>
      <c r="E263" s="47"/>
      <c r="F263" s="47"/>
      <c r="G263" s="47"/>
      <c r="H263" s="47"/>
      <c r="I263" s="47"/>
      <c r="J263" s="53" t="str">
        <f t="shared" si="46"/>
        <v>no</v>
      </c>
      <c r="K263" s="64">
        <f t="shared" si="39"/>
        <v>0</v>
      </c>
      <c r="L263" s="64">
        <f t="shared" si="43"/>
        <v>0</v>
      </c>
      <c r="M263" s="64">
        <f t="shared" si="44"/>
        <v>0</v>
      </c>
      <c r="N263" s="65">
        <f t="shared" si="41"/>
        <v>386.5</v>
      </c>
      <c r="O263" s="64">
        <f t="shared" si="40"/>
        <v>0</v>
      </c>
      <c r="P263" s="64">
        <f t="shared" si="45"/>
        <v>0</v>
      </c>
      <c r="Q263" s="65">
        <f t="shared" si="42"/>
        <v>364.49445116469883</v>
      </c>
    </row>
    <row r="264" spans="1:17" s="48" customFormat="1" ht="15" x14ac:dyDescent="0.2">
      <c r="A264" s="44"/>
      <c r="B264" s="45"/>
      <c r="C264" s="46"/>
      <c r="D264" s="46"/>
      <c r="E264" s="47"/>
      <c r="F264" s="47"/>
      <c r="G264" s="47"/>
      <c r="H264" s="47"/>
      <c r="I264" s="47"/>
      <c r="J264" s="53" t="str">
        <f t="shared" si="46"/>
        <v>no</v>
      </c>
      <c r="K264" s="64">
        <f t="shared" si="39"/>
        <v>0</v>
      </c>
      <c r="L264" s="64">
        <f t="shared" si="43"/>
        <v>0</v>
      </c>
      <c r="M264" s="64">
        <f t="shared" si="44"/>
        <v>0</v>
      </c>
      <c r="N264" s="65">
        <f t="shared" si="41"/>
        <v>386.5</v>
      </c>
      <c r="O264" s="64">
        <f t="shared" si="40"/>
        <v>0</v>
      </c>
      <c r="P264" s="64">
        <f t="shared" si="45"/>
        <v>0</v>
      </c>
      <c r="Q264" s="65">
        <f t="shared" si="42"/>
        <v>364.49445116469883</v>
      </c>
    </row>
    <row r="265" spans="1:17" s="48" customFormat="1" ht="15" x14ac:dyDescent="0.2">
      <c r="A265" s="44"/>
      <c r="B265" s="45"/>
      <c r="C265" s="46"/>
      <c r="D265" s="46"/>
      <c r="E265" s="47"/>
      <c r="F265" s="47"/>
      <c r="G265" s="47"/>
      <c r="H265" s="47"/>
      <c r="I265" s="47"/>
      <c r="J265" s="53" t="str">
        <f t="shared" si="46"/>
        <v>no</v>
      </c>
      <c r="K265" s="64">
        <f t="shared" si="39"/>
        <v>0</v>
      </c>
      <c r="L265" s="64">
        <f t="shared" si="43"/>
        <v>0</v>
      </c>
      <c r="M265" s="64">
        <f t="shared" si="44"/>
        <v>0</v>
      </c>
      <c r="N265" s="65">
        <f t="shared" si="41"/>
        <v>386.5</v>
      </c>
      <c r="O265" s="64">
        <f t="shared" si="40"/>
        <v>0</v>
      </c>
      <c r="P265" s="64">
        <f t="shared" si="45"/>
        <v>0</v>
      </c>
      <c r="Q265" s="65">
        <f t="shared" si="42"/>
        <v>364.49445116469883</v>
      </c>
    </row>
    <row r="266" spans="1:17" s="48" customFormat="1" ht="15" x14ac:dyDescent="0.2">
      <c r="A266" s="44"/>
      <c r="B266" s="45"/>
      <c r="C266" s="46"/>
      <c r="D266" s="46"/>
      <c r="E266" s="47"/>
      <c r="F266" s="47"/>
      <c r="G266" s="47"/>
      <c r="H266" s="47"/>
      <c r="I266" s="47"/>
      <c r="J266" s="53" t="str">
        <f t="shared" si="46"/>
        <v>no</v>
      </c>
      <c r="K266" s="64">
        <f t="shared" si="39"/>
        <v>0</v>
      </c>
      <c r="L266" s="64">
        <f t="shared" si="43"/>
        <v>0</v>
      </c>
      <c r="M266" s="64">
        <f t="shared" si="44"/>
        <v>0</v>
      </c>
      <c r="N266" s="65">
        <f t="shared" si="41"/>
        <v>386.5</v>
      </c>
      <c r="O266" s="64">
        <f t="shared" si="40"/>
        <v>0</v>
      </c>
      <c r="P266" s="64">
        <f t="shared" si="45"/>
        <v>0</v>
      </c>
      <c r="Q266" s="65">
        <f t="shared" si="42"/>
        <v>364.49445116469883</v>
      </c>
    </row>
    <row r="267" spans="1:17" s="48" customFormat="1" ht="15" x14ac:dyDescent="0.2">
      <c r="A267" s="44"/>
      <c r="B267" s="45"/>
      <c r="C267" s="46"/>
      <c r="D267" s="46"/>
      <c r="E267" s="47"/>
      <c r="F267" s="47"/>
      <c r="G267" s="47"/>
      <c r="H267" s="47"/>
      <c r="I267" s="47"/>
      <c r="J267" s="53" t="str">
        <f t="shared" si="46"/>
        <v>no</v>
      </c>
      <c r="K267" s="64">
        <f t="shared" si="39"/>
        <v>0</v>
      </c>
      <c r="L267" s="64">
        <f t="shared" si="43"/>
        <v>0</v>
      </c>
      <c r="M267" s="64">
        <f t="shared" si="44"/>
        <v>0</v>
      </c>
      <c r="N267" s="65">
        <f t="shared" si="41"/>
        <v>386.5</v>
      </c>
      <c r="O267" s="64">
        <f t="shared" si="40"/>
        <v>0</v>
      </c>
      <c r="P267" s="64">
        <f t="shared" si="45"/>
        <v>0</v>
      </c>
      <c r="Q267" s="65">
        <f t="shared" si="42"/>
        <v>364.49445116469883</v>
      </c>
    </row>
    <row r="268" spans="1:17" s="48" customFormat="1" ht="15" x14ac:dyDescent="0.2">
      <c r="A268" s="44"/>
      <c r="B268" s="45"/>
      <c r="C268" s="46"/>
      <c r="D268" s="46"/>
      <c r="E268" s="47"/>
      <c r="F268" s="47"/>
      <c r="G268" s="47"/>
      <c r="H268" s="47"/>
      <c r="I268" s="47"/>
      <c r="J268" s="53" t="str">
        <f t="shared" si="46"/>
        <v>no</v>
      </c>
      <c r="K268" s="64">
        <f t="shared" si="39"/>
        <v>0</v>
      </c>
      <c r="L268" s="64">
        <f t="shared" si="43"/>
        <v>0</v>
      </c>
      <c r="M268" s="64">
        <f t="shared" si="44"/>
        <v>0</v>
      </c>
      <c r="N268" s="65">
        <f t="shared" si="41"/>
        <v>386.5</v>
      </c>
      <c r="O268" s="64">
        <f t="shared" si="40"/>
        <v>0</v>
      </c>
      <c r="P268" s="64">
        <f t="shared" si="45"/>
        <v>0</v>
      </c>
      <c r="Q268" s="65">
        <f t="shared" si="42"/>
        <v>364.49445116469883</v>
      </c>
    </row>
    <row r="269" spans="1:17" s="48" customFormat="1" ht="15" x14ac:dyDescent="0.2">
      <c r="A269" s="44"/>
      <c r="B269" s="45"/>
      <c r="C269" s="46"/>
      <c r="D269" s="46"/>
      <c r="E269" s="47"/>
      <c r="F269" s="47"/>
      <c r="G269" s="47"/>
      <c r="H269" s="47"/>
      <c r="I269" s="47"/>
      <c r="J269" s="53" t="str">
        <f t="shared" si="46"/>
        <v>no</v>
      </c>
      <c r="K269" s="64">
        <f t="shared" si="39"/>
        <v>0</v>
      </c>
      <c r="L269" s="64">
        <f t="shared" si="43"/>
        <v>0</v>
      </c>
      <c r="M269" s="64">
        <f t="shared" si="44"/>
        <v>0</v>
      </c>
      <c r="N269" s="65">
        <f t="shared" si="41"/>
        <v>386.5</v>
      </c>
      <c r="O269" s="64">
        <f t="shared" si="40"/>
        <v>0</v>
      </c>
      <c r="P269" s="64">
        <f t="shared" si="45"/>
        <v>0</v>
      </c>
      <c r="Q269" s="65">
        <f t="shared" si="42"/>
        <v>364.49445116469883</v>
      </c>
    </row>
    <row r="270" spans="1:17" s="48" customFormat="1" ht="15" x14ac:dyDescent="0.2">
      <c r="A270" s="44"/>
      <c r="B270" s="45"/>
      <c r="C270" s="46"/>
      <c r="D270" s="46"/>
      <c r="E270" s="47"/>
      <c r="F270" s="47"/>
      <c r="G270" s="47"/>
      <c r="H270" s="47"/>
      <c r="I270" s="47"/>
      <c r="J270" s="53" t="str">
        <f t="shared" si="46"/>
        <v>no</v>
      </c>
      <c r="K270" s="64">
        <f t="shared" si="39"/>
        <v>0</v>
      </c>
      <c r="L270" s="64">
        <f t="shared" si="43"/>
        <v>0</v>
      </c>
      <c r="M270" s="64">
        <f t="shared" si="44"/>
        <v>0</v>
      </c>
      <c r="N270" s="65">
        <f t="shared" si="41"/>
        <v>386.5</v>
      </c>
      <c r="O270" s="64">
        <f t="shared" si="40"/>
        <v>0</v>
      </c>
      <c r="P270" s="64">
        <f t="shared" si="45"/>
        <v>0</v>
      </c>
      <c r="Q270" s="65">
        <f t="shared" si="42"/>
        <v>364.49445116469883</v>
      </c>
    </row>
    <row r="271" spans="1:17" s="48" customFormat="1" ht="15" x14ac:dyDescent="0.2">
      <c r="A271" s="44"/>
      <c r="B271" s="45"/>
      <c r="C271" s="46"/>
      <c r="D271" s="46"/>
      <c r="E271" s="47"/>
      <c r="F271" s="47"/>
      <c r="G271" s="47"/>
      <c r="H271" s="47"/>
      <c r="I271" s="47"/>
      <c r="J271" s="53" t="str">
        <f t="shared" si="46"/>
        <v>no</v>
      </c>
      <c r="K271" s="64">
        <f t="shared" ref="K271:K334" si="47">$E271*$C$4</f>
        <v>0</v>
      </c>
      <c r="L271" s="64">
        <f t="shared" si="43"/>
        <v>0</v>
      </c>
      <c r="M271" s="64">
        <f t="shared" si="44"/>
        <v>0</v>
      </c>
      <c r="N271" s="65">
        <f t="shared" si="41"/>
        <v>386.5</v>
      </c>
      <c r="O271" s="64">
        <f t="shared" ref="O271:O334" si="48">IF(J271="no",0,$E271*$C$5)</f>
        <v>0</v>
      </c>
      <c r="P271" s="64">
        <f t="shared" si="45"/>
        <v>0</v>
      </c>
      <c r="Q271" s="65">
        <f t="shared" si="42"/>
        <v>364.49445116469883</v>
      </c>
    </row>
    <row r="272" spans="1:17" s="48" customFormat="1" ht="15" x14ac:dyDescent="0.2">
      <c r="A272" s="44"/>
      <c r="B272" s="45"/>
      <c r="C272" s="46"/>
      <c r="D272" s="46"/>
      <c r="E272" s="47"/>
      <c r="F272" s="47"/>
      <c r="G272" s="47"/>
      <c r="H272" s="47"/>
      <c r="I272" s="47"/>
      <c r="J272" s="53" t="str">
        <f t="shared" si="46"/>
        <v>no</v>
      </c>
      <c r="K272" s="64">
        <f t="shared" si="47"/>
        <v>0</v>
      </c>
      <c r="L272" s="64">
        <f t="shared" si="43"/>
        <v>0</v>
      </c>
      <c r="M272" s="64">
        <f t="shared" si="44"/>
        <v>0</v>
      </c>
      <c r="N272" s="65">
        <f t="shared" si="41"/>
        <v>386.5</v>
      </c>
      <c r="O272" s="64">
        <f t="shared" si="48"/>
        <v>0</v>
      </c>
      <c r="P272" s="64">
        <f t="shared" si="45"/>
        <v>0</v>
      </c>
      <c r="Q272" s="65">
        <f t="shared" si="42"/>
        <v>364.49445116469883</v>
      </c>
    </row>
    <row r="273" spans="1:17" s="48" customFormat="1" ht="15" x14ac:dyDescent="0.2">
      <c r="A273" s="44"/>
      <c r="B273" s="45"/>
      <c r="C273" s="46"/>
      <c r="D273" s="46"/>
      <c r="E273" s="47"/>
      <c r="F273" s="47"/>
      <c r="G273" s="47"/>
      <c r="H273" s="47"/>
      <c r="I273" s="47"/>
      <c r="J273" s="53" t="str">
        <f t="shared" si="46"/>
        <v>no</v>
      </c>
      <c r="K273" s="64">
        <f t="shared" si="47"/>
        <v>0</v>
      </c>
      <c r="L273" s="64">
        <f t="shared" si="43"/>
        <v>0</v>
      </c>
      <c r="M273" s="64">
        <f t="shared" si="44"/>
        <v>0</v>
      </c>
      <c r="N273" s="65">
        <f t="shared" ref="N273:N336" si="49">L273+N272</f>
        <v>386.5</v>
      </c>
      <c r="O273" s="64">
        <f t="shared" si="48"/>
        <v>0</v>
      </c>
      <c r="P273" s="64">
        <f t="shared" si="45"/>
        <v>0</v>
      </c>
      <c r="Q273" s="65">
        <f t="shared" ref="Q273:Q336" si="50">Q272+P273</f>
        <v>364.49445116469883</v>
      </c>
    </row>
    <row r="274" spans="1:17" s="48" customFormat="1" ht="15" x14ac:dyDescent="0.2">
      <c r="A274" s="44"/>
      <c r="B274" s="45"/>
      <c r="C274" s="46"/>
      <c r="D274" s="46"/>
      <c r="E274" s="47"/>
      <c r="F274" s="47"/>
      <c r="G274" s="47"/>
      <c r="H274" s="47"/>
      <c r="I274" s="47"/>
      <c r="J274" s="53" t="str">
        <f t="shared" si="46"/>
        <v>no</v>
      </c>
      <c r="K274" s="64">
        <f t="shared" si="47"/>
        <v>0</v>
      </c>
      <c r="L274" s="64">
        <f t="shared" si="43"/>
        <v>0</v>
      </c>
      <c r="M274" s="64">
        <f t="shared" si="44"/>
        <v>0</v>
      </c>
      <c r="N274" s="65">
        <f t="shared" si="49"/>
        <v>386.5</v>
      </c>
      <c r="O274" s="64">
        <f t="shared" si="48"/>
        <v>0</v>
      </c>
      <c r="P274" s="64">
        <f t="shared" si="45"/>
        <v>0</v>
      </c>
      <c r="Q274" s="65">
        <f t="shared" si="50"/>
        <v>364.49445116469883</v>
      </c>
    </row>
    <row r="275" spans="1:17" s="48" customFormat="1" ht="15" x14ac:dyDescent="0.2">
      <c r="A275" s="44"/>
      <c r="B275" s="45"/>
      <c r="C275" s="46"/>
      <c r="D275" s="46"/>
      <c r="E275" s="47"/>
      <c r="F275" s="47"/>
      <c r="G275" s="47"/>
      <c r="H275" s="47"/>
      <c r="I275" s="47"/>
      <c r="J275" s="53" t="str">
        <f t="shared" si="46"/>
        <v>no</v>
      </c>
      <c r="K275" s="64">
        <f t="shared" si="47"/>
        <v>0</v>
      </c>
      <c r="L275" s="64">
        <f t="shared" si="43"/>
        <v>0</v>
      </c>
      <c r="M275" s="64">
        <f t="shared" si="44"/>
        <v>0</v>
      </c>
      <c r="N275" s="65">
        <f t="shared" si="49"/>
        <v>386.5</v>
      </c>
      <c r="O275" s="64">
        <f t="shared" si="48"/>
        <v>0</v>
      </c>
      <c r="P275" s="64">
        <f t="shared" si="45"/>
        <v>0</v>
      </c>
      <c r="Q275" s="65">
        <f t="shared" si="50"/>
        <v>364.49445116469883</v>
      </c>
    </row>
    <row r="276" spans="1:17" s="48" customFormat="1" ht="15" x14ac:dyDescent="0.2">
      <c r="A276" s="44"/>
      <c r="B276" s="45"/>
      <c r="C276" s="46"/>
      <c r="D276" s="46"/>
      <c r="E276" s="47"/>
      <c r="F276" s="47"/>
      <c r="G276" s="47"/>
      <c r="H276" s="47"/>
      <c r="I276" s="47"/>
      <c r="J276" s="53" t="str">
        <f t="shared" si="46"/>
        <v>no</v>
      </c>
      <c r="K276" s="64">
        <f t="shared" si="47"/>
        <v>0</v>
      </c>
      <c r="L276" s="64">
        <f t="shared" si="43"/>
        <v>0</v>
      </c>
      <c r="M276" s="64">
        <f t="shared" si="44"/>
        <v>0</v>
      </c>
      <c r="N276" s="65">
        <f t="shared" si="49"/>
        <v>386.5</v>
      </c>
      <c r="O276" s="64">
        <f t="shared" si="48"/>
        <v>0</v>
      </c>
      <c r="P276" s="64">
        <f t="shared" si="45"/>
        <v>0</v>
      </c>
      <c r="Q276" s="65">
        <f t="shared" si="50"/>
        <v>364.49445116469883</v>
      </c>
    </row>
    <row r="277" spans="1:17" s="48" customFormat="1" ht="15" x14ac:dyDescent="0.2">
      <c r="A277" s="44"/>
      <c r="B277" s="45"/>
      <c r="C277" s="46"/>
      <c r="D277" s="46"/>
      <c r="E277" s="47"/>
      <c r="F277" s="47"/>
      <c r="G277" s="47"/>
      <c r="H277" s="47"/>
      <c r="I277" s="47"/>
      <c r="J277" s="53" t="str">
        <f t="shared" si="46"/>
        <v>no</v>
      </c>
      <c r="K277" s="64">
        <f t="shared" si="47"/>
        <v>0</v>
      </c>
      <c r="L277" s="64">
        <f t="shared" si="43"/>
        <v>0</v>
      </c>
      <c r="M277" s="64">
        <f t="shared" si="44"/>
        <v>0</v>
      </c>
      <c r="N277" s="65">
        <f t="shared" si="49"/>
        <v>386.5</v>
      </c>
      <c r="O277" s="64">
        <f t="shared" si="48"/>
        <v>0</v>
      </c>
      <c r="P277" s="64">
        <f t="shared" si="45"/>
        <v>0</v>
      </c>
      <c r="Q277" s="65">
        <f t="shared" si="50"/>
        <v>364.49445116469883</v>
      </c>
    </row>
    <row r="278" spans="1:17" s="48" customFormat="1" ht="15" x14ac:dyDescent="0.2">
      <c r="A278" s="44"/>
      <c r="B278" s="45"/>
      <c r="C278" s="46"/>
      <c r="D278" s="46"/>
      <c r="E278" s="47"/>
      <c r="F278" s="47"/>
      <c r="G278" s="47"/>
      <c r="H278" s="47"/>
      <c r="I278" s="47"/>
      <c r="J278" s="53" t="str">
        <f t="shared" si="46"/>
        <v>no</v>
      </c>
      <c r="K278" s="64">
        <f t="shared" si="47"/>
        <v>0</v>
      </c>
      <c r="L278" s="64">
        <f t="shared" si="43"/>
        <v>0</v>
      </c>
      <c r="M278" s="64">
        <f t="shared" si="44"/>
        <v>0</v>
      </c>
      <c r="N278" s="65">
        <f t="shared" si="49"/>
        <v>386.5</v>
      </c>
      <c r="O278" s="64">
        <f t="shared" si="48"/>
        <v>0</v>
      </c>
      <c r="P278" s="64">
        <f t="shared" si="45"/>
        <v>0</v>
      </c>
      <c r="Q278" s="65">
        <f t="shared" si="50"/>
        <v>364.49445116469883</v>
      </c>
    </row>
    <row r="279" spans="1:17" s="48" customFormat="1" ht="15" x14ac:dyDescent="0.2">
      <c r="A279" s="44"/>
      <c r="B279" s="45"/>
      <c r="C279" s="46"/>
      <c r="D279" s="46"/>
      <c r="E279" s="47"/>
      <c r="F279" s="47"/>
      <c r="G279" s="47"/>
      <c r="H279" s="47"/>
      <c r="I279" s="47"/>
      <c r="J279" s="53" t="str">
        <f t="shared" si="46"/>
        <v>no</v>
      </c>
      <c r="K279" s="64">
        <f t="shared" si="47"/>
        <v>0</v>
      </c>
      <c r="L279" s="64">
        <f t="shared" si="43"/>
        <v>0</v>
      </c>
      <c r="M279" s="64">
        <f t="shared" si="44"/>
        <v>0</v>
      </c>
      <c r="N279" s="65">
        <f t="shared" si="49"/>
        <v>386.5</v>
      </c>
      <c r="O279" s="64">
        <f t="shared" si="48"/>
        <v>0</v>
      </c>
      <c r="P279" s="64">
        <f t="shared" si="45"/>
        <v>0</v>
      </c>
      <c r="Q279" s="65">
        <f t="shared" si="50"/>
        <v>364.49445116469883</v>
      </c>
    </row>
    <row r="280" spans="1:17" s="48" customFormat="1" ht="15" x14ac:dyDescent="0.2">
      <c r="A280" s="44"/>
      <c r="B280" s="45"/>
      <c r="C280" s="46"/>
      <c r="D280" s="46"/>
      <c r="E280" s="47"/>
      <c r="F280" s="47"/>
      <c r="G280" s="47"/>
      <c r="H280" s="47"/>
      <c r="I280" s="47"/>
      <c r="J280" s="53" t="str">
        <f t="shared" si="46"/>
        <v>no</v>
      </c>
      <c r="K280" s="64">
        <f t="shared" si="47"/>
        <v>0</v>
      </c>
      <c r="L280" s="64">
        <f t="shared" si="43"/>
        <v>0</v>
      </c>
      <c r="M280" s="64">
        <f t="shared" si="44"/>
        <v>0</v>
      </c>
      <c r="N280" s="65">
        <f t="shared" si="49"/>
        <v>386.5</v>
      </c>
      <c r="O280" s="64">
        <f t="shared" si="48"/>
        <v>0</v>
      </c>
      <c r="P280" s="64">
        <f t="shared" si="45"/>
        <v>0</v>
      </c>
      <c r="Q280" s="65">
        <f t="shared" si="50"/>
        <v>364.49445116469883</v>
      </c>
    </row>
    <row r="281" spans="1:17" s="48" customFormat="1" ht="15" x14ac:dyDescent="0.2">
      <c r="A281" s="44"/>
      <c r="B281" s="45"/>
      <c r="C281" s="46"/>
      <c r="D281" s="46"/>
      <c r="E281" s="47"/>
      <c r="F281" s="47"/>
      <c r="G281" s="47"/>
      <c r="H281" s="47"/>
      <c r="I281" s="47"/>
      <c r="J281" s="53" t="str">
        <f t="shared" si="46"/>
        <v>no</v>
      </c>
      <c r="K281" s="64">
        <f t="shared" si="47"/>
        <v>0</v>
      </c>
      <c r="L281" s="64">
        <f t="shared" si="43"/>
        <v>0</v>
      </c>
      <c r="M281" s="64">
        <f t="shared" si="44"/>
        <v>0</v>
      </c>
      <c r="N281" s="65">
        <f t="shared" si="49"/>
        <v>386.5</v>
      </c>
      <c r="O281" s="64">
        <f t="shared" si="48"/>
        <v>0</v>
      </c>
      <c r="P281" s="64">
        <f t="shared" si="45"/>
        <v>0</v>
      </c>
      <c r="Q281" s="65">
        <f t="shared" si="50"/>
        <v>364.49445116469883</v>
      </c>
    </row>
    <row r="282" spans="1:17" s="48" customFormat="1" ht="15" x14ac:dyDescent="0.2">
      <c r="A282" s="44"/>
      <c r="B282" s="45"/>
      <c r="C282" s="46"/>
      <c r="D282" s="46"/>
      <c r="E282" s="47"/>
      <c r="F282" s="47"/>
      <c r="G282" s="47"/>
      <c r="H282" s="47"/>
      <c r="I282" s="47"/>
      <c r="J282" s="53" t="str">
        <f t="shared" si="46"/>
        <v>no</v>
      </c>
      <c r="K282" s="64">
        <f t="shared" si="47"/>
        <v>0</v>
      </c>
      <c r="L282" s="64">
        <f t="shared" si="43"/>
        <v>0</v>
      </c>
      <c r="M282" s="64">
        <f t="shared" si="44"/>
        <v>0</v>
      </c>
      <c r="N282" s="65">
        <f t="shared" si="49"/>
        <v>386.5</v>
      </c>
      <c r="O282" s="64">
        <f t="shared" si="48"/>
        <v>0</v>
      </c>
      <c r="P282" s="64">
        <f t="shared" si="45"/>
        <v>0</v>
      </c>
      <c r="Q282" s="65">
        <f t="shared" si="50"/>
        <v>364.49445116469883</v>
      </c>
    </row>
    <row r="283" spans="1:17" s="48" customFormat="1" ht="15" x14ac:dyDescent="0.2">
      <c r="A283" s="44"/>
      <c r="B283" s="45"/>
      <c r="C283" s="46"/>
      <c r="D283" s="46"/>
      <c r="E283" s="47"/>
      <c r="F283" s="47"/>
      <c r="G283" s="47"/>
      <c r="H283" s="47"/>
      <c r="I283" s="47"/>
      <c r="J283" s="53" t="str">
        <f t="shared" si="46"/>
        <v>no</v>
      </c>
      <c r="K283" s="64">
        <f t="shared" si="47"/>
        <v>0</v>
      </c>
      <c r="L283" s="64">
        <f t="shared" si="43"/>
        <v>0</v>
      </c>
      <c r="M283" s="64">
        <f t="shared" si="44"/>
        <v>0</v>
      </c>
      <c r="N283" s="65">
        <f t="shared" si="49"/>
        <v>386.5</v>
      </c>
      <c r="O283" s="64">
        <f t="shared" si="48"/>
        <v>0</v>
      </c>
      <c r="P283" s="64">
        <f t="shared" si="45"/>
        <v>0</v>
      </c>
      <c r="Q283" s="65">
        <f t="shared" si="50"/>
        <v>364.49445116469883</v>
      </c>
    </row>
    <row r="284" spans="1:17" s="48" customFormat="1" ht="15" x14ac:dyDescent="0.2">
      <c r="A284" s="44"/>
      <c r="B284" s="45"/>
      <c r="C284" s="46"/>
      <c r="D284" s="46"/>
      <c r="E284" s="47"/>
      <c r="F284" s="47"/>
      <c r="G284" s="47"/>
      <c r="H284" s="47"/>
      <c r="I284" s="47"/>
      <c r="J284" s="53" t="str">
        <f t="shared" si="46"/>
        <v>no</v>
      </c>
      <c r="K284" s="64">
        <f t="shared" si="47"/>
        <v>0</v>
      </c>
      <c r="L284" s="64">
        <f t="shared" si="43"/>
        <v>0</v>
      </c>
      <c r="M284" s="64">
        <f t="shared" si="44"/>
        <v>0</v>
      </c>
      <c r="N284" s="65">
        <f t="shared" si="49"/>
        <v>386.5</v>
      </c>
      <c r="O284" s="64">
        <f t="shared" si="48"/>
        <v>0</v>
      </c>
      <c r="P284" s="64">
        <f t="shared" si="45"/>
        <v>0</v>
      </c>
      <c r="Q284" s="65">
        <f t="shared" si="50"/>
        <v>364.49445116469883</v>
      </c>
    </row>
    <row r="285" spans="1:17" s="48" customFormat="1" ht="15" x14ac:dyDescent="0.2">
      <c r="A285" s="44"/>
      <c r="B285" s="45"/>
      <c r="C285" s="46"/>
      <c r="D285" s="46"/>
      <c r="E285" s="47"/>
      <c r="F285" s="47"/>
      <c r="G285" s="47"/>
      <c r="H285" s="47"/>
      <c r="I285" s="47"/>
      <c r="J285" s="53" t="str">
        <f t="shared" si="46"/>
        <v>no</v>
      </c>
      <c r="K285" s="64">
        <f t="shared" si="47"/>
        <v>0</v>
      </c>
      <c r="L285" s="64">
        <f t="shared" si="43"/>
        <v>0</v>
      </c>
      <c r="M285" s="64">
        <f t="shared" si="44"/>
        <v>0</v>
      </c>
      <c r="N285" s="65">
        <f t="shared" si="49"/>
        <v>386.5</v>
      </c>
      <c r="O285" s="64">
        <f t="shared" si="48"/>
        <v>0</v>
      </c>
      <c r="P285" s="64">
        <f t="shared" si="45"/>
        <v>0</v>
      </c>
      <c r="Q285" s="65">
        <f t="shared" si="50"/>
        <v>364.49445116469883</v>
      </c>
    </row>
    <row r="286" spans="1:17" s="48" customFormat="1" ht="15" x14ac:dyDescent="0.2">
      <c r="A286" s="44"/>
      <c r="B286" s="45"/>
      <c r="C286" s="46"/>
      <c r="D286" s="46"/>
      <c r="E286" s="47"/>
      <c r="F286" s="47"/>
      <c r="G286" s="47"/>
      <c r="H286" s="47"/>
      <c r="I286" s="47"/>
      <c r="J286" s="53" t="str">
        <f t="shared" si="46"/>
        <v>no</v>
      </c>
      <c r="K286" s="64">
        <f t="shared" si="47"/>
        <v>0</v>
      </c>
      <c r="L286" s="64">
        <f t="shared" si="43"/>
        <v>0</v>
      </c>
      <c r="M286" s="64">
        <f t="shared" si="44"/>
        <v>0</v>
      </c>
      <c r="N286" s="65">
        <f t="shared" si="49"/>
        <v>386.5</v>
      </c>
      <c r="O286" s="64">
        <f t="shared" si="48"/>
        <v>0</v>
      </c>
      <c r="P286" s="64">
        <f t="shared" si="45"/>
        <v>0</v>
      </c>
      <c r="Q286" s="65">
        <f t="shared" si="50"/>
        <v>364.49445116469883</v>
      </c>
    </row>
    <row r="287" spans="1:17" s="48" customFormat="1" ht="15" x14ac:dyDescent="0.2">
      <c r="A287" s="44"/>
      <c r="B287" s="45"/>
      <c r="C287" s="46"/>
      <c r="D287" s="46"/>
      <c r="E287" s="47"/>
      <c r="F287" s="47"/>
      <c r="G287" s="47"/>
      <c r="H287" s="47"/>
      <c r="I287" s="47"/>
      <c r="J287" s="53" t="str">
        <f t="shared" si="46"/>
        <v>no</v>
      </c>
      <c r="K287" s="64">
        <f t="shared" si="47"/>
        <v>0</v>
      </c>
      <c r="L287" s="64">
        <f t="shared" si="43"/>
        <v>0</v>
      </c>
      <c r="M287" s="64">
        <f t="shared" si="44"/>
        <v>0</v>
      </c>
      <c r="N287" s="65">
        <f t="shared" si="49"/>
        <v>386.5</v>
      </c>
      <c r="O287" s="64">
        <f t="shared" si="48"/>
        <v>0</v>
      </c>
      <c r="P287" s="64">
        <f t="shared" si="45"/>
        <v>0</v>
      </c>
      <c r="Q287" s="65">
        <f t="shared" si="50"/>
        <v>364.49445116469883</v>
      </c>
    </row>
    <row r="288" spans="1:17" s="48" customFormat="1" ht="15" x14ac:dyDescent="0.2">
      <c r="A288" s="44"/>
      <c r="B288" s="45"/>
      <c r="C288" s="46"/>
      <c r="D288" s="46"/>
      <c r="E288" s="47"/>
      <c r="F288" s="47"/>
      <c r="G288" s="47"/>
      <c r="H288" s="47"/>
      <c r="I288" s="47"/>
      <c r="J288" s="53" t="str">
        <f t="shared" si="46"/>
        <v>no</v>
      </c>
      <c r="K288" s="64">
        <f t="shared" si="47"/>
        <v>0</v>
      </c>
      <c r="L288" s="64">
        <f t="shared" si="43"/>
        <v>0</v>
      </c>
      <c r="M288" s="64">
        <f t="shared" si="44"/>
        <v>0</v>
      </c>
      <c r="N288" s="65">
        <f t="shared" si="49"/>
        <v>386.5</v>
      </c>
      <c r="O288" s="64">
        <f t="shared" si="48"/>
        <v>0</v>
      </c>
      <c r="P288" s="64">
        <f t="shared" si="45"/>
        <v>0</v>
      </c>
      <c r="Q288" s="65">
        <f t="shared" si="50"/>
        <v>364.49445116469883</v>
      </c>
    </row>
    <row r="289" spans="1:17" s="48" customFormat="1" ht="15" x14ac:dyDescent="0.2">
      <c r="A289" s="44"/>
      <c r="B289" s="45"/>
      <c r="C289" s="46"/>
      <c r="D289" s="46"/>
      <c r="E289" s="47"/>
      <c r="F289" s="47"/>
      <c r="G289" s="47"/>
      <c r="H289" s="47"/>
      <c r="I289" s="47"/>
      <c r="J289" s="53" t="str">
        <f t="shared" si="46"/>
        <v>no</v>
      </c>
      <c r="K289" s="64">
        <f t="shared" si="47"/>
        <v>0</v>
      </c>
      <c r="L289" s="64">
        <f t="shared" si="43"/>
        <v>0</v>
      </c>
      <c r="M289" s="64">
        <f t="shared" si="44"/>
        <v>0</v>
      </c>
      <c r="N289" s="65">
        <f t="shared" si="49"/>
        <v>386.5</v>
      </c>
      <c r="O289" s="64">
        <f t="shared" si="48"/>
        <v>0</v>
      </c>
      <c r="P289" s="64">
        <f t="shared" si="45"/>
        <v>0</v>
      </c>
      <c r="Q289" s="65">
        <f t="shared" si="50"/>
        <v>364.49445116469883</v>
      </c>
    </row>
    <row r="290" spans="1:17" s="48" customFormat="1" ht="15" x14ac:dyDescent="0.2">
      <c r="A290" s="44"/>
      <c r="B290" s="45"/>
      <c r="C290" s="46"/>
      <c r="D290" s="46"/>
      <c r="E290" s="47"/>
      <c r="F290" s="47"/>
      <c r="G290" s="47"/>
      <c r="H290" s="47"/>
      <c r="I290" s="47"/>
      <c r="J290" s="53" t="str">
        <f t="shared" si="46"/>
        <v>no</v>
      </c>
      <c r="K290" s="64">
        <f t="shared" si="47"/>
        <v>0</v>
      </c>
      <c r="L290" s="64">
        <f t="shared" si="43"/>
        <v>0</v>
      </c>
      <c r="M290" s="64">
        <f t="shared" si="44"/>
        <v>0</v>
      </c>
      <c r="N290" s="65">
        <f t="shared" si="49"/>
        <v>386.5</v>
      </c>
      <c r="O290" s="64">
        <f t="shared" si="48"/>
        <v>0</v>
      </c>
      <c r="P290" s="64">
        <f t="shared" si="45"/>
        <v>0</v>
      </c>
      <c r="Q290" s="65">
        <f t="shared" si="50"/>
        <v>364.49445116469883</v>
      </c>
    </row>
    <row r="291" spans="1:17" s="48" customFormat="1" ht="15" x14ac:dyDescent="0.2">
      <c r="A291" s="44"/>
      <c r="B291" s="45"/>
      <c r="C291" s="46"/>
      <c r="D291" s="46"/>
      <c r="E291" s="47"/>
      <c r="F291" s="47"/>
      <c r="G291" s="47"/>
      <c r="H291" s="47"/>
      <c r="I291" s="47"/>
      <c r="J291" s="53" t="str">
        <f t="shared" si="46"/>
        <v>no</v>
      </c>
      <c r="K291" s="64">
        <f t="shared" si="47"/>
        <v>0</v>
      </c>
      <c r="L291" s="64">
        <f t="shared" si="43"/>
        <v>0</v>
      </c>
      <c r="M291" s="64">
        <f t="shared" si="44"/>
        <v>0</v>
      </c>
      <c r="N291" s="65">
        <f t="shared" si="49"/>
        <v>386.5</v>
      </c>
      <c r="O291" s="64">
        <f t="shared" si="48"/>
        <v>0</v>
      </c>
      <c r="P291" s="64">
        <f t="shared" si="45"/>
        <v>0</v>
      </c>
      <c r="Q291" s="65">
        <f t="shared" si="50"/>
        <v>364.49445116469883</v>
      </c>
    </row>
    <row r="292" spans="1:17" s="48" customFormat="1" ht="15" x14ac:dyDescent="0.2">
      <c r="A292" s="44"/>
      <c r="B292" s="45"/>
      <c r="C292" s="46"/>
      <c r="D292" s="46"/>
      <c r="E292" s="47"/>
      <c r="F292" s="47"/>
      <c r="G292" s="47"/>
      <c r="H292" s="47"/>
      <c r="I292" s="47"/>
      <c r="J292" s="53" t="str">
        <f t="shared" si="46"/>
        <v>no</v>
      </c>
      <c r="K292" s="64">
        <f t="shared" si="47"/>
        <v>0</v>
      </c>
      <c r="L292" s="64">
        <f t="shared" si="43"/>
        <v>0</v>
      </c>
      <c r="M292" s="64">
        <f t="shared" si="44"/>
        <v>0</v>
      </c>
      <c r="N292" s="65">
        <f t="shared" si="49"/>
        <v>386.5</v>
      </c>
      <c r="O292" s="64">
        <f t="shared" si="48"/>
        <v>0</v>
      </c>
      <c r="P292" s="64">
        <f t="shared" si="45"/>
        <v>0</v>
      </c>
      <c r="Q292" s="65">
        <f t="shared" si="50"/>
        <v>364.49445116469883</v>
      </c>
    </row>
    <row r="293" spans="1:17" s="48" customFormat="1" ht="15" x14ac:dyDescent="0.2">
      <c r="A293" s="44"/>
      <c r="B293" s="45"/>
      <c r="C293" s="46"/>
      <c r="D293" s="46"/>
      <c r="E293" s="47"/>
      <c r="F293" s="47"/>
      <c r="G293" s="47"/>
      <c r="H293" s="47"/>
      <c r="I293" s="47"/>
      <c r="J293" s="53" t="str">
        <f t="shared" si="46"/>
        <v>no</v>
      </c>
      <c r="K293" s="64">
        <f t="shared" si="47"/>
        <v>0</v>
      </c>
      <c r="L293" s="64">
        <f t="shared" si="43"/>
        <v>0</v>
      </c>
      <c r="M293" s="64">
        <f t="shared" si="44"/>
        <v>0</v>
      </c>
      <c r="N293" s="65">
        <f t="shared" si="49"/>
        <v>386.5</v>
      </c>
      <c r="O293" s="64">
        <f t="shared" si="48"/>
        <v>0</v>
      </c>
      <c r="P293" s="64">
        <f t="shared" si="45"/>
        <v>0</v>
      </c>
      <c r="Q293" s="65">
        <f t="shared" si="50"/>
        <v>364.49445116469883</v>
      </c>
    </row>
    <row r="294" spans="1:17" s="48" customFormat="1" ht="15" x14ac:dyDescent="0.2">
      <c r="A294" s="44"/>
      <c r="B294" s="45"/>
      <c r="C294" s="46"/>
      <c r="D294" s="46"/>
      <c r="E294" s="47"/>
      <c r="F294" s="47"/>
      <c r="G294" s="47"/>
      <c r="H294" s="47"/>
      <c r="I294" s="47"/>
      <c r="J294" s="53" t="str">
        <f t="shared" si="46"/>
        <v>no</v>
      </c>
      <c r="K294" s="64">
        <f t="shared" si="47"/>
        <v>0</v>
      </c>
      <c r="L294" s="64">
        <f t="shared" si="43"/>
        <v>0</v>
      </c>
      <c r="M294" s="64">
        <f t="shared" si="44"/>
        <v>0</v>
      </c>
      <c r="N294" s="65">
        <f t="shared" si="49"/>
        <v>386.5</v>
      </c>
      <c r="O294" s="64">
        <f t="shared" si="48"/>
        <v>0</v>
      </c>
      <c r="P294" s="64">
        <f t="shared" si="45"/>
        <v>0</v>
      </c>
      <c r="Q294" s="65">
        <f t="shared" si="50"/>
        <v>364.49445116469883</v>
      </c>
    </row>
    <row r="295" spans="1:17" s="48" customFormat="1" ht="15" x14ac:dyDescent="0.2">
      <c r="A295" s="44"/>
      <c r="B295" s="45"/>
      <c r="C295" s="46"/>
      <c r="D295" s="46"/>
      <c r="E295" s="47"/>
      <c r="F295" s="47"/>
      <c r="G295" s="47"/>
      <c r="H295" s="47"/>
      <c r="I295" s="47"/>
      <c r="J295" s="53" t="str">
        <f t="shared" si="46"/>
        <v>no</v>
      </c>
      <c r="K295" s="64">
        <f t="shared" si="47"/>
        <v>0</v>
      </c>
      <c r="L295" s="64">
        <f t="shared" si="43"/>
        <v>0</v>
      </c>
      <c r="M295" s="64">
        <f t="shared" si="44"/>
        <v>0</v>
      </c>
      <c r="N295" s="65">
        <f t="shared" si="49"/>
        <v>386.5</v>
      </c>
      <c r="O295" s="64">
        <f t="shared" si="48"/>
        <v>0</v>
      </c>
      <c r="P295" s="64">
        <f t="shared" si="45"/>
        <v>0</v>
      </c>
      <c r="Q295" s="65">
        <f t="shared" si="50"/>
        <v>364.49445116469883</v>
      </c>
    </row>
    <row r="296" spans="1:17" s="48" customFormat="1" ht="15" x14ac:dyDescent="0.2">
      <c r="A296" s="44"/>
      <c r="B296" s="45"/>
      <c r="C296" s="46"/>
      <c r="D296" s="46"/>
      <c r="E296" s="47"/>
      <c r="F296" s="47"/>
      <c r="G296" s="47"/>
      <c r="H296" s="47"/>
      <c r="I296" s="47"/>
      <c r="J296" s="53" t="str">
        <f t="shared" si="46"/>
        <v>no</v>
      </c>
      <c r="K296" s="64">
        <f t="shared" si="47"/>
        <v>0</v>
      </c>
      <c r="L296" s="64">
        <f t="shared" si="43"/>
        <v>0</v>
      </c>
      <c r="M296" s="64">
        <f t="shared" si="44"/>
        <v>0</v>
      </c>
      <c r="N296" s="65">
        <f t="shared" si="49"/>
        <v>386.5</v>
      </c>
      <c r="O296" s="64">
        <f t="shared" si="48"/>
        <v>0</v>
      </c>
      <c r="P296" s="64">
        <f t="shared" si="45"/>
        <v>0</v>
      </c>
      <c r="Q296" s="65">
        <f t="shared" si="50"/>
        <v>364.49445116469883</v>
      </c>
    </row>
    <row r="297" spans="1:17" s="48" customFormat="1" ht="15" x14ac:dyDescent="0.2">
      <c r="A297" s="44"/>
      <c r="B297" s="45"/>
      <c r="C297" s="46"/>
      <c r="D297" s="46"/>
      <c r="E297" s="47"/>
      <c r="F297" s="47"/>
      <c r="G297" s="47"/>
      <c r="H297" s="47"/>
      <c r="I297" s="47"/>
      <c r="J297" s="53" t="str">
        <f t="shared" si="46"/>
        <v>no</v>
      </c>
      <c r="K297" s="64">
        <f t="shared" si="47"/>
        <v>0</v>
      </c>
      <c r="L297" s="64">
        <f t="shared" si="43"/>
        <v>0</v>
      </c>
      <c r="M297" s="64">
        <f t="shared" si="44"/>
        <v>0</v>
      </c>
      <c r="N297" s="65">
        <f t="shared" si="49"/>
        <v>386.5</v>
      </c>
      <c r="O297" s="64">
        <f t="shared" si="48"/>
        <v>0</v>
      </c>
      <c r="P297" s="64">
        <f t="shared" si="45"/>
        <v>0</v>
      </c>
      <c r="Q297" s="65">
        <f t="shared" si="50"/>
        <v>364.49445116469883</v>
      </c>
    </row>
    <row r="298" spans="1:17" s="48" customFormat="1" ht="15" x14ac:dyDescent="0.2">
      <c r="A298" s="44"/>
      <c r="B298" s="45"/>
      <c r="C298" s="46"/>
      <c r="D298" s="46"/>
      <c r="E298" s="47"/>
      <c r="F298" s="47"/>
      <c r="G298" s="47"/>
      <c r="H298" s="47"/>
      <c r="I298" s="47"/>
      <c r="J298" s="53" t="str">
        <f t="shared" si="46"/>
        <v>no</v>
      </c>
      <c r="K298" s="64">
        <f t="shared" si="47"/>
        <v>0</v>
      </c>
      <c r="L298" s="64">
        <f t="shared" si="43"/>
        <v>0</v>
      </c>
      <c r="M298" s="64">
        <f t="shared" si="44"/>
        <v>0</v>
      </c>
      <c r="N298" s="65">
        <f t="shared" si="49"/>
        <v>386.5</v>
      </c>
      <c r="O298" s="64">
        <f t="shared" si="48"/>
        <v>0</v>
      </c>
      <c r="P298" s="64">
        <f t="shared" si="45"/>
        <v>0</v>
      </c>
      <c r="Q298" s="65">
        <f t="shared" si="50"/>
        <v>364.49445116469883</v>
      </c>
    </row>
    <row r="299" spans="1:17" s="48" customFormat="1" ht="15" x14ac:dyDescent="0.2">
      <c r="A299" s="44"/>
      <c r="B299" s="45"/>
      <c r="C299" s="46"/>
      <c r="D299" s="46"/>
      <c r="E299" s="47"/>
      <c r="F299" s="47"/>
      <c r="G299" s="47"/>
      <c r="H299" s="47"/>
      <c r="I299" s="47"/>
      <c r="J299" s="53" t="str">
        <f t="shared" si="46"/>
        <v>no</v>
      </c>
      <c r="K299" s="64">
        <f t="shared" si="47"/>
        <v>0</v>
      </c>
      <c r="L299" s="64">
        <f t="shared" si="43"/>
        <v>0</v>
      </c>
      <c r="M299" s="64">
        <f t="shared" si="44"/>
        <v>0</v>
      </c>
      <c r="N299" s="65">
        <f t="shared" si="49"/>
        <v>386.5</v>
      </c>
      <c r="O299" s="64">
        <f t="shared" si="48"/>
        <v>0</v>
      </c>
      <c r="P299" s="64">
        <f t="shared" si="45"/>
        <v>0</v>
      </c>
      <c r="Q299" s="65">
        <f t="shared" si="50"/>
        <v>364.49445116469883</v>
      </c>
    </row>
    <row r="300" spans="1:17" s="48" customFormat="1" ht="15" x14ac:dyDescent="0.2">
      <c r="A300" s="44"/>
      <c r="B300" s="45"/>
      <c r="C300" s="46"/>
      <c r="D300" s="46"/>
      <c r="E300" s="47"/>
      <c r="F300" s="47"/>
      <c r="G300" s="47"/>
      <c r="H300" s="47"/>
      <c r="I300" s="47"/>
      <c r="J300" s="53" t="str">
        <f t="shared" si="46"/>
        <v>no</v>
      </c>
      <c r="K300" s="64">
        <f t="shared" si="47"/>
        <v>0</v>
      </c>
      <c r="L300" s="64">
        <f t="shared" si="43"/>
        <v>0</v>
      </c>
      <c r="M300" s="64">
        <f t="shared" si="44"/>
        <v>0</v>
      </c>
      <c r="N300" s="65">
        <f t="shared" si="49"/>
        <v>386.5</v>
      </c>
      <c r="O300" s="64">
        <f t="shared" si="48"/>
        <v>0</v>
      </c>
      <c r="P300" s="64">
        <f t="shared" si="45"/>
        <v>0</v>
      </c>
      <c r="Q300" s="65">
        <f t="shared" si="50"/>
        <v>364.49445116469883</v>
      </c>
    </row>
    <row r="301" spans="1:17" s="48" customFormat="1" ht="15" x14ac:dyDescent="0.2">
      <c r="A301" s="44"/>
      <c r="B301" s="45"/>
      <c r="C301" s="46"/>
      <c r="D301" s="46"/>
      <c r="E301" s="47"/>
      <c r="F301" s="47"/>
      <c r="G301" s="47"/>
      <c r="H301" s="47"/>
      <c r="I301" s="47"/>
      <c r="J301" s="53" t="str">
        <f t="shared" si="46"/>
        <v>no</v>
      </c>
      <c r="K301" s="64">
        <f t="shared" si="47"/>
        <v>0</v>
      </c>
      <c r="L301" s="64">
        <f t="shared" si="43"/>
        <v>0</v>
      </c>
      <c r="M301" s="64">
        <f t="shared" si="44"/>
        <v>0</v>
      </c>
      <c r="N301" s="65">
        <f t="shared" si="49"/>
        <v>386.5</v>
      </c>
      <c r="O301" s="64">
        <f t="shared" si="48"/>
        <v>0</v>
      </c>
      <c r="P301" s="64">
        <f t="shared" si="45"/>
        <v>0</v>
      </c>
      <c r="Q301" s="65">
        <f t="shared" si="50"/>
        <v>364.49445116469883</v>
      </c>
    </row>
    <row r="302" spans="1:17" s="48" customFormat="1" ht="15" x14ac:dyDescent="0.2">
      <c r="A302" s="44"/>
      <c r="B302" s="45"/>
      <c r="C302" s="46"/>
      <c r="D302" s="46"/>
      <c r="E302" s="47"/>
      <c r="F302" s="47"/>
      <c r="G302" s="47"/>
      <c r="H302" s="47"/>
      <c r="I302" s="47"/>
      <c r="J302" s="53" t="str">
        <f t="shared" si="46"/>
        <v>no</v>
      </c>
      <c r="K302" s="64">
        <f t="shared" si="47"/>
        <v>0</v>
      </c>
      <c r="L302" s="64">
        <f t="shared" si="43"/>
        <v>0</v>
      </c>
      <c r="M302" s="64">
        <f t="shared" si="44"/>
        <v>0</v>
      </c>
      <c r="N302" s="65">
        <f t="shared" si="49"/>
        <v>386.5</v>
      </c>
      <c r="O302" s="64">
        <f t="shared" si="48"/>
        <v>0</v>
      </c>
      <c r="P302" s="64">
        <f t="shared" si="45"/>
        <v>0</v>
      </c>
      <c r="Q302" s="65">
        <f t="shared" si="50"/>
        <v>364.49445116469883</v>
      </c>
    </row>
    <row r="303" spans="1:17" s="48" customFormat="1" ht="15" x14ac:dyDescent="0.2">
      <c r="A303" s="44"/>
      <c r="B303" s="45"/>
      <c r="C303" s="46"/>
      <c r="D303" s="46"/>
      <c r="E303" s="47"/>
      <c r="F303" s="47"/>
      <c r="G303" s="47"/>
      <c r="H303" s="47"/>
      <c r="I303" s="47"/>
      <c r="J303" s="53" t="str">
        <f t="shared" si="46"/>
        <v>no</v>
      </c>
      <c r="K303" s="64">
        <f t="shared" si="47"/>
        <v>0</v>
      </c>
      <c r="L303" s="64">
        <f t="shared" si="43"/>
        <v>0</v>
      </c>
      <c r="M303" s="64">
        <f t="shared" si="44"/>
        <v>0</v>
      </c>
      <c r="N303" s="65">
        <f t="shared" si="49"/>
        <v>386.5</v>
      </c>
      <c r="O303" s="64">
        <f t="shared" si="48"/>
        <v>0</v>
      </c>
      <c r="P303" s="64">
        <f t="shared" si="45"/>
        <v>0</v>
      </c>
      <c r="Q303" s="65">
        <f t="shared" si="50"/>
        <v>364.49445116469883</v>
      </c>
    </row>
    <row r="304" spans="1:17" s="48" customFormat="1" ht="15" x14ac:dyDescent="0.2">
      <c r="A304" s="44"/>
      <c r="B304" s="45"/>
      <c r="C304" s="46"/>
      <c r="D304" s="46"/>
      <c r="E304" s="47"/>
      <c r="F304" s="47"/>
      <c r="G304" s="47"/>
      <c r="H304" s="47"/>
      <c r="I304" s="47"/>
      <c r="J304" s="53" t="str">
        <f t="shared" si="46"/>
        <v>no</v>
      </c>
      <c r="K304" s="64">
        <f t="shared" si="47"/>
        <v>0</v>
      </c>
      <c r="L304" s="64">
        <f t="shared" si="43"/>
        <v>0</v>
      </c>
      <c r="M304" s="64">
        <f t="shared" si="44"/>
        <v>0</v>
      </c>
      <c r="N304" s="65">
        <f t="shared" si="49"/>
        <v>386.5</v>
      </c>
      <c r="O304" s="64">
        <f t="shared" si="48"/>
        <v>0</v>
      </c>
      <c r="P304" s="64">
        <f t="shared" si="45"/>
        <v>0</v>
      </c>
      <c r="Q304" s="65">
        <f t="shared" si="50"/>
        <v>364.49445116469883</v>
      </c>
    </row>
    <row r="305" spans="1:17" s="48" customFormat="1" ht="15" x14ac:dyDescent="0.2">
      <c r="A305" s="44"/>
      <c r="B305" s="45"/>
      <c r="C305" s="46"/>
      <c r="D305" s="46"/>
      <c r="E305" s="47"/>
      <c r="F305" s="47"/>
      <c r="G305" s="47"/>
      <c r="H305" s="47"/>
      <c r="I305" s="47"/>
      <c r="J305" s="53" t="str">
        <f t="shared" si="46"/>
        <v>no</v>
      </c>
      <c r="K305" s="64">
        <f t="shared" si="47"/>
        <v>0</v>
      </c>
      <c r="L305" s="64">
        <f t="shared" si="43"/>
        <v>0</v>
      </c>
      <c r="M305" s="64">
        <f t="shared" si="44"/>
        <v>0</v>
      </c>
      <c r="N305" s="65">
        <f t="shared" si="49"/>
        <v>386.5</v>
      </c>
      <c r="O305" s="64">
        <f t="shared" si="48"/>
        <v>0</v>
      </c>
      <c r="P305" s="64">
        <f t="shared" si="45"/>
        <v>0</v>
      </c>
      <c r="Q305" s="65">
        <f t="shared" si="50"/>
        <v>364.49445116469883</v>
      </c>
    </row>
    <row r="306" spans="1:17" s="48" customFormat="1" ht="15" x14ac:dyDescent="0.2">
      <c r="A306" s="44"/>
      <c r="B306" s="45"/>
      <c r="C306" s="46"/>
      <c r="D306" s="46"/>
      <c r="E306" s="47"/>
      <c r="F306" s="47"/>
      <c r="G306" s="47"/>
      <c r="H306" s="47"/>
      <c r="I306" s="47"/>
      <c r="J306" s="53" t="str">
        <f t="shared" si="46"/>
        <v>no</v>
      </c>
      <c r="K306" s="64">
        <f t="shared" si="47"/>
        <v>0</v>
      </c>
      <c r="L306" s="64">
        <f t="shared" si="43"/>
        <v>0</v>
      </c>
      <c r="M306" s="64">
        <f t="shared" si="44"/>
        <v>0</v>
      </c>
      <c r="N306" s="65">
        <f t="shared" si="49"/>
        <v>386.5</v>
      </c>
      <c r="O306" s="64">
        <f t="shared" si="48"/>
        <v>0</v>
      </c>
      <c r="P306" s="64">
        <f t="shared" si="45"/>
        <v>0</v>
      </c>
      <c r="Q306" s="65">
        <f t="shared" si="50"/>
        <v>364.49445116469883</v>
      </c>
    </row>
    <row r="307" spans="1:17" s="48" customFormat="1" ht="15" x14ac:dyDescent="0.2">
      <c r="A307" s="44"/>
      <c r="B307" s="45"/>
      <c r="C307" s="46"/>
      <c r="D307" s="46"/>
      <c r="E307" s="47"/>
      <c r="F307" s="47"/>
      <c r="G307" s="47"/>
      <c r="H307" s="47"/>
      <c r="I307" s="47"/>
      <c r="J307" s="53" t="str">
        <f t="shared" si="46"/>
        <v>no</v>
      </c>
      <c r="K307" s="64">
        <f t="shared" si="47"/>
        <v>0</v>
      </c>
      <c r="L307" s="64">
        <f t="shared" si="43"/>
        <v>0</v>
      </c>
      <c r="M307" s="64">
        <f t="shared" si="44"/>
        <v>0</v>
      </c>
      <c r="N307" s="65">
        <f t="shared" si="49"/>
        <v>386.5</v>
      </c>
      <c r="O307" s="64">
        <f t="shared" si="48"/>
        <v>0</v>
      </c>
      <c r="P307" s="64">
        <f t="shared" si="45"/>
        <v>0</v>
      </c>
      <c r="Q307" s="65">
        <f t="shared" si="50"/>
        <v>364.49445116469883</v>
      </c>
    </row>
    <row r="308" spans="1:17" s="48" customFormat="1" ht="15" x14ac:dyDescent="0.2">
      <c r="A308" s="44"/>
      <c r="B308" s="45"/>
      <c r="C308" s="46"/>
      <c r="D308" s="46"/>
      <c r="E308" s="47"/>
      <c r="F308" s="47"/>
      <c r="G308" s="47"/>
      <c r="H308" s="47"/>
      <c r="I308" s="47"/>
      <c r="J308" s="53" t="str">
        <f t="shared" si="46"/>
        <v>no</v>
      </c>
      <c r="K308" s="64">
        <f t="shared" si="47"/>
        <v>0</v>
      </c>
      <c r="L308" s="64">
        <f t="shared" si="43"/>
        <v>0</v>
      </c>
      <c r="M308" s="64">
        <f t="shared" si="44"/>
        <v>0</v>
      </c>
      <c r="N308" s="65">
        <f t="shared" si="49"/>
        <v>386.5</v>
      </c>
      <c r="O308" s="64">
        <f t="shared" si="48"/>
        <v>0</v>
      </c>
      <c r="P308" s="64">
        <f t="shared" si="45"/>
        <v>0</v>
      </c>
      <c r="Q308" s="65">
        <f t="shared" si="50"/>
        <v>364.49445116469883</v>
      </c>
    </row>
    <row r="309" spans="1:17" s="48" customFormat="1" ht="15" x14ac:dyDescent="0.2">
      <c r="A309" s="44"/>
      <c r="B309" s="45"/>
      <c r="C309" s="46"/>
      <c r="D309" s="46"/>
      <c r="E309" s="47"/>
      <c r="F309" s="47"/>
      <c r="G309" s="47"/>
      <c r="H309" s="47"/>
      <c r="I309" s="47"/>
      <c r="J309" s="53" t="str">
        <f t="shared" si="46"/>
        <v>no</v>
      </c>
      <c r="K309" s="64">
        <f t="shared" si="47"/>
        <v>0</v>
      </c>
      <c r="L309" s="64">
        <f t="shared" si="43"/>
        <v>0</v>
      </c>
      <c r="M309" s="64">
        <f t="shared" si="44"/>
        <v>0</v>
      </c>
      <c r="N309" s="65">
        <f t="shared" si="49"/>
        <v>386.5</v>
      </c>
      <c r="O309" s="64">
        <f t="shared" si="48"/>
        <v>0</v>
      </c>
      <c r="P309" s="64">
        <f t="shared" si="45"/>
        <v>0</v>
      </c>
      <c r="Q309" s="65">
        <f t="shared" si="50"/>
        <v>364.49445116469883</v>
      </c>
    </row>
    <row r="310" spans="1:17" s="48" customFormat="1" ht="15" x14ac:dyDescent="0.2">
      <c r="A310" s="44"/>
      <c r="B310" s="45"/>
      <c r="C310" s="46"/>
      <c r="D310" s="46"/>
      <c r="E310" s="47"/>
      <c r="F310" s="47"/>
      <c r="G310" s="47"/>
      <c r="H310" s="47"/>
      <c r="I310" s="47"/>
      <c r="J310" s="53" t="str">
        <f t="shared" si="46"/>
        <v>no</v>
      </c>
      <c r="K310" s="64">
        <f t="shared" si="47"/>
        <v>0</v>
      </c>
      <c r="L310" s="64">
        <f t="shared" si="43"/>
        <v>0</v>
      </c>
      <c r="M310" s="64">
        <f t="shared" si="44"/>
        <v>0</v>
      </c>
      <c r="N310" s="65">
        <f t="shared" si="49"/>
        <v>386.5</v>
      </c>
      <c r="O310" s="64">
        <f t="shared" si="48"/>
        <v>0</v>
      </c>
      <c r="P310" s="64">
        <f t="shared" si="45"/>
        <v>0</v>
      </c>
      <c r="Q310" s="65">
        <f t="shared" si="50"/>
        <v>364.49445116469883</v>
      </c>
    </row>
    <row r="311" spans="1:17" s="48" customFormat="1" ht="15" x14ac:dyDescent="0.2">
      <c r="A311" s="44"/>
      <c r="B311" s="45"/>
      <c r="C311" s="46"/>
      <c r="D311" s="46"/>
      <c r="E311" s="47"/>
      <c r="F311" s="47"/>
      <c r="G311" s="47"/>
      <c r="H311" s="47"/>
      <c r="I311" s="47"/>
      <c r="J311" s="53" t="str">
        <f t="shared" si="46"/>
        <v>no</v>
      </c>
      <c r="K311" s="64">
        <f t="shared" si="47"/>
        <v>0</v>
      </c>
      <c r="L311" s="64">
        <f t="shared" si="43"/>
        <v>0</v>
      </c>
      <c r="M311" s="64">
        <f t="shared" si="44"/>
        <v>0</v>
      </c>
      <c r="N311" s="65">
        <f t="shared" si="49"/>
        <v>386.5</v>
      </c>
      <c r="O311" s="64">
        <f t="shared" si="48"/>
        <v>0</v>
      </c>
      <c r="P311" s="64">
        <f t="shared" si="45"/>
        <v>0</v>
      </c>
      <c r="Q311" s="65">
        <f t="shared" si="50"/>
        <v>364.49445116469883</v>
      </c>
    </row>
    <row r="312" spans="1:17" s="48" customFormat="1" ht="15" x14ac:dyDescent="0.2">
      <c r="A312" s="44"/>
      <c r="B312" s="45"/>
      <c r="C312" s="46"/>
      <c r="D312" s="46"/>
      <c r="E312" s="47"/>
      <c r="F312" s="47"/>
      <c r="G312" s="47"/>
      <c r="H312" s="47"/>
      <c r="I312" s="47"/>
      <c r="J312" s="53" t="str">
        <f t="shared" si="46"/>
        <v>no</v>
      </c>
      <c r="K312" s="64">
        <f t="shared" si="47"/>
        <v>0</v>
      </c>
      <c r="L312" s="64">
        <f t="shared" ref="L312:L375" si="51">IF(ISBLANK(I312),0,IF($J312="no",0,IF($I312="No",-(($G312-1)*($C$4*$E312)),$C$4*$E312*(1-$C$6))))</f>
        <v>0</v>
      </c>
      <c r="M312" s="64">
        <f t="shared" ref="M312:M375" si="52">IF($J312="yes",($G312-1)*$C$4*$E312,0)</f>
        <v>0</v>
      </c>
      <c r="N312" s="65">
        <f t="shared" si="49"/>
        <v>386.5</v>
      </c>
      <c r="O312" s="64">
        <f t="shared" si="48"/>
        <v>0</v>
      </c>
      <c r="P312" s="64">
        <f t="shared" ref="P312:P375" si="53">IF(ISBLANK(I312),0,IF(L312&lt;0,-O312,IF(L312=0,0,((O312/($G312-1))*(1-$C$6)))))</f>
        <v>0</v>
      </c>
      <c r="Q312" s="65">
        <f t="shared" si="50"/>
        <v>364.49445116469883</v>
      </c>
    </row>
    <row r="313" spans="1:17" s="48" customFormat="1" ht="15" x14ac:dyDescent="0.2">
      <c r="A313" s="44"/>
      <c r="B313" s="45"/>
      <c r="C313" s="46"/>
      <c r="D313" s="46"/>
      <c r="E313" s="47"/>
      <c r="F313" s="47"/>
      <c r="G313" s="47"/>
      <c r="H313" s="47"/>
      <c r="I313" s="47"/>
      <c r="J313" s="53" t="str">
        <f t="shared" si="46"/>
        <v>no</v>
      </c>
      <c r="K313" s="64">
        <f t="shared" si="47"/>
        <v>0</v>
      </c>
      <c r="L313" s="64">
        <f t="shared" si="51"/>
        <v>0</v>
      </c>
      <c r="M313" s="64">
        <f t="shared" si="52"/>
        <v>0</v>
      </c>
      <c r="N313" s="65">
        <f t="shared" si="49"/>
        <v>386.5</v>
      </c>
      <c r="O313" s="64">
        <f t="shared" si="48"/>
        <v>0</v>
      </c>
      <c r="P313" s="64">
        <f t="shared" si="53"/>
        <v>0</v>
      </c>
      <c r="Q313" s="65">
        <f t="shared" si="50"/>
        <v>364.49445116469883</v>
      </c>
    </row>
    <row r="314" spans="1:17" s="48" customFormat="1" ht="15" x14ac:dyDescent="0.2">
      <c r="A314" s="44"/>
      <c r="B314" s="45"/>
      <c r="C314" s="46"/>
      <c r="D314" s="46"/>
      <c r="E314" s="47"/>
      <c r="F314" s="47"/>
      <c r="G314" s="47"/>
      <c r="H314" s="47"/>
      <c r="I314" s="47"/>
      <c r="J314" s="53" t="str">
        <f t="shared" si="46"/>
        <v>no</v>
      </c>
      <c r="K314" s="64">
        <f t="shared" si="47"/>
        <v>0</v>
      </c>
      <c r="L314" s="64">
        <f t="shared" si="51"/>
        <v>0</v>
      </c>
      <c r="M314" s="64">
        <f t="shared" si="52"/>
        <v>0</v>
      </c>
      <c r="N314" s="65">
        <f t="shared" si="49"/>
        <v>386.5</v>
      </c>
      <c r="O314" s="64">
        <f t="shared" si="48"/>
        <v>0</v>
      </c>
      <c r="P314" s="64">
        <f t="shared" si="53"/>
        <v>0</v>
      </c>
      <c r="Q314" s="65">
        <f t="shared" si="50"/>
        <v>364.49445116469883</v>
      </c>
    </row>
    <row r="315" spans="1:17" s="48" customFormat="1" ht="15" x14ac:dyDescent="0.2">
      <c r="A315" s="44"/>
      <c r="B315" s="45"/>
      <c r="C315" s="46"/>
      <c r="D315" s="46"/>
      <c r="E315" s="47"/>
      <c r="F315" s="47"/>
      <c r="G315" s="47"/>
      <c r="H315" s="47"/>
      <c r="I315" s="47"/>
      <c r="J315" s="53" t="str">
        <f t="shared" si="46"/>
        <v>no</v>
      </c>
      <c r="K315" s="64">
        <f t="shared" si="47"/>
        <v>0</v>
      </c>
      <c r="L315" s="64">
        <f t="shared" si="51"/>
        <v>0</v>
      </c>
      <c r="M315" s="64">
        <f t="shared" si="52"/>
        <v>0</v>
      </c>
      <c r="N315" s="65">
        <f t="shared" si="49"/>
        <v>386.5</v>
      </c>
      <c r="O315" s="64">
        <f t="shared" si="48"/>
        <v>0</v>
      </c>
      <c r="P315" s="64">
        <f t="shared" si="53"/>
        <v>0</v>
      </c>
      <c r="Q315" s="65">
        <f t="shared" si="50"/>
        <v>364.49445116469883</v>
      </c>
    </row>
    <row r="316" spans="1:17" s="48" customFormat="1" ht="15" x14ac:dyDescent="0.2">
      <c r="A316" s="44"/>
      <c r="B316" s="45"/>
      <c r="C316" s="46"/>
      <c r="D316" s="46"/>
      <c r="E316" s="47"/>
      <c r="F316" s="47"/>
      <c r="G316" s="47"/>
      <c r="H316" s="47"/>
      <c r="I316" s="47"/>
      <c r="J316" s="53" t="str">
        <f t="shared" si="46"/>
        <v>no</v>
      </c>
      <c r="K316" s="64">
        <f t="shared" si="47"/>
        <v>0</v>
      </c>
      <c r="L316" s="64">
        <f t="shared" si="51"/>
        <v>0</v>
      </c>
      <c r="M316" s="64">
        <f t="shared" si="52"/>
        <v>0</v>
      </c>
      <c r="N316" s="65">
        <f t="shared" si="49"/>
        <v>386.5</v>
      </c>
      <c r="O316" s="64">
        <f t="shared" si="48"/>
        <v>0</v>
      </c>
      <c r="P316" s="64">
        <f t="shared" si="53"/>
        <v>0</v>
      </c>
      <c r="Q316" s="65">
        <f t="shared" si="50"/>
        <v>364.49445116469883</v>
      </c>
    </row>
    <row r="317" spans="1:17" s="48" customFormat="1" ht="15" x14ac:dyDescent="0.2">
      <c r="A317" s="44"/>
      <c r="B317" s="45"/>
      <c r="C317" s="46"/>
      <c r="D317" s="46"/>
      <c r="E317" s="47"/>
      <c r="F317" s="47"/>
      <c r="G317" s="47"/>
      <c r="H317" s="47"/>
      <c r="I317" s="47"/>
      <c r="J317" s="53" t="str">
        <f t="shared" si="46"/>
        <v>no</v>
      </c>
      <c r="K317" s="64">
        <f t="shared" si="47"/>
        <v>0</v>
      </c>
      <c r="L317" s="64">
        <f t="shared" si="51"/>
        <v>0</v>
      </c>
      <c r="M317" s="64">
        <f t="shared" si="52"/>
        <v>0</v>
      </c>
      <c r="N317" s="65">
        <f t="shared" si="49"/>
        <v>386.5</v>
      </c>
      <c r="O317" s="64">
        <f t="shared" si="48"/>
        <v>0</v>
      </c>
      <c r="P317" s="64">
        <f t="shared" si="53"/>
        <v>0</v>
      </c>
      <c r="Q317" s="65">
        <f t="shared" si="50"/>
        <v>364.49445116469883</v>
      </c>
    </row>
    <row r="318" spans="1:17" s="48" customFormat="1" ht="15" x14ac:dyDescent="0.2">
      <c r="A318" s="44"/>
      <c r="B318" s="45"/>
      <c r="C318" s="46"/>
      <c r="D318" s="46"/>
      <c r="E318" s="47"/>
      <c r="F318" s="47"/>
      <c r="G318" s="47"/>
      <c r="H318" s="47"/>
      <c r="I318" s="47"/>
      <c r="J318" s="53" t="str">
        <f t="shared" si="46"/>
        <v>no</v>
      </c>
      <c r="K318" s="64">
        <f t="shared" si="47"/>
        <v>0</v>
      </c>
      <c r="L318" s="64">
        <f t="shared" si="51"/>
        <v>0</v>
      </c>
      <c r="M318" s="64">
        <f t="shared" si="52"/>
        <v>0</v>
      </c>
      <c r="N318" s="65">
        <f t="shared" si="49"/>
        <v>386.5</v>
      </c>
      <c r="O318" s="64">
        <f t="shared" si="48"/>
        <v>0</v>
      </c>
      <c r="P318" s="64">
        <f t="shared" si="53"/>
        <v>0</v>
      </c>
      <c r="Q318" s="65">
        <f t="shared" si="50"/>
        <v>364.49445116469883</v>
      </c>
    </row>
    <row r="319" spans="1:17" s="48" customFormat="1" ht="15" x14ac:dyDescent="0.2">
      <c r="A319" s="44"/>
      <c r="B319" s="45"/>
      <c r="C319" s="46"/>
      <c r="D319" s="46"/>
      <c r="E319" s="47"/>
      <c r="F319" s="47"/>
      <c r="G319" s="47"/>
      <c r="H319" s="47"/>
      <c r="I319" s="47"/>
      <c r="J319" s="53" t="str">
        <f t="shared" si="46"/>
        <v>no</v>
      </c>
      <c r="K319" s="64">
        <f t="shared" si="47"/>
        <v>0</v>
      </c>
      <c r="L319" s="64">
        <f t="shared" si="51"/>
        <v>0</v>
      </c>
      <c r="M319" s="64">
        <f t="shared" si="52"/>
        <v>0</v>
      </c>
      <c r="N319" s="65">
        <f t="shared" si="49"/>
        <v>386.5</v>
      </c>
      <c r="O319" s="64">
        <f t="shared" si="48"/>
        <v>0</v>
      </c>
      <c r="P319" s="64">
        <f t="shared" si="53"/>
        <v>0</v>
      </c>
      <c r="Q319" s="65">
        <f t="shared" si="50"/>
        <v>364.49445116469883</v>
      </c>
    </row>
    <row r="320" spans="1:17" s="48" customFormat="1" ht="15" x14ac:dyDescent="0.2">
      <c r="A320" s="44"/>
      <c r="B320" s="45"/>
      <c r="C320" s="46"/>
      <c r="D320" s="46"/>
      <c r="E320" s="47"/>
      <c r="F320" s="47"/>
      <c r="G320" s="47"/>
      <c r="H320" s="47"/>
      <c r="I320" s="47"/>
      <c r="J320" s="53" t="str">
        <f t="shared" si="46"/>
        <v>no</v>
      </c>
      <c r="K320" s="64">
        <f t="shared" si="47"/>
        <v>0</v>
      </c>
      <c r="L320" s="64">
        <f t="shared" si="51"/>
        <v>0</v>
      </c>
      <c r="M320" s="64">
        <f t="shared" si="52"/>
        <v>0</v>
      </c>
      <c r="N320" s="65">
        <f t="shared" si="49"/>
        <v>386.5</v>
      </c>
      <c r="O320" s="64">
        <f t="shared" si="48"/>
        <v>0</v>
      </c>
      <c r="P320" s="64">
        <f t="shared" si="53"/>
        <v>0</v>
      </c>
      <c r="Q320" s="65">
        <f t="shared" si="50"/>
        <v>364.49445116469883</v>
      </c>
    </row>
    <row r="321" spans="1:17" s="48" customFormat="1" ht="15" x14ac:dyDescent="0.2">
      <c r="A321" s="44"/>
      <c r="B321" s="45"/>
      <c r="C321" s="46"/>
      <c r="D321" s="46"/>
      <c r="E321" s="47"/>
      <c r="F321" s="47"/>
      <c r="G321" s="47"/>
      <c r="H321" s="47"/>
      <c r="I321" s="47"/>
      <c r="J321" s="53" t="str">
        <f t="shared" si="46"/>
        <v>no</v>
      </c>
      <c r="K321" s="64">
        <f t="shared" si="47"/>
        <v>0</v>
      </c>
      <c r="L321" s="64">
        <f t="shared" si="51"/>
        <v>0</v>
      </c>
      <c r="M321" s="64">
        <f t="shared" si="52"/>
        <v>0</v>
      </c>
      <c r="N321" s="65">
        <f t="shared" si="49"/>
        <v>386.5</v>
      </c>
      <c r="O321" s="64">
        <f t="shared" si="48"/>
        <v>0</v>
      </c>
      <c r="P321" s="64">
        <f t="shared" si="53"/>
        <v>0</v>
      </c>
      <c r="Q321" s="65">
        <f t="shared" si="50"/>
        <v>364.49445116469883</v>
      </c>
    </row>
    <row r="322" spans="1:17" s="48" customFormat="1" ht="15" x14ac:dyDescent="0.2">
      <c r="A322" s="44"/>
      <c r="B322" s="45"/>
      <c r="C322" s="46"/>
      <c r="D322" s="46"/>
      <c r="E322" s="47"/>
      <c r="F322" s="47"/>
      <c r="G322" s="47"/>
      <c r="H322" s="47"/>
      <c r="I322" s="47"/>
      <c r="J322" s="53" t="str">
        <f t="shared" si="46"/>
        <v>no</v>
      </c>
      <c r="K322" s="64">
        <f t="shared" si="47"/>
        <v>0</v>
      </c>
      <c r="L322" s="64">
        <f t="shared" si="51"/>
        <v>0</v>
      </c>
      <c r="M322" s="64">
        <f t="shared" si="52"/>
        <v>0</v>
      </c>
      <c r="N322" s="65">
        <f t="shared" si="49"/>
        <v>386.5</v>
      </c>
      <c r="O322" s="64">
        <f t="shared" si="48"/>
        <v>0</v>
      </c>
      <c r="P322" s="64">
        <f t="shared" si="53"/>
        <v>0</v>
      </c>
      <c r="Q322" s="65">
        <f t="shared" si="50"/>
        <v>364.49445116469883</v>
      </c>
    </row>
    <row r="323" spans="1:17" s="48" customFormat="1" ht="15" x14ac:dyDescent="0.2">
      <c r="A323" s="44"/>
      <c r="B323" s="45"/>
      <c r="C323" s="46"/>
      <c r="D323" s="46"/>
      <c r="E323" s="47"/>
      <c r="F323" s="47"/>
      <c r="G323" s="47"/>
      <c r="H323" s="47"/>
      <c r="I323" s="47"/>
      <c r="J323" s="53" t="str">
        <f t="shared" si="46"/>
        <v>no</v>
      </c>
      <c r="K323" s="64">
        <f t="shared" si="47"/>
        <v>0</v>
      </c>
      <c r="L323" s="64">
        <f t="shared" si="51"/>
        <v>0</v>
      </c>
      <c r="M323" s="64">
        <f t="shared" si="52"/>
        <v>0</v>
      </c>
      <c r="N323" s="65">
        <f t="shared" si="49"/>
        <v>386.5</v>
      </c>
      <c r="O323" s="64">
        <f t="shared" si="48"/>
        <v>0</v>
      </c>
      <c r="P323" s="64">
        <f t="shared" si="53"/>
        <v>0</v>
      </c>
      <c r="Q323" s="65">
        <f t="shared" si="50"/>
        <v>364.49445116469883</v>
      </c>
    </row>
    <row r="324" spans="1:17" s="48" customFormat="1" ht="15" x14ac:dyDescent="0.2">
      <c r="A324" s="44"/>
      <c r="B324" s="45"/>
      <c r="C324" s="46"/>
      <c r="D324" s="46"/>
      <c r="E324" s="47"/>
      <c r="F324" s="47"/>
      <c r="G324" s="47"/>
      <c r="H324" s="47"/>
      <c r="I324" s="47"/>
      <c r="J324" s="53" t="str">
        <f t="shared" si="46"/>
        <v>no</v>
      </c>
      <c r="K324" s="64">
        <f t="shared" si="47"/>
        <v>0</v>
      </c>
      <c r="L324" s="64">
        <f t="shared" si="51"/>
        <v>0</v>
      </c>
      <c r="M324" s="64">
        <f t="shared" si="52"/>
        <v>0</v>
      </c>
      <c r="N324" s="65">
        <f t="shared" si="49"/>
        <v>386.5</v>
      </c>
      <c r="O324" s="64">
        <f t="shared" si="48"/>
        <v>0</v>
      </c>
      <c r="P324" s="64">
        <f t="shared" si="53"/>
        <v>0</v>
      </c>
      <c r="Q324" s="65">
        <f t="shared" si="50"/>
        <v>364.49445116469883</v>
      </c>
    </row>
    <row r="325" spans="1:17" s="48" customFormat="1" ht="15" x14ac:dyDescent="0.2">
      <c r="A325" s="44"/>
      <c r="B325" s="45"/>
      <c r="C325" s="46"/>
      <c r="D325" s="46"/>
      <c r="E325" s="47"/>
      <c r="F325" s="47"/>
      <c r="G325" s="47"/>
      <c r="H325" s="47"/>
      <c r="I325" s="47"/>
      <c r="J325" s="53" t="str">
        <f t="shared" ref="J325:J388" si="54">IF(ISBLANK(G325),"no",IF($I325="NR","no",IF($D325="0-0 at half time","no",IF($G325&lt;=$C$9,"yes","no"))))</f>
        <v>no</v>
      </c>
      <c r="K325" s="64">
        <f t="shared" si="47"/>
        <v>0</v>
      </c>
      <c r="L325" s="64">
        <f t="shared" si="51"/>
        <v>0</v>
      </c>
      <c r="M325" s="64">
        <f t="shared" si="52"/>
        <v>0</v>
      </c>
      <c r="N325" s="65">
        <f t="shared" si="49"/>
        <v>386.5</v>
      </c>
      <c r="O325" s="64">
        <f t="shared" si="48"/>
        <v>0</v>
      </c>
      <c r="P325" s="64">
        <f t="shared" si="53"/>
        <v>0</v>
      </c>
      <c r="Q325" s="65">
        <f t="shared" si="50"/>
        <v>364.49445116469883</v>
      </c>
    </row>
    <row r="326" spans="1:17" s="48" customFormat="1" ht="15" x14ac:dyDescent="0.2">
      <c r="A326" s="44"/>
      <c r="B326" s="45"/>
      <c r="C326" s="46"/>
      <c r="D326" s="46"/>
      <c r="E326" s="47"/>
      <c r="F326" s="47"/>
      <c r="G326" s="47"/>
      <c r="H326" s="47"/>
      <c r="I326" s="47"/>
      <c r="J326" s="53" t="str">
        <f t="shared" si="54"/>
        <v>no</v>
      </c>
      <c r="K326" s="64">
        <f t="shared" si="47"/>
        <v>0</v>
      </c>
      <c r="L326" s="64">
        <f t="shared" si="51"/>
        <v>0</v>
      </c>
      <c r="M326" s="64">
        <f t="shared" si="52"/>
        <v>0</v>
      </c>
      <c r="N326" s="65">
        <f t="shared" si="49"/>
        <v>386.5</v>
      </c>
      <c r="O326" s="64">
        <f t="shared" si="48"/>
        <v>0</v>
      </c>
      <c r="P326" s="64">
        <f t="shared" si="53"/>
        <v>0</v>
      </c>
      <c r="Q326" s="65">
        <f t="shared" si="50"/>
        <v>364.49445116469883</v>
      </c>
    </row>
    <row r="327" spans="1:17" s="48" customFormat="1" ht="15" x14ac:dyDescent="0.2">
      <c r="A327" s="44"/>
      <c r="B327" s="45"/>
      <c r="C327" s="46"/>
      <c r="D327" s="46"/>
      <c r="E327" s="47"/>
      <c r="F327" s="47"/>
      <c r="G327" s="47"/>
      <c r="H327" s="47"/>
      <c r="I327" s="47"/>
      <c r="J327" s="53" t="str">
        <f t="shared" si="54"/>
        <v>no</v>
      </c>
      <c r="K327" s="64">
        <f t="shared" si="47"/>
        <v>0</v>
      </c>
      <c r="L327" s="64">
        <f t="shared" si="51"/>
        <v>0</v>
      </c>
      <c r="M327" s="64">
        <f t="shared" si="52"/>
        <v>0</v>
      </c>
      <c r="N327" s="65">
        <f t="shared" si="49"/>
        <v>386.5</v>
      </c>
      <c r="O327" s="64">
        <f t="shared" si="48"/>
        <v>0</v>
      </c>
      <c r="P327" s="64">
        <f t="shared" si="53"/>
        <v>0</v>
      </c>
      <c r="Q327" s="65">
        <f t="shared" si="50"/>
        <v>364.49445116469883</v>
      </c>
    </row>
    <row r="328" spans="1:17" s="48" customFormat="1" ht="15" x14ac:dyDescent="0.2">
      <c r="A328" s="44"/>
      <c r="B328" s="45"/>
      <c r="C328" s="46"/>
      <c r="D328" s="46"/>
      <c r="E328" s="47"/>
      <c r="F328" s="47"/>
      <c r="G328" s="47"/>
      <c r="H328" s="47"/>
      <c r="I328" s="47"/>
      <c r="J328" s="53" t="str">
        <f t="shared" si="54"/>
        <v>no</v>
      </c>
      <c r="K328" s="64">
        <f t="shared" si="47"/>
        <v>0</v>
      </c>
      <c r="L328" s="64">
        <f t="shared" si="51"/>
        <v>0</v>
      </c>
      <c r="M328" s="64">
        <f t="shared" si="52"/>
        <v>0</v>
      </c>
      <c r="N328" s="65">
        <f t="shared" si="49"/>
        <v>386.5</v>
      </c>
      <c r="O328" s="64">
        <f t="shared" si="48"/>
        <v>0</v>
      </c>
      <c r="P328" s="64">
        <f t="shared" si="53"/>
        <v>0</v>
      </c>
      <c r="Q328" s="65">
        <f t="shared" si="50"/>
        <v>364.49445116469883</v>
      </c>
    </row>
    <row r="329" spans="1:17" s="48" customFormat="1" ht="15" x14ac:dyDescent="0.2">
      <c r="A329" s="44"/>
      <c r="B329" s="45"/>
      <c r="C329" s="46"/>
      <c r="D329" s="46"/>
      <c r="E329" s="47"/>
      <c r="F329" s="47"/>
      <c r="G329" s="47"/>
      <c r="H329" s="47"/>
      <c r="I329" s="47"/>
      <c r="J329" s="53" t="str">
        <f t="shared" si="54"/>
        <v>no</v>
      </c>
      <c r="K329" s="64">
        <f t="shared" si="47"/>
        <v>0</v>
      </c>
      <c r="L329" s="64">
        <f t="shared" si="51"/>
        <v>0</v>
      </c>
      <c r="M329" s="64">
        <f t="shared" si="52"/>
        <v>0</v>
      </c>
      <c r="N329" s="65">
        <f t="shared" si="49"/>
        <v>386.5</v>
      </c>
      <c r="O329" s="64">
        <f t="shared" si="48"/>
        <v>0</v>
      </c>
      <c r="P329" s="64">
        <f t="shared" si="53"/>
        <v>0</v>
      </c>
      <c r="Q329" s="65">
        <f t="shared" si="50"/>
        <v>364.49445116469883</v>
      </c>
    </row>
    <row r="330" spans="1:17" s="48" customFormat="1" ht="15" x14ac:dyDescent="0.2">
      <c r="A330" s="44"/>
      <c r="B330" s="45"/>
      <c r="C330" s="46"/>
      <c r="D330" s="46"/>
      <c r="E330" s="47"/>
      <c r="F330" s="47"/>
      <c r="G330" s="47"/>
      <c r="H330" s="47"/>
      <c r="I330" s="47"/>
      <c r="J330" s="53" t="str">
        <f t="shared" si="54"/>
        <v>no</v>
      </c>
      <c r="K330" s="64">
        <f t="shared" si="47"/>
        <v>0</v>
      </c>
      <c r="L330" s="64">
        <f t="shared" si="51"/>
        <v>0</v>
      </c>
      <c r="M330" s="64">
        <f t="shared" si="52"/>
        <v>0</v>
      </c>
      <c r="N330" s="65">
        <f t="shared" si="49"/>
        <v>386.5</v>
      </c>
      <c r="O330" s="64">
        <f t="shared" si="48"/>
        <v>0</v>
      </c>
      <c r="P330" s="64">
        <f t="shared" si="53"/>
        <v>0</v>
      </c>
      <c r="Q330" s="65">
        <f t="shared" si="50"/>
        <v>364.49445116469883</v>
      </c>
    </row>
    <row r="331" spans="1:17" s="48" customFormat="1" ht="15" x14ac:dyDescent="0.2">
      <c r="A331" s="44"/>
      <c r="B331" s="45"/>
      <c r="C331" s="46"/>
      <c r="D331" s="46"/>
      <c r="E331" s="47"/>
      <c r="F331" s="47"/>
      <c r="G331" s="47"/>
      <c r="H331" s="47"/>
      <c r="I331" s="47"/>
      <c r="J331" s="53" t="str">
        <f t="shared" si="54"/>
        <v>no</v>
      </c>
      <c r="K331" s="64">
        <f t="shared" si="47"/>
        <v>0</v>
      </c>
      <c r="L331" s="64">
        <f t="shared" si="51"/>
        <v>0</v>
      </c>
      <c r="M331" s="64">
        <f t="shared" si="52"/>
        <v>0</v>
      </c>
      <c r="N331" s="65">
        <f t="shared" si="49"/>
        <v>386.5</v>
      </c>
      <c r="O331" s="64">
        <f t="shared" si="48"/>
        <v>0</v>
      </c>
      <c r="P331" s="64">
        <f t="shared" si="53"/>
        <v>0</v>
      </c>
      <c r="Q331" s="65">
        <f t="shared" si="50"/>
        <v>364.49445116469883</v>
      </c>
    </row>
    <row r="332" spans="1:17" s="48" customFormat="1" ht="15" x14ac:dyDescent="0.2">
      <c r="A332" s="44"/>
      <c r="B332" s="45"/>
      <c r="C332" s="46"/>
      <c r="D332" s="46"/>
      <c r="E332" s="47"/>
      <c r="F332" s="47"/>
      <c r="G332" s="47"/>
      <c r="H332" s="47"/>
      <c r="I332" s="47"/>
      <c r="J332" s="53" t="str">
        <f t="shared" si="54"/>
        <v>no</v>
      </c>
      <c r="K332" s="64">
        <f t="shared" si="47"/>
        <v>0</v>
      </c>
      <c r="L332" s="64">
        <f t="shared" si="51"/>
        <v>0</v>
      </c>
      <c r="M332" s="64">
        <f t="shared" si="52"/>
        <v>0</v>
      </c>
      <c r="N332" s="65">
        <f t="shared" si="49"/>
        <v>386.5</v>
      </c>
      <c r="O332" s="64">
        <f t="shared" si="48"/>
        <v>0</v>
      </c>
      <c r="P332" s="64">
        <f t="shared" si="53"/>
        <v>0</v>
      </c>
      <c r="Q332" s="65">
        <f t="shared" si="50"/>
        <v>364.49445116469883</v>
      </c>
    </row>
    <row r="333" spans="1:17" s="48" customFormat="1" ht="15" x14ac:dyDescent="0.2">
      <c r="A333" s="44"/>
      <c r="B333" s="45"/>
      <c r="C333" s="46"/>
      <c r="D333" s="46"/>
      <c r="E333" s="47"/>
      <c r="F333" s="47"/>
      <c r="G333" s="47"/>
      <c r="H333" s="47"/>
      <c r="I333" s="47"/>
      <c r="J333" s="53" t="str">
        <f t="shared" si="54"/>
        <v>no</v>
      </c>
      <c r="K333" s="64">
        <f t="shared" si="47"/>
        <v>0</v>
      </c>
      <c r="L333" s="64">
        <f t="shared" si="51"/>
        <v>0</v>
      </c>
      <c r="M333" s="64">
        <f t="shared" si="52"/>
        <v>0</v>
      </c>
      <c r="N333" s="65">
        <f t="shared" si="49"/>
        <v>386.5</v>
      </c>
      <c r="O333" s="64">
        <f t="shared" si="48"/>
        <v>0</v>
      </c>
      <c r="P333" s="64">
        <f t="shared" si="53"/>
        <v>0</v>
      </c>
      <c r="Q333" s="65">
        <f t="shared" si="50"/>
        <v>364.49445116469883</v>
      </c>
    </row>
    <row r="334" spans="1:17" s="48" customFormat="1" ht="15" x14ac:dyDescent="0.2">
      <c r="A334" s="44"/>
      <c r="B334" s="45"/>
      <c r="C334" s="46"/>
      <c r="D334" s="46"/>
      <c r="E334" s="47"/>
      <c r="F334" s="47"/>
      <c r="G334" s="47"/>
      <c r="H334" s="47"/>
      <c r="I334" s="47"/>
      <c r="J334" s="53" t="str">
        <f t="shared" si="54"/>
        <v>no</v>
      </c>
      <c r="K334" s="64">
        <f t="shared" si="47"/>
        <v>0</v>
      </c>
      <c r="L334" s="64">
        <f t="shared" si="51"/>
        <v>0</v>
      </c>
      <c r="M334" s="64">
        <f t="shared" si="52"/>
        <v>0</v>
      </c>
      <c r="N334" s="65">
        <f t="shared" si="49"/>
        <v>386.5</v>
      </c>
      <c r="O334" s="64">
        <f t="shared" si="48"/>
        <v>0</v>
      </c>
      <c r="P334" s="64">
        <f t="shared" si="53"/>
        <v>0</v>
      </c>
      <c r="Q334" s="65">
        <f t="shared" si="50"/>
        <v>364.49445116469883</v>
      </c>
    </row>
    <row r="335" spans="1:17" s="48" customFormat="1" ht="15" x14ac:dyDescent="0.2">
      <c r="A335" s="44"/>
      <c r="B335" s="45"/>
      <c r="C335" s="46"/>
      <c r="D335" s="46"/>
      <c r="E335" s="47"/>
      <c r="F335" s="47"/>
      <c r="G335" s="47"/>
      <c r="H335" s="47"/>
      <c r="I335" s="47"/>
      <c r="J335" s="53" t="str">
        <f t="shared" si="54"/>
        <v>no</v>
      </c>
      <c r="K335" s="64">
        <f t="shared" ref="K335:K398" si="55">$E335*$C$4</f>
        <v>0</v>
      </c>
      <c r="L335" s="64">
        <f t="shared" si="51"/>
        <v>0</v>
      </c>
      <c r="M335" s="64">
        <f t="shared" si="52"/>
        <v>0</v>
      </c>
      <c r="N335" s="65">
        <f t="shared" si="49"/>
        <v>386.5</v>
      </c>
      <c r="O335" s="64">
        <f t="shared" ref="O335:O398" si="56">IF(J335="no",0,$E335*$C$5)</f>
        <v>0</v>
      </c>
      <c r="P335" s="64">
        <f t="shared" si="53"/>
        <v>0</v>
      </c>
      <c r="Q335" s="65">
        <f t="shared" si="50"/>
        <v>364.49445116469883</v>
      </c>
    </row>
    <row r="336" spans="1:17" s="48" customFormat="1" ht="15" x14ac:dyDescent="0.2">
      <c r="A336" s="44"/>
      <c r="B336" s="45"/>
      <c r="C336" s="46"/>
      <c r="D336" s="46"/>
      <c r="E336" s="47"/>
      <c r="F336" s="47"/>
      <c r="G336" s="47"/>
      <c r="H336" s="47"/>
      <c r="I336" s="47"/>
      <c r="J336" s="53" t="str">
        <f t="shared" si="54"/>
        <v>no</v>
      </c>
      <c r="K336" s="64">
        <f t="shared" si="55"/>
        <v>0</v>
      </c>
      <c r="L336" s="64">
        <f t="shared" si="51"/>
        <v>0</v>
      </c>
      <c r="M336" s="64">
        <f t="shared" si="52"/>
        <v>0</v>
      </c>
      <c r="N336" s="65">
        <f t="shared" si="49"/>
        <v>386.5</v>
      </c>
      <c r="O336" s="64">
        <f t="shared" si="56"/>
        <v>0</v>
      </c>
      <c r="P336" s="64">
        <f t="shared" si="53"/>
        <v>0</v>
      </c>
      <c r="Q336" s="65">
        <f t="shared" si="50"/>
        <v>364.49445116469883</v>
      </c>
    </row>
    <row r="337" spans="1:17" s="48" customFormat="1" ht="15" x14ac:dyDescent="0.2">
      <c r="A337" s="44"/>
      <c r="B337" s="45"/>
      <c r="C337" s="46"/>
      <c r="D337" s="46"/>
      <c r="E337" s="47"/>
      <c r="F337" s="47"/>
      <c r="G337" s="47"/>
      <c r="H337" s="47"/>
      <c r="I337" s="47"/>
      <c r="J337" s="53" t="str">
        <f t="shared" si="54"/>
        <v>no</v>
      </c>
      <c r="K337" s="64">
        <f t="shared" si="55"/>
        <v>0</v>
      </c>
      <c r="L337" s="64">
        <f t="shared" si="51"/>
        <v>0</v>
      </c>
      <c r="M337" s="64">
        <f t="shared" si="52"/>
        <v>0</v>
      </c>
      <c r="N337" s="65">
        <f t="shared" ref="N337:N400" si="57">L337+N336</f>
        <v>386.5</v>
      </c>
      <c r="O337" s="64">
        <f t="shared" si="56"/>
        <v>0</v>
      </c>
      <c r="P337" s="64">
        <f t="shared" si="53"/>
        <v>0</v>
      </c>
      <c r="Q337" s="65">
        <f t="shared" ref="Q337:Q400" si="58">Q336+P337</f>
        <v>364.49445116469883</v>
      </c>
    </row>
    <row r="338" spans="1:17" s="48" customFormat="1" ht="15" x14ac:dyDescent="0.2">
      <c r="A338" s="44"/>
      <c r="B338" s="45"/>
      <c r="C338" s="46"/>
      <c r="D338" s="46"/>
      <c r="E338" s="47"/>
      <c r="F338" s="47"/>
      <c r="G338" s="47"/>
      <c r="H338" s="47"/>
      <c r="I338" s="47"/>
      <c r="J338" s="53" t="str">
        <f t="shared" si="54"/>
        <v>no</v>
      </c>
      <c r="K338" s="64">
        <f t="shared" si="55"/>
        <v>0</v>
      </c>
      <c r="L338" s="64">
        <f t="shared" si="51"/>
        <v>0</v>
      </c>
      <c r="M338" s="64">
        <f t="shared" si="52"/>
        <v>0</v>
      </c>
      <c r="N338" s="65">
        <f t="shared" si="57"/>
        <v>386.5</v>
      </c>
      <c r="O338" s="64">
        <f t="shared" si="56"/>
        <v>0</v>
      </c>
      <c r="P338" s="64">
        <f t="shared" si="53"/>
        <v>0</v>
      </c>
      <c r="Q338" s="65">
        <f t="shared" si="58"/>
        <v>364.49445116469883</v>
      </c>
    </row>
    <row r="339" spans="1:17" s="48" customFormat="1" ht="15" x14ac:dyDescent="0.2">
      <c r="A339" s="44"/>
      <c r="B339" s="45"/>
      <c r="C339" s="46"/>
      <c r="D339" s="46"/>
      <c r="E339" s="47"/>
      <c r="F339" s="47"/>
      <c r="G339" s="47"/>
      <c r="H339" s="47"/>
      <c r="I339" s="47"/>
      <c r="J339" s="53" t="str">
        <f t="shared" si="54"/>
        <v>no</v>
      </c>
      <c r="K339" s="64">
        <f t="shared" si="55"/>
        <v>0</v>
      </c>
      <c r="L339" s="64">
        <f t="shared" si="51"/>
        <v>0</v>
      </c>
      <c r="M339" s="64">
        <f t="shared" si="52"/>
        <v>0</v>
      </c>
      <c r="N339" s="65">
        <f t="shared" si="57"/>
        <v>386.5</v>
      </c>
      <c r="O339" s="64">
        <f t="shared" si="56"/>
        <v>0</v>
      </c>
      <c r="P339" s="64">
        <f t="shared" si="53"/>
        <v>0</v>
      </c>
      <c r="Q339" s="65">
        <f t="shared" si="58"/>
        <v>364.49445116469883</v>
      </c>
    </row>
    <row r="340" spans="1:17" s="48" customFormat="1" ht="15" x14ac:dyDescent="0.2">
      <c r="A340" s="44"/>
      <c r="B340" s="45"/>
      <c r="C340" s="46"/>
      <c r="D340" s="46"/>
      <c r="E340" s="47"/>
      <c r="F340" s="47"/>
      <c r="G340" s="47"/>
      <c r="H340" s="47"/>
      <c r="I340" s="47"/>
      <c r="J340" s="53" t="str">
        <f t="shared" si="54"/>
        <v>no</v>
      </c>
      <c r="K340" s="64">
        <f t="shared" si="55"/>
        <v>0</v>
      </c>
      <c r="L340" s="64">
        <f t="shared" si="51"/>
        <v>0</v>
      </c>
      <c r="M340" s="64">
        <f t="shared" si="52"/>
        <v>0</v>
      </c>
      <c r="N340" s="65">
        <f t="shared" si="57"/>
        <v>386.5</v>
      </c>
      <c r="O340" s="64">
        <f t="shared" si="56"/>
        <v>0</v>
      </c>
      <c r="P340" s="64">
        <f t="shared" si="53"/>
        <v>0</v>
      </c>
      <c r="Q340" s="65">
        <f t="shared" si="58"/>
        <v>364.49445116469883</v>
      </c>
    </row>
    <row r="341" spans="1:17" s="48" customFormat="1" ht="15" x14ac:dyDescent="0.2">
      <c r="A341" s="44"/>
      <c r="B341" s="45"/>
      <c r="C341" s="46"/>
      <c r="D341" s="46"/>
      <c r="E341" s="47"/>
      <c r="F341" s="47"/>
      <c r="G341" s="47"/>
      <c r="H341" s="47"/>
      <c r="I341" s="47"/>
      <c r="J341" s="53" t="str">
        <f t="shared" si="54"/>
        <v>no</v>
      </c>
      <c r="K341" s="64">
        <f t="shared" si="55"/>
        <v>0</v>
      </c>
      <c r="L341" s="64">
        <f t="shared" si="51"/>
        <v>0</v>
      </c>
      <c r="M341" s="64">
        <f t="shared" si="52"/>
        <v>0</v>
      </c>
      <c r="N341" s="65">
        <f t="shared" si="57"/>
        <v>386.5</v>
      </c>
      <c r="O341" s="64">
        <f t="shared" si="56"/>
        <v>0</v>
      </c>
      <c r="P341" s="64">
        <f t="shared" si="53"/>
        <v>0</v>
      </c>
      <c r="Q341" s="65">
        <f t="shared" si="58"/>
        <v>364.49445116469883</v>
      </c>
    </row>
    <row r="342" spans="1:17" s="48" customFormat="1" ht="15" x14ac:dyDescent="0.2">
      <c r="A342" s="44"/>
      <c r="B342" s="45"/>
      <c r="C342" s="46"/>
      <c r="D342" s="46"/>
      <c r="E342" s="47"/>
      <c r="F342" s="47"/>
      <c r="G342" s="47"/>
      <c r="H342" s="47"/>
      <c r="I342" s="47"/>
      <c r="J342" s="53" t="str">
        <f t="shared" si="54"/>
        <v>no</v>
      </c>
      <c r="K342" s="64">
        <f t="shared" si="55"/>
        <v>0</v>
      </c>
      <c r="L342" s="64">
        <f t="shared" si="51"/>
        <v>0</v>
      </c>
      <c r="M342" s="64">
        <f t="shared" si="52"/>
        <v>0</v>
      </c>
      <c r="N342" s="65">
        <f t="shared" si="57"/>
        <v>386.5</v>
      </c>
      <c r="O342" s="64">
        <f t="shared" si="56"/>
        <v>0</v>
      </c>
      <c r="P342" s="64">
        <f t="shared" si="53"/>
        <v>0</v>
      </c>
      <c r="Q342" s="65">
        <f t="shared" si="58"/>
        <v>364.49445116469883</v>
      </c>
    </row>
    <row r="343" spans="1:17" s="48" customFormat="1" ht="15" x14ac:dyDescent="0.2">
      <c r="A343" s="44"/>
      <c r="B343" s="45"/>
      <c r="C343" s="46"/>
      <c r="D343" s="46"/>
      <c r="E343" s="47"/>
      <c r="F343" s="47"/>
      <c r="G343" s="47"/>
      <c r="H343" s="47"/>
      <c r="I343" s="47"/>
      <c r="J343" s="53" t="str">
        <f t="shared" si="54"/>
        <v>no</v>
      </c>
      <c r="K343" s="64">
        <f t="shared" si="55"/>
        <v>0</v>
      </c>
      <c r="L343" s="64">
        <f t="shared" si="51"/>
        <v>0</v>
      </c>
      <c r="M343" s="64">
        <f t="shared" si="52"/>
        <v>0</v>
      </c>
      <c r="N343" s="65">
        <f t="shared" si="57"/>
        <v>386.5</v>
      </c>
      <c r="O343" s="64">
        <f t="shared" si="56"/>
        <v>0</v>
      </c>
      <c r="P343" s="64">
        <f t="shared" si="53"/>
        <v>0</v>
      </c>
      <c r="Q343" s="65">
        <f t="shared" si="58"/>
        <v>364.49445116469883</v>
      </c>
    </row>
    <row r="344" spans="1:17" s="48" customFormat="1" ht="15" x14ac:dyDescent="0.2">
      <c r="A344" s="44"/>
      <c r="B344" s="45"/>
      <c r="C344" s="46"/>
      <c r="D344" s="46"/>
      <c r="E344" s="47"/>
      <c r="F344" s="47"/>
      <c r="G344" s="47"/>
      <c r="H344" s="47"/>
      <c r="I344" s="47"/>
      <c r="J344" s="53" t="str">
        <f t="shared" si="54"/>
        <v>no</v>
      </c>
      <c r="K344" s="64">
        <f t="shared" si="55"/>
        <v>0</v>
      </c>
      <c r="L344" s="64">
        <f t="shared" si="51"/>
        <v>0</v>
      </c>
      <c r="M344" s="64">
        <f t="shared" si="52"/>
        <v>0</v>
      </c>
      <c r="N344" s="65">
        <f t="shared" si="57"/>
        <v>386.5</v>
      </c>
      <c r="O344" s="64">
        <f t="shared" si="56"/>
        <v>0</v>
      </c>
      <c r="P344" s="64">
        <f t="shared" si="53"/>
        <v>0</v>
      </c>
      <c r="Q344" s="65">
        <f t="shared" si="58"/>
        <v>364.49445116469883</v>
      </c>
    </row>
    <row r="345" spans="1:17" s="48" customFormat="1" ht="15" x14ac:dyDescent="0.2">
      <c r="A345" s="44"/>
      <c r="B345" s="45"/>
      <c r="C345" s="46"/>
      <c r="D345" s="46"/>
      <c r="E345" s="47"/>
      <c r="F345" s="47"/>
      <c r="G345" s="47"/>
      <c r="H345" s="47"/>
      <c r="I345" s="47"/>
      <c r="J345" s="53" t="str">
        <f t="shared" si="54"/>
        <v>no</v>
      </c>
      <c r="K345" s="64">
        <f t="shared" si="55"/>
        <v>0</v>
      </c>
      <c r="L345" s="64">
        <f t="shared" si="51"/>
        <v>0</v>
      </c>
      <c r="M345" s="64">
        <f t="shared" si="52"/>
        <v>0</v>
      </c>
      <c r="N345" s="65">
        <f t="shared" si="57"/>
        <v>386.5</v>
      </c>
      <c r="O345" s="64">
        <f t="shared" si="56"/>
        <v>0</v>
      </c>
      <c r="P345" s="64">
        <f t="shared" si="53"/>
        <v>0</v>
      </c>
      <c r="Q345" s="65">
        <f t="shared" si="58"/>
        <v>364.49445116469883</v>
      </c>
    </row>
    <row r="346" spans="1:17" s="48" customFormat="1" ht="15" x14ac:dyDescent="0.2">
      <c r="A346" s="44"/>
      <c r="B346" s="45"/>
      <c r="C346" s="46"/>
      <c r="D346" s="46"/>
      <c r="E346" s="47"/>
      <c r="F346" s="47"/>
      <c r="G346" s="47"/>
      <c r="H346" s="47"/>
      <c r="I346" s="47"/>
      <c r="J346" s="53" t="str">
        <f t="shared" si="54"/>
        <v>no</v>
      </c>
      <c r="K346" s="64">
        <f t="shared" si="55"/>
        <v>0</v>
      </c>
      <c r="L346" s="64">
        <f t="shared" si="51"/>
        <v>0</v>
      </c>
      <c r="M346" s="64">
        <f t="shared" si="52"/>
        <v>0</v>
      </c>
      <c r="N346" s="65">
        <f t="shared" si="57"/>
        <v>386.5</v>
      </c>
      <c r="O346" s="64">
        <f t="shared" si="56"/>
        <v>0</v>
      </c>
      <c r="P346" s="64">
        <f t="shared" si="53"/>
        <v>0</v>
      </c>
      <c r="Q346" s="65">
        <f t="shared" si="58"/>
        <v>364.49445116469883</v>
      </c>
    </row>
    <row r="347" spans="1:17" s="48" customFormat="1" ht="15" x14ac:dyDescent="0.2">
      <c r="A347" s="44"/>
      <c r="B347" s="45"/>
      <c r="C347" s="46"/>
      <c r="D347" s="46"/>
      <c r="E347" s="47"/>
      <c r="F347" s="47"/>
      <c r="G347" s="47"/>
      <c r="H347" s="47"/>
      <c r="I347" s="47"/>
      <c r="J347" s="53" t="str">
        <f t="shared" si="54"/>
        <v>no</v>
      </c>
      <c r="K347" s="64">
        <f t="shared" si="55"/>
        <v>0</v>
      </c>
      <c r="L347" s="64">
        <f t="shared" si="51"/>
        <v>0</v>
      </c>
      <c r="M347" s="64">
        <f t="shared" si="52"/>
        <v>0</v>
      </c>
      <c r="N347" s="65">
        <f t="shared" si="57"/>
        <v>386.5</v>
      </c>
      <c r="O347" s="64">
        <f t="shared" si="56"/>
        <v>0</v>
      </c>
      <c r="P347" s="64">
        <f t="shared" si="53"/>
        <v>0</v>
      </c>
      <c r="Q347" s="65">
        <f t="shared" si="58"/>
        <v>364.49445116469883</v>
      </c>
    </row>
    <row r="348" spans="1:17" s="48" customFormat="1" ht="15" x14ac:dyDescent="0.2">
      <c r="A348" s="44"/>
      <c r="B348" s="45"/>
      <c r="C348" s="46"/>
      <c r="D348" s="46"/>
      <c r="E348" s="47"/>
      <c r="F348" s="47"/>
      <c r="G348" s="47"/>
      <c r="H348" s="47"/>
      <c r="I348" s="47"/>
      <c r="J348" s="53" t="str">
        <f t="shared" si="54"/>
        <v>no</v>
      </c>
      <c r="K348" s="64">
        <f t="shared" si="55"/>
        <v>0</v>
      </c>
      <c r="L348" s="64">
        <f t="shared" si="51"/>
        <v>0</v>
      </c>
      <c r="M348" s="64">
        <f t="shared" si="52"/>
        <v>0</v>
      </c>
      <c r="N348" s="65">
        <f t="shared" si="57"/>
        <v>386.5</v>
      </c>
      <c r="O348" s="64">
        <f t="shared" si="56"/>
        <v>0</v>
      </c>
      <c r="P348" s="64">
        <f t="shared" si="53"/>
        <v>0</v>
      </c>
      <c r="Q348" s="65">
        <f t="shared" si="58"/>
        <v>364.49445116469883</v>
      </c>
    </row>
    <row r="349" spans="1:17" s="48" customFormat="1" ht="15" x14ac:dyDescent="0.2">
      <c r="A349" s="44"/>
      <c r="B349" s="45"/>
      <c r="C349" s="46"/>
      <c r="D349" s="46"/>
      <c r="E349" s="47"/>
      <c r="F349" s="47"/>
      <c r="G349" s="47"/>
      <c r="H349" s="47"/>
      <c r="I349" s="47"/>
      <c r="J349" s="53" t="str">
        <f t="shared" si="54"/>
        <v>no</v>
      </c>
      <c r="K349" s="64">
        <f t="shared" si="55"/>
        <v>0</v>
      </c>
      <c r="L349" s="64">
        <f t="shared" si="51"/>
        <v>0</v>
      </c>
      <c r="M349" s="64">
        <f t="shared" si="52"/>
        <v>0</v>
      </c>
      <c r="N349" s="65">
        <f t="shared" si="57"/>
        <v>386.5</v>
      </c>
      <c r="O349" s="64">
        <f t="shared" si="56"/>
        <v>0</v>
      </c>
      <c r="P349" s="64">
        <f t="shared" si="53"/>
        <v>0</v>
      </c>
      <c r="Q349" s="65">
        <f t="shared" si="58"/>
        <v>364.49445116469883</v>
      </c>
    </row>
    <row r="350" spans="1:17" s="48" customFormat="1" ht="15" x14ac:dyDescent="0.2">
      <c r="A350" s="44"/>
      <c r="B350" s="45"/>
      <c r="C350" s="46"/>
      <c r="D350" s="46"/>
      <c r="E350" s="47"/>
      <c r="F350" s="47"/>
      <c r="G350" s="47"/>
      <c r="H350" s="47"/>
      <c r="I350" s="47"/>
      <c r="J350" s="53" t="str">
        <f t="shared" si="54"/>
        <v>no</v>
      </c>
      <c r="K350" s="64">
        <f t="shared" si="55"/>
        <v>0</v>
      </c>
      <c r="L350" s="64">
        <f t="shared" si="51"/>
        <v>0</v>
      </c>
      <c r="M350" s="64">
        <f t="shared" si="52"/>
        <v>0</v>
      </c>
      <c r="N350" s="65">
        <f t="shared" si="57"/>
        <v>386.5</v>
      </c>
      <c r="O350" s="64">
        <f t="shared" si="56"/>
        <v>0</v>
      </c>
      <c r="P350" s="64">
        <f t="shared" si="53"/>
        <v>0</v>
      </c>
      <c r="Q350" s="65">
        <f t="shared" si="58"/>
        <v>364.49445116469883</v>
      </c>
    </row>
    <row r="351" spans="1:17" s="48" customFormat="1" ht="15" x14ac:dyDescent="0.2">
      <c r="A351" s="44"/>
      <c r="B351" s="45"/>
      <c r="C351" s="46"/>
      <c r="D351" s="46"/>
      <c r="E351" s="47"/>
      <c r="F351" s="47"/>
      <c r="G351" s="47"/>
      <c r="H351" s="47"/>
      <c r="I351" s="47"/>
      <c r="J351" s="53" t="str">
        <f t="shared" si="54"/>
        <v>no</v>
      </c>
      <c r="K351" s="64">
        <f t="shared" si="55"/>
        <v>0</v>
      </c>
      <c r="L351" s="64">
        <f t="shared" si="51"/>
        <v>0</v>
      </c>
      <c r="M351" s="64">
        <f t="shared" si="52"/>
        <v>0</v>
      </c>
      <c r="N351" s="65">
        <f t="shared" si="57"/>
        <v>386.5</v>
      </c>
      <c r="O351" s="64">
        <f t="shared" si="56"/>
        <v>0</v>
      </c>
      <c r="P351" s="64">
        <f t="shared" si="53"/>
        <v>0</v>
      </c>
      <c r="Q351" s="65">
        <f t="shared" si="58"/>
        <v>364.49445116469883</v>
      </c>
    </row>
    <row r="352" spans="1:17" s="48" customFormat="1" ht="15" x14ac:dyDescent="0.2">
      <c r="A352" s="44"/>
      <c r="B352" s="45"/>
      <c r="C352" s="46"/>
      <c r="D352" s="46"/>
      <c r="E352" s="47"/>
      <c r="F352" s="47"/>
      <c r="G352" s="47"/>
      <c r="H352" s="47"/>
      <c r="I352" s="47"/>
      <c r="J352" s="53" t="str">
        <f t="shared" si="54"/>
        <v>no</v>
      </c>
      <c r="K352" s="64">
        <f t="shared" si="55"/>
        <v>0</v>
      </c>
      <c r="L352" s="64">
        <f t="shared" si="51"/>
        <v>0</v>
      </c>
      <c r="M352" s="64">
        <f t="shared" si="52"/>
        <v>0</v>
      </c>
      <c r="N352" s="65">
        <f t="shared" si="57"/>
        <v>386.5</v>
      </c>
      <c r="O352" s="64">
        <f t="shared" si="56"/>
        <v>0</v>
      </c>
      <c r="P352" s="64">
        <f t="shared" si="53"/>
        <v>0</v>
      </c>
      <c r="Q352" s="65">
        <f t="shared" si="58"/>
        <v>364.49445116469883</v>
      </c>
    </row>
    <row r="353" spans="1:17" s="48" customFormat="1" ht="15" x14ac:dyDescent="0.2">
      <c r="A353" s="44"/>
      <c r="B353" s="45"/>
      <c r="C353" s="46"/>
      <c r="D353" s="46"/>
      <c r="E353" s="47"/>
      <c r="F353" s="47"/>
      <c r="G353" s="47"/>
      <c r="H353" s="47"/>
      <c r="I353" s="47"/>
      <c r="J353" s="53" t="str">
        <f t="shared" si="54"/>
        <v>no</v>
      </c>
      <c r="K353" s="64">
        <f t="shared" si="55"/>
        <v>0</v>
      </c>
      <c r="L353" s="64">
        <f t="shared" si="51"/>
        <v>0</v>
      </c>
      <c r="M353" s="64">
        <f t="shared" si="52"/>
        <v>0</v>
      </c>
      <c r="N353" s="65">
        <f t="shared" si="57"/>
        <v>386.5</v>
      </c>
      <c r="O353" s="64">
        <f t="shared" si="56"/>
        <v>0</v>
      </c>
      <c r="P353" s="64">
        <f t="shared" si="53"/>
        <v>0</v>
      </c>
      <c r="Q353" s="65">
        <f t="shared" si="58"/>
        <v>364.49445116469883</v>
      </c>
    </row>
    <row r="354" spans="1:17" s="48" customFormat="1" ht="15" x14ac:dyDescent="0.2">
      <c r="A354" s="44"/>
      <c r="B354" s="45"/>
      <c r="C354" s="46"/>
      <c r="D354" s="46"/>
      <c r="E354" s="47"/>
      <c r="F354" s="47"/>
      <c r="G354" s="47"/>
      <c r="H354" s="47"/>
      <c r="I354" s="47"/>
      <c r="J354" s="53" t="str">
        <f t="shared" si="54"/>
        <v>no</v>
      </c>
      <c r="K354" s="64">
        <f t="shared" si="55"/>
        <v>0</v>
      </c>
      <c r="L354" s="64">
        <f t="shared" si="51"/>
        <v>0</v>
      </c>
      <c r="M354" s="64">
        <f t="shared" si="52"/>
        <v>0</v>
      </c>
      <c r="N354" s="65">
        <f t="shared" si="57"/>
        <v>386.5</v>
      </c>
      <c r="O354" s="64">
        <f t="shared" si="56"/>
        <v>0</v>
      </c>
      <c r="P354" s="64">
        <f t="shared" si="53"/>
        <v>0</v>
      </c>
      <c r="Q354" s="65">
        <f t="shared" si="58"/>
        <v>364.49445116469883</v>
      </c>
    </row>
    <row r="355" spans="1:17" s="48" customFormat="1" ht="15" x14ac:dyDescent="0.2">
      <c r="A355" s="44"/>
      <c r="B355" s="45"/>
      <c r="C355" s="46"/>
      <c r="D355" s="46"/>
      <c r="E355" s="47"/>
      <c r="F355" s="47"/>
      <c r="G355" s="47"/>
      <c r="H355" s="47"/>
      <c r="I355" s="47"/>
      <c r="J355" s="53" t="str">
        <f t="shared" si="54"/>
        <v>no</v>
      </c>
      <c r="K355" s="64">
        <f t="shared" si="55"/>
        <v>0</v>
      </c>
      <c r="L355" s="64">
        <f t="shared" si="51"/>
        <v>0</v>
      </c>
      <c r="M355" s="64">
        <f t="shared" si="52"/>
        <v>0</v>
      </c>
      <c r="N355" s="65">
        <f t="shared" si="57"/>
        <v>386.5</v>
      </c>
      <c r="O355" s="64">
        <f t="shared" si="56"/>
        <v>0</v>
      </c>
      <c r="P355" s="64">
        <f t="shared" si="53"/>
        <v>0</v>
      </c>
      <c r="Q355" s="65">
        <f t="shared" si="58"/>
        <v>364.49445116469883</v>
      </c>
    </row>
    <row r="356" spans="1:17" s="48" customFormat="1" ht="15" x14ac:dyDescent="0.2">
      <c r="A356" s="44"/>
      <c r="B356" s="45"/>
      <c r="C356" s="46"/>
      <c r="D356" s="46"/>
      <c r="E356" s="47"/>
      <c r="F356" s="47"/>
      <c r="G356" s="47"/>
      <c r="H356" s="47"/>
      <c r="I356" s="47"/>
      <c r="J356" s="53" t="str">
        <f t="shared" si="54"/>
        <v>no</v>
      </c>
      <c r="K356" s="64">
        <f t="shared" si="55"/>
        <v>0</v>
      </c>
      <c r="L356" s="64">
        <f t="shared" si="51"/>
        <v>0</v>
      </c>
      <c r="M356" s="64">
        <f t="shared" si="52"/>
        <v>0</v>
      </c>
      <c r="N356" s="65">
        <f t="shared" si="57"/>
        <v>386.5</v>
      </c>
      <c r="O356" s="64">
        <f t="shared" si="56"/>
        <v>0</v>
      </c>
      <c r="P356" s="64">
        <f t="shared" si="53"/>
        <v>0</v>
      </c>
      <c r="Q356" s="65">
        <f t="shared" si="58"/>
        <v>364.49445116469883</v>
      </c>
    </row>
    <row r="357" spans="1:17" s="48" customFormat="1" ht="15" x14ac:dyDescent="0.2">
      <c r="A357" s="44"/>
      <c r="B357" s="45"/>
      <c r="C357" s="46"/>
      <c r="D357" s="46"/>
      <c r="E357" s="47"/>
      <c r="F357" s="47"/>
      <c r="G357" s="47"/>
      <c r="H357" s="47"/>
      <c r="I357" s="47"/>
      <c r="J357" s="53" t="str">
        <f t="shared" si="54"/>
        <v>no</v>
      </c>
      <c r="K357" s="64">
        <f t="shared" si="55"/>
        <v>0</v>
      </c>
      <c r="L357" s="64">
        <f t="shared" si="51"/>
        <v>0</v>
      </c>
      <c r="M357" s="64">
        <f t="shared" si="52"/>
        <v>0</v>
      </c>
      <c r="N357" s="65">
        <f t="shared" si="57"/>
        <v>386.5</v>
      </c>
      <c r="O357" s="64">
        <f t="shared" si="56"/>
        <v>0</v>
      </c>
      <c r="P357" s="64">
        <f t="shared" si="53"/>
        <v>0</v>
      </c>
      <c r="Q357" s="65">
        <f t="shared" si="58"/>
        <v>364.49445116469883</v>
      </c>
    </row>
    <row r="358" spans="1:17" s="48" customFormat="1" ht="15" x14ac:dyDescent="0.2">
      <c r="A358" s="44"/>
      <c r="B358" s="45"/>
      <c r="C358" s="46"/>
      <c r="D358" s="46"/>
      <c r="E358" s="47"/>
      <c r="F358" s="47"/>
      <c r="G358" s="47"/>
      <c r="H358" s="47"/>
      <c r="I358" s="47"/>
      <c r="J358" s="53" t="str">
        <f t="shared" si="54"/>
        <v>no</v>
      </c>
      <c r="K358" s="64">
        <f t="shared" si="55"/>
        <v>0</v>
      </c>
      <c r="L358" s="64">
        <f t="shared" si="51"/>
        <v>0</v>
      </c>
      <c r="M358" s="64">
        <f t="shared" si="52"/>
        <v>0</v>
      </c>
      <c r="N358" s="65">
        <f t="shared" si="57"/>
        <v>386.5</v>
      </c>
      <c r="O358" s="64">
        <f t="shared" si="56"/>
        <v>0</v>
      </c>
      <c r="P358" s="64">
        <f t="shared" si="53"/>
        <v>0</v>
      </c>
      <c r="Q358" s="65">
        <f t="shared" si="58"/>
        <v>364.49445116469883</v>
      </c>
    </row>
    <row r="359" spans="1:17" s="48" customFormat="1" ht="15" x14ac:dyDescent="0.2">
      <c r="A359" s="44"/>
      <c r="B359" s="45"/>
      <c r="C359" s="46"/>
      <c r="D359" s="46"/>
      <c r="E359" s="47"/>
      <c r="F359" s="47"/>
      <c r="G359" s="47"/>
      <c r="H359" s="47"/>
      <c r="I359" s="47"/>
      <c r="J359" s="53" t="str">
        <f t="shared" si="54"/>
        <v>no</v>
      </c>
      <c r="K359" s="64">
        <f t="shared" si="55"/>
        <v>0</v>
      </c>
      <c r="L359" s="64">
        <f t="shared" si="51"/>
        <v>0</v>
      </c>
      <c r="M359" s="64">
        <f t="shared" si="52"/>
        <v>0</v>
      </c>
      <c r="N359" s="65">
        <f t="shared" si="57"/>
        <v>386.5</v>
      </c>
      <c r="O359" s="64">
        <f t="shared" si="56"/>
        <v>0</v>
      </c>
      <c r="P359" s="64">
        <f t="shared" si="53"/>
        <v>0</v>
      </c>
      <c r="Q359" s="65">
        <f t="shared" si="58"/>
        <v>364.49445116469883</v>
      </c>
    </row>
    <row r="360" spans="1:17" s="48" customFormat="1" ht="15" x14ac:dyDescent="0.2">
      <c r="A360" s="44"/>
      <c r="B360" s="45"/>
      <c r="C360" s="46"/>
      <c r="D360" s="46"/>
      <c r="E360" s="47"/>
      <c r="F360" s="47"/>
      <c r="G360" s="47"/>
      <c r="H360" s="47"/>
      <c r="I360" s="47"/>
      <c r="J360" s="53" t="str">
        <f t="shared" si="54"/>
        <v>no</v>
      </c>
      <c r="K360" s="64">
        <f t="shared" si="55"/>
        <v>0</v>
      </c>
      <c r="L360" s="64">
        <f t="shared" si="51"/>
        <v>0</v>
      </c>
      <c r="M360" s="64">
        <f t="shared" si="52"/>
        <v>0</v>
      </c>
      <c r="N360" s="65">
        <f t="shared" si="57"/>
        <v>386.5</v>
      </c>
      <c r="O360" s="64">
        <f t="shared" si="56"/>
        <v>0</v>
      </c>
      <c r="P360" s="64">
        <f t="shared" si="53"/>
        <v>0</v>
      </c>
      <c r="Q360" s="65">
        <f t="shared" si="58"/>
        <v>364.49445116469883</v>
      </c>
    </row>
    <row r="361" spans="1:17" s="48" customFormat="1" ht="15" x14ac:dyDescent="0.2">
      <c r="A361" s="44"/>
      <c r="B361" s="45"/>
      <c r="C361" s="46"/>
      <c r="D361" s="46"/>
      <c r="E361" s="47"/>
      <c r="F361" s="47"/>
      <c r="G361" s="47"/>
      <c r="H361" s="47"/>
      <c r="I361" s="47"/>
      <c r="J361" s="53" t="str">
        <f t="shared" si="54"/>
        <v>no</v>
      </c>
      <c r="K361" s="64">
        <f t="shared" si="55"/>
        <v>0</v>
      </c>
      <c r="L361" s="64">
        <f t="shared" si="51"/>
        <v>0</v>
      </c>
      <c r="M361" s="64">
        <f t="shared" si="52"/>
        <v>0</v>
      </c>
      <c r="N361" s="65">
        <f t="shared" si="57"/>
        <v>386.5</v>
      </c>
      <c r="O361" s="64">
        <f t="shared" si="56"/>
        <v>0</v>
      </c>
      <c r="P361" s="64">
        <f t="shared" si="53"/>
        <v>0</v>
      </c>
      <c r="Q361" s="65">
        <f t="shared" si="58"/>
        <v>364.49445116469883</v>
      </c>
    </row>
    <row r="362" spans="1:17" s="48" customFormat="1" ht="15" x14ac:dyDescent="0.2">
      <c r="A362" s="44"/>
      <c r="B362" s="45"/>
      <c r="C362" s="46"/>
      <c r="D362" s="46"/>
      <c r="E362" s="47"/>
      <c r="F362" s="47"/>
      <c r="G362" s="47"/>
      <c r="H362" s="47"/>
      <c r="I362" s="47"/>
      <c r="J362" s="53" t="str">
        <f t="shared" si="54"/>
        <v>no</v>
      </c>
      <c r="K362" s="64">
        <f t="shared" si="55"/>
        <v>0</v>
      </c>
      <c r="L362" s="64">
        <f t="shared" si="51"/>
        <v>0</v>
      </c>
      <c r="M362" s="64">
        <f t="shared" si="52"/>
        <v>0</v>
      </c>
      <c r="N362" s="65">
        <f t="shared" si="57"/>
        <v>386.5</v>
      </c>
      <c r="O362" s="64">
        <f t="shared" si="56"/>
        <v>0</v>
      </c>
      <c r="P362" s="64">
        <f t="shared" si="53"/>
        <v>0</v>
      </c>
      <c r="Q362" s="65">
        <f t="shared" si="58"/>
        <v>364.49445116469883</v>
      </c>
    </row>
    <row r="363" spans="1:17" s="48" customFormat="1" ht="15" x14ac:dyDescent="0.2">
      <c r="A363" s="44"/>
      <c r="B363" s="45"/>
      <c r="C363" s="46"/>
      <c r="D363" s="46"/>
      <c r="E363" s="47"/>
      <c r="F363" s="47"/>
      <c r="G363" s="47"/>
      <c r="H363" s="47"/>
      <c r="I363" s="47"/>
      <c r="J363" s="53" t="str">
        <f t="shared" si="54"/>
        <v>no</v>
      </c>
      <c r="K363" s="64">
        <f t="shared" si="55"/>
        <v>0</v>
      </c>
      <c r="L363" s="64">
        <f t="shared" si="51"/>
        <v>0</v>
      </c>
      <c r="M363" s="64">
        <f t="shared" si="52"/>
        <v>0</v>
      </c>
      <c r="N363" s="65">
        <f t="shared" si="57"/>
        <v>386.5</v>
      </c>
      <c r="O363" s="64">
        <f t="shared" si="56"/>
        <v>0</v>
      </c>
      <c r="P363" s="64">
        <f t="shared" si="53"/>
        <v>0</v>
      </c>
      <c r="Q363" s="65">
        <f t="shared" si="58"/>
        <v>364.49445116469883</v>
      </c>
    </row>
    <row r="364" spans="1:17" s="48" customFormat="1" ht="15" x14ac:dyDescent="0.2">
      <c r="A364" s="44"/>
      <c r="B364" s="45"/>
      <c r="C364" s="46"/>
      <c r="D364" s="46"/>
      <c r="E364" s="47"/>
      <c r="F364" s="47"/>
      <c r="G364" s="47"/>
      <c r="H364" s="47"/>
      <c r="I364" s="47"/>
      <c r="J364" s="53" t="str">
        <f t="shared" si="54"/>
        <v>no</v>
      </c>
      <c r="K364" s="64">
        <f t="shared" si="55"/>
        <v>0</v>
      </c>
      <c r="L364" s="64">
        <f t="shared" si="51"/>
        <v>0</v>
      </c>
      <c r="M364" s="64">
        <f t="shared" si="52"/>
        <v>0</v>
      </c>
      <c r="N364" s="65">
        <f t="shared" si="57"/>
        <v>386.5</v>
      </c>
      <c r="O364" s="64">
        <f t="shared" si="56"/>
        <v>0</v>
      </c>
      <c r="P364" s="64">
        <f t="shared" si="53"/>
        <v>0</v>
      </c>
      <c r="Q364" s="65">
        <f t="shared" si="58"/>
        <v>364.49445116469883</v>
      </c>
    </row>
    <row r="365" spans="1:17" s="48" customFormat="1" ht="15" x14ac:dyDescent="0.2">
      <c r="A365" s="44"/>
      <c r="B365" s="45"/>
      <c r="C365" s="46"/>
      <c r="D365" s="46"/>
      <c r="E365" s="47"/>
      <c r="F365" s="47"/>
      <c r="G365" s="47"/>
      <c r="H365" s="47"/>
      <c r="I365" s="47"/>
      <c r="J365" s="53" t="str">
        <f t="shared" si="54"/>
        <v>no</v>
      </c>
      <c r="K365" s="64">
        <f t="shared" si="55"/>
        <v>0</v>
      </c>
      <c r="L365" s="64">
        <f t="shared" si="51"/>
        <v>0</v>
      </c>
      <c r="M365" s="64">
        <f t="shared" si="52"/>
        <v>0</v>
      </c>
      <c r="N365" s="65">
        <f t="shared" si="57"/>
        <v>386.5</v>
      </c>
      <c r="O365" s="64">
        <f t="shared" si="56"/>
        <v>0</v>
      </c>
      <c r="P365" s="64">
        <f t="shared" si="53"/>
        <v>0</v>
      </c>
      <c r="Q365" s="65">
        <f t="shared" si="58"/>
        <v>364.49445116469883</v>
      </c>
    </row>
    <row r="366" spans="1:17" s="48" customFormat="1" ht="15" x14ac:dyDescent="0.2">
      <c r="A366" s="44"/>
      <c r="B366" s="45"/>
      <c r="C366" s="46"/>
      <c r="D366" s="46"/>
      <c r="E366" s="47"/>
      <c r="F366" s="47"/>
      <c r="G366" s="47"/>
      <c r="H366" s="47"/>
      <c r="I366" s="47"/>
      <c r="J366" s="53" t="str">
        <f t="shared" si="54"/>
        <v>no</v>
      </c>
      <c r="K366" s="64">
        <f t="shared" si="55"/>
        <v>0</v>
      </c>
      <c r="L366" s="64">
        <f t="shared" si="51"/>
        <v>0</v>
      </c>
      <c r="M366" s="64">
        <f t="shared" si="52"/>
        <v>0</v>
      </c>
      <c r="N366" s="65">
        <f t="shared" si="57"/>
        <v>386.5</v>
      </c>
      <c r="O366" s="64">
        <f t="shared" si="56"/>
        <v>0</v>
      </c>
      <c r="P366" s="64">
        <f t="shared" si="53"/>
        <v>0</v>
      </c>
      <c r="Q366" s="65">
        <f t="shared" si="58"/>
        <v>364.49445116469883</v>
      </c>
    </row>
    <row r="367" spans="1:17" s="48" customFormat="1" ht="15" x14ac:dyDescent="0.2">
      <c r="A367" s="44"/>
      <c r="B367" s="45"/>
      <c r="C367" s="46"/>
      <c r="D367" s="46"/>
      <c r="E367" s="47"/>
      <c r="F367" s="47"/>
      <c r="G367" s="47"/>
      <c r="H367" s="47"/>
      <c r="I367" s="47"/>
      <c r="J367" s="53" t="str">
        <f t="shared" si="54"/>
        <v>no</v>
      </c>
      <c r="K367" s="64">
        <f t="shared" si="55"/>
        <v>0</v>
      </c>
      <c r="L367" s="64">
        <f t="shared" si="51"/>
        <v>0</v>
      </c>
      <c r="M367" s="64">
        <f t="shared" si="52"/>
        <v>0</v>
      </c>
      <c r="N367" s="65">
        <f t="shared" si="57"/>
        <v>386.5</v>
      </c>
      <c r="O367" s="64">
        <f t="shared" si="56"/>
        <v>0</v>
      </c>
      <c r="P367" s="64">
        <f t="shared" si="53"/>
        <v>0</v>
      </c>
      <c r="Q367" s="65">
        <f t="shared" si="58"/>
        <v>364.49445116469883</v>
      </c>
    </row>
    <row r="368" spans="1:17" s="48" customFormat="1" ht="15" x14ac:dyDescent="0.2">
      <c r="A368" s="44"/>
      <c r="B368" s="45"/>
      <c r="C368" s="46"/>
      <c r="D368" s="46"/>
      <c r="E368" s="47"/>
      <c r="F368" s="47"/>
      <c r="G368" s="47"/>
      <c r="H368" s="47"/>
      <c r="I368" s="47"/>
      <c r="J368" s="53" t="str">
        <f t="shared" si="54"/>
        <v>no</v>
      </c>
      <c r="K368" s="64">
        <f t="shared" si="55"/>
        <v>0</v>
      </c>
      <c r="L368" s="64">
        <f t="shared" si="51"/>
        <v>0</v>
      </c>
      <c r="M368" s="64">
        <f t="shared" si="52"/>
        <v>0</v>
      </c>
      <c r="N368" s="65">
        <f t="shared" si="57"/>
        <v>386.5</v>
      </c>
      <c r="O368" s="64">
        <f t="shared" si="56"/>
        <v>0</v>
      </c>
      <c r="P368" s="64">
        <f t="shared" si="53"/>
        <v>0</v>
      </c>
      <c r="Q368" s="65">
        <f t="shared" si="58"/>
        <v>364.49445116469883</v>
      </c>
    </row>
    <row r="369" spans="1:17" s="48" customFormat="1" ht="15" x14ac:dyDescent="0.2">
      <c r="A369" s="44"/>
      <c r="B369" s="45"/>
      <c r="C369" s="46"/>
      <c r="D369" s="46"/>
      <c r="E369" s="47"/>
      <c r="F369" s="47"/>
      <c r="G369" s="47"/>
      <c r="H369" s="47"/>
      <c r="I369" s="47"/>
      <c r="J369" s="53" t="str">
        <f t="shared" si="54"/>
        <v>no</v>
      </c>
      <c r="K369" s="64">
        <f t="shared" si="55"/>
        <v>0</v>
      </c>
      <c r="L369" s="64">
        <f t="shared" si="51"/>
        <v>0</v>
      </c>
      <c r="M369" s="64">
        <f t="shared" si="52"/>
        <v>0</v>
      </c>
      <c r="N369" s="65">
        <f t="shared" si="57"/>
        <v>386.5</v>
      </c>
      <c r="O369" s="64">
        <f t="shared" si="56"/>
        <v>0</v>
      </c>
      <c r="P369" s="64">
        <f t="shared" si="53"/>
        <v>0</v>
      </c>
      <c r="Q369" s="65">
        <f t="shared" si="58"/>
        <v>364.49445116469883</v>
      </c>
    </row>
    <row r="370" spans="1:17" s="48" customFormat="1" ht="15" x14ac:dyDescent="0.2">
      <c r="A370" s="44"/>
      <c r="B370" s="45"/>
      <c r="C370" s="46"/>
      <c r="D370" s="46"/>
      <c r="E370" s="47"/>
      <c r="F370" s="47"/>
      <c r="G370" s="47"/>
      <c r="H370" s="47"/>
      <c r="I370" s="47"/>
      <c r="J370" s="53" t="str">
        <f t="shared" si="54"/>
        <v>no</v>
      </c>
      <c r="K370" s="64">
        <f t="shared" si="55"/>
        <v>0</v>
      </c>
      <c r="L370" s="64">
        <f t="shared" si="51"/>
        <v>0</v>
      </c>
      <c r="M370" s="64">
        <f t="shared" si="52"/>
        <v>0</v>
      </c>
      <c r="N370" s="65">
        <f t="shared" si="57"/>
        <v>386.5</v>
      </c>
      <c r="O370" s="64">
        <f t="shared" si="56"/>
        <v>0</v>
      </c>
      <c r="P370" s="64">
        <f t="shared" si="53"/>
        <v>0</v>
      </c>
      <c r="Q370" s="65">
        <f t="shared" si="58"/>
        <v>364.49445116469883</v>
      </c>
    </row>
    <row r="371" spans="1:17" s="48" customFormat="1" ht="15" x14ac:dyDescent="0.2">
      <c r="A371" s="44"/>
      <c r="B371" s="45"/>
      <c r="C371" s="46"/>
      <c r="D371" s="46"/>
      <c r="E371" s="47"/>
      <c r="F371" s="47"/>
      <c r="G371" s="47"/>
      <c r="H371" s="47"/>
      <c r="I371" s="47"/>
      <c r="J371" s="53" t="str">
        <f t="shared" si="54"/>
        <v>no</v>
      </c>
      <c r="K371" s="64">
        <f t="shared" si="55"/>
        <v>0</v>
      </c>
      <c r="L371" s="64">
        <f t="shared" si="51"/>
        <v>0</v>
      </c>
      <c r="M371" s="64">
        <f t="shared" si="52"/>
        <v>0</v>
      </c>
      <c r="N371" s="65">
        <f t="shared" si="57"/>
        <v>386.5</v>
      </c>
      <c r="O371" s="64">
        <f t="shared" si="56"/>
        <v>0</v>
      </c>
      <c r="P371" s="64">
        <f t="shared" si="53"/>
        <v>0</v>
      </c>
      <c r="Q371" s="65">
        <f t="shared" si="58"/>
        <v>364.49445116469883</v>
      </c>
    </row>
    <row r="372" spans="1:17" s="48" customFormat="1" ht="15" x14ac:dyDescent="0.2">
      <c r="A372" s="44"/>
      <c r="B372" s="45"/>
      <c r="C372" s="46"/>
      <c r="D372" s="46"/>
      <c r="E372" s="47"/>
      <c r="F372" s="47"/>
      <c r="G372" s="47"/>
      <c r="H372" s="47"/>
      <c r="I372" s="47"/>
      <c r="J372" s="53" t="str">
        <f t="shared" si="54"/>
        <v>no</v>
      </c>
      <c r="K372" s="64">
        <f t="shared" si="55"/>
        <v>0</v>
      </c>
      <c r="L372" s="64">
        <f t="shared" si="51"/>
        <v>0</v>
      </c>
      <c r="M372" s="64">
        <f t="shared" si="52"/>
        <v>0</v>
      </c>
      <c r="N372" s="65">
        <f t="shared" si="57"/>
        <v>386.5</v>
      </c>
      <c r="O372" s="64">
        <f t="shared" si="56"/>
        <v>0</v>
      </c>
      <c r="P372" s="64">
        <f t="shared" si="53"/>
        <v>0</v>
      </c>
      <c r="Q372" s="65">
        <f t="shared" si="58"/>
        <v>364.49445116469883</v>
      </c>
    </row>
    <row r="373" spans="1:17" s="48" customFormat="1" ht="15" x14ac:dyDescent="0.2">
      <c r="A373" s="44"/>
      <c r="B373" s="45"/>
      <c r="C373" s="46"/>
      <c r="D373" s="46"/>
      <c r="E373" s="47"/>
      <c r="F373" s="47"/>
      <c r="G373" s="47"/>
      <c r="H373" s="47"/>
      <c r="I373" s="47"/>
      <c r="J373" s="53" t="str">
        <f t="shared" si="54"/>
        <v>no</v>
      </c>
      <c r="K373" s="64">
        <f t="shared" si="55"/>
        <v>0</v>
      </c>
      <c r="L373" s="64">
        <f t="shared" si="51"/>
        <v>0</v>
      </c>
      <c r="M373" s="64">
        <f t="shared" si="52"/>
        <v>0</v>
      </c>
      <c r="N373" s="65">
        <f t="shared" si="57"/>
        <v>386.5</v>
      </c>
      <c r="O373" s="64">
        <f t="shared" si="56"/>
        <v>0</v>
      </c>
      <c r="P373" s="64">
        <f t="shared" si="53"/>
        <v>0</v>
      </c>
      <c r="Q373" s="65">
        <f t="shared" si="58"/>
        <v>364.49445116469883</v>
      </c>
    </row>
    <row r="374" spans="1:17" s="48" customFormat="1" ht="15" x14ac:dyDescent="0.2">
      <c r="A374" s="44"/>
      <c r="B374" s="45"/>
      <c r="C374" s="46"/>
      <c r="D374" s="46"/>
      <c r="E374" s="47"/>
      <c r="F374" s="47"/>
      <c r="G374" s="47"/>
      <c r="H374" s="47"/>
      <c r="I374" s="47"/>
      <c r="J374" s="53" t="str">
        <f t="shared" si="54"/>
        <v>no</v>
      </c>
      <c r="K374" s="64">
        <f t="shared" si="55"/>
        <v>0</v>
      </c>
      <c r="L374" s="64">
        <f t="shared" si="51"/>
        <v>0</v>
      </c>
      <c r="M374" s="64">
        <f t="shared" si="52"/>
        <v>0</v>
      </c>
      <c r="N374" s="65">
        <f t="shared" si="57"/>
        <v>386.5</v>
      </c>
      <c r="O374" s="64">
        <f t="shared" si="56"/>
        <v>0</v>
      </c>
      <c r="P374" s="64">
        <f t="shared" si="53"/>
        <v>0</v>
      </c>
      <c r="Q374" s="65">
        <f t="shared" si="58"/>
        <v>364.49445116469883</v>
      </c>
    </row>
    <row r="375" spans="1:17" s="48" customFormat="1" ht="15" x14ac:dyDescent="0.2">
      <c r="A375" s="44"/>
      <c r="B375" s="45"/>
      <c r="C375" s="46"/>
      <c r="D375" s="46"/>
      <c r="E375" s="47"/>
      <c r="F375" s="47"/>
      <c r="G375" s="47"/>
      <c r="H375" s="47"/>
      <c r="I375" s="47"/>
      <c r="J375" s="53" t="str">
        <f t="shared" si="54"/>
        <v>no</v>
      </c>
      <c r="K375" s="64">
        <f t="shared" si="55"/>
        <v>0</v>
      </c>
      <c r="L375" s="64">
        <f t="shared" si="51"/>
        <v>0</v>
      </c>
      <c r="M375" s="64">
        <f t="shared" si="52"/>
        <v>0</v>
      </c>
      <c r="N375" s="65">
        <f t="shared" si="57"/>
        <v>386.5</v>
      </c>
      <c r="O375" s="64">
        <f t="shared" si="56"/>
        <v>0</v>
      </c>
      <c r="P375" s="64">
        <f t="shared" si="53"/>
        <v>0</v>
      </c>
      <c r="Q375" s="65">
        <f t="shared" si="58"/>
        <v>364.49445116469883</v>
      </c>
    </row>
    <row r="376" spans="1:17" s="48" customFormat="1" ht="15" x14ac:dyDescent="0.2">
      <c r="A376" s="44"/>
      <c r="B376" s="45"/>
      <c r="C376" s="46"/>
      <c r="D376" s="46"/>
      <c r="E376" s="47"/>
      <c r="F376" s="47"/>
      <c r="G376" s="47"/>
      <c r="H376" s="47"/>
      <c r="I376" s="47"/>
      <c r="J376" s="53" t="str">
        <f t="shared" si="54"/>
        <v>no</v>
      </c>
      <c r="K376" s="64">
        <f t="shared" si="55"/>
        <v>0</v>
      </c>
      <c r="L376" s="64">
        <f t="shared" ref="L376:L439" si="59">IF(ISBLANK(I376),0,IF($J376="no",0,IF($I376="No",-(($G376-1)*($C$4*$E376)),$C$4*$E376*(1-$C$6))))</f>
        <v>0</v>
      </c>
      <c r="M376" s="64">
        <f t="shared" ref="M376:M439" si="60">IF($J376="yes",($G376-1)*$C$4*$E376,0)</f>
        <v>0</v>
      </c>
      <c r="N376" s="65">
        <f t="shared" si="57"/>
        <v>386.5</v>
      </c>
      <c r="O376" s="64">
        <f t="shared" si="56"/>
        <v>0</v>
      </c>
      <c r="P376" s="64">
        <f t="shared" ref="P376:P439" si="61">IF(ISBLANK(I376),0,IF(L376&lt;0,-O376,IF(L376=0,0,((O376/($G376-1))*(1-$C$6)))))</f>
        <v>0</v>
      </c>
      <c r="Q376" s="65">
        <f t="shared" si="58"/>
        <v>364.49445116469883</v>
      </c>
    </row>
    <row r="377" spans="1:17" s="48" customFormat="1" ht="15" x14ac:dyDescent="0.2">
      <c r="A377" s="44"/>
      <c r="B377" s="45"/>
      <c r="C377" s="46"/>
      <c r="D377" s="46"/>
      <c r="E377" s="47"/>
      <c r="F377" s="47"/>
      <c r="G377" s="47"/>
      <c r="H377" s="47"/>
      <c r="I377" s="47"/>
      <c r="J377" s="53" t="str">
        <f t="shared" si="54"/>
        <v>no</v>
      </c>
      <c r="K377" s="64">
        <f t="shared" si="55"/>
        <v>0</v>
      </c>
      <c r="L377" s="64">
        <f t="shared" si="59"/>
        <v>0</v>
      </c>
      <c r="M377" s="64">
        <f t="shared" si="60"/>
        <v>0</v>
      </c>
      <c r="N377" s="65">
        <f t="shared" si="57"/>
        <v>386.5</v>
      </c>
      <c r="O377" s="64">
        <f t="shared" si="56"/>
        <v>0</v>
      </c>
      <c r="P377" s="64">
        <f t="shared" si="61"/>
        <v>0</v>
      </c>
      <c r="Q377" s="65">
        <f t="shared" si="58"/>
        <v>364.49445116469883</v>
      </c>
    </row>
    <row r="378" spans="1:17" s="48" customFormat="1" ht="15" x14ac:dyDescent="0.2">
      <c r="A378" s="44"/>
      <c r="B378" s="45"/>
      <c r="C378" s="46"/>
      <c r="D378" s="46"/>
      <c r="E378" s="47"/>
      <c r="F378" s="47"/>
      <c r="G378" s="47"/>
      <c r="H378" s="47"/>
      <c r="I378" s="47"/>
      <c r="J378" s="53" t="str">
        <f t="shared" si="54"/>
        <v>no</v>
      </c>
      <c r="K378" s="64">
        <f t="shared" si="55"/>
        <v>0</v>
      </c>
      <c r="L378" s="64">
        <f t="shared" si="59"/>
        <v>0</v>
      </c>
      <c r="M378" s="64">
        <f t="shared" si="60"/>
        <v>0</v>
      </c>
      <c r="N378" s="65">
        <f t="shared" si="57"/>
        <v>386.5</v>
      </c>
      <c r="O378" s="64">
        <f t="shared" si="56"/>
        <v>0</v>
      </c>
      <c r="P378" s="64">
        <f t="shared" si="61"/>
        <v>0</v>
      </c>
      <c r="Q378" s="65">
        <f t="shared" si="58"/>
        <v>364.49445116469883</v>
      </c>
    </row>
    <row r="379" spans="1:17" s="48" customFormat="1" ht="15" x14ac:dyDescent="0.2">
      <c r="A379" s="44"/>
      <c r="B379" s="45"/>
      <c r="C379" s="46"/>
      <c r="D379" s="46"/>
      <c r="E379" s="47"/>
      <c r="F379" s="47"/>
      <c r="G379" s="47"/>
      <c r="H379" s="47"/>
      <c r="I379" s="47"/>
      <c r="J379" s="53" t="str">
        <f t="shared" si="54"/>
        <v>no</v>
      </c>
      <c r="K379" s="64">
        <f t="shared" si="55"/>
        <v>0</v>
      </c>
      <c r="L379" s="64">
        <f t="shared" si="59"/>
        <v>0</v>
      </c>
      <c r="M379" s="64">
        <f t="shared" si="60"/>
        <v>0</v>
      </c>
      <c r="N379" s="65">
        <f t="shared" si="57"/>
        <v>386.5</v>
      </c>
      <c r="O379" s="64">
        <f t="shared" si="56"/>
        <v>0</v>
      </c>
      <c r="P379" s="64">
        <f t="shared" si="61"/>
        <v>0</v>
      </c>
      <c r="Q379" s="65">
        <f t="shared" si="58"/>
        <v>364.49445116469883</v>
      </c>
    </row>
    <row r="380" spans="1:17" s="48" customFormat="1" ht="15" x14ac:dyDescent="0.2">
      <c r="A380" s="44"/>
      <c r="B380" s="45"/>
      <c r="C380" s="46"/>
      <c r="D380" s="46"/>
      <c r="E380" s="47"/>
      <c r="F380" s="47"/>
      <c r="G380" s="47"/>
      <c r="H380" s="47"/>
      <c r="I380" s="47"/>
      <c r="J380" s="53" t="str">
        <f t="shared" si="54"/>
        <v>no</v>
      </c>
      <c r="K380" s="64">
        <f t="shared" si="55"/>
        <v>0</v>
      </c>
      <c r="L380" s="64">
        <f t="shared" si="59"/>
        <v>0</v>
      </c>
      <c r="M380" s="64">
        <f t="shared" si="60"/>
        <v>0</v>
      </c>
      <c r="N380" s="65">
        <f t="shared" si="57"/>
        <v>386.5</v>
      </c>
      <c r="O380" s="64">
        <f t="shared" si="56"/>
        <v>0</v>
      </c>
      <c r="P380" s="64">
        <f t="shared" si="61"/>
        <v>0</v>
      </c>
      <c r="Q380" s="65">
        <f t="shared" si="58"/>
        <v>364.49445116469883</v>
      </c>
    </row>
    <row r="381" spans="1:17" s="48" customFormat="1" ht="15" x14ac:dyDescent="0.2">
      <c r="A381" s="44"/>
      <c r="B381" s="45"/>
      <c r="C381" s="46"/>
      <c r="D381" s="46"/>
      <c r="E381" s="47"/>
      <c r="F381" s="47"/>
      <c r="G381" s="47"/>
      <c r="H381" s="47"/>
      <c r="I381" s="47"/>
      <c r="J381" s="53" t="str">
        <f t="shared" si="54"/>
        <v>no</v>
      </c>
      <c r="K381" s="64">
        <f t="shared" si="55"/>
        <v>0</v>
      </c>
      <c r="L381" s="64">
        <f t="shared" si="59"/>
        <v>0</v>
      </c>
      <c r="M381" s="64">
        <f t="shared" si="60"/>
        <v>0</v>
      </c>
      <c r="N381" s="65">
        <f t="shared" si="57"/>
        <v>386.5</v>
      </c>
      <c r="O381" s="64">
        <f t="shared" si="56"/>
        <v>0</v>
      </c>
      <c r="P381" s="64">
        <f t="shared" si="61"/>
        <v>0</v>
      </c>
      <c r="Q381" s="65">
        <f t="shared" si="58"/>
        <v>364.49445116469883</v>
      </c>
    </row>
    <row r="382" spans="1:17" s="48" customFormat="1" ht="15" x14ac:dyDescent="0.2">
      <c r="A382" s="44"/>
      <c r="B382" s="45"/>
      <c r="C382" s="46"/>
      <c r="D382" s="46"/>
      <c r="E382" s="47"/>
      <c r="F382" s="47"/>
      <c r="G382" s="47"/>
      <c r="H382" s="47"/>
      <c r="I382" s="47"/>
      <c r="J382" s="53" t="str">
        <f t="shared" si="54"/>
        <v>no</v>
      </c>
      <c r="K382" s="64">
        <f t="shared" si="55"/>
        <v>0</v>
      </c>
      <c r="L382" s="64">
        <f t="shared" si="59"/>
        <v>0</v>
      </c>
      <c r="M382" s="64">
        <f t="shared" si="60"/>
        <v>0</v>
      </c>
      <c r="N382" s="65">
        <f t="shared" si="57"/>
        <v>386.5</v>
      </c>
      <c r="O382" s="64">
        <f t="shared" si="56"/>
        <v>0</v>
      </c>
      <c r="P382" s="64">
        <f t="shared" si="61"/>
        <v>0</v>
      </c>
      <c r="Q382" s="65">
        <f t="shared" si="58"/>
        <v>364.49445116469883</v>
      </c>
    </row>
    <row r="383" spans="1:17" s="48" customFormat="1" ht="15" x14ac:dyDescent="0.2">
      <c r="A383" s="44"/>
      <c r="B383" s="45"/>
      <c r="C383" s="46"/>
      <c r="D383" s="46"/>
      <c r="E383" s="47"/>
      <c r="F383" s="47"/>
      <c r="G383" s="47"/>
      <c r="H383" s="47"/>
      <c r="I383" s="47"/>
      <c r="J383" s="53" t="str">
        <f t="shared" si="54"/>
        <v>no</v>
      </c>
      <c r="K383" s="64">
        <f t="shared" si="55"/>
        <v>0</v>
      </c>
      <c r="L383" s="64">
        <f t="shared" si="59"/>
        <v>0</v>
      </c>
      <c r="M383" s="64">
        <f t="shared" si="60"/>
        <v>0</v>
      </c>
      <c r="N383" s="65">
        <f t="shared" si="57"/>
        <v>386.5</v>
      </c>
      <c r="O383" s="64">
        <f t="shared" si="56"/>
        <v>0</v>
      </c>
      <c r="P383" s="64">
        <f t="shared" si="61"/>
        <v>0</v>
      </c>
      <c r="Q383" s="65">
        <f t="shared" si="58"/>
        <v>364.49445116469883</v>
      </c>
    </row>
    <row r="384" spans="1:17" s="48" customFormat="1" ht="15" x14ac:dyDescent="0.2">
      <c r="A384" s="44"/>
      <c r="B384" s="45"/>
      <c r="C384" s="46"/>
      <c r="D384" s="46"/>
      <c r="E384" s="47"/>
      <c r="F384" s="47"/>
      <c r="G384" s="47"/>
      <c r="H384" s="47"/>
      <c r="I384" s="47"/>
      <c r="J384" s="53" t="str">
        <f t="shared" si="54"/>
        <v>no</v>
      </c>
      <c r="K384" s="64">
        <f t="shared" si="55"/>
        <v>0</v>
      </c>
      <c r="L384" s="64">
        <f t="shared" si="59"/>
        <v>0</v>
      </c>
      <c r="M384" s="64">
        <f t="shared" si="60"/>
        <v>0</v>
      </c>
      <c r="N384" s="65">
        <f t="shared" si="57"/>
        <v>386.5</v>
      </c>
      <c r="O384" s="64">
        <f t="shared" si="56"/>
        <v>0</v>
      </c>
      <c r="P384" s="64">
        <f t="shared" si="61"/>
        <v>0</v>
      </c>
      <c r="Q384" s="65">
        <f t="shared" si="58"/>
        <v>364.49445116469883</v>
      </c>
    </row>
    <row r="385" spans="1:17" s="48" customFormat="1" ht="15" x14ac:dyDescent="0.2">
      <c r="A385" s="44"/>
      <c r="B385" s="45"/>
      <c r="C385" s="46"/>
      <c r="D385" s="46"/>
      <c r="E385" s="47"/>
      <c r="F385" s="47"/>
      <c r="G385" s="47"/>
      <c r="H385" s="47"/>
      <c r="I385" s="47"/>
      <c r="J385" s="53" t="str">
        <f t="shared" si="54"/>
        <v>no</v>
      </c>
      <c r="K385" s="64">
        <f t="shared" si="55"/>
        <v>0</v>
      </c>
      <c r="L385" s="64">
        <f t="shared" si="59"/>
        <v>0</v>
      </c>
      <c r="M385" s="64">
        <f t="shared" si="60"/>
        <v>0</v>
      </c>
      <c r="N385" s="65">
        <f t="shared" si="57"/>
        <v>386.5</v>
      </c>
      <c r="O385" s="64">
        <f t="shared" si="56"/>
        <v>0</v>
      </c>
      <c r="P385" s="64">
        <f t="shared" si="61"/>
        <v>0</v>
      </c>
      <c r="Q385" s="65">
        <f t="shared" si="58"/>
        <v>364.49445116469883</v>
      </c>
    </row>
    <row r="386" spans="1:17" s="48" customFormat="1" ht="15" x14ac:dyDescent="0.2">
      <c r="A386" s="44"/>
      <c r="B386" s="45"/>
      <c r="C386" s="46"/>
      <c r="D386" s="46"/>
      <c r="E386" s="47"/>
      <c r="F386" s="47"/>
      <c r="G386" s="47"/>
      <c r="H386" s="47"/>
      <c r="I386" s="47"/>
      <c r="J386" s="53" t="str">
        <f t="shared" si="54"/>
        <v>no</v>
      </c>
      <c r="K386" s="64">
        <f t="shared" si="55"/>
        <v>0</v>
      </c>
      <c r="L386" s="64">
        <f t="shared" si="59"/>
        <v>0</v>
      </c>
      <c r="M386" s="64">
        <f t="shared" si="60"/>
        <v>0</v>
      </c>
      <c r="N386" s="65">
        <f t="shared" si="57"/>
        <v>386.5</v>
      </c>
      <c r="O386" s="64">
        <f t="shared" si="56"/>
        <v>0</v>
      </c>
      <c r="P386" s="64">
        <f t="shared" si="61"/>
        <v>0</v>
      </c>
      <c r="Q386" s="65">
        <f t="shared" si="58"/>
        <v>364.49445116469883</v>
      </c>
    </row>
    <row r="387" spans="1:17" s="48" customFormat="1" ht="15" x14ac:dyDescent="0.2">
      <c r="A387" s="44"/>
      <c r="B387" s="45"/>
      <c r="C387" s="46"/>
      <c r="D387" s="46"/>
      <c r="E387" s="47"/>
      <c r="F387" s="47"/>
      <c r="G387" s="47"/>
      <c r="H387" s="47"/>
      <c r="I387" s="47"/>
      <c r="J387" s="53" t="str">
        <f t="shared" si="54"/>
        <v>no</v>
      </c>
      <c r="K387" s="64">
        <f t="shared" si="55"/>
        <v>0</v>
      </c>
      <c r="L387" s="64">
        <f t="shared" si="59"/>
        <v>0</v>
      </c>
      <c r="M387" s="64">
        <f t="shared" si="60"/>
        <v>0</v>
      </c>
      <c r="N387" s="65">
        <f t="shared" si="57"/>
        <v>386.5</v>
      </c>
      <c r="O387" s="64">
        <f t="shared" si="56"/>
        <v>0</v>
      </c>
      <c r="P387" s="64">
        <f t="shared" si="61"/>
        <v>0</v>
      </c>
      <c r="Q387" s="65">
        <f t="shared" si="58"/>
        <v>364.49445116469883</v>
      </c>
    </row>
    <row r="388" spans="1:17" s="48" customFormat="1" ht="15" x14ac:dyDescent="0.2">
      <c r="A388" s="44"/>
      <c r="B388" s="45"/>
      <c r="C388" s="46"/>
      <c r="D388" s="46"/>
      <c r="E388" s="47"/>
      <c r="F388" s="47"/>
      <c r="G388" s="47"/>
      <c r="H388" s="47"/>
      <c r="I388" s="47"/>
      <c r="J388" s="53" t="str">
        <f t="shared" si="54"/>
        <v>no</v>
      </c>
      <c r="K388" s="64">
        <f t="shared" si="55"/>
        <v>0</v>
      </c>
      <c r="L388" s="64">
        <f t="shared" si="59"/>
        <v>0</v>
      </c>
      <c r="M388" s="64">
        <f t="shared" si="60"/>
        <v>0</v>
      </c>
      <c r="N388" s="65">
        <f t="shared" si="57"/>
        <v>386.5</v>
      </c>
      <c r="O388" s="64">
        <f t="shared" si="56"/>
        <v>0</v>
      </c>
      <c r="P388" s="64">
        <f t="shared" si="61"/>
        <v>0</v>
      </c>
      <c r="Q388" s="65">
        <f t="shared" si="58"/>
        <v>364.49445116469883</v>
      </c>
    </row>
    <row r="389" spans="1:17" s="48" customFormat="1" ht="15" x14ac:dyDescent="0.2">
      <c r="A389" s="44"/>
      <c r="B389" s="45"/>
      <c r="C389" s="46"/>
      <c r="D389" s="46"/>
      <c r="E389" s="47"/>
      <c r="F389" s="47"/>
      <c r="G389" s="47"/>
      <c r="H389" s="47"/>
      <c r="I389" s="47"/>
      <c r="J389" s="53" t="str">
        <f t="shared" ref="J389:J452" si="62">IF(ISBLANK(G389),"no",IF($I389="NR","no",IF($D389="0-0 at half time","no",IF($G389&lt;=$C$9,"yes","no"))))</f>
        <v>no</v>
      </c>
      <c r="K389" s="64">
        <f t="shared" si="55"/>
        <v>0</v>
      </c>
      <c r="L389" s="64">
        <f t="shared" si="59"/>
        <v>0</v>
      </c>
      <c r="M389" s="64">
        <f t="shared" si="60"/>
        <v>0</v>
      </c>
      <c r="N389" s="65">
        <f t="shared" si="57"/>
        <v>386.5</v>
      </c>
      <c r="O389" s="64">
        <f t="shared" si="56"/>
        <v>0</v>
      </c>
      <c r="P389" s="64">
        <f t="shared" si="61"/>
        <v>0</v>
      </c>
      <c r="Q389" s="65">
        <f t="shared" si="58"/>
        <v>364.49445116469883</v>
      </c>
    </row>
    <row r="390" spans="1:17" s="48" customFormat="1" ht="15" x14ac:dyDescent="0.2">
      <c r="A390" s="44"/>
      <c r="B390" s="45"/>
      <c r="C390" s="46"/>
      <c r="D390" s="46"/>
      <c r="E390" s="47"/>
      <c r="F390" s="47"/>
      <c r="G390" s="47"/>
      <c r="H390" s="47"/>
      <c r="I390" s="47"/>
      <c r="J390" s="53" t="str">
        <f t="shared" si="62"/>
        <v>no</v>
      </c>
      <c r="K390" s="64">
        <f t="shared" si="55"/>
        <v>0</v>
      </c>
      <c r="L390" s="64">
        <f t="shared" si="59"/>
        <v>0</v>
      </c>
      <c r="M390" s="64">
        <f t="shared" si="60"/>
        <v>0</v>
      </c>
      <c r="N390" s="65">
        <f t="shared" si="57"/>
        <v>386.5</v>
      </c>
      <c r="O390" s="64">
        <f t="shared" si="56"/>
        <v>0</v>
      </c>
      <c r="P390" s="64">
        <f t="shared" si="61"/>
        <v>0</v>
      </c>
      <c r="Q390" s="65">
        <f t="shared" si="58"/>
        <v>364.49445116469883</v>
      </c>
    </row>
    <row r="391" spans="1:17" s="48" customFormat="1" ht="15" x14ac:dyDescent="0.2">
      <c r="A391" s="44"/>
      <c r="B391" s="45"/>
      <c r="C391" s="46"/>
      <c r="D391" s="46"/>
      <c r="E391" s="47"/>
      <c r="F391" s="47"/>
      <c r="G391" s="47"/>
      <c r="H391" s="47"/>
      <c r="I391" s="47"/>
      <c r="J391" s="53" t="str">
        <f t="shared" si="62"/>
        <v>no</v>
      </c>
      <c r="K391" s="64">
        <f t="shared" si="55"/>
        <v>0</v>
      </c>
      <c r="L391" s="64">
        <f t="shared" si="59"/>
        <v>0</v>
      </c>
      <c r="M391" s="64">
        <f t="shared" si="60"/>
        <v>0</v>
      </c>
      <c r="N391" s="65">
        <f t="shared" si="57"/>
        <v>386.5</v>
      </c>
      <c r="O391" s="64">
        <f t="shared" si="56"/>
        <v>0</v>
      </c>
      <c r="P391" s="64">
        <f t="shared" si="61"/>
        <v>0</v>
      </c>
      <c r="Q391" s="65">
        <f t="shared" si="58"/>
        <v>364.49445116469883</v>
      </c>
    </row>
    <row r="392" spans="1:17" s="48" customFormat="1" ht="15" x14ac:dyDescent="0.2">
      <c r="A392" s="44"/>
      <c r="B392" s="45"/>
      <c r="C392" s="46"/>
      <c r="D392" s="46"/>
      <c r="E392" s="47"/>
      <c r="F392" s="47"/>
      <c r="G392" s="47"/>
      <c r="H392" s="47"/>
      <c r="I392" s="47"/>
      <c r="J392" s="53" t="str">
        <f t="shared" si="62"/>
        <v>no</v>
      </c>
      <c r="K392" s="64">
        <f t="shared" si="55"/>
        <v>0</v>
      </c>
      <c r="L392" s="64">
        <f t="shared" si="59"/>
        <v>0</v>
      </c>
      <c r="M392" s="64">
        <f t="shared" si="60"/>
        <v>0</v>
      </c>
      <c r="N392" s="65">
        <f t="shared" si="57"/>
        <v>386.5</v>
      </c>
      <c r="O392" s="64">
        <f t="shared" si="56"/>
        <v>0</v>
      </c>
      <c r="P392" s="64">
        <f t="shared" si="61"/>
        <v>0</v>
      </c>
      <c r="Q392" s="65">
        <f t="shared" si="58"/>
        <v>364.49445116469883</v>
      </c>
    </row>
    <row r="393" spans="1:17" s="48" customFormat="1" ht="15" x14ac:dyDescent="0.2">
      <c r="A393" s="44"/>
      <c r="B393" s="45"/>
      <c r="C393" s="46"/>
      <c r="D393" s="46"/>
      <c r="E393" s="47"/>
      <c r="F393" s="47"/>
      <c r="G393" s="47"/>
      <c r="H393" s="47"/>
      <c r="I393" s="47"/>
      <c r="J393" s="53" t="str">
        <f t="shared" si="62"/>
        <v>no</v>
      </c>
      <c r="K393" s="64">
        <f t="shared" si="55"/>
        <v>0</v>
      </c>
      <c r="L393" s="64">
        <f t="shared" si="59"/>
        <v>0</v>
      </c>
      <c r="M393" s="64">
        <f t="shared" si="60"/>
        <v>0</v>
      </c>
      <c r="N393" s="65">
        <f t="shared" si="57"/>
        <v>386.5</v>
      </c>
      <c r="O393" s="64">
        <f t="shared" si="56"/>
        <v>0</v>
      </c>
      <c r="P393" s="64">
        <f t="shared" si="61"/>
        <v>0</v>
      </c>
      <c r="Q393" s="65">
        <f t="shared" si="58"/>
        <v>364.49445116469883</v>
      </c>
    </row>
    <row r="394" spans="1:17" s="48" customFormat="1" ht="15" x14ac:dyDescent="0.2">
      <c r="A394" s="44"/>
      <c r="B394" s="45"/>
      <c r="C394" s="46"/>
      <c r="D394" s="46"/>
      <c r="E394" s="47"/>
      <c r="F394" s="47"/>
      <c r="G394" s="47"/>
      <c r="H394" s="47"/>
      <c r="I394" s="47"/>
      <c r="J394" s="53" t="str">
        <f t="shared" si="62"/>
        <v>no</v>
      </c>
      <c r="K394" s="64">
        <f t="shared" si="55"/>
        <v>0</v>
      </c>
      <c r="L394" s="64">
        <f t="shared" si="59"/>
        <v>0</v>
      </c>
      <c r="M394" s="64">
        <f t="shared" si="60"/>
        <v>0</v>
      </c>
      <c r="N394" s="65">
        <f t="shared" si="57"/>
        <v>386.5</v>
      </c>
      <c r="O394" s="64">
        <f t="shared" si="56"/>
        <v>0</v>
      </c>
      <c r="P394" s="64">
        <f t="shared" si="61"/>
        <v>0</v>
      </c>
      <c r="Q394" s="65">
        <f t="shared" si="58"/>
        <v>364.49445116469883</v>
      </c>
    </row>
    <row r="395" spans="1:17" s="48" customFormat="1" ht="15" x14ac:dyDescent="0.2">
      <c r="A395" s="44"/>
      <c r="B395" s="45"/>
      <c r="C395" s="46"/>
      <c r="D395" s="46"/>
      <c r="E395" s="47"/>
      <c r="F395" s="47"/>
      <c r="G395" s="47"/>
      <c r="H395" s="47"/>
      <c r="I395" s="47"/>
      <c r="J395" s="53" t="str">
        <f t="shared" si="62"/>
        <v>no</v>
      </c>
      <c r="K395" s="64">
        <f t="shared" si="55"/>
        <v>0</v>
      </c>
      <c r="L395" s="64">
        <f t="shared" si="59"/>
        <v>0</v>
      </c>
      <c r="M395" s="64">
        <f t="shared" si="60"/>
        <v>0</v>
      </c>
      <c r="N395" s="65">
        <f t="shared" si="57"/>
        <v>386.5</v>
      </c>
      <c r="O395" s="64">
        <f t="shared" si="56"/>
        <v>0</v>
      </c>
      <c r="P395" s="64">
        <f t="shared" si="61"/>
        <v>0</v>
      </c>
      <c r="Q395" s="65">
        <f t="shared" si="58"/>
        <v>364.49445116469883</v>
      </c>
    </row>
    <row r="396" spans="1:17" s="48" customFormat="1" ht="15" x14ac:dyDescent="0.2">
      <c r="A396" s="44"/>
      <c r="B396" s="45"/>
      <c r="C396" s="46"/>
      <c r="D396" s="46"/>
      <c r="E396" s="47"/>
      <c r="F396" s="47"/>
      <c r="G396" s="47"/>
      <c r="H396" s="47"/>
      <c r="I396" s="47"/>
      <c r="J396" s="53" t="str">
        <f t="shared" si="62"/>
        <v>no</v>
      </c>
      <c r="K396" s="64">
        <f t="shared" si="55"/>
        <v>0</v>
      </c>
      <c r="L396" s="64">
        <f t="shared" si="59"/>
        <v>0</v>
      </c>
      <c r="M396" s="64">
        <f t="shared" si="60"/>
        <v>0</v>
      </c>
      <c r="N396" s="65">
        <f t="shared" si="57"/>
        <v>386.5</v>
      </c>
      <c r="O396" s="64">
        <f t="shared" si="56"/>
        <v>0</v>
      </c>
      <c r="P396" s="64">
        <f t="shared" si="61"/>
        <v>0</v>
      </c>
      <c r="Q396" s="65">
        <f t="shared" si="58"/>
        <v>364.49445116469883</v>
      </c>
    </row>
    <row r="397" spans="1:17" s="48" customFormat="1" ht="15" x14ac:dyDescent="0.2">
      <c r="A397" s="44"/>
      <c r="B397" s="45"/>
      <c r="C397" s="46"/>
      <c r="D397" s="46"/>
      <c r="E397" s="47"/>
      <c r="F397" s="47"/>
      <c r="G397" s="47"/>
      <c r="H397" s="47"/>
      <c r="I397" s="47"/>
      <c r="J397" s="53" t="str">
        <f t="shared" si="62"/>
        <v>no</v>
      </c>
      <c r="K397" s="64">
        <f t="shared" si="55"/>
        <v>0</v>
      </c>
      <c r="L397" s="64">
        <f t="shared" si="59"/>
        <v>0</v>
      </c>
      <c r="M397" s="64">
        <f t="shared" si="60"/>
        <v>0</v>
      </c>
      <c r="N397" s="65">
        <f t="shared" si="57"/>
        <v>386.5</v>
      </c>
      <c r="O397" s="64">
        <f t="shared" si="56"/>
        <v>0</v>
      </c>
      <c r="P397" s="64">
        <f t="shared" si="61"/>
        <v>0</v>
      </c>
      <c r="Q397" s="65">
        <f t="shared" si="58"/>
        <v>364.49445116469883</v>
      </c>
    </row>
    <row r="398" spans="1:17" s="48" customFormat="1" ht="15" x14ac:dyDescent="0.2">
      <c r="A398" s="44"/>
      <c r="B398" s="45"/>
      <c r="C398" s="46"/>
      <c r="D398" s="46"/>
      <c r="E398" s="47"/>
      <c r="F398" s="47"/>
      <c r="G398" s="47"/>
      <c r="H398" s="47"/>
      <c r="I398" s="47"/>
      <c r="J398" s="53" t="str">
        <f t="shared" si="62"/>
        <v>no</v>
      </c>
      <c r="K398" s="64">
        <f t="shared" si="55"/>
        <v>0</v>
      </c>
      <c r="L398" s="64">
        <f t="shared" si="59"/>
        <v>0</v>
      </c>
      <c r="M398" s="64">
        <f t="shared" si="60"/>
        <v>0</v>
      </c>
      <c r="N398" s="65">
        <f t="shared" si="57"/>
        <v>386.5</v>
      </c>
      <c r="O398" s="64">
        <f t="shared" si="56"/>
        <v>0</v>
      </c>
      <c r="P398" s="64">
        <f t="shared" si="61"/>
        <v>0</v>
      </c>
      <c r="Q398" s="65">
        <f t="shared" si="58"/>
        <v>364.49445116469883</v>
      </c>
    </row>
    <row r="399" spans="1:17" s="48" customFormat="1" ht="15" x14ac:dyDescent="0.2">
      <c r="A399" s="44"/>
      <c r="B399" s="45"/>
      <c r="C399" s="46"/>
      <c r="D399" s="46"/>
      <c r="E399" s="47"/>
      <c r="F399" s="47"/>
      <c r="G399" s="47"/>
      <c r="H399" s="47"/>
      <c r="I399" s="47"/>
      <c r="J399" s="53" t="str">
        <f t="shared" si="62"/>
        <v>no</v>
      </c>
      <c r="K399" s="64">
        <f t="shared" ref="K399:K462" si="63">$E399*$C$4</f>
        <v>0</v>
      </c>
      <c r="L399" s="64">
        <f t="shared" si="59"/>
        <v>0</v>
      </c>
      <c r="M399" s="64">
        <f t="shared" si="60"/>
        <v>0</v>
      </c>
      <c r="N399" s="65">
        <f t="shared" si="57"/>
        <v>386.5</v>
      </c>
      <c r="O399" s="64">
        <f t="shared" ref="O399:O462" si="64">IF(J399="no",0,$E399*$C$5)</f>
        <v>0</v>
      </c>
      <c r="P399" s="64">
        <f t="shared" si="61"/>
        <v>0</v>
      </c>
      <c r="Q399" s="65">
        <f t="shared" si="58"/>
        <v>364.49445116469883</v>
      </c>
    </row>
    <row r="400" spans="1:17" s="48" customFormat="1" ht="15" x14ac:dyDescent="0.2">
      <c r="A400" s="44"/>
      <c r="B400" s="45"/>
      <c r="C400" s="46"/>
      <c r="D400" s="46"/>
      <c r="E400" s="47"/>
      <c r="F400" s="47"/>
      <c r="G400" s="47"/>
      <c r="H400" s="47"/>
      <c r="I400" s="47"/>
      <c r="J400" s="53" t="str">
        <f t="shared" si="62"/>
        <v>no</v>
      </c>
      <c r="K400" s="64">
        <f t="shared" si="63"/>
        <v>0</v>
      </c>
      <c r="L400" s="64">
        <f t="shared" si="59"/>
        <v>0</v>
      </c>
      <c r="M400" s="64">
        <f t="shared" si="60"/>
        <v>0</v>
      </c>
      <c r="N400" s="65">
        <f t="shared" si="57"/>
        <v>386.5</v>
      </c>
      <c r="O400" s="64">
        <f t="shared" si="64"/>
        <v>0</v>
      </c>
      <c r="P400" s="64">
        <f t="shared" si="61"/>
        <v>0</v>
      </c>
      <c r="Q400" s="65">
        <f t="shared" si="58"/>
        <v>364.49445116469883</v>
      </c>
    </row>
    <row r="401" spans="1:17" s="48" customFormat="1" ht="15" x14ac:dyDescent="0.2">
      <c r="A401" s="44"/>
      <c r="B401" s="45"/>
      <c r="C401" s="46"/>
      <c r="D401" s="46"/>
      <c r="E401" s="47"/>
      <c r="F401" s="47"/>
      <c r="G401" s="47"/>
      <c r="H401" s="47"/>
      <c r="I401" s="47"/>
      <c r="J401" s="53" t="str">
        <f t="shared" si="62"/>
        <v>no</v>
      </c>
      <c r="K401" s="64">
        <f t="shared" si="63"/>
        <v>0</v>
      </c>
      <c r="L401" s="64">
        <f t="shared" si="59"/>
        <v>0</v>
      </c>
      <c r="M401" s="64">
        <f t="shared" si="60"/>
        <v>0</v>
      </c>
      <c r="N401" s="65">
        <f t="shared" ref="N401:N464" si="65">L401+N400</f>
        <v>386.5</v>
      </c>
      <c r="O401" s="64">
        <f t="shared" si="64"/>
        <v>0</v>
      </c>
      <c r="P401" s="64">
        <f t="shared" si="61"/>
        <v>0</v>
      </c>
      <c r="Q401" s="65">
        <f t="shared" ref="Q401:Q464" si="66">Q400+P401</f>
        <v>364.49445116469883</v>
      </c>
    </row>
    <row r="402" spans="1:17" s="48" customFormat="1" ht="15" x14ac:dyDescent="0.2">
      <c r="A402" s="44"/>
      <c r="B402" s="45"/>
      <c r="C402" s="46"/>
      <c r="D402" s="46"/>
      <c r="E402" s="47"/>
      <c r="F402" s="47"/>
      <c r="G402" s="47"/>
      <c r="H402" s="47"/>
      <c r="I402" s="47"/>
      <c r="J402" s="53" t="str">
        <f t="shared" si="62"/>
        <v>no</v>
      </c>
      <c r="K402" s="64">
        <f t="shared" si="63"/>
        <v>0</v>
      </c>
      <c r="L402" s="64">
        <f t="shared" si="59"/>
        <v>0</v>
      </c>
      <c r="M402" s="64">
        <f t="shared" si="60"/>
        <v>0</v>
      </c>
      <c r="N402" s="65">
        <f t="shared" si="65"/>
        <v>386.5</v>
      </c>
      <c r="O402" s="64">
        <f t="shared" si="64"/>
        <v>0</v>
      </c>
      <c r="P402" s="64">
        <f t="shared" si="61"/>
        <v>0</v>
      </c>
      <c r="Q402" s="65">
        <f t="shared" si="66"/>
        <v>364.49445116469883</v>
      </c>
    </row>
    <row r="403" spans="1:17" s="48" customFormat="1" ht="15" x14ac:dyDescent="0.2">
      <c r="A403" s="44"/>
      <c r="B403" s="45"/>
      <c r="C403" s="46"/>
      <c r="D403" s="46"/>
      <c r="E403" s="47"/>
      <c r="F403" s="47"/>
      <c r="G403" s="47"/>
      <c r="H403" s="47"/>
      <c r="I403" s="47"/>
      <c r="J403" s="53" t="str">
        <f t="shared" si="62"/>
        <v>no</v>
      </c>
      <c r="K403" s="64">
        <f t="shared" si="63"/>
        <v>0</v>
      </c>
      <c r="L403" s="64">
        <f t="shared" si="59"/>
        <v>0</v>
      </c>
      <c r="M403" s="64">
        <f t="shared" si="60"/>
        <v>0</v>
      </c>
      <c r="N403" s="65">
        <f t="shared" si="65"/>
        <v>386.5</v>
      </c>
      <c r="O403" s="64">
        <f t="shared" si="64"/>
        <v>0</v>
      </c>
      <c r="P403" s="64">
        <f t="shared" si="61"/>
        <v>0</v>
      </c>
      <c r="Q403" s="65">
        <f t="shared" si="66"/>
        <v>364.49445116469883</v>
      </c>
    </row>
    <row r="404" spans="1:17" s="48" customFormat="1" ht="15" x14ac:dyDescent="0.2">
      <c r="A404" s="44"/>
      <c r="B404" s="45"/>
      <c r="C404" s="46"/>
      <c r="D404" s="46"/>
      <c r="E404" s="47"/>
      <c r="F404" s="47"/>
      <c r="G404" s="47"/>
      <c r="H404" s="47"/>
      <c r="I404" s="47"/>
      <c r="J404" s="53" t="str">
        <f t="shared" si="62"/>
        <v>no</v>
      </c>
      <c r="K404" s="64">
        <f t="shared" si="63"/>
        <v>0</v>
      </c>
      <c r="L404" s="64">
        <f t="shared" si="59"/>
        <v>0</v>
      </c>
      <c r="M404" s="64">
        <f t="shared" si="60"/>
        <v>0</v>
      </c>
      <c r="N404" s="65">
        <f t="shared" si="65"/>
        <v>386.5</v>
      </c>
      <c r="O404" s="64">
        <f t="shared" si="64"/>
        <v>0</v>
      </c>
      <c r="P404" s="64">
        <f t="shared" si="61"/>
        <v>0</v>
      </c>
      <c r="Q404" s="65">
        <f t="shared" si="66"/>
        <v>364.49445116469883</v>
      </c>
    </row>
    <row r="405" spans="1:17" s="48" customFormat="1" ht="15" x14ac:dyDescent="0.2">
      <c r="A405" s="44"/>
      <c r="B405" s="45"/>
      <c r="C405" s="46"/>
      <c r="D405" s="46"/>
      <c r="E405" s="47"/>
      <c r="F405" s="47"/>
      <c r="G405" s="47"/>
      <c r="H405" s="47"/>
      <c r="I405" s="47"/>
      <c r="J405" s="53" t="str">
        <f t="shared" si="62"/>
        <v>no</v>
      </c>
      <c r="K405" s="64">
        <f t="shared" si="63"/>
        <v>0</v>
      </c>
      <c r="L405" s="64">
        <f t="shared" si="59"/>
        <v>0</v>
      </c>
      <c r="M405" s="64">
        <f t="shared" si="60"/>
        <v>0</v>
      </c>
      <c r="N405" s="65">
        <f t="shared" si="65"/>
        <v>386.5</v>
      </c>
      <c r="O405" s="64">
        <f t="shared" si="64"/>
        <v>0</v>
      </c>
      <c r="P405" s="64">
        <f t="shared" si="61"/>
        <v>0</v>
      </c>
      <c r="Q405" s="65">
        <f t="shared" si="66"/>
        <v>364.49445116469883</v>
      </c>
    </row>
    <row r="406" spans="1:17" s="48" customFormat="1" ht="15" x14ac:dyDescent="0.2">
      <c r="A406" s="44"/>
      <c r="B406" s="45"/>
      <c r="C406" s="46"/>
      <c r="D406" s="46"/>
      <c r="E406" s="47"/>
      <c r="F406" s="47"/>
      <c r="G406" s="47"/>
      <c r="H406" s="47"/>
      <c r="I406" s="47"/>
      <c r="J406" s="53" t="str">
        <f t="shared" si="62"/>
        <v>no</v>
      </c>
      <c r="K406" s="64">
        <f t="shared" si="63"/>
        <v>0</v>
      </c>
      <c r="L406" s="64">
        <f t="shared" si="59"/>
        <v>0</v>
      </c>
      <c r="M406" s="64">
        <f t="shared" si="60"/>
        <v>0</v>
      </c>
      <c r="N406" s="65">
        <f t="shared" si="65"/>
        <v>386.5</v>
      </c>
      <c r="O406" s="64">
        <f t="shared" si="64"/>
        <v>0</v>
      </c>
      <c r="P406" s="64">
        <f t="shared" si="61"/>
        <v>0</v>
      </c>
      <c r="Q406" s="65">
        <f t="shared" si="66"/>
        <v>364.49445116469883</v>
      </c>
    </row>
    <row r="407" spans="1:17" s="48" customFormat="1" ht="15" x14ac:dyDescent="0.2">
      <c r="A407" s="44"/>
      <c r="B407" s="45"/>
      <c r="C407" s="46"/>
      <c r="D407" s="46"/>
      <c r="E407" s="47"/>
      <c r="F407" s="47"/>
      <c r="G407" s="47"/>
      <c r="H407" s="47"/>
      <c r="I407" s="47"/>
      <c r="J407" s="53" t="str">
        <f t="shared" si="62"/>
        <v>no</v>
      </c>
      <c r="K407" s="64">
        <f t="shared" si="63"/>
        <v>0</v>
      </c>
      <c r="L407" s="64">
        <f t="shared" si="59"/>
        <v>0</v>
      </c>
      <c r="M407" s="64">
        <f t="shared" si="60"/>
        <v>0</v>
      </c>
      <c r="N407" s="65">
        <f t="shared" si="65"/>
        <v>386.5</v>
      </c>
      <c r="O407" s="64">
        <f t="shared" si="64"/>
        <v>0</v>
      </c>
      <c r="P407" s="64">
        <f t="shared" si="61"/>
        <v>0</v>
      </c>
      <c r="Q407" s="65">
        <f t="shared" si="66"/>
        <v>364.49445116469883</v>
      </c>
    </row>
    <row r="408" spans="1:17" s="48" customFormat="1" ht="15" x14ac:dyDescent="0.2">
      <c r="A408" s="44"/>
      <c r="B408" s="45"/>
      <c r="C408" s="46"/>
      <c r="D408" s="46"/>
      <c r="E408" s="47"/>
      <c r="F408" s="47"/>
      <c r="G408" s="47"/>
      <c r="H408" s="47"/>
      <c r="I408" s="47"/>
      <c r="J408" s="53" t="str">
        <f t="shared" si="62"/>
        <v>no</v>
      </c>
      <c r="K408" s="64">
        <f t="shared" si="63"/>
        <v>0</v>
      </c>
      <c r="L408" s="64">
        <f t="shared" si="59"/>
        <v>0</v>
      </c>
      <c r="M408" s="64">
        <f t="shared" si="60"/>
        <v>0</v>
      </c>
      <c r="N408" s="65">
        <f t="shared" si="65"/>
        <v>386.5</v>
      </c>
      <c r="O408" s="64">
        <f t="shared" si="64"/>
        <v>0</v>
      </c>
      <c r="P408" s="64">
        <f t="shared" si="61"/>
        <v>0</v>
      </c>
      <c r="Q408" s="65">
        <f t="shared" si="66"/>
        <v>364.49445116469883</v>
      </c>
    </row>
    <row r="409" spans="1:17" s="48" customFormat="1" ht="15" x14ac:dyDescent="0.2">
      <c r="A409" s="44"/>
      <c r="B409" s="45"/>
      <c r="C409" s="46"/>
      <c r="D409" s="46"/>
      <c r="E409" s="47"/>
      <c r="F409" s="47"/>
      <c r="G409" s="47"/>
      <c r="H409" s="47"/>
      <c r="I409" s="47"/>
      <c r="J409" s="53" t="str">
        <f t="shared" si="62"/>
        <v>no</v>
      </c>
      <c r="K409" s="64">
        <f t="shared" si="63"/>
        <v>0</v>
      </c>
      <c r="L409" s="64">
        <f t="shared" si="59"/>
        <v>0</v>
      </c>
      <c r="M409" s="64">
        <f t="shared" si="60"/>
        <v>0</v>
      </c>
      <c r="N409" s="65">
        <f t="shared" si="65"/>
        <v>386.5</v>
      </c>
      <c r="O409" s="64">
        <f t="shared" si="64"/>
        <v>0</v>
      </c>
      <c r="P409" s="64">
        <f t="shared" si="61"/>
        <v>0</v>
      </c>
      <c r="Q409" s="65">
        <f t="shared" si="66"/>
        <v>364.49445116469883</v>
      </c>
    </row>
    <row r="410" spans="1:17" s="48" customFormat="1" ht="15" x14ac:dyDescent="0.2">
      <c r="A410" s="44"/>
      <c r="B410" s="45"/>
      <c r="C410" s="46"/>
      <c r="D410" s="46"/>
      <c r="E410" s="47"/>
      <c r="F410" s="47"/>
      <c r="G410" s="47"/>
      <c r="H410" s="47"/>
      <c r="I410" s="47"/>
      <c r="J410" s="53" t="str">
        <f t="shared" si="62"/>
        <v>no</v>
      </c>
      <c r="K410" s="64">
        <f t="shared" si="63"/>
        <v>0</v>
      </c>
      <c r="L410" s="64">
        <f t="shared" si="59"/>
        <v>0</v>
      </c>
      <c r="M410" s="64">
        <f t="shared" si="60"/>
        <v>0</v>
      </c>
      <c r="N410" s="65">
        <f t="shared" si="65"/>
        <v>386.5</v>
      </c>
      <c r="O410" s="64">
        <f t="shared" si="64"/>
        <v>0</v>
      </c>
      <c r="P410" s="64">
        <f t="shared" si="61"/>
        <v>0</v>
      </c>
      <c r="Q410" s="65">
        <f t="shared" si="66"/>
        <v>364.49445116469883</v>
      </c>
    </row>
    <row r="411" spans="1:17" s="48" customFormat="1" ht="15" x14ac:dyDescent="0.2">
      <c r="A411" s="44"/>
      <c r="B411" s="45"/>
      <c r="C411" s="46"/>
      <c r="D411" s="46"/>
      <c r="E411" s="47"/>
      <c r="F411" s="47"/>
      <c r="G411" s="47"/>
      <c r="H411" s="47"/>
      <c r="I411" s="47"/>
      <c r="J411" s="53" t="str">
        <f t="shared" si="62"/>
        <v>no</v>
      </c>
      <c r="K411" s="64">
        <f t="shared" si="63"/>
        <v>0</v>
      </c>
      <c r="L411" s="64">
        <f t="shared" si="59"/>
        <v>0</v>
      </c>
      <c r="M411" s="64">
        <f t="shared" si="60"/>
        <v>0</v>
      </c>
      <c r="N411" s="65">
        <f t="shared" si="65"/>
        <v>386.5</v>
      </c>
      <c r="O411" s="64">
        <f t="shared" si="64"/>
        <v>0</v>
      </c>
      <c r="P411" s="64">
        <f t="shared" si="61"/>
        <v>0</v>
      </c>
      <c r="Q411" s="65">
        <f t="shared" si="66"/>
        <v>364.49445116469883</v>
      </c>
    </row>
    <row r="412" spans="1:17" s="48" customFormat="1" ht="15" x14ac:dyDescent="0.2">
      <c r="A412" s="44"/>
      <c r="B412" s="45"/>
      <c r="C412" s="46"/>
      <c r="D412" s="46"/>
      <c r="E412" s="47"/>
      <c r="F412" s="47"/>
      <c r="G412" s="47"/>
      <c r="H412" s="47"/>
      <c r="I412" s="47"/>
      <c r="J412" s="53" t="str">
        <f t="shared" si="62"/>
        <v>no</v>
      </c>
      <c r="K412" s="64">
        <f t="shared" si="63"/>
        <v>0</v>
      </c>
      <c r="L412" s="64">
        <f t="shared" si="59"/>
        <v>0</v>
      </c>
      <c r="M412" s="64">
        <f t="shared" si="60"/>
        <v>0</v>
      </c>
      <c r="N412" s="65">
        <f t="shared" si="65"/>
        <v>386.5</v>
      </c>
      <c r="O412" s="64">
        <f t="shared" si="64"/>
        <v>0</v>
      </c>
      <c r="P412" s="64">
        <f t="shared" si="61"/>
        <v>0</v>
      </c>
      <c r="Q412" s="65">
        <f t="shared" si="66"/>
        <v>364.49445116469883</v>
      </c>
    </row>
    <row r="413" spans="1:17" s="48" customFormat="1" ht="15" x14ac:dyDescent="0.2">
      <c r="A413" s="44"/>
      <c r="B413" s="45"/>
      <c r="C413" s="46"/>
      <c r="D413" s="46"/>
      <c r="E413" s="47"/>
      <c r="F413" s="47"/>
      <c r="G413" s="47"/>
      <c r="H413" s="47"/>
      <c r="I413" s="47"/>
      <c r="J413" s="53" t="str">
        <f t="shared" si="62"/>
        <v>no</v>
      </c>
      <c r="K413" s="64">
        <f t="shared" si="63"/>
        <v>0</v>
      </c>
      <c r="L413" s="64">
        <f t="shared" si="59"/>
        <v>0</v>
      </c>
      <c r="M413" s="64">
        <f t="shared" si="60"/>
        <v>0</v>
      </c>
      <c r="N413" s="65">
        <f t="shared" si="65"/>
        <v>386.5</v>
      </c>
      <c r="O413" s="64">
        <f t="shared" si="64"/>
        <v>0</v>
      </c>
      <c r="P413" s="64">
        <f t="shared" si="61"/>
        <v>0</v>
      </c>
      <c r="Q413" s="65">
        <f t="shared" si="66"/>
        <v>364.49445116469883</v>
      </c>
    </row>
    <row r="414" spans="1:17" s="48" customFormat="1" ht="15" x14ac:dyDescent="0.2">
      <c r="A414" s="44"/>
      <c r="B414" s="45"/>
      <c r="C414" s="46"/>
      <c r="D414" s="46"/>
      <c r="E414" s="47"/>
      <c r="F414" s="47"/>
      <c r="G414" s="47"/>
      <c r="H414" s="47"/>
      <c r="I414" s="47"/>
      <c r="J414" s="53" t="str">
        <f t="shared" si="62"/>
        <v>no</v>
      </c>
      <c r="K414" s="64">
        <f t="shared" si="63"/>
        <v>0</v>
      </c>
      <c r="L414" s="64">
        <f t="shared" si="59"/>
        <v>0</v>
      </c>
      <c r="M414" s="64">
        <f t="shared" si="60"/>
        <v>0</v>
      </c>
      <c r="N414" s="65">
        <f t="shared" si="65"/>
        <v>386.5</v>
      </c>
      <c r="O414" s="64">
        <f t="shared" si="64"/>
        <v>0</v>
      </c>
      <c r="P414" s="64">
        <f t="shared" si="61"/>
        <v>0</v>
      </c>
      <c r="Q414" s="65">
        <f t="shared" si="66"/>
        <v>364.49445116469883</v>
      </c>
    </row>
    <row r="415" spans="1:17" s="48" customFormat="1" ht="15" x14ac:dyDescent="0.2">
      <c r="A415" s="44"/>
      <c r="B415" s="45"/>
      <c r="C415" s="46"/>
      <c r="D415" s="46"/>
      <c r="E415" s="47"/>
      <c r="F415" s="47"/>
      <c r="G415" s="47"/>
      <c r="H415" s="47"/>
      <c r="I415" s="47"/>
      <c r="J415" s="53" t="str">
        <f t="shared" si="62"/>
        <v>no</v>
      </c>
      <c r="K415" s="64">
        <f t="shared" si="63"/>
        <v>0</v>
      </c>
      <c r="L415" s="64">
        <f t="shared" si="59"/>
        <v>0</v>
      </c>
      <c r="M415" s="64">
        <f t="shared" si="60"/>
        <v>0</v>
      </c>
      <c r="N415" s="65">
        <f t="shared" si="65"/>
        <v>386.5</v>
      </c>
      <c r="O415" s="64">
        <f t="shared" si="64"/>
        <v>0</v>
      </c>
      <c r="P415" s="64">
        <f t="shared" si="61"/>
        <v>0</v>
      </c>
      <c r="Q415" s="65">
        <f t="shared" si="66"/>
        <v>364.49445116469883</v>
      </c>
    </row>
    <row r="416" spans="1:17" s="48" customFormat="1" ht="15" x14ac:dyDescent="0.2">
      <c r="A416" s="44"/>
      <c r="B416" s="45"/>
      <c r="C416" s="46"/>
      <c r="D416" s="46"/>
      <c r="E416" s="47"/>
      <c r="F416" s="47"/>
      <c r="G416" s="47"/>
      <c r="H416" s="47"/>
      <c r="I416" s="47"/>
      <c r="J416" s="53" t="str">
        <f t="shared" si="62"/>
        <v>no</v>
      </c>
      <c r="K416" s="64">
        <f t="shared" si="63"/>
        <v>0</v>
      </c>
      <c r="L416" s="64">
        <f t="shared" si="59"/>
        <v>0</v>
      </c>
      <c r="M416" s="64">
        <f t="shared" si="60"/>
        <v>0</v>
      </c>
      <c r="N416" s="65">
        <f t="shared" si="65"/>
        <v>386.5</v>
      </c>
      <c r="O416" s="64">
        <f t="shared" si="64"/>
        <v>0</v>
      </c>
      <c r="P416" s="64">
        <f t="shared" si="61"/>
        <v>0</v>
      </c>
      <c r="Q416" s="65">
        <f t="shared" si="66"/>
        <v>364.49445116469883</v>
      </c>
    </row>
    <row r="417" spans="1:17" s="48" customFormat="1" ht="15" x14ac:dyDescent="0.2">
      <c r="A417" s="44"/>
      <c r="B417" s="45"/>
      <c r="C417" s="46"/>
      <c r="D417" s="46"/>
      <c r="E417" s="47"/>
      <c r="F417" s="47"/>
      <c r="G417" s="47"/>
      <c r="H417" s="47"/>
      <c r="I417" s="47"/>
      <c r="J417" s="53" t="str">
        <f t="shared" si="62"/>
        <v>no</v>
      </c>
      <c r="K417" s="64">
        <f t="shared" si="63"/>
        <v>0</v>
      </c>
      <c r="L417" s="64">
        <f t="shared" si="59"/>
        <v>0</v>
      </c>
      <c r="M417" s="64">
        <f t="shared" si="60"/>
        <v>0</v>
      </c>
      <c r="N417" s="65">
        <f t="shared" si="65"/>
        <v>386.5</v>
      </c>
      <c r="O417" s="64">
        <f t="shared" si="64"/>
        <v>0</v>
      </c>
      <c r="P417" s="64">
        <f t="shared" si="61"/>
        <v>0</v>
      </c>
      <c r="Q417" s="65">
        <f t="shared" si="66"/>
        <v>364.49445116469883</v>
      </c>
    </row>
    <row r="418" spans="1:17" s="48" customFormat="1" ht="15" x14ac:dyDescent="0.2">
      <c r="A418" s="44"/>
      <c r="B418" s="45"/>
      <c r="C418" s="46"/>
      <c r="D418" s="46"/>
      <c r="E418" s="47"/>
      <c r="F418" s="47"/>
      <c r="G418" s="47"/>
      <c r="H418" s="47"/>
      <c r="I418" s="47"/>
      <c r="J418" s="53" t="str">
        <f t="shared" si="62"/>
        <v>no</v>
      </c>
      <c r="K418" s="64">
        <f t="shared" si="63"/>
        <v>0</v>
      </c>
      <c r="L418" s="64">
        <f t="shared" si="59"/>
        <v>0</v>
      </c>
      <c r="M418" s="64">
        <f t="shared" si="60"/>
        <v>0</v>
      </c>
      <c r="N418" s="65">
        <f t="shared" si="65"/>
        <v>386.5</v>
      </c>
      <c r="O418" s="64">
        <f t="shared" si="64"/>
        <v>0</v>
      </c>
      <c r="P418" s="64">
        <f t="shared" si="61"/>
        <v>0</v>
      </c>
      <c r="Q418" s="65">
        <f t="shared" si="66"/>
        <v>364.49445116469883</v>
      </c>
    </row>
    <row r="419" spans="1:17" s="48" customFormat="1" ht="15" x14ac:dyDescent="0.2">
      <c r="A419" s="44"/>
      <c r="B419" s="45"/>
      <c r="C419" s="46"/>
      <c r="D419" s="46"/>
      <c r="E419" s="47"/>
      <c r="F419" s="47"/>
      <c r="G419" s="47"/>
      <c r="H419" s="47"/>
      <c r="I419" s="47"/>
      <c r="J419" s="53" t="str">
        <f t="shared" si="62"/>
        <v>no</v>
      </c>
      <c r="K419" s="64">
        <f t="shared" si="63"/>
        <v>0</v>
      </c>
      <c r="L419" s="64">
        <f t="shared" si="59"/>
        <v>0</v>
      </c>
      <c r="M419" s="64">
        <f t="shared" si="60"/>
        <v>0</v>
      </c>
      <c r="N419" s="65">
        <f t="shared" si="65"/>
        <v>386.5</v>
      </c>
      <c r="O419" s="64">
        <f t="shared" si="64"/>
        <v>0</v>
      </c>
      <c r="P419" s="64">
        <f t="shared" si="61"/>
        <v>0</v>
      </c>
      <c r="Q419" s="65">
        <f t="shared" si="66"/>
        <v>364.49445116469883</v>
      </c>
    </row>
    <row r="420" spans="1:17" s="48" customFormat="1" ht="15" x14ac:dyDescent="0.2">
      <c r="A420" s="44"/>
      <c r="B420" s="45"/>
      <c r="C420" s="46"/>
      <c r="D420" s="46"/>
      <c r="E420" s="47"/>
      <c r="F420" s="47"/>
      <c r="G420" s="47"/>
      <c r="H420" s="47"/>
      <c r="I420" s="47"/>
      <c r="J420" s="53" t="str">
        <f t="shared" si="62"/>
        <v>no</v>
      </c>
      <c r="K420" s="64">
        <f t="shared" si="63"/>
        <v>0</v>
      </c>
      <c r="L420" s="64">
        <f t="shared" si="59"/>
        <v>0</v>
      </c>
      <c r="M420" s="64">
        <f t="shared" si="60"/>
        <v>0</v>
      </c>
      <c r="N420" s="65">
        <f t="shared" si="65"/>
        <v>386.5</v>
      </c>
      <c r="O420" s="64">
        <f t="shared" si="64"/>
        <v>0</v>
      </c>
      <c r="P420" s="64">
        <f t="shared" si="61"/>
        <v>0</v>
      </c>
      <c r="Q420" s="65">
        <f t="shared" si="66"/>
        <v>364.49445116469883</v>
      </c>
    </row>
    <row r="421" spans="1:17" s="48" customFormat="1" ht="15" x14ac:dyDescent="0.2">
      <c r="A421" s="44"/>
      <c r="B421" s="45"/>
      <c r="C421" s="46"/>
      <c r="D421" s="46"/>
      <c r="E421" s="47"/>
      <c r="F421" s="47"/>
      <c r="G421" s="47"/>
      <c r="H421" s="47"/>
      <c r="I421" s="47"/>
      <c r="J421" s="53" t="str">
        <f t="shared" si="62"/>
        <v>no</v>
      </c>
      <c r="K421" s="64">
        <f t="shared" si="63"/>
        <v>0</v>
      </c>
      <c r="L421" s="64">
        <f t="shared" si="59"/>
        <v>0</v>
      </c>
      <c r="M421" s="64">
        <f t="shared" si="60"/>
        <v>0</v>
      </c>
      <c r="N421" s="65">
        <f t="shared" si="65"/>
        <v>386.5</v>
      </c>
      <c r="O421" s="64">
        <f t="shared" si="64"/>
        <v>0</v>
      </c>
      <c r="P421" s="64">
        <f t="shared" si="61"/>
        <v>0</v>
      </c>
      <c r="Q421" s="65">
        <f t="shared" si="66"/>
        <v>364.49445116469883</v>
      </c>
    </row>
    <row r="422" spans="1:17" s="48" customFormat="1" ht="15" x14ac:dyDescent="0.2">
      <c r="A422" s="44"/>
      <c r="B422" s="45"/>
      <c r="C422" s="46"/>
      <c r="D422" s="46"/>
      <c r="E422" s="47"/>
      <c r="F422" s="47"/>
      <c r="G422" s="47"/>
      <c r="H422" s="47"/>
      <c r="I422" s="47"/>
      <c r="J422" s="53" t="str">
        <f t="shared" si="62"/>
        <v>no</v>
      </c>
      <c r="K422" s="64">
        <f t="shared" si="63"/>
        <v>0</v>
      </c>
      <c r="L422" s="64">
        <f t="shared" si="59"/>
        <v>0</v>
      </c>
      <c r="M422" s="64">
        <f t="shared" si="60"/>
        <v>0</v>
      </c>
      <c r="N422" s="65">
        <f t="shared" si="65"/>
        <v>386.5</v>
      </c>
      <c r="O422" s="64">
        <f t="shared" si="64"/>
        <v>0</v>
      </c>
      <c r="P422" s="64">
        <f t="shared" si="61"/>
        <v>0</v>
      </c>
      <c r="Q422" s="65">
        <f t="shared" si="66"/>
        <v>364.49445116469883</v>
      </c>
    </row>
    <row r="423" spans="1:17" s="48" customFormat="1" ht="15" x14ac:dyDescent="0.2">
      <c r="A423" s="44"/>
      <c r="B423" s="45"/>
      <c r="C423" s="46"/>
      <c r="D423" s="46"/>
      <c r="E423" s="47"/>
      <c r="F423" s="47"/>
      <c r="G423" s="47"/>
      <c r="H423" s="47"/>
      <c r="I423" s="47"/>
      <c r="J423" s="53" t="str">
        <f t="shared" si="62"/>
        <v>no</v>
      </c>
      <c r="K423" s="64">
        <f t="shared" si="63"/>
        <v>0</v>
      </c>
      <c r="L423" s="64">
        <f t="shared" si="59"/>
        <v>0</v>
      </c>
      <c r="M423" s="64">
        <f t="shared" si="60"/>
        <v>0</v>
      </c>
      <c r="N423" s="65">
        <f t="shared" si="65"/>
        <v>386.5</v>
      </c>
      <c r="O423" s="64">
        <f t="shared" si="64"/>
        <v>0</v>
      </c>
      <c r="P423" s="64">
        <f t="shared" si="61"/>
        <v>0</v>
      </c>
      <c r="Q423" s="65">
        <f t="shared" si="66"/>
        <v>364.49445116469883</v>
      </c>
    </row>
    <row r="424" spans="1:17" s="48" customFormat="1" ht="15" x14ac:dyDescent="0.2">
      <c r="A424" s="44"/>
      <c r="B424" s="45"/>
      <c r="C424" s="46"/>
      <c r="D424" s="46"/>
      <c r="E424" s="47"/>
      <c r="F424" s="47"/>
      <c r="G424" s="47"/>
      <c r="H424" s="47"/>
      <c r="I424" s="47"/>
      <c r="J424" s="53" t="str">
        <f t="shared" si="62"/>
        <v>no</v>
      </c>
      <c r="K424" s="64">
        <f t="shared" si="63"/>
        <v>0</v>
      </c>
      <c r="L424" s="64">
        <f t="shared" si="59"/>
        <v>0</v>
      </c>
      <c r="M424" s="64">
        <f t="shared" si="60"/>
        <v>0</v>
      </c>
      <c r="N424" s="65">
        <f t="shared" si="65"/>
        <v>386.5</v>
      </c>
      <c r="O424" s="64">
        <f t="shared" si="64"/>
        <v>0</v>
      </c>
      <c r="P424" s="64">
        <f t="shared" si="61"/>
        <v>0</v>
      </c>
      <c r="Q424" s="65">
        <f t="shared" si="66"/>
        <v>364.49445116469883</v>
      </c>
    </row>
    <row r="425" spans="1:17" s="48" customFormat="1" ht="15" x14ac:dyDescent="0.2">
      <c r="A425" s="44"/>
      <c r="B425" s="45"/>
      <c r="C425" s="46"/>
      <c r="D425" s="46"/>
      <c r="E425" s="47"/>
      <c r="F425" s="47"/>
      <c r="G425" s="47"/>
      <c r="H425" s="47"/>
      <c r="I425" s="47"/>
      <c r="J425" s="53" t="str">
        <f t="shared" si="62"/>
        <v>no</v>
      </c>
      <c r="K425" s="64">
        <f t="shared" si="63"/>
        <v>0</v>
      </c>
      <c r="L425" s="64">
        <f t="shared" si="59"/>
        <v>0</v>
      </c>
      <c r="M425" s="64">
        <f t="shared" si="60"/>
        <v>0</v>
      </c>
      <c r="N425" s="65">
        <f t="shared" si="65"/>
        <v>386.5</v>
      </c>
      <c r="O425" s="64">
        <f t="shared" si="64"/>
        <v>0</v>
      </c>
      <c r="P425" s="64">
        <f t="shared" si="61"/>
        <v>0</v>
      </c>
      <c r="Q425" s="65">
        <f t="shared" si="66"/>
        <v>364.49445116469883</v>
      </c>
    </row>
    <row r="426" spans="1:17" s="48" customFormat="1" ht="15" x14ac:dyDescent="0.2">
      <c r="A426" s="44"/>
      <c r="B426" s="45"/>
      <c r="C426" s="46"/>
      <c r="D426" s="46"/>
      <c r="E426" s="47"/>
      <c r="F426" s="47"/>
      <c r="G426" s="47"/>
      <c r="H426" s="47"/>
      <c r="I426" s="47"/>
      <c r="J426" s="53" t="str">
        <f t="shared" si="62"/>
        <v>no</v>
      </c>
      <c r="K426" s="64">
        <f t="shared" si="63"/>
        <v>0</v>
      </c>
      <c r="L426" s="64">
        <f t="shared" si="59"/>
        <v>0</v>
      </c>
      <c r="M426" s="64">
        <f t="shared" si="60"/>
        <v>0</v>
      </c>
      <c r="N426" s="65">
        <f t="shared" si="65"/>
        <v>386.5</v>
      </c>
      <c r="O426" s="64">
        <f t="shared" si="64"/>
        <v>0</v>
      </c>
      <c r="P426" s="64">
        <f t="shared" si="61"/>
        <v>0</v>
      </c>
      <c r="Q426" s="65">
        <f t="shared" si="66"/>
        <v>364.49445116469883</v>
      </c>
    </row>
    <row r="427" spans="1:17" s="48" customFormat="1" ht="15" x14ac:dyDescent="0.2">
      <c r="A427" s="44"/>
      <c r="B427" s="45"/>
      <c r="C427" s="46"/>
      <c r="D427" s="46"/>
      <c r="E427" s="47"/>
      <c r="F427" s="47"/>
      <c r="G427" s="47"/>
      <c r="H427" s="47"/>
      <c r="I427" s="47"/>
      <c r="J427" s="53" t="str">
        <f t="shared" si="62"/>
        <v>no</v>
      </c>
      <c r="K427" s="64">
        <f t="shared" si="63"/>
        <v>0</v>
      </c>
      <c r="L427" s="64">
        <f t="shared" si="59"/>
        <v>0</v>
      </c>
      <c r="M427" s="64">
        <f t="shared" si="60"/>
        <v>0</v>
      </c>
      <c r="N427" s="65">
        <f t="shared" si="65"/>
        <v>386.5</v>
      </c>
      <c r="O427" s="64">
        <f t="shared" si="64"/>
        <v>0</v>
      </c>
      <c r="P427" s="64">
        <f t="shared" si="61"/>
        <v>0</v>
      </c>
      <c r="Q427" s="65">
        <f t="shared" si="66"/>
        <v>364.49445116469883</v>
      </c>
    </row>
    <row r="428" spans="1:17" s="48" customFormat="1" ht="15" x14ac:dyDescent="0.2">
      <c r="A428" s="44"/>
      <c r="B428" s="45"/>
      <c r="C428" s="46"/>
      <c r="D428" s="46"/>
      <c r="E428" s="47"/>
      <c r="F428" s="47"/>
      <c r="G428" s="47"/>
      <c r="H428" s="47"/>
      <c r="I428" s="47"/>
      <c r="J428" s="53" t="str">
        <f t="shared" si="62"/>
        <v>no</v>
      </c>
      <c r="K428" s="64">
        <f t="shared" si="63"/>
        <v>0</v>
      </c>
      <c r="L428" s="64">
        <f t="shared" si="59"/>
        <v>0</v>
      </c>
      <c r="M428" s="64">
        <f t="shared" si="60"/>
        <v>0</v>
      </c>
      <c r="N428" s="65">
        <f t="shared" si="65"/>
        <v>386.5</v>
      </c>
      <c r="O428" s="64">
        <f t="shared" si="64"/>
        <v>0</v>
      </c>
      <c r="P428" s="64">
        <f t="shared" si="61"/>
        <v>0</v>
      </c>
      <c r="Q428" s="65">
        <f t="shared" si="66"/>
        <v>364.49445116469883</v>
      </c>
    </row>
    <row r="429" spans="1:17" s="48" customFormat="1" ht="15" x14ac:dyDescent="0.2">
      <c r="A429" s="44"/>
      <c r="B429" s="45"/>
      <c r="C429" s="46"/>
      <c r="D429" s="46"/>
      <c r="E429" s="47"/>
      <c r="F429" s="47"/>
      <c r="G429" s="47"/>
      <c r="H429" s="47"/>
      <c r="I429" s="47"/>
      <c r="J429" s="53" t="str">
        <f t="shared" si="62"/>
        <v>no</v>
      </c>
      <c r="K429" s="64">
        <f t="shared" si="63"/>
        <v>0</v>
      </c>
      <c r="L429" s="64">
        <f t="shared" si="59"/>
        <v>0</v>
      </c>
      <c r="M429" s="64">
        <f t="shared" si="60"/>
        <v>0</v>
      </c>
      <c r="N429" s="65">
        <f t="shared" si="65"/>
        <v>386.5</v>
      </c>
      <c r="O429" s="64">
        <f t="shared" si="64"/>
        <v>0</v>
      </c>
      <c r="P429" s="64">
        <f t="shared" si="61"/>
        <v>0</v>
      </c>
      <c r="Q429" s="65">
        <f t="shared" si="66"/>
        <v>364.49445116469883</v>
      </c>
    </row>
    <row r="430" spans="1:17" s="48" customFormat="1" ht="15" x14ac:dyDescent="0.2">
      <c r="A430" s="44"/>
      <c r="B430" s="45"/>
      <c r="C430" s="46"/>
      <c r="D430" s="46"/>
      <c r="E430" s="47"/>
      <c r="F430" s="47"/>
      <c r="G430" s="47"/>
      <c r="H430" s="47"/>
      <c r="I430" s="47"/>
      <c r="J430" s="53" t="str">
        <f t="shared" si="62"/>
        <v>no</v>
      </c>
      <c r="K430" s="64">
        <f t="shared" si="63"/>
        <v>0</v>
      </c>
      <c r="L430" s="64">
        <f t="shared" si="59"/>
        <v>0</v>
      </c>
      <c r="M430" s="64">
        <f t="shared" si="60"/>
        <v>0</v>
      </c>
      <c r="N430" s="65">
        <f t="shared" si="65"/>
        <v>386.5</v>
      </c>
      <c r="O430" s="64">
        <f t="shared" si="64"/>
        <v>0</v>
      </c>
      <c r="P430" s="64">
        <f t="shared" si="61"/>
        <v>0</v>
      </c>
      <c r="Q430" s="65">
        <f t="shared" si="66"/>
        <v>364.49445116469883</v>
      </c>
    </row>
    <row r="431" spans="1:17" s="48" customFormat="1" ht="15" x14ac:dyDescent="0.2">
      <c r="A431" s="44"/>
      <c r="B431" s="45"/>
      <c r="C431" s="46"/>
      <c r="D431" s="46"/>
      <c r="E431" s="47"/>
      <c r="F431" s="47"/>
      <c r="G431" s="47"/>
      <c r="H431" s="47"/>
      <c r="I431" s="47"/>
      <c r="J431" s="53" t="str">
        <f t="shared" si="62"/>
        <v>no</v>
      </c>
      <c r="K431" s="64">
        <f t="shared" si="63"/>
        <v>0</v>
      </c>
      <c r="L431" s="64">
        <f t="shared" si="59"/>
        <v>0</v>
      </c>
      <c r="M431" s="64">
        <f t="shared" si="60"/>
        <v>0</v>
      </c>
      <c r="N431" s="65">
        <f t="shared" si="65"/>
        <v>386.5</v>
      </c>
      <c r="O431" s="64">
        <f t="shared" si="64"/>
        <v>0</v>
      </c>
      <c r="P431" s="64">
        <f t="shared" si="61"/>
        <v>0</v>
      </c>
      <c r="Q431" s="65">
        <f t="shared" si="66"/>
        <v>364.49445116469883</v>
      </c>
    </row>
    <row r="432" spans="1:17" s="48" customFormat="1" ht="15" x14ac:dyDescent="0.2">
      <c r="A432" s="44"/>
      <c r="B432" s="45"/>
      <c r="C432" s="46"/>
      <c r="D432" s="46"/>
      <c r="E432" s="47"/>
      <c r="F432" s="47"/>
      <c r="G432" s="47"/>
      <c r="H432" s="47"/>
      <c r="I432" s="47"/>
      <c r="J432" s="53" t="str">
        <f t="shared" si="62"/>
        <v>no</v>
      </c>
      <c r="K432" s="64">
        <f t="shared" si="63"/>
        <v>0</v>
      </c>
      <c r="L432" s="64">
        <f t="shared" si="59"/>
        <v>0</v>
      </c>
      <c r="M432" s="64">
        <f t="shared" si="60"/>
        <v>0</v>
      </c>
      <c r="N432" s="65">
        <f t="shared" si="65"/>
        <v>386.5</v>
      </c>
      <c r="O432" s="64">
        <f t="shared" si="64"/>
        <v>0</v>
      </c>
      <c r="P432" s="64">
        <f t="shared" si="61"/>
        <v>0</v>
      </c>
      <c r="Q432" s="65">
        <f t="shared" si="66"/>
        <v>364.49445116469883</v>
      </c>
    </row>
    <row r="433" spans="1:17" s="48" customFormat="1" ht="15" x14ac:dyDescent="0.2">
      <c r="A433" s="44"/>
      <c r="B433" s="45"/>
      <c r="C433" s="46"/>
      <c r="D433" s="46"/>
      <c r="E433" s="47"/>
      <c r="F433" s="47"/>
      <c r="G433" s="47"/>
      <c r="H433" s="47"/>
      <c r="I433" s="47"/>
      <c r="J433" s="53" t="str">
        <f t="shared" si="62"/>
        <v>no</v>
      </c>
      <c r="K433" s="64">
        <f t="shared" si="63"/>
        <v>0</v>
      </c>
      <c r="L433" s="64">
        <f t="shared" si="59"/>
        <v>0</v>
      </c>
      <c r="M433" s="64">
        <f t="shared" si="60"/>
        <v>0</v>
      </c>
      <c r="N433" s="65">
        <f t="shared" si="65"/>
        <v>386.5</v>
      </c>
      <c r="O433" s="64">
        <f t="shared" si="64"/>
        <v>0</v>
      </c>
      <c r="P433" s="64">
        <f t="shared" si="61"/>
        <v>0</v>
      </c>
      <c r="Q433" s="65">
        <f t="shared" si="66"/>
        <v>364.49445116469883</v>
      </c>
    </row>
    <row r="434" spans="1:17" s="48" customFormat="1" ht="15" x14ac:dyDescent="0.2">
      <c r="A434" s="44"/>
      <c r="B434" s="45"/>
      <c r="C434" s="46"/>
      <c r="D434" s="46"/>
      <c r="E434" s="47"/>
      <c r="F434" s="47"/>
      <c r="G434" s="47"/>
      <c r="H434" s="47"/>
      <c r="I434" s="47"/>
      <c r="J434" s="53" t="str">
        <f t="shared" si="62"/>
        <v>no</v>
      </c>
      <c r="K434" s="64">
        <f t="shared" si="63"/>
        <v>0</v>
      </c>
      <c r="L434" s="64">
        <f t="shared" si="59"/>
        <v>0</v>
      </c>
      <c r="M434" s="64">
        <f t="shared" si="60"/>
        <v>0</v>
      </c>
      <c r="N434" s="65">
        <f t="shared" si="65"/>
        <v>386.5</v>
      </c>
      <c r="O434" s="64">
        <f t="shared" si="64"/>
        <v>0</v>
      </c>
      <c r="P434" s="64">
        <f t="shared" si="61"/>
        <v>0</v>
      </c>
      <c r="Q434" s="65">
        <f t="shared" si="66"/>
        <v>364.49445116469883</v>
      </c>
    </row>
    <row r="435" spans="1:17" s="48" customFormat="1" ht="15" x14ac:dyDescent="0.2">
      <c r="A435" s="44"/>
      <c r="B435" s="45"/>
      <c r="C435" s="46"/>
      <c r="D435" s="46"/>
      <c r="E435" s="47"/>
      <c r="F435" s="47"/>
      <c r="G435" s="47"/>
      <c r="H435" s="47"/>
      <c r="I435" s="47"/>
      <c r="J435" s="53" t="str">
        <f t="shared" si="62"/>
        <v>no</v>
      </c>
      <c r="K435" s="64">
        <f t="shared" si="63"/>
        <v>0</v>
      </c>
      <c r="L435" s="64">
        <f t="shared" si="59"/>
        <v>0</v>
      </c>
      <c r="M435" s="64">
        <f t="shared" si="60"/>
        <v>0</v>
      </c>
      <c r="N435" s="65">
        <f t="shared" si="65"/>
        <v>386.5</v>
      </c>
      <c r="O435" s="64">
        <f t="shared" si="64"/>
        <v>0</v>
      </c>
      <c r="P435" s="64">
        <f t="shared" si="61"/>
        <v>0</v>
      </c>
      <c r="Q435" s="65">
        <f t="shared" si="66"/>
        <v>364.49445116469883</v>
      </c>
    </row>
    <row r="436" spans="1:17" s="48" customFormat="1" ht="15" x14ac:dyDescent="0.2">
      <c r="A436" s="44"/>
      <c r="B436" s="45"/>
      <c r="C436" s="46"/>
      <c r="D436" s="46"/>
      <c r="E436" s="47"/>
      <c r="F436" s="47"/>
      <c r="G436" s="47"/>
      <c r="H436" s="47"/>
      <c r="I436" s="47"/>
      <c r="J436" s="53" t="str">
        <f t="shared" si="62"/>
        <v>no</v>
      </c>
      <c r="K436" s="64">
        <f t="shared" si="63"/>
        <v>0</v>
      </c>
      <c r="L436" s="64">
        <f t="shared" si="59"/>
        <v>0</v>
      </c>
      <c r="M436" s="64">
        <f t="shared" si="60"/>
        <v>0</v>
      </c>
      <c r="N436" s="65">
        <f t="shared" si="65"/>
        <v>386.5</v>
      </c>
      <c r="O436" s="64">
        <f t="shared" si="64"/>
        <v>0</v>
      </c>
      <c r="P436" s="64">
        <f t="shared" si="61"/>
        <v>0</v>
      </c>
      <c r="Q436" s="65">
        <f t="shared" si="66"/>
        <v>364.49445116469883</v>
      </c>
    </row>
    <row r="437" spans="1:17" s="48" customFormat="1" ht="15" x14ac:dyDescent="0.2">
      <c r="A437" s="44"/>
      <c r="B437" s="45"/>
      <c r="C437" s="46"/>
      <c r="D437" s="46"/>
      <c r="E437" s="47"/>
      <c r="F437" s="47"/>
      <c r="G437" s="47"/>
      <c r="H437" s="47"/>
      <c r="I437" s="47"/>
      <c r="J437" s="53" t="str">
        <f t="shared" si="62"/>
        <v>no</v>
      </c>
      <c r="K437" s="64">
        <f t="shared" si="63"/>
        <v>0</v>
      </c>
      <c r="L437" s="64">
        <f t="shared" si="59"/>
        <v>0</v>
      </c>
      <c r="M437" s="64">
        <f t="shared" si="60"/>
        <v>0</v>
      </c>
      <c r="N437" s="65">
        <f t="shared" si="65"/>
        <v>386.5</v>
      </c>
      <c r="O437" s="64">
        <f t="shared" si="64"/>
        <v>0</v>
      </c>
      <c r="P437" s="64">
        <f t="shared" si="61"/>
        <v>0</v>
      </c>
      <c r="Q437" s="65">
        <f t="shared" si="66"/>
        <v>364.49445116469883</v>
      </c>
    </row>
    <row r="438" spans="1:17" s="48" customFormat="1" ht="15" x14ac:dyDescent="0.2">
      <c r="A438" s="44"/>
      <c r="B438" s="45"/>
      <c r="C438" s="46"/>
      <c r="D438" s="46"/>
      <c r="E438" s="47"/>
      <c r="F438" s="47"/>
      <c r="G438" s="47"/>
      <c r="H438" s="47"/>
      <c r="I438" s="47"/>
      <c r="J438" s="53" t="str">
        <f t="shared" si="62"/>
        <v>no</v>
      </c>
      <c r="K438" s="64">
        <f t="shared" si="63"/>
        <v>0</v>
      </c>
      <c r="L438" s="64">
        <f t="shared" si="59"/>
        <v>0</v>
      </c>
      <c r="M438" s="64">
        <f t="shared" si="60"/>
        <v>0</v>
      </c>
      <c r="N438" s="65">
        <f t="shared" si="65"/>
        <v>386.5</v>
      </c>
      <c r="O438" s="64">
        <f t="shared" si="64"/>
        <v>0</v>
      </c>
      <c r="P438" s="64">
        <f t="shared" si="61"/>
        <v>0</v>
      </c>
      <c r="Q438" s="65">
        <f t="shared" si="66"/>
        <v>364.49445116469883</v>
      </c>
    </row>
    <row r="439" spans="1:17" s="48" customFormat="1" ht="15" x14ac:dyDescent="0.2">
      <c r="A439" s="44"/>
      <c r="B439" s="45"/>
      <c r="C439" s="46"/>
      <c r="D439" s="46"/>
      <c r="E439" s="47"/>
      <c r="F439" s="47"/>
      <c r="G439" s="47"/>
      <c r="H439" s="47"/>
      <c r="I439" s="47"/>
      <c r="J439" s="53" t="str">
        <f t="shared" si="62"/>
        <v>no</v>
      </c>
      <c r="K439" s="64">
        <f t="shared" si="63"/>
        <v>0</v>
      </c>
      <c r="L439" s="64">
        <f t="shared" si="59"/>
        <v>0</v>
      </c>
      <c r="M439" s="64">
        <f t="shared" si="60"/>
        <v>0</v>
      </c>
      <c r="N439" s="65">
        <f t="shared" si="65"/>
        <v>386.5</v>
      </c>
      <c r="O439" s="64">
        <f t="shared" si="64"/>
        <v>0</v>
      </c>
      <c r="P439" s="64">
        <f t="shared" si="61"/>
        <v>0</v>
      </c>
      <c r="Q439" s="65">
        <f t="shared" si="66"/>
        <v>364.49445116469883</v>
      </c>
    </row>
    <row r="440" spans="1:17" s="48" customFormat="1" ht="15" x14ac:dyDescent="0.2">
      <c r="A440" s="44"/>
      <c r="B440" s="45"/>
      <c r="C440" s="46"/>
      <c r="D440" s="46"/>
      <c r="E440" s="47"/>
      <c r="F440" s="47"/>
      <c r="G440" s="47"/>
      <c r="H440" s="47"/>
      <c r="I440" s="47"/>
      <c r="J440" s="53" t="str">
        <f t="shared" si="62"/>
        <v>no</v>
      </c>
      <c r="K440" s="64">
        <f t="shared" si="63"/>
        <v>0</v>
      </c>
      <c r="L440" s="64">
        <f t="shared" ref="L440:L503" si="67">IF(ISBLANK(I440),0,IF($J440="no",0,IF($I440="No",-(($G440-1)*($C$4*$E440)),$C$4*$E440*(1-$C$6))))</f>
        <v>0</v>
      </c>
      <c r="M440" s="64">
        <f t="shared" ref="M440:M503" si="68">IF($J440="yes",($G440-1)*$C$4*$E440,0)</f>
        <v>0</v>
      </c>
      <c r="N440" s="65">
        <f t="shared" si="65"/>
        <v>386.5</v>
      </c>
      <c r="O440" s="64">
        <f t="shared" si="64"/>
        <v>0</v>
      </c>
      <c r="P440" s="64">
        <f t="shared" ref="P440:P503" si="69">IF(ISBLANK(I440),0,IF(L440&lt;0,-O440,IF(L440=0,0,((O440/($G440-1))*(1-$C$6)))))</f>
        <v>0</v>
      </c>
      <c r="Q440" s="65">
        <f t="shared" si="66"/>
        <v>364.49445116469883</v>
      </c>
    </row>
    <row r="441" spans="1:17" s="48" customFormat="1" ht="15" x14ac:dyDescent="0.2">
      <c r="A441" s="44"/>
      <c r="B441" s="45"/>
      <c r="C441" s="46"/>
      <c r="D441" s="46"/>
      <c r="E441" s="47"/>
      <c r="F441" s="47"/>
      <c r="G441" s="47"/>
      <c r="H441" s="47"/>
      <c r="I441" s="47"/>
      <c r="J441" s="53" t="str">
        <f t="shared" si="62"/>
        <v>no</v>
      </c>
      <c r="K441" s="64">
        <f t="shared" si="63"/>
        <v>0</v>
      </c>
      <c r="L441" s="64">
        <f t="shared" si="67"/>
        <v>0</v>
      </c>
      <c r="M441" s="64">
        <f t="shared" si="68"/>
        <v>0</v>
      </c>
      <c r="N441" s="65">
        <f t="shared" si="65"/>
        <v>386.5</v>
      </c>
      <c r="O441" s="64">
        <f t="shared" si="64"/>
        <v>0</v>
      </c>
      <c r="P441" s="64">
        <f t="shared" si="69"/>
        <v>0</v>
      </c>
      <c r="Q441" s="65">
        <f t="shared" si="66"/>
        <v>364.49445116469883</v>
      </c>
    </row>
    <row r="442" spans="1:17" s="48" customFormat="1" ht="15" x14ac:dyDescent="0.2">
      <c r="A442" s="44"/>
      <c r="B442" s="45"/>
      <c r="C442" s="46"/>
      <c r="D442" s="46"/>
      <c r="E442" s="47"/>
      <c r="F442" s="47"/>
      <c r="G442" s="47"/>
      <c r="H442" s="47"/>
      <c r="I442" s="47"/>
      <c r="J442" s="53" t="str">
        <f t="shared" si="62"/>
        <v>no</v>
      </c>
      <c r="K442" s="64">
        <f t="shared" si="63"/>
        <v>0</v>
      </c>
      <c r="L442" s="64">
        <f t="shared" si="67"/>
        <v>0</v>
      </c>
      <c r="M442" s="64">
        <f t="shared" si="68"/>
        <v>0</v>
      </c>
      <c r="N442" s="65">
        <f t="shared" si="65"/>
        <v>386.5</v>
      </c>
      <c r="O442" s="64">
        <f t="shared" si="64"/>
        <v>0</v>
      </c>
      <c r="P442" s="64">
        <f t="shared" si="69"/>
        <v>0</v>
      </c>
      <c r="Q442" s="65">
        <f t="shared" si="66"/>
        <v>364.49445116469883</v>
      </c>
    </row>
    <row r="443" spans="1:17" s="48" customFormat="1" ht="15" x14ac:dyDescent="0.2">
      <c r="A443" s="44"/>
      <c r="B443" s="45"/>
      <c r="C443" s="46"/>
      <c r="D443" s="46"/>
      <c r="E443" s="47"/>
      <c r="F443" s="47"/>
      <c r="G443" s="47"/>
      <c r="H443" s="47"/>
      <c r="I443" s="47"/>
      <c r="J443" s="53" t="str">
        <f t="shared" si="62"/>
        <v>no</v>
      </c>
      <c r="K443" s="64">
        <f t="shared" si="63"/>
        <v>0</v>
      </c>
      <c r="L443" s="64">
        <f t="shared" si="67"/>
        <v>0</v>
      </c>
      <c r="M443" s="64">
        <f t="shared" si="68"/>
        <v>0</v>
      </c>
      <c r="N443" s="65">
        <f t="shared" si="65"/>
        <v>386.5</v>
      </c>
      <c r="O443" s="64">
        <f t="shared" si="64"/>
        <v>0</v>
      </c>
      <c r="P443" s="64">
        <f t="shared" si="69"/>
        <v>0</v>
      </c>
      <c r="Q443" s="65">
        <f t="shared" si="66"/>
        <v>364.49445116469883</v>
      </c>
    </row>
    <row r="444" spans="1:17" s="48" customFormat="1" ht="15" x14ac:dyDescent="0.2">
      <c r="A444" s="44"/>
      <c r="B444" s="45"/>
      <c r="C444" s="46"/>
      <c r="D444" s="46"/>
      <c r="E444" s="47"/>
      <c r="F444" s="47"/>
      <c r="G444" s="47"/>
      <c r="H444" s="47"/>
      <c r="I444" s="47"/>
      <c r="J444" s="53" t="str">
        <f t="shared" si="62"/>
        <v>no</v>
      </c>
      <c r="K444" s="64">
        <f t="shared" si="63"/>
        <v>0</v>
      </c>
      <c r="L444" s="64">
        <f t="shared" si="67"/>
        <v>0</v>
      </c>
      <c r="M444" s="64">
        <f t="shared" si="68"/>
        <v>0</v>
      </c>
      <c r="N444" s="65">
        <f t="shared" si="65"/>
        <v>386.5</v>
      </c>
      <c r="O444" s="64">
        <f t="shared" si="64"/>
        <v>0</v>
      </c>
      <c r="P444" s="64">
        <f t="shared" si="69"/>
        <v>0</v>
      </c>
      <c r="Q444" s="65">
        <f t="shared" si="66"/>
        <v>364.49445116469883</v>
      </c>
    </row>
    <row r="445" spans="1:17" s="48" customFormat="1" ht="15" x14ac:dyDescent="0.2">
      <c r="A445" s="44"/>
      <c r="B445" s="45"/>
      <c r="C445" s="46"/>
      <c r="D445" s="46"/>
      <c r="E445" s="47"/>
      <c r="F445" s="47"/>
      <c r="G445" s="47"/>
      <c r="H445" s="47"/>
      <c r="I445" s="47"/>
      <c r="J445" s="53" t="str">
        <f t="shared" si="62"/>
        <v>no</v>
      </c>
      <c r="K445" s="64">
        <f t="shared" si="63"/>
        <v>0</v>
      </c>
      <c r="L445" s="64">
        <f t="shared" si="67"/>
        <v>0</v>
      </c>
      <c r="M445" s="64">
        <f t="shared" si="68"/>
        <v>0</v>
      </c>
      <c r="N445" s="65">
        <f t="shared" si="65"/>
        <v>386.5</v>
      </c>
      <c r="O445" s="64">
        <f t="shared" si="64"/>
        <v>0</v>
      </c>
      <c r="P445" s="64">
        <f t="shared" si="69"/>
        <v>0</v>
      </c>
      <c r="Q445" s="65">
        <f t="shared" si="66"/>
        <v>364.49445116469883</v>
      </c>
    </row>
    <row r="446" spans="1:17" s="48" customFormat="1" ht="15" x14ac:dyDescent="0.2">
      <c r="A446" s="44"/>
      <c r="B446" s="45"/>
      <c r="C446" s="46"/>
      <c r="D446" s="46"/>
      <c r="E446" s="47"/>
      <c r="F446" s="47"/>
      <c r="G446" s="47"/>
      <c r="H446" s="47"/>
      <c r="I446" s="47"/>
      <c r="J446" s="53" t="str">
        <f t="shared" si="62"/>
        <v>no</v>
      </c>
      <c r="K446" s="64">
        <f t="shared" si="63"/>
        <v>0</v>
      </c>
      <c r="L446" s="64">
        <f t="shared" si="67"/>
        <v>0</v>
      </c>
      <c r="M446" s="64">
        <f t="shared" si="68"/>
        <v>0</v>
      </c>
      <c r="N446" s="65">
        <f t="shared" si="65"/>
        <v>386.5</v>
      </c>
      <c r="O446" s="64">
        <f t="shared" si="64"/>
        <v>0</v>
      </c>
      <c r="P446" s="64">
        <f t="shared" si="69"/>
        <v>0</v>
      </c>
      <c r="Q446" s="65">
        <f t="shared" si="66"/>
        <v>364.49445116469883</v>
      </c>
    </row>
    <row r="447" spans="1:17" s="48" customFormat="1" ht="15" x14ac:dyDescent="0.2">
      <c r="A447" s="44"/>
      <c r="B447" s="45"/>
      <c r="C447" s="46"/>
      <c r="D447" s="46"/>
      <c r="E447" s="47"/>
      <c r="F447" s="47"/>
      <c r="G447" s="47"/>
      <c r="H447" s="47"/>
      <c r="I447" s="47"/>
      <c r="J447" s="53" t="str">
        <f t="shared" si="62"/>
        <v>no</v>
      </c>
      <c r="K447" s="64">
        <f t="shared" si="63"/>
        <v>0</v>
      </c>
      <c r="L447" s="64">
        <f t="shared" si="67"/>
        <v>0</v>
      </c>
      <c r="M447" s="64">
        <f t="shared" si="68"/>
        <v>0</v>
      </c>
      <c r="N447" s="65">
        <f t="shared" si="65"/>
        <v>386.5</v>
      </c>
      <c r="O447" s="64">
        <f t="shared" si="64"/>
        <v>0</v>
      </c>
      <c r="P447" s="64">
        <f t="shared" si="69"/>
        <v>0</v>
      </c>
      <c r="Q447" s="65">
        <f t="shared" si="66"/>
        <v>364.49445116469883</v>
      </c>
    </row>
    <row r="448" spans="1:17" s="48" customFormat="1" ht="15" x14ac:dyDescent="0.2">
      <c r="A448" s="44"/>
      <c r="B448" s="45"/>
      <c r="C448" s="46"/>
      <c r="D448" s="46"/>
      <c r="E448" s="47"/>
      <c r="F448" s="47"/>
      <c r="G448" s="47"/>
      <c r="H448" s="47"/>
      <c r="I448" s="47"/>
      <c r="J448" s="53" t="str">
        <f t="shared" si="62"/>
        <v>no</v>
      </c>
      <c r="K448" s="64">
        <f t="shared" si="63"/>
        <v>0</v>
      </c>
      <c r="L448" s="64">
        <f t="shared" si="67"/>
        <v>0</v>
      </c>
      <c r="M448" s="64">
        <f t="shared" si="68"/>
        <v>0</v>
      </c>
      <c r="N448" s="65">
        <f t="shared" si="65"/>
        <v>386.5</v>
      </c>
      <c r="O448" s="64">
        <f t="shared" si="64"/>
        <v>0</v>
      </c>
      <c r="P448" s="64">
        <f t="shared" si="69"/>
        <v>0</v>
      </c>
      <c r="Q448" s="65">
        <f t="shared" si="66"/>
        <v>364.49445116469883</v>
      </c>
    </row>
    <row r="449" spans="1:17" s="48" customFormat="1" ht="15" x14ac:dyDescent="0.2">
      <c r="A449" s="44"/>
      <c r="B449" s="45"/>
      <c r="C449" s="46"/>
      <c r="D449" s="46"/>
      <c r="E449" s="47"/>
      <c r="F449" s="47"/>
      <c r="G449" s="47"/>
      <c r="H449" s="47"/>
      <c r="I449" s="47"/>
      <c r="J449" s="53" t="str">
        <f t="shared" si="62"/>
        <v>no</v>
      </c>
      <c r="K449" s="64">
        <f t="shared" si="63"/>
        <v>0</v>
      </c>
      <c r="L449" s="64">
        <f t="shared" si="67"/>
        <v>0</v>
      </c>
      <c r="M449" s="64">
        <f t="shared" si="68"/>
        <v>0</v>
      </c>
      <c r="N449" s="65">
        <f t="shared" si="65"/>
        <v>386.5</v>
      </c>
      <c r="O449" s="64">
        <f t="shared" si="64"/>
        <v>0</v>
      </c>
      <c r="P449" s="64">
        <f t="shared" si="69"/>
        <v>0</v>
      </c>
      <c r="Q449" s="65">
        <f t="shared" si="66"/>
        <v>364.49445116469883</v>
      </c>
    </row>
    <row r="450" spans="1:17" s="48" customFormat="1" ht="15" x14ac:dyDescent="0.2">
      <c r="A450" s="44"/>
      <c r="B450" s="45"/>
      <c r="C450" s="46"/>
      <c r="D450" s="46"/>
      <c r="E450" s="47"/>
      <c r="F450" s="47"/>
      <c r="G450" s="47"/>
      <c r="H450" s="47"/>
      <c r="I450" s="47"/>
      <c r="J450" s="53" t="str">
        <f t="shared" si="62"/>
        <v>no</v>
      </c>
      <c r="K450" s="64">
        <f t="shared" si="63"/>
        <v>0</v>
      </c>
      <c r="L450" s="64">
        <f t="shared" si="67"/>
        <v>0</v>
      </c>
      <c r="M450" s="64">
        <f t="shared" si="68"/>
        <v>0</v>
      </c>
      <c r="N450" s="65">
        <f t="shared" si="65"/>
        <v>386.5</v>
      </c>
      <c r="O450" s="64">
        <f t="shared" si="64"/>
        <v>0</v>
      </c>
      <c r="P450" s="64">
        <f t="shared" si="69"/>
        <v>0</v>
      </c>
      <c r="Q450" s="65">
        <f t="shared" si="66"/>
        <v>364.49445116469883</v>
      </c>
    </row>
    <row r="451" spans="1:17" s="48" customFormat="1" ht="15" x14ac:dyDescent="0.2">
      <c r="A451" s="44"/>
      <c r="B451" s="45"/>
      <c r="C451" s="46"/>
      <c r="D451" s="46"/>
      <c r="E451" s="47"/>
      <c r="F451" s="47"/>
      <c r="G451" s="47"/>
      <c r="H451" s="47"/>
      <c r="I451" s="47"/>
      <c r="J451" s="53" t="str">
        <f t="shared" si="62"/>
        <v>no</v>
      </c>
      <c r="K451" s="64">
        <f t="shared" si="63"/>
        <v>0</v>
      </c>
      <c r="L451" s="64">
        <f t="shared" si="67"/>
        <v>0</v>
      </c>
      <c r="M451" s="64">
        <f t="shared" si="68"/>
        <v>0</v>
      </c>
      <c r="N451" s="65">
        <f t="shared" si="65"/>
        <v>386.5</v>
      </c>
      <c r="O451" s="64">
        <f t="shared" si="64"/>
        <v>0</v>
      </c>
      <c r="P451" s="64">
        <f t="shared" si="69"/>
        <v>0</v>
      </c>
      <c r="Q451" s="65">
        <f t="shared" si="66"/>
        <v>364.49445116469883</v>
      </c>
    </row>
    <row r="452" spans="1:17" s="48" customFormat="1" ht="15" x14ac:dyDescent="0.2">
      <c r="A452" s="44"/>
      <c r="B452" s="45"/>
      <c r="C452" s="46"/>
      <c r="D452" s="46"/>
      <c r="E452" s="47"/>
      <c r="F452" s="47"/>
      <c r="G452" s="47"/>
      <c r="H452" s="47"/>
      <c r="I452" s="47"/>
      <c r="J452" s="53" t="str">
        <f t="shared" si="62"/>
        <v>no</v>
      </c>
      <c r="K452" s="64">
        <f t="shared" si="63"/>
        <v>0</v>
      </c>
      <c r="L452" s="64">
        <f t="shared" si="67"/>
        <v>0</v>
      </c>
      <c r="M452" s="64">
        <f t="shared" si="68"/>
        <v>0</v>
      </c>
      <c r="N452" s="65">
        <f t="shared" si="65"/>
        <v>386.5</v>
      </c>
      <c r="O452" s="64">
        <f t="shared" si="64"/>
        <v>0</v>
      </c>
      <c r="P452" s="64">
        <f t="shared" si="69"/>
        <v>0</v>
      </c>
      <c r="Q452" s="65">
        <f t="shared" si="66"/>
        <v>364.49445116469883</v>
      </c>
    </row>
    <row r="453" spans="1:17" s="48" customFormat="1" ht="15" x14ac:dyDescent="0.2">
      <c r="A453" s="44"/>
      <c r="B453" s="45"/>
      <c r="C453" s="46"/>
      <c r="D453" s="46"/>
      <c r="E453" s="47"/>
      <c r="F453" s="47"/>
      <c r="G453" s="47"/>
      <c r="H453" s="47"/>
      <c r="I453" s="47"/>
      <c r="J453" s="53" t="str">
        <f t="shared" ref="J453:J516" si="70">IF(ISBLANK(G453),"no",IF($I453="NR","no",IF($D453="0-0 at half time","no",IF($G453&lt;=$C$9,"yes","no"))))</f>
        <v>no</v>
      </c>
      <c r="K453" s="64">
        <f t="shared" si="63"/>
        <v>0</v>
      </c>
      <c r="L453" s="64">
        <f t="shared" si="67"/>
        <v>0</v>
      </c>
      <c r="M453" s="64">
        <f t="shared" si="68"/>
        <v>0</v>
      </c>
      <c r="N453" s="65">
        <f t="shared" si="65"/>
        <v>386.5</v>
      </c>
      <c r="O453" s="64">
        <f t="shared" si="64"/>
        <v>0</v>
      </c>
      <c r="P453" s="64">
        <f t="shared" si="69"/>
        <v>0</v>
      </c>
      <c r="Q453" s="65">
        <f t="shared" si="66"/>
        <v>364.49445116469883</v>
      </c>
    </row>
    <row r="454" spans="1:17" s="48" customFormat="1" ht="15" x14ac:dyDescent="0.2">
      <c r="A454" s="44"/>
      <c r="B454" s="45"/>
      <c r="C454" s="46"/>
      <c r="D454" s="46"/>
      <c r="E454" s="47"/>
      <c r="F454" s="47"/>
      <c r="G454" s="47"/>
      <c r="H454" s="47"/>
      <c r="I454" s="47"/>
      <c r="J454" s="53" t="str">
        <f t="shared" si="70"/>
        <v>no</v>
      </c>
      <c r="K454" s="64">
        <f t="shared" si="63"/>
        <v>0</v>
      </c>
      <c r="L454" s="64">
        <f t="shared" si="67"/>
        <v>0</v>
      </c>
      <c r="M454" s="64">
        <f t="shared" si="68"/>
        <v>0</v>
      </c>
      <c r="N454" s="65">
        <f t="shared" si="65"/>
        <v>386.5</v>
      </c>
      <c r="O454" s="64">
        <f t="shared" si="64"/>
        <v>0</v>
      </c>
      <c r="P454" s="64">
        <f t="shared" si="69"/>
        <v>0</v>
      </c>
      <c r="Q454" s="65">
        <f t="shared" si="66"/>
        <v>364.49445116469883</v>
      </c>
    </row>
    <row r="455" spans="1:17" s="48" customFormat="1" ht="15" x14ac:dyDescent="0.2">
      <c r="A455" s="44"/>
      <c r="B455" s="45"/>
      <c r="C455" s="46"/>
      <c r="D455" s="46"/>
      <c r="E455" s="47"/>
      <c r="F455" s="47"/>
      <c r="G455" s="47"/>
      <c r="H455" s="47"/>
      <c r="I455" s="47"/>
      <c r="J455" s="53" t="str">
        <f t="shared" si="70"/>
        <v>no</v>
      </c>
      <c r="K455" s="64">
        <f t="shared" si="63"/>
        <v>0</v>
      </c>
      <c r="L455" s="64">
        <f t="shared" si="67"/>
        <v>0</v>
      </c>
      <c r="M455" s="64">
        <f t="shared" si="68"/>
        <v>0</v>
      </c>
      <c r="N455" s="65">
        <f t="shared" si="65"/>
        <v>386.5</v>
      </c>
      <c r="O455" s="64">
        <f t="shared" si="64"/>
        <v>0</v>
      </c>
      <c r="P455" s="64">
        <f t="shared" si="69"/>
        <v>0</v>
      </c>
      <c r="Q455" s="65">
        <f t="shared" si="66"/>
        <v>364.49445116469883</v>
      </c>
    </row>
    <row r="456" spans="1:17" s="48" customFormat="1" ht="15" x14ac:dyDescent="0.2">
      <c r="A456" s="44"/>
      <c r="B456" s="45"/>
      <c r="C456" s="46"/>
      <c r="D456" s="46"/>
      <c r="E456" s="47"/>
      <c r="F456" s="47"/>
      <c r="G456" s="47"/>
      <c r="H456" s="47"/>
      <c r="I456" s="47"/>
      <c r="J456" s="53" t="str">
        <f t="shared" si="70"/>
        <v>no</v>
      </c>
      <c r="K456" s="64">
        <f t="shared" si="63"/>
        <v>0</v>
      </c>
      <c r="L456" s="64">
        <f t="shared" si="67"/>
        <v>0</v>
      </c>
      <c r="M456" s="64">
        <f t="shared" si="68"/>
        <v>0</v>
      </c>
      <c r="N456" s="65">
        <f t="shared" si="65"/>
        <v>386.5</v>
      </c>
      <c r="O456" s="64">
        <f t="shared" si="64"/>
        <v>0</v>
      </c>
      <c r="P456" s="64">
        <f t="shared" si="69"/>
        <v>0</v>
      </c>
      <c r="Q456" s="65">
        <f t="shared" si="66"/>
        <v>364.49445116469883</v>
      </c>
    </row>
    <row r="457" spans="1:17" s="48" customFormat="1" ht="15" x14ac:dyDescent="0.2">
      <c r="A457" s="44"/>
      <c r="B457" s="45"/>
      <c r="C457" s="46"/>
      <c r="D457" s="46"/>
      <c r="E457" s="47"/>
      <c r="F457" s="47"/>
      <c r="G457" s="47"/>
      <c r="H457" s="47"/>
      <c r="I457" s="47"/>
      <c r="J457" s="53" t="str">
        <f t="shared" si="70"/>
        <v>no</v>
      </c>
      <c r="K457" s="64">
        <f t="shared" si="63"/>
        <v>0</v>
      </c>
      <c r="L457" s="64">
        <f t="shared" si="67"/>
        <v>0</v>
      </c>
      <c r="M457" s="64">
        <f t="shared" si="68"/>
        <v>0</v>
      </c>
      <c r="N457" s="65">
        <f t="shared" si="65"/>
        <v>386.5</v>
      </c>
      <c r="O457" s="64">
        <f t="shared" si="64"/>
        <v>0</v>
      </c>
      <c r="P457" s="64">
        <f t="shared" si="69"/>
        <v>0</v>
      </c>
      <c r="Q457" s="65">
        <f t="shared" si="66"/>
        <v>364.49445116469883</v>
      </c>
    </row>
    <row r="458" spans="1:17" s="48" customFormat="1" ht="15" x14ac:dyDescent="0.2">
      <c r="A458" s="44"/>
      <c r="B458" s="45"/>
      <c r="C458" s="46"/>
      <c r="D458" s="46"/>
      <c r="E458" s="47"/>
      <c r="F458" s="47"/>
      <c r="G458" s="47"/>
      <c r="H458" s="47"/>
      <c r="I458" s="47"/>
      <c r="J458" s="53" t="str">
        <f t="shared" si="70"/>
        <v>no</v>
      </c>
      <c r="K458" s="64">
        <f t="shared" si="63"/>
        <v>0</v>
      </c>
      <c r="L458" s="64">
        <f t="shared" si="67"/>
        <v>0</v>
      </c>
      <c r="M458" s="64">
        <f t="shared" si="68"/>
        <v>0</v>
      </c>
      <c r="N458" s="65">
        <f t="shared" si="65"/>
        <v>386.5</v>
      </c>
      <c r="O458" s="64">
        <f t="shared" si="64"/>
        <v>0</v>
      </c>
      <c r="P458" s="64">
        <f t="shared" si="69"/>
        <v>0</v>
      </c>
      <c r="Q458" s="65">
        <f t="shared" si="66"/>
        <v>364.49445116469883</v>
      </c>
    </row>
    <row r="459" spans="1:17" s="48" customFormat="1" ht="15" x14ac:dyDescent="0.2">
      <c r="A459" s="44"/>
      <c r="B459" s="45"/>
      <c r="C459" s="46"/>
      <c r="D459" s="46"/>
      <c r="E459" s="47"/>
      <c r="F459" s="47"/>
      <c r="G459" s="47"/>
      <c r="H459" s="47"/>
      <c r="I459" s="47"/>
      <c r="J459" s="53" t="str">
        <f t="shared" si="70"/>
        <v>no</v>
      </c>
      <c r="K459" s="64">
        <f t="shared" si="63"/>
        <v>0</v>
      </c>
      <c r="L459" s="64">
        <f t="shared" si="67"/>
        <v>0</v>
      </c>
      <c r="M459" s="64">
        <f t="shared" si="68"/>
        <v>0</v>
      </c>
      <c r="N459" s="65">
        <f t="shared" si="65"/>
        <v>386.5</v>
      </c>
      <c r="O459" s="64">
        <f t="shared" si="64"/>
        <v>0</v>
      </c>
      <c r="P459" s="64">
        <f t="shared" si="69"/>
        <v>0</v>
      </c>
      <c r="Q459" s="65">
        <f t="shared" si="66"/>
        <v>364.49445116469883</v>
      </c>
    </row>
    <row r="460" spans="1:17" s="48" customFormat="1" ht="15" x14ac:dyDescent="0.2">
      <c r="A460" s="44"/>
      <c r="B460" s="45"/>
      <c r="C460" s="46"/>
      <c r="D460" s="46"/>
      <c r="E460" s="47"/>
      <c r="F460" s="47"/>
      <c r="G460" s="47"/>
      <c r="H460" s="47"/>
      <c r="I460" s="47"/>
      <c r="J460" s="53" t="str">
        <f t="shared" si="70"/>
        <v>no</v>
      </c>
      <c r="K460" s="64">
        <f t="shared" si="63"/>
        <v>0</v>
      </c>
      <c r="L460" s="64">
        <f t="shared" si="67"/>
        <v>0</v>
      </c>
      <c r="M460" s="64">
        <f t="shared" si="68"/>
        <v>0</v>
      </c>
      <c r="N460" s="65">
        <f t="shared" si="65"/>
        <v>386.5</v>
      </c>
      <c r="O460" s="64">
        <f t="shared" si="64"/>
        <v>0</v>
      </c>
      <c r="P460" s="64">
        <f t="shared" si="69"/>
        <v>0</v>
      </c>
      <c r="Q460" s="65">
        <f t="shared" si="66"/>
        <v>364.49445116469883</v>
      </c>
    </row>
    <row r="461" spans="1:17" s="48" customFormat="1" ht="15" x14ac:dyDescent="0.2">
      <c r="A461" s="44"/>
      <c r="B461" s="45"/>
      <c r="C461" s="46"/>
      <c r="D461" s="46"/>
      <c r="E461" s="47"/>
      <c r="F461" s="47"/>
      <c r="G461" s="47"/>
      <c r="H461" s="47"/>
      <c r="I461" s="47"/>
      <c r="J461" s="53" t="str">
        <f t="shared" si="70"/>
        <v>no</v>
      </c>
      <c r="K461" s="64">
        <f t="shared" si="63"/>
        <v>0</v>
      </c>
      <c r="L461" s="64">
        <f t="shared" si="67"/>
        <v>0</v>
      </c>
      <c r="M461" s="64">
        <f t="shared" si="68"/>
        <v>0</v>
      </c>
      <c r="N461" s="65">
        <f t="shared" si="65"/>
        <v>386.5</v>
      </c>
      <c r="O461" s="64">
        <f t="shared" si="64"/>
        <v>0</v>
      </c>
      <c r="P461" s="64">
        <f t="shared" si="69"/>
        <v>0</v>
      </c>
      <c r="Q461" s="65">
        <f t="shared" si="66"/>
        <v>364.49445116469883</v>
      </c>
    </row>
    <row r="462" spans="1:17" s="48" customFormat="1" ht="15" x14ac:dyDescent="0.2">
      <c r="A462" s="44"/>
      <c r="B462" s="45"/>
      <c r="C462" s="46"/>
      <c r="D462" s="46"/>
      <c r="E462" s="47"/>
      <c r="F462" s="47"/>
      <c r="G462" s="47"/>
      <c r="H462" s="47"/>
      <c r="I462" s="47"/>
      <c r="J462" s="53" t="str">
        <f t="shared" si="70"/>
        <v>no</v>
      </c>
      <c r="K462" s="64">
        <f t="shared" si="63"/>
        <v>0</v>
      </c>
      <c r="L462" s="64">
        <f t="shared" si="67"/>
        <v>0</v>
      </c>
      <c r="M462" s="64">
        <f t="shared" si="68"/>
        <v>0</v>
      </c>
      <c r="N462" s="65">
        <f t="shared" si="65"/>
        <v>386.5</v>
      </c>
      <c r="O462" s="64">
        <f t="shared" si="64"/>
        <v>0</v>
      </c>
      <c r="P462" s="64">
        <f t="shared" si="69"/>
        <v>0</v>
      </c>
      <c r="Q462" s="65">
        <f t="shared" si="66"/>
        <v>364.49445116469883</v>
      </c>
    </row>
    <row r="463" spans="1:17" s="48" customFormat="1" ht="15" x14ac:dyDescent="0.2">
      <c r="A463" s="44"/>
      <c r="B463" s="45"/>
      <c r="C463" s="46"/>
      <c r="D463" s="46"/>
      <c r="E463" s="47"/>
      <c r="F463" s="47"/>
      <c r="G463" s="47"/>
      <c r="H463" s="47"/>
      <c r="I463" s="47"/>
      <c r="J463" s="53" t="str">
        <f t="shared" si="70"/>
        <v>no</v>
      </c>
      <c r="K463" s="64">
        <f t="shared" ref="K463:K526" si="71">$E463*$C$4</f>
        <v>0</v>
      </c>
      <c r="L463" s="64">
        <f t="shared" si="67"/>
        <v>0</v>
      </c>
      <c r="M463" s="64">
        <f t="shared" si="68"/>
        <v>0</v>
      </c>
      <c r="N463" s="65">
        <f t="shared" si="65"/>
        <v>386.5</v>
      </c>
      <c r="O463" s="64">
        <f t="shared" ref="O463:O526" si="72">IF(J463="no",0,$E463*$C$5)</f>
        <v>0</v>
      </c>
      <c r="P463" s="64">
        <f t="shared" si="69"/>
        <v>0</v>
      </c>
      <c r="Q463" s="65">
        <f t="shared" si="66"/>
        <v>364.49445116469883</v>
      </c>
    </row>
    <row r="464" spans="1:17" s="48" customFormat="1" ht="15" x14ac:dyDescent="0.2">
      <c r="A464" s="44"/>
      <c r="B464" s="45"/>
      <c r="C464" s="46"/>
      <c r="D464" s="46"/>
      <c r="E464" s="47"/>
      <c r="F464" s="47"/>
      <c r="G464" s="47"/>
      <c r="H464" s="47"/>
      <c r="I464" s="47"/>
      <c r="J464" s="53" t="str">
        <f t="shared" si="70"/>
        <v>no</v>
      </c>
      <c r="K464" s="64">
        <f t="shared" si="71"/>
        <v>0</v>
      </c>
      <c r="L464" s="64">
        <f t="shared" si="67"/>
        <v>0</v>
      </c>
      <c r="M464" s="64">
        <f t="shared" si="68"/>
        <v>0</v>
      </c>
      <c r="N464" s="65">
        <f t="shared" si="65"/>
        <v>386.5</v>
      </c>
      <c r="O464" s="64">
        <f t="shared" si="72"/>
        <v>0</v>
      </c>
      <c r="P464" s="64">
        <f t="shared" si="69"/>
        <v>0</v>
      </c>
      <c r="Q464" s="65">
        <f t="shared" si="66"/>
        <v>364.49445116469883</v>
      </c>
    </row>
    <row r="465" spans="1:17" s="48" customFormat="1" ht="15" x14ac:dyDescent="0.2">
      <c r="A465" s="44"/>
      <c r="B465" s="45"/>
      <c r="C465" s="46"/>
      <c r="D465" s="46"/>
      <c r="E465" s="47"/>
      <c r="F465" s="47"/>
      <c r="G465" s="47"/>
      <c r="H465" s="47"/>
      <c r="I465" s="47"/>
      <c r="J465" s="53" t="str">
        <f t="shared" si="70"/>
        <v>no</v>
      </c>
      <c r="K465" s="64">
        <f t="shared" si="71"/>
        <v>0</v>
      </c>
      <c r="L465" s="64">
        <f t="shared" si="67"/>
        <v>0</v>
      </c>
      <c r="M465" s="64">
        <f t="shared" si="68"/>
        <v>0</v>
      </c>
      <c r="N465" s="65">
        <f t="shared" ref="N465:N528" si="73">L465+N464</f>
        <v>386.5</v>
      </c>
      <c r="O465" s="64">
        <f t="shared" si="72"/>
        <v>0</v>
      </c>
      <c r="P465" s="64">
        <f t="shared" si="69"/>
        <v>0</v>
      </c>
      <c r="Q465" s="65">
        <f t="shared" ref="Q465:Q528" si="74">Q464+P465</f>
        <v>364.49445116469883</v>
      </c>
    </row>
    <row r="466" spans="1:17" s="48" customFormat="1" ht="15" x14ac:dyDescent="0.2">
      <c r="A466" s="44"/>
      <c r="B466" s="45"/>
      <c r="C466" s="46"/>
      <c r="D466" s="46"/>
      <c r="E466" s="47"/>
      <c r="F466" s="47"/>
      <c r="G466" s="47"/>
      <c r="H466" s="47"/>
      <c r="I466" s="47"/>
      <c r="J466" s="53" t="str">
        <f t="shared" si="70"/>
        <v>no</v>
      </c>
      <c r="K466" s="64">
        <f t="shared" si="71"/>
        <v>0</v>
      </c>
      <c r="L466" s="64">
        <f t="shared" si="67"/>
        <v>0</v>
      </c>
      <c r="M466" s="64">
        <f t="shared" si="68"/>
        <v>0</v>
      </c>
      <c r="N466" s="65">
        <f t="shared" si="73"/>
        <v>386.5</v>
      </c>
      <c r="O466" s="64">
        <f t="shared" si="72"/>
        <v>0</v>
      </c>
      <c r="P466" s="64">
        <f t="shared" si="69"/>
        <v>0</v>
      </c>
      <c r="Q466" s="65">
        <f t="shared" si="74"/>
        <v>364.49445116469883</v>
      </c>
    </row>
    <row r="467" spans="1:17" s="48" customFormat="1" ht="15" x14ac:dyDescent="0.2">
      <c r="A467" s="44"/>
      <c r="B467" s="45"/>
      <c r="C467" s="46"/>
      <c r="D467" s="46"/>
      <c r="E467" s="47"/>
      <c r="F467" s="47"/>
      <c r="G467" s="47"/>
      <c r="H467" s="47"/>
      <c r="I467" s="47"/>
      <c r="J467" s="53" t="str">
        <f t="shared" si="70"/>
        <v>no</v>
      </c>
      <c r="K467" s="64">
        <f t="shared" si="71"/>
        <v>0</v>
      </c>
      <c r="L467" s="64">
        <f t="shared" si="67"/>
        <v>0</v>
      </c>
      <c r="M467" s="64">
        <f t="shared" si="68"/>
        <v>0</v>
      </c>
      <c r="N467" s="65">
        <f t="shared" si="73"/>
        <v>386.5</v>
      </c>
      <c r="O467" s="64">
        <f t="shared" si="72"/>
        <v>0</v>
      </c>
      <c r="P467" s="64">
        <f t="shared" si="69"/>
        <v>0</v>
      </c>
      <c r="Q467" s="65">
        <f t="shared" si="74"/>
        <v>364.49445116469883</v>
      </c>
    </row>
    <row r="468" spans="1:17" s="48" customFormat="1" ht="15" x14ac:dyDescent="0.2">
      <c r="A468" s="44"/>
      <c r="B468" s="45"/>
      <c r="C468" s="46"/>
      <c r="D468" s="46"/>
      <c r="E468" s="47"/>
      <c r="F468" s="47"/>
      <c r="G468" s="47"/>
      <c r="H468" s="47"/>
      <c r="I468" s="47"/>
      <c r="J468" s="53" t="str">
        <f t="shared" si="70"/>
        <v>no</v>
      </c>
      <c r="K468" s="64">
        <f t="shared" si="71"/>
        <v>0</v>
      </c>
      <c r="L468" s="64">
        <f t="shared" si="67"/>
        <v>0</v>
      </c>
      <c r="M468" s="64">
        <f t="shared" si="68"/>
        <v>0</v>
      </c>
      <c r="N468" s="65">
        <f t="shared" si="73"/>
        <v>386.5</v>
      </c>
      <c r="O468" s="64">
        <f t="shared" si="72"/>
        <v>0</v>
      </c>
      <c r="P468" s="64">
        <f t="shared" si="69"/>
        <v>0</v>
      </c>
      <c r="Q468" s="65">
        <f t="shared" si="74"/>
        <v>364.49445116469883</v>
      </c>
    </row>
    <row r="469" spans="1:17" s="48" customFormat="1" ht="15" x14ac:dyDescent="0.2">
      <c r="A469" s="44"/>
      <c r="B469" s="45"/>
      <c r="C469" s="46"/>
      <c r="D469" s="46"/>
      <c r="E469" s="47"/>
      <c r="F469" s="47"/>
      <c r="G469" s="47"/>
      <c r="H469" s="47"/>
      <c r="I469" s="47"/>
      <c r="J469" s="53" t="str">
        <f t="shared" si="70"/>
        <v>no</v>
      </c>
      <c r="K469" s="64">
        <f t="shared" si="71"/>
        <v>0</v>
      </c>
      <c r="L469" s="64">
        <f t="shared" si="67"/>
        <v>0</v>
      </c>
      <c r="M469" s="64">
        <f t="shared" si="68"/>
        <v>0</v>
      </c>
      <c r="N469" s="65">
        <f t="shared" si="73"/>
        <v>386.5</v>
      </c>
      <c r="O469" s="64">
        <f t="shared" si="72"/>
        <v>0</v>
      </c>
      <c r="P469" s="64">
        <f t="shared" si="69"/>
        <v>0</v>
      </c>
      <c r="Q469" s="65">
        <f t="shared" si="74"/>
        <v>364.49445116469883</v>
      </c>
    </row>
    <row r="470" spans="1:17" s="48" customFormat="1" ht="15" x14ac:dyDescent="0.2">
      <c r="A470" s="44"/>
      <c r="B470" s="45"/>
      <c r="C470" s="46"/>
      <c r="D470" s="46"/>
      <c r="E470" s="47"/>
      <c r="F470" s="47"/>
      <c r="G470" s="47"/>
      <c r="H470" s="47"/>
      <c r="I470" s="47"/>
      <c r="J470" s="53" t="str">
        <f t="shared" si="70"/>
        <v>no</v>
      </c>
      <c r="K470" s="64">
        <f t="shared" si="71"/>
        <v>0</v>
      </c>
      <c r="L470" s="64">
        <f t="shared" si="67"/>
        <v>0</v>
      </c>
      <c r="M470" s="64">
        <f t="shared" si="68"/>
        <v>0</v>
      </c>
      <c r="N470" s="65">
        <f t="shared" si="73"/>
        <v>386.5</v>
      </c>
      <c r="O470" s="64">
        <f t="shared" si="72"/>
        <v>0</v>
      </c>
      <c r="P470" s="64">
        <f t="shared" si="69"/>
        <v>0</v>
      </c>
      <c r="Q470" s="65">
        <f t="shared" si="74"/>
        <v>364.49445116469883</v>
      </c>
    </row>
    <row r="471" spans="1:17" s="48" customFormat="1" ht="15" x14ac:dyDescent="0.2">
      <c r="A471" s="44"/>
      <c r="B471" s="45"/>
      <c r="C471" s="46"/>
      <c r="D471" s="46"/>
      <c r="E471" s="47"/>
      <c r="F471" s="47"/>
      <c r="G471" s="47"/>
      <c r="H471" s="47"/>
      <c r="I471" s="47"/>
      <c r="J471" s="53" t="str">
        <f t="shared" si="70"/>
        <v>no</v>
      </c>
      <c r="K471" s="64">
        <f t="shared" si="71"/>
        <v>0</v>
      </c>
      <c r="L471" s="64">
        <f t="shared" si="67"/>
        <v>0</v>
      </c>
      <c r="M471" s="64">
        <f t="shared" si="68"/>
        <v>0</v>
      </c>
      <c r="N471" s="65">
        <f t="shared" si="73"/>
        <v>386.5</v>
      </c>
      <c r="O471" s="64">
        <f t="shared" si="72"/>
        <v>0</v>
      </c>
      <c r="P471" s="64">
        <f t="shared" si="69"/>
        <v>0</v>
      </c>
      <c r="Q471" s="65">
        <f t="shared" si="74"/>
        <v>364.49445116469883</v>
      </c>
    </row>
    <row r="472" spans="1:17" s="48" customFormat="1" ht="15" x14ac:dyDescent="0.2">
      <c r="A472" s="44"/>
      <c r="B472" s="45"/>
      <c r="C472" s="46"/>
      <c r="D472" s="46"/>
      <c r="E472" s="47"/>
      <c r="F472" s="47"/>
      <c r="G472" s="47"/>
      <c r="H472" s="47"/>
      <c r="I472" s="47"/>
      <c r="J472" s="53" t="str">
        <f t="shared" si="70"/>
        <v>no</v>
      </c>
      <c r="K472" s="64">
        <f t="shared" si="71"/>
        <v>0</v>
      </c>
      <c r="L472" s="64">
        <f t="shared" si="67"/>
        <v>0</v>
      </c>
      <c r="M472" s="64">
        <f t="shared" si="68"/>
        <v>0</v>
      </c>
      <c r="N472" s="65">
        <f t="shared" si="73"/>
        <v>386.5</v>
      </c>
      <c r="O472" s="64">
        <f t="shared" si="72"/>
        <v>0</v>
      </c>
      <c r="P472" s="64">
        <f t="shared" si="69"/>
        <v>0</v>
      </c>
      <c r="Q472" s="65">
        <f t="shared" si="74"/>
        <v>364.49445116469883</v>
      </c>
    </row>
    <row r="473" spans="1:17" s="48" customFormat="1" ht="15" x14ac:dyDescent="0.2">
      <c r="A473" s="44"/>
      <c r="B473" s="45"/>
      <c r="C473" s="46"/>
      <c r="D473" s="46"/>
      <c r="E473" s="47"/>
      <c r="F473" s="47"/>
      <c r="G473" s="47"/>
      <c r="H473" s="47"/>
      <c r="I473" s="47"/>
      <c r="J473" s="53" t="str">
        <f t="shared" si="70"/>
        <v>no</v>
      </c>
      <c r="K473" s="64">
        <f t="shared" si="71"/>
        <v>0</v>
      </c>
      <c r="L473" s="64">
        <f t="shared" si="67"/>
        <v>0</v>
      </c>
      <c r="M473" s="64">
        <f t="shared" si="68"/>
        <v>0</v>
      </c>
      <c r="N473" s="65">
        <f t="shared" si="73"/>
        <v>386.5</v>
      </c>
      <c r="O473" s="64">
        <f t="shared" si="72"/>
        <v>0</v>
      </c>
      <c r="P473" s="64">
        <f t="shared" si="69"/>
        <v>0</v>
      </c>
      <c r="Q473" s="65">
        <f t="shared" si="74"/>
        <v>364.49445116469883</v>
      </c>
    </row>
    <row r="474" spans="1:17" s="48" customFormat="1" ht="15" x14ac:dyDescent="0.2">
      <c r="A474" s="44"/>
      <c r="B474" s="45"/>
      <c r="C474" s="46"/>
      <c r="D474" s="46"/>
      <c r="E474" s="47"/>
      <c r="F474" s="47"/>
      <c r="G474" s="47"/>
      <c r="H474" s="47"/>
      <c r="I474" s="47"/>
      <c r="J474" s="53" t="str">
        <f t="shared" si="70"/>
        <v>no</v>
      </c>
      <c r="K474" s="64">
        <f t="shared" si="71"/>
        <v>0</v>
      </c>
      <c r="L474" s="64">
        <f t="shared" si="67"/>
        <v>0</v>
      </c>
      <c r="M474" s="64">
        <f t="shared" si="68"/>
        <v>0</v>
      </c>
      <c r="N474" s="65">
        <f t="shared" si="73"/>
        <v>386.5</v>
      </c>
      <c r="O474" s="64">
        <f t="shared" si="72"/>
        <v>0</v>
      </c>
      <c r="P474" s="64">
        <f t="shared" si="69"/>
        <v>0</v>
      </c>
      <c r="Q474" s="65">
        <f t="shared" si="74"/>
        <v>364.49445116469883</v>
      </c>
    </row>
    <row r="475" spans="1:17" s="48" customFormat="1" ht="15" x14ac:dyDescent="0.2">
      <c r="A475" s="44"/>
      <c r="B475" s="45"/>
      <c r="C475" s="46"/>
      <c r="D475" s="46"/>
      <c r="E475" s="47"/>
      <c r="F475" s="47"/>
      <c r="G475" s="47"/>
      <c r="H475" s="47"/>
      <c r="I475" s="47"/>
      <c r="J475" s="53" t="str">
        <f t="shared" si="70"/>
        <v>no</v>
      </c>
      <c r="K475" s="64">
        <f t="shared" si="71"/>
        <v>0</v>
      </c>
      <c r="L475" s="64">
        <f t="shared" si="67"/>
        <v>0</v>
      </c>
      <c r="M475" s="64">
        <f t="shared" si="68"/>
        <v>0</v>
      </c>
      <c r="N475" s="65">
        <f t="shared" si="73"/>
        <v>386.5</v>
      </c>
      <c r="O475" s="64">
        <f t="shared" si="72"/>
        <v>0</v>
      </c>
      <c r="P475" s="64">
        <f t="shared" si="69"/>
        <v>0</v>
      </c>
      <c r="Q475" s="65">
        <f t="shared" si="74"/>
        <v>364.49445116469883</v>
      </c>
    </row>
    <row r="476" spans="1:17" s="48" customFormat="1" ht="15" x14ac:dyDescent="0.2">
      <c r="A476" s="44"/>
      <c r="B476" s="45"/>
      <c r="C476" s="46"/>
      <c r="D476" s="46"/>
      <c r="E476" s="47"/>
      <c r="F476" s="47"/>
      <c r="G476" s="47"/>
      <c r="H476" s="47"/>
      <c r="I476" s="47"/>
      <c r="J476" s="53" t="str">
        <f t="shared" si="70"/>
        <v>no</v>
      </c>
      <c r="K476" s="64">
        <f t="shared" si="71"/>
        <v>0</v>
      </c>
      <c r="L476" s="64">
        <f t="shared" si="67"/>
        <v>0</v>
      </c>
      <c r="M476" s="64">
        <f t="shared" si="68"/>
        <v>0</v>
      </c>
      <c r="N476" s="65">
        <f t="shared" si="73"/>
        <v>386.5</v>
      </c>
      <c r="O476" s="64">
        <f t="shared" si="72"/>
        <v>0</v>
      </c>
      <c r="P476" s="64">
        <f t="shared" si="69"/>
        <v>0</v>
      </c>
      <c r="Q476" s="65">
        <f t="shared" si="74"/>
        <v>364.49445116469883</v>
      </c>
    </row>
    <row r="477" spans="1:17" s="48" customFormat="1" ht="15" x14ac:dyDescent="0.2">
      <c r="A477" s="44"/>
      <c r="B477" s="45"/>
      <c r="C477" s="46"/>
      <c r="D477" s="46"/>
      <c r="E477" s="47"/>
      <c r="F477" s="47"/>
      <c r="G477" s="47"/>
      <c r="H477" s="47"/>
      <c r="I477" s="47"/>
      <c r="J477" s="53" t="str">
        <f t="shared" si="70"/>
        <v>no</v>
      </c>
      <c r="K477" s="64">
        <f t="shared" si="71"/>
        <v>0</v>
      </c>
      <c r="L477" s="64">
        <f t="shared" si="67"/>
        <v>0</v>
      </c>
      <c r="M477" s="64">
        <f t="shared" si="68"/>
        <v>0</v>
      </c>
      <c r="N477" s="65">
        <f t="shared" si="73"/>
        <v>386.5</v>
      </c>
      <c r="O477" s="64">
        <f t="shared" si="72"/>
        <v>0</v>
      </c>
      <c r="P477" s="64">
        <f t="shared" si="69"/>
        <v>0</v>
      </c>
      <c r="Q477" s="65">
        <f t="shared" si="74"/>
        <v>364.49445116469883</v>
      </c>
    </row>
    <row r="478" spans="1:17" s="48" customFormat="1" ht="15" x14ac:dyDescent="0.2">
      <c r="A478" s="44"/>
      <c r="B478" s="45"/>
      <c r="C478" s="46"/>
      <c r="D478" s="46"/>
      <c r="E478" s="47"/>
      <c r="F478" s="47"/>
      <c r="G478" s="47"/>
      <c r="H478" s="47"/>
      <c r="I478" s="47"/>
      <c r="J478" s="53" t="str">
        <f t="shared" si="70"/>
        <v>no</v>
      </c>
      <c r="K478" s="64">
        <f t="shared" si="71"/>
        <v>0</v>
      </c>
      <c r="L478" s="64">
        <f t="shared" si="67"/>
        <v>0</v>
      </c>
      <c r="M478" s="64">
        <f t="shared" si="68"/>
        <v>0</v>
      </c>
      <c r="N478" s="65">
        <f t="shared" si="73"/>
        <v>386.5</v>
      </c>
      <c r="O478" s="64">
        <f t="shared" si="72"/>
        <v>0</v>
      </c>
      <c r="P478" s="64">
        <f t="shared" si="69"/>
        <v>0</v>
      </c>
      <c r="Q478" s="65">
        <f t="shared" si="74"/>
        <v>364.49445116469883</v>
      </c>
    </row>
    <row r="479" spans="1:17" s="48" customFormat="1" ht="15" x14ac:dyDescent="0.2">
      <c r="A479" s="44"/>
      <c r="B479" s="45"/>
      <c r="C479" s="46"/>
      <c r="D479" s="46"/>
      <c r="E479" s="47"/>
      <c r="F479" s="47"/>
      <c r="G479" s="47"/>
      <c r="H479" s="47"/>
      <c r="I479" s="47"/>
      <c r="J479" s="53" t="str">
        <f t="shared" si="70"/>
        <v>no</v>
      </c>
      <c r="K479" s="64">
        <f t="shared" si="71"/>
        <v>0</v>
      </c>
      <c r="L479" s="64">
        <f t="shared" si="67"/>
        <v>0</v>
      </c>
      <c r="M479" s="64">
        <f t="shared" si="68"/>
        <v>0</v>
      </c>
      <c r="N479" s="65">
        <f t="shared" si="73"/>
        <v>386.5</v>
      </c>
      <c r="O479" s="64">
        <f t="shared" si="72"/>
        <v>0</v>
      </c>
      <c r="P479" s="64">
        <f t="shared" si="69"/>
        <v>0</v>
      </c>
      <c r="Q479" s="65">
        <f t="shared" si="74"/>
        <v>364.49445116469883</v>
      </c>
    </row>
    <row r="480" spans="1:17" s="48" customFormat="1" ht="15" x14ac:dyDescent="0.2">
      <c r="A480" s="44"/>
      <c r="B480" s="45"/>
      <c r="C480" s="46"/>
      <c r="D480" s="46"/>
      <c r="E480" s="47"/>
      <c r="F480" s="47"/>
      <c r="G480" s="47"/>
      <c r="H480" s="47"/>
      <c r="I480" s="47"/>
      <c r="J480" s="53" t="str">
        <f t="shared" si="70"/>
        <v>no</v>
      </c>
      <c r="K480" s="64">
        <f t="shared" si="71"/>
        <v>0</v>
      </c>
      <c r="L480" s="64">
        <f t="shared" si="67"/>
        <v>0</v>
      </c>
      <c r="M480" s="64">
        <f t="shared" si="68"/>
        <v>0</v>
      </c>
      <c r="N480" s="65">
        <f t="shared" si="73"/>
        <v>386.5</v>
      </c>
      <c r="O480" s="64">
        <f t="shared" si="72"/>
        <v>0</v>
      </c>
      <c r="P480" s="64">
        <f t="shared" si="69"/>
        <v>0</v>
      </c>
      <c r="Q480" s="65">
        <f t="shared" si="74"/>
        <v>364.49445116469883</v>
      </c>
    </row>
    <row r="481" spans="1:17" s="48" customFormat="1" ht="15" x14ac:dyDescent="0.2">
      <c r="A481" s="44"/>
      <c r="B481" s="45"/>
      <c r="C481" s="46"/>
      <c r="D481" s="46"/>
      <c r="E481" s="47"/>
      <c r="F481" s="47"/>
      <c r="G481" s="47"/>
      <c r="H481" s="47"/>
      <c r="I481" s="47"/>
      <c r="J481" s="53" t="str">
        <f t="shared" si="70"/>
        <v>no</v>
      </c>
      <c r="K481" s="64">
        <f t="shared" si="71"/>
        <v>0</v>
      </c>
      <c r="L481" s="64">
        <f t="shared" si="67"/>
        <v>0</v>
      </c>
      <c r="M481" s="64">
        <f t="shared" si="68"/>
        <v>0</v>
      </c>
      <c r="N481" s="65">
        <f t="shared" si="73"/>
        <v>386.5</v>
      </c>
      <c r="O481" s="64">
        <f t="shared" si="72"/>
        <v>0</v>
      </c>
      <c r="P481" s="64">
        <f t="shared" si="69"/>
        <v>0</v>
      </c>
      <c r="Q481" s="65">
        <f t="shared" si="74"/>
        <v>364.49445116469883</v>
      </c>
    </row>
    <row r="482" spans="1:17" s="48" customFormat="1" ht="15" x14ac:dyDescent="0.2">
      <c r="A482" s="44"/>
      <c r="B482" s="45"/>
      <c r="C482" s="46"/>
      <c r="D482" s="46"/>
      <c r="E482" s="47"/>
      <c r="F482" s="47"/>
      <c r="G482" s="47"/>
      <c r="H482" s="47"/>
      <c r="I482" s="47"/>
      <c r="J482" s="53" t="str">
        <f t="shared" si="70"/>
        <v>no</v>
      </c>
      <c r="K482" s="64">
        <f t="shared" si="71"/>
        <v>0</v>
      </c>
      <c r="L482" s="64">
        <f t="shared" si="67"/>
        <v>0</v>
      </c>
      <c r="M482" s="64">
        <f t="shared" si="68"/>
        <v>0</v>
      </c>
      <c r="N482" s="65">
        <f t="shared" si="73"/>
        <v>386.5</v>
      </c>
      <c r="O482" s="64">
        <f t="shared" si="72"/>
        <v>0</v>
      </c>
      <c r="P482" s="64">
        <f t="shared" si="69"/>
        <v>0</v>
      </c>
      <c r="Q482" s="65">
        <f t="shared" si="74"/>
        <v>364.49445116469883</v>
      </c>
    </row>
    <row r="483" spans="1:17" s="48" customFormat="1" ht="15" x14ac:dyDescent="0.2">
      <c r="A483" s="44"/>
      <c r="B483" s="45"/>
      <c r="C483" s="46"/>
      <c r="D483" s="46"/>
      <c r="E483" s="47"/>
      <c r="F483" s="47"/>
      <c r="G483" s="47"/>
      <c r="H483" s="47"/>
      <c r="I483" s="47"/>
      <c r="J483" s="53" t="str">
        <f t="shared" si="70"/>
        <v>no</v>
      </c>
      <c r="K483" s="64">
        <f t="shared" si="71"/>
        <v>0</v>
      </c>
      <c r="L483" s="64">
        <f t="shared" si="67"/>
        <v>0</v>
      </c>
      <c r="M483" s="64">
        <f t="shared" si="68"/>
        <v>0</v>
      </c>
      <c r="N483" s="65">
        <f t="shared" si="73"/>
        <v>386.5</v>
      </c>
      <c r="O483" s="64">
        <f t="shared" si="72"/>
        <v>0</v>
      </c>
      <c r="P483" s="64">
        <f t="shared" si="69"/>
        <v>0</v>
      </c>
      <c r="Q483" s="65">
        <f t="shared" si="74"/>
        <v>364.49445116469883</v>
      </c>
    </row>
    <row r="484" spans="1:17" s="48" customFormat="1" ht="15" x14ac:dyDescent="0.2">
      <c r="A484" s="44"/>
      <c r="B484" s="45"/>
      <c r="C484" s="46"/>
      <c r="D484" s="46"/>
      <c r="E484" s="47"/>
      <c r="F484" s="47"/>
      <c r="G484" s="47"/>
      <c r="H484" s="47"/>
      <c r="I484" s="47"/>
      <c r="J484" s="53" t="str">
        <f t="shared" si="70"/>
        <v>no</v>
      </c>
      <c r="K484" s="64">
        <f t="shared" si="71"/>
        <v>0</v>
      </c>
      <c r="L484" s="64">
        <f t="shared" si="67"/>
        <v>0</v>
      </c>
      <c r="M484" s="64">
        <f t="shared" si="68"/>
        <v>0</v>
      </c>
      <c r="N484" s="65">
        <f t="shared" si="73"/>
        <v>386.5</v>
      </c>
      <c r="O484" s="64">
        <f t="shared" si="72"/>
        <v>0</v>
      </c>
      <c r="P484" s="64">
        <f t="shared" si="69"/>
        <v>0</v>
      </c>
      <c r="Q484" s="65">
        <f t="shared" si="74"/>
        <v>364.49445116469883</v>
      </c>
    </row>
    <row r="485" spans="1:17" s="48" customFormat="1" ht="15" x14ac:dyDescent="0.2">
      <c r="A485" s="44"/>
      <c r="B485" s="45"/>
      <c r="C485" s="46"/>
      <c r="D485" s="46"/>
      <c r="E485" s="47"/>
      <c r="F485" s="47"/>
      <c r="G485" s="47"/>
      <c r="H485" s="47"/>
      <c r="I485" s="47"/>
      <c r="J485" s="53" t="str">
        <f t="shared" si="70"/>
        <v>no</v>
      </c>
      <c r="K485" s="64">
        <f t="shared" si="71"/>
        <v>0</v>
      </c>
      <c r="L485" s="64">
        <f t="shared" si="67"/>
        <v>0</v>
      </c>
      <c r="M485" s="64">
        <f t="shared" si="68"/>
        <v>0</v>
      </c>
      <c r="N485" s="65">
        <f t="shared" si="73"/>
        <v>386.5</v>
      </c>
      <c r="O485" s="64">
        <f t="shared" si="72"/>
        <v>0</v>
      </c>
      <c r="P485" s="64">
        <f t="shared" si="69"/>
        <v>0</v>
      </c>
      <c r="Q485" s="65">
        <f t="shared" si="74"/>
        <v>364.49445116469883</v>
      </c>
    </row>
    <row r="486" spans="1:17" s="48" customFormat="1" ht="15" x14ac:dyDescent="0.2">
      <c r="A486" s="44"/>
      <c r="B486" s="45"/>
      <c r="C486" s="46"/>
      <c r="D486" s="46"/>
      <c r="E486" s="47"/>
      <c r="F486" s="47"/>
      <c r="G486" s="47"/>
      <c r="H486" s="47"/>
      <c r="I486" s="47"/>
      <c r="J486" s="53" t="str">
        <f t="shared" si="70"/>
        <v>no</v>
      </c>
      <c r="K486" s="64">
        <f t="shared" si="71"/>
        <v>0</v>
      </c>
      <c r="L486" s="64">
        <f t="shared" si="67"/>
        <v>0</v>
      </c>
      <c r="M486" s="64">
        <f t="shared" si="68"/>
        <v>0</v>
      </c>
      <c r="N486" s="65">
        <f t="shared" si="73"/>
        <v>386.5</v>
      </c>
      <c r="O486" s="64">
        <f t="shared" si="72"/>
        <v>0</v>
      </c>
      <c r="P486" s="64">
        <f t="shared" si="69"/>
        <v>0</v>
      </c>
      <c r="Q486" s="65">
        <f t="shared" si="74"/>
        <v>364.49445116469883</v>
      </c>
    </row>
    <row r="487" spans="1:17" s="48" customFormat="1" ht="15" x14ac:dyDescent="0.2">
      <c r="A487" s="44"/>
      <c r="B487" s="45"/>
      <c r="C487" s="46"/>
      <c r="D487" s="46"/>
      <c r="E487" s="47"/>
      <c r="F487" s="47"/>
      <c r="G487" s="47"/>
      <c r="H487" s="47"/>
      <c r="I487" s="47"/>
      <c r="J487" s="53" t="str">
        <f t="shared" si="70"/>
        <v>no</v>
      </c>
      <c r="K487" s="64">
        <f t="shared" si="71"/>
        <v>0</v>
      </c>
      <c r="L487" s="64">
        <f t="shared" si="67"/>
        <v>0</v>
      </c>
      <c r="M487" s="64">
        <f t="shared" si="68"/>
        <v>0</v>
      </c>
      <c r="N487" s="65">
        <f t="shared" si="73"/>
        <v>386.5</v>
      </c>
      <c r="O487" s="64">
        <f t="shared" si="72"/>
        <v>0</v>
      </c>
      <c r="P487" s="64">
        <f t="shared" si="69"/>
        <v>0</v>
      </c>
      <c r="Q487" s="65">
        <f t="shared" si="74"/>
        <v>364.49445116469883</v>
      </c>
    </row>
    <row r="488" spans="1:17" s="48" customFormat="1" ht="15" x14ac:dyDescent="0.2">
      <c r="A488" s="44"/>
      <c r="B488" s="45"/>
      <c r="C488" s="46"/>
      <c r="D488" s="46"/>
      <c r="E488" s="47"/>
      <c r="F488" s="47"/>
      <c r="G488" s="47"/>
      <c r="H488" s="47"/>
      <c r="I488" s="47"/>
      <c r="J488" s="53" t="str">
        <f t="shared" si="70"/>
        <v>no</v>
      </c>
      <c r="K488" s="64">
        <f t="shared" si="71"/>
        <v>0</v>
      </c>
      <c r="L488" s="64">
        <f t="shared" si="67"/>
        <v>0</v>
      </c>
      <c r="M488" s="64">
        <f t="shared" si="68"/>
        <v>0</v>
      </c>
      <c r="N488" s="65">
        <f t="shared" si="73"/>
        <v>386.5</v>
      </c>
      <c r="O488" s="64">
        <f t="shared" si="72"/>
        <v>0</v>
      </c>
      <c r="P488" s="64">
        <f t="shared" si="69"/>
        <v>0</v>
      </c>
      <c r="Q488" s="65">
        <f t="shared" si="74"/>
        <v>364.49445116469883</v>
      </c>
    </row>
    <row r="489" spans="1:17" s="48" customFormat="1" ht="15" x14ac:dyDescent="0.2">
      <c r="A489" s="44"/>
      <c r="B489" s="45"/>
      <c r="C489" s="46"/>
      <c r="D489" s="46"/>
      <c r="E489" s="47"/>
      <c r="F489" s="47"/>
      <c r="G489" s="47"/>
      <c r="H489" s="47"/>
      <c r="I489" s="47"/>
      <c r="J489" s="53" t="str">
        <f t="shared" si="70"/>
        <v>no</v>
      </c>
      <c r="K489" s="64">
        <f t="shared" si="71"/>
        <v>0</v>
      </c>
      <c r="L489" s="64">
        <f t="shared" si="67"/>
        <v>0</v>
      </c>
      <c r="M489" s="64">
        <f t="shared" si="68"/>
        <v>0</v>
      </c>
      <c r="N489" s="65">
        <f t="shared" si="73"/>
        <v>386.5</v>
      </c>
      <c r="O489" s="64">
        <f t="shared" si="72"/>
        <v>0</v>
      </c>
      <c r="P489" s="64">
        <f t="shared" si="69"/>
        <v>0</v>
      </c>
      <c r="Q489" s="65">
        <f t="shared" si="74"/>
        <v>364.49445116469883</v>
      </c>
    </row>
    <row r="490" spans="1:17" s="48" customFormat="1" ht="15" x14ac:dyDescent="0.2">
      <c r="A490" s="44"/>
      <c r="B490" s="45"/>
      <c r="C490" s="46"/>
      <c r="D490" s="46"/>
      <c r="E490" s="47"/>
      <c r="F490" s="47"/>
      <c r="G490" s="47"/>
      <c r="H490" s="47"/>
      <c r="I490" s="47"/>
      <c r="J490" s="53" t="str">
        <f t="shared" si="70"/>
        <v>no</v>
      </c>
      <c r="K490" s="64">
        <f t="shared" si="71"/>
        <v>0</v>
      </c>
      <c r="L490" s="64">
        <f t="shared" si="67"/>
        <v>0</v>
      </c>
      <c r="M490" s="64">
        <f t="shared" si="68"/>
        <v>0</v>
      </c>
      <c r="N490" s="65">
        <f t="shared" si="73"/>
        <v>386.5</v>
      </c>
      <c r="O490" s="64">
        <f t="shared" si="72"/>
        <v>0</v>
      </c>
      <c r="P490" s="64">
        <f t="shared" si="69"/>
        <v>0</v>
      </c>
      <c r="Q490" s="65">
        <f t="shared" si="74"/>
        <v>364.49445116469883</v>
      </c>
    </row>
    <row r="491" spans="1:17" s="48" customFormat="1" ht="15" x14ac:dyDescent="0.2">
      <c r="A491" s="44"/>
      <c r="B491" s="45"/>
      <c r="C491" s="46"/>
      <c r="D491" s="46"/>
      <c r="E491" s="47"/>
      <c r="F491" s="47"/>
      <c r="G491" s="47"/>
      <c r="H491" s="47"/>
      <c r="I491" s="47"/>
      <c r="J491" s="53" t="str">
        <f t="shared" si="70"/>
        <v>no</v>
      </c>
      <c r="K491" s="64">
        <f t="shared" si="71"/>
        <v>0</v>
      </c>
      <c r="L491" s="64">
        <f t="shared" si="67"/>
        <v>0</v>
      </c>
      <c r="M491" s="64">
        <f t="shared" si="68"/>
        <v>0</v>
      </c>
      <c r="N491" s="65">
        <f t="shared" si="73"/>
        <v>386.5</v>
      </c>
      <c r="O491" s="64">
        <f t="shared" si="72"/>
        <v>0</v>
      </c>
      <c r="P491" s="64">
        <f t="shared" si="69"/>
        <v>0</v>
      </c>
      <c r="Q491" s="65">
        <f t="shared" si="74"/>
        <v>364.49445116469883</v>
      </c>
    </row>
    <row r="492" spans="1:17" s="48" customFormat="1" ht="15" x14ac:dyDescent="0.2">
      <c r="A492" s="44"/>
      <c r="B492" s="45"/>
      <c r="C492" s="46"/>
      <c r="D492" s="46"/>
      <c r="E492" s="47"/>
      <c r="F492" s="47"/>
      <c r="G492" s="47"/>
      <c r="H492" s="47"/>
      <c r="I492" s="47"/>
      <c r="J492" s="53" t="str">
        <f t="shared" si="70"/>
        <v>no</v>
      </c>
      <c r="K492" s="64">
        <f t="shared" si="71"/>
        <v>0</v>
      </c>
      <c r="L492" s="64">
        <f t="shared" si="67"/>
        <v>0</v>
      </c>
      <c r="M492" s="64">
        <f t="shared" si="68"/>
        <v>0</v>
      </c>
      <c r="N492" s="65">
        <f t="shared" si="73"/>
        <v>386.5</v>
      </c>
      <c r="O492" s="64">
        <f t="shared" si="72"/>
        <v>0</v>
      </c>
      <c r="P492" s="64">
        <f t="shared" si="69"/>
        <v>0</v>
      </c>
      <c r="Q492" s="65">
        <f t="shared" si="74"/>
        <v>364.49445116469883</v>
      </c>
    </row>
    <row r="493" spans="1:17" s="48" customFormat="1" ht="15" x14ac:dyDescent="0.2">
      <c r="A493" s="44"/>
      <c r="B493" s="45"/>
      <c r="C493" s="46"/>
      <c r="D493" s="46"/>
      <c r="E493" s="47"/>
      <c r="F493" s="47"/>
      <c r="G493" s="47"/>
      <c r="H493" s="47"/>
      <c r="I493" s="47"/>
      <c r="J493" s="53" t="str">
        <f t="shared" si="70"/>
        <v>no</v>
      </c>
      <c r="K493" s="64">
        <f t="shared" si="71"/>
        <v>0</v>
      </c>
      <c r="L493" s="64">
        <f t="shared" si="67"/>
        <v>0</v>
      </c>
      <c r="M493" s="64">
        <f t="shared" si="68"/>
        <v>0</v>
      </c>
      <c r="N493" s="65">
        <f t="shared" si="73"/>
        <v>386.5</v>
      </c>
      <c r="O493" s="64">
        <f t="shared" si="72"/>
        <v>0</v>
      </c>
      <c r="P493" s="64">
        <f t="shared" si="69"/>
        <v>0</v>
      </c>
      <c r="Q493" s="65">
        <f t="shared" si="74"/>
        <v>364.49445116469883</v>
      </c>
    </row>
    <row r="494" spans="1:17" s="48" customFormat="1" ht="15" x14ac:dyDescent="0.2">
      <c r="A494" s="44"/>
      <c r="B494" s="45"/>
      <c r="C494" s="46"/>
      <c r="D494" s="46"/>
      <c r="E494" s="47"/>
      <c r="F494" s="47"/>
      <c r="G494" s="47"/>
      <c r="H494" s="47"/>
      <c r="I494" s="47"/>
      <c r="J494" s="53" t="str">
        <f t="shared" si="70"/>
        <v>no</v>
      </c>
      <c r="K494" s="64">
        <f t="shared" si="71"/>
        <v>0</v>
      </c>
      <c r="L494" s="64">
        <f t="shared" si="67"/>
        <v>0</v>
      </c>
      <c r="M494" s="64">
        <f t="shared" si="68"/>
        <v>0</v>
      </c>
      <c r="N494" s="65">
        <f t="shared" si="73"/>
        <v>386.5</v>
      </c>
      <c r="O494" s="64">
        <f t="shared" si="72"/>
        <v>0</v>
      </c>
      <c r="P494" s="64">
        <f t="shared" si="69"/>
        <v>0</v>
      </c>
      <c r="Q494" s="65">
        <f t="shared" si="74"/>
        <v>364.49445116469883</v>
      </c>
    </row>
    <row r="495" spans="1:17" s="48" customFormat="1" ht="15" x14ac:dyDescent="0.2">
      <c r="A495" s="44"/>
      <c r="B495" s="45"/>
      <c r="C495" s="46"/>
      <c r="D495" s="46"/>
      <c r="E495" s="47"/>
      <c r="F495" s="47"/>
      <c r="G495" s="47"/>
      <c r="H495" s="47"/>
      <c r="I495" s="47"/>
      <c r="J495" s="53" t="str">
        <f t="shared" si="70"/>
        <v>no</v>
      </c>
      <c r="K495" s="64">
        <f t="shared" si="71"/>
        <v>0</v>
      </c>
      <c r="L495" s="64">
        <f t="shared" si="67"/>
        <v>0</v>
      </c>
      <c r="M495" s="64">
        <f t="shared" si="68"/>
        <v>0</v>
      </c>
      <c r="N495" s="65">
        <f t="shared" si="73"/>
        <v>386.5</v>
      </c>
      <c r="O495" s="64">
        <f t="shared" si="72"/>
        <v>0</v>
      </c>
      <c r="P495" s="64">
        <f t="shared" si="69"/>
        <v>0</v>
      </c>
      <c r="Q495" s="65">
        <f t="shared" si="74"/>
        <v>364.49445116469883</v>
      </c>
    </row>
    <row r="496" spans="1:17" s="48" customFormat="1" ht="15" x14ac:dyDescent="0.2">
      <c r="A496" s="44"/>
      <c r="B496" s="45"/>
      <c r="C496" s="46"/>
      <c r="D496" s="46"/>
      <c r="E496" s="47"/>
      <c r="F496" s="47"/>
      <c r="G496" s="47"/>
      <c r="H496" s="47"/>
      <c r="I496" s="47"/>
      <c r="J496" s="53" t="str">
        <f t="shared" si="70"/>
        <v>no</v>
      </c>
      <c r="K496" s="64">
        <f t="shared" si="71"/>
        <v>0</v>
      </c>
      <c r="L496" s="64">
        <f t="shared" si="67"/>
        <v>0</v>
      </c>
      <c r="M496" s="64">
        <f t="shared" si="68"/>
        <v>0</v>
      </c>
      <c r="N496" s="65">
        <f t="shared" si="73"/>
        <v>386.5</v>
      </c>
      <c r="O496" s="64">
        <f t="shared" si="72"/>
        <v>0</v>
      </c>
      <c r="P496" s="64">
        <f t="shared" si="69"/>
        <v>0</v>
      </c>
      <c r="Q496" s="65">
        <f t="shared" si="74"/>
        <v>364.49445116469883</v>
      </c>
    </row>
    <row r="497" spans="1:17" s="48" customFormat="1" ht="15" x14ac:dyDescent="0.2">
      <c r="A497" s="44"/>
      <c r="B497" s="45"/>
      <c r="C497" s="46"/>
      <c r="D497" s="46"/>
      <c r="E497" s="47"/>
      <c r="F497" s="47"/>
      <c r="G497" s="47"/>
      <c r="H497" s="47"/>
      <c r="I497" s="47"/>
      <c r="J497" s="53" t="str">
        <f t="shared" si="70"/>
        <v>no</v>
      </c>
      <c r="K497" s="64">
        <f t="shared" si="71"/>
        <v>0</v>
      </c>
      <c r="L497" s="64">
        <f t="shared" si="67"/>
        <v>0</v>
      </c>
      <c r="M497" s="64">
        <f t="shared" si="68"/>
        <v>0</v>
      </c>
      <c r="N497" s="65">
        <f t="shared" si="73"/>
        <v>386.5</v>
      </c>
      <c r="O497" s="64">
        <f t="shared" si="72"/>
        <v>0</v>
      </c>
      <c r="P497" s="64">
        <f t="shared" si="69"/>
        <v>0</v>
      </c>
      <c r="Q497" s="65">
        <f t="shared" si="74"/>
        <v>364.49445116469883</v>
      </c>
    </row>
    <row r="498" spans="1:17" s="48" customFormat="1" ht="15" x14ac:dyDescent="0.2">
      <c r="A498" s="44"/>
      <c r="B498" s="45"/>
      <c r="C498" s="46"/>
      <c r="D498" s="46"/>
      <c r="E498" s="47"/>
      <c r="F498" s="47"/>
      <c r="G498" s="47"/>
      <c r="H498" s="47"/>
      <c r="I498" s="47"/>
      <c r="J498" s="53" t="str">
        <f t="shared" si="70"/>
        <v>no</v>
      </c>
      <c r="K498" s="64">
        <f t="shared" si="71"/>
        <v>0</v>
      </c>
      <c r="L498" s="64">
        <f t="shared" si="67"/>
        <v>0</v>
      </c>
      <c r="M498" s="64">
        <f t="shared" si="68"/>
        <v>0</v>
      </c>
      <c r="N498" s="65">
        <f t="shared" si="73"/>
        <v>386.5</v>
      </c>
      <c r="O498" s="64">
        <f t="shared" si="72"/>
        <v>0</v>
      </c>
      <c r="P498" s="64">
        <f t="shared" si="69"/>
        <v>0</v>
      </c>
      <c r="Q498" s="65">
        <f t="shared" si="74"/>
        <v>364.49445116469883</v>
      </c>
    </row>
    <row r="499" spans="1:17" s="48" customFormat="1" ht="15" x14ac:dyDescent="0.2">
      <c r="A499" s="44"/>
      <c r="B499" s="45"/>
      <c r="C499" s="46"/>
      <c r="D499" s="46"/>
      <c r="E499" s="47"/>
      <c r="F499" s="47"/>
      <c r="G499" s="47"/>
      <c r="H499" s="47"/>
      <c r="I499" s="47"/>
      <c r="J499" s="53" t="str">
        <f t="shared" si="70"/>
        <v>no</v>
      </c>
      <c r="K499" s="64">
        <f t="shared" si="71"/>
        <v>0</v>
      </c>
      <c r="L499" s="64">
        <f t="shared" si="67"/>
        <v>0</v>
      </c>
      <c r="M499" s="64">
        <f t="shared" si="68"/>
        <v>0</v>
      </c>
      <c r="N499" s="65">
        <f t="shared" si="73"/>
        <v>386.5</v>
      </c>
      <c r="O499" s="64">
        <f t="shared" si="72"/>
        <v>0</v>
      </c>
      <c r="P499" s="64">
        <f t="shared" si="69"/>
        <v>0</v>
      </c>
      <c r="Q499" s="65">
        <f t="shared" si="74"/>
        <v>364.49445116469883</v>
      </c>
    </row>
    <row r="500" spans="1:17" s="48" customFormat="1" ht="15" x14ac:dyDescent="0.2">
      <c r="A500" s="44"/>
      <c r="B500" s="45"/>
      <c r="C500" s="46"/>
      <c r="D500" s="46"/>
      <c r="E500" s="47"/>
      <c r="F500" s="47"/>
      <c r="G500" s="47"/>
      <c r="H500" s="47"/>
      <c r="I500" s="47"/>
      <c r="J500" s="53" t="str">
        <f t="shared" si="70"/>
        <v>no</v>
      </c>
      <c r="K500" s="64">
        <f t="shared" si="71"/>
        <v>0</v>
      </c>
      <c r="L500" s="64">
        <f t="shared" si="67"/>
        <v>0</v>
      </c>
      <c r="M500" s="64">
        <f t="shared" si="68"/>
        <v>0</v>
      </c>
      <c r="N500" s="65">
        <f t="shared" si="73"/>
        <v>386.5</v>
      </c>
      <c r="O500" s="64">
        <f t="shared" si="72"/>
        <v>0</v>
      </c>
      <c r="P500" s="64">
        <f t="shared" si="69"/>
        <v>0</v>
      </c>
      <c r="Q500" s="65">
        <f t="shared" si="74"/>
        <v>364.49445116469883</v>
      </c>
    </row>
    <row r="501" spans="1:17" s="48" customFormat="1" ht="15" x14ac:dyDescent="0.2">
      <c r="A501" s="44"/>
      <c r="B501" s="45"/>
      <c r="C501" s="46"/>
      <c r="D501" s="46"/>
      <c r="E501" s="47"/>
      <c r="F501" s="47"/>
      <c r="G501" s="47"/>
      <c r="H501" s="47"/>
      <c r="I501" s="47"/>
      <c r="J501" s="53" t="str">
        <f t="shared" si="70"/>
        <v>no</v>
      </c>
      <c r="K501" s="64">
        <f t="shared" si="71"/>
        <v>0</v>
      </c>
      <c r="L501" s="64">
        <f t="shared" si="67"/>
        <v>0</v>
      </c>
      <c r="M501" s="64">
        <f t="shared" si="68"/>
        <v>0</v>
      </c>
      <c r="N501" s="65">
        <f t="shared" si="73"/>
        <v>386.5</v>
      </c>
      <c r="O501" s="64">
        <f t="shared" si="72"/>
        <v>0</v>
      </c>
      <c r="P501" s="64">
        <f t="shared" si="69"/>
        <v>0</v>
      </c>
      <c r="Q501" s="65">
        <f t="shared" si="74"/>
        <v>364.49445116469883</v>
      </c>
    </row>
    <row r="502" spans="1:17" s="48" customFormat="1" ht="15" x14ac:dyDescent="0.2">
      <c r="A502" s="44"/>
      <c r="B502" s="45"/>
      <c r="C502" s="46"/>
      <c r="D502" s="46"/>
      <c r="E502" s="47"/>
      <c r="F502" s="47"/>
      <c r="G502" s="47"/>
      <c r="H502" s="47"/>
      <c r="I502" s="47"/>
      <c r="J502" s="53" t="str">
        <f t="shared" si="70"/>
        <v>no</v>
      </c>
      <c r="K502" s="64">
        <f t="shared" si="71"/>
        <v>0</v>
      </c>
      <c r="L502" s="64">
        <f t="shared" si="67"/>
        <v>0</v>
      </c>
      <c r="M502" s="64">
        <f t="shared" si="68"/>
        <v>0</v>
      </c>
      <c r="N502" s="65">
        <f t="shared" si="73"/>
        <v>386.5</v>
      </c>
      <c r="O502" s="64">
        <f t="shared" si="72"/>
        <v>0</v>
      </c>
      <c r="P502" s="64">
        <f t="shared" si="69"/>
        <v>0</v>
      </c>
      <c r="Q502" s="65">
        <f t="shared" si="74"/>
        <v>364.49445116469883</v>
      </c>
    </row>
    <row r="503" spans="1:17" s="48" customFormat="1" ht="15" x14ac:dyDescent="0.2">
      <c r="A503" s="44"/>
      <c r="B503" s="45"/>
      <c r="C503" s="46"/>
      <c r="D503" s="46"/>
      <c r="E503" s="47"/>
      <c r="F503" s="47"/>
      <c r="G503" s="47"/>
      <c r="H503" s="47"/>
      <c r="I503" s="47"/>
      <c r="J503" s="53" t="str">
        <f t="shared" si="70"/>
        <v>no</v>
      </c>
      <c r="K503" s="64">
        <f t="shared" si="71"/>
        <v>0</v>
      </c>
      <c r="L503" s="64">
        <f t="shared" si="67"/>
        <v>0</v>
      </c>
      <c r="M503" s="64">
        <f t="shared" si="68"/>
        <v>0</v>
      </c>
      <c r="N503" s="65">
        <f t="shared" si="73"/>
        <v>386.5</v>
      </c>
      <c r="O503" s="64">
        <f t="shared" si="72"/>
        <v>0</v>
      </c>
      <c r="P503" s="64">
        <f t="shared" si="69"/>
        <v>0</v>
      </c>
      <c r="Q503" s="65">
        <f t="shared" si="74"/>
        <v>364.49445116469883</v>
      </c>
    </row>
    <row r="504" spans="1:17" s="48" customFormat="1" ht="15" x14ac:dyDescent="0.2">
      <c r="A504" s="44"/>
      <c r="B504" s="45"/>
      <c r="C504" s="46"/>
      <c r="D504" s="46"/>
      <c r="E504" s="47"/>
      <c r="F504" s="47"/>
      <c r="G504" s="47"/>
      <c r="H504" s="47"/>
      <c r="I504" s="47"/>
      <c r="J504" s="53" t="str">
        <f t="shared" si="70"/>
        <v>no</v>
      </c>
      <c r="K504" s="64">
        <f t="shared" si="71"/>
        <v>0</v>
      </c>
      <c r="L504" s="64">
        <f t="shared" ref="L504:L567" si="75">IF(ISBLANK(I504),0,IF($J504="no",0,IF($I504="No",-(($G504-1)*($C$4*$E504)),$C$4*$E504*(1-$C$6))))</f>
        <v>0</v>
      </c>
      <c r="M504" s="64">
        <f t="shared" ref="M504:M567" si="76">IF($J504="yes",($G504-1)*$C$4*$E504,0)</f>
        <v>0</v>
      </c>
      <c r="N504" s="65">
        <f t="shared" si="73"/>
        <v>386.5</v>
      </c>
      <c r="O504" s="64">
        <f t="shared" si="72"/>
        <v>0</v>
      </c>
      <c r="P504" s="64">
        <f t="shared" ref="P504:P567" si="77">IF(ISBLANK(I504),0,IF(L504&lt;0,-O504,IF(L504=0,0,((O504/($G504-1))*(1-$C$6)))))</f>
        <v>0</v>
      </c>
      <c r="Q504" s="65">
        <f t="shared" si="74"/>
        <v>364.49445116469883</v>
      </c>
    </row>
    <row r="505" spans="1:17" s="48" customFormat="1" ht="15" x14ac:dyDescent="0.2">
      <c r="A505" s="44"/>
      <c r="B505" s="45"/>
      <c r="C505" s="46"/>
      <c r="D505" s="46"/>
      <c r="E505" s="47"/>
      <c r="F505" s="47"/>
      <c r="G505" s="47"/>
      <c r="H505" s="47"/>
      <c r="I505" s="47"/>
      <c r="J505" s="53" t="str">
        <f t="shared" si="70"/>
        <v>no</v>
      </c>
      <c r="K505" s="64">
        <f t="shared" si="71"/>
        <v>0</v>
      </c>
      <c r="L505" s="64">
        <f t="shared" si="75"/>
        <v>0</v>
      </c>
      <c r="M505" s="64">
        <f t="shared" si="76"/>
        <v>0</v>
      </c>
      <c r="N505" s="65">
        <f t="shared" si="73"/>
        <v>386.5</v>
      </c>
      <c r="O505" s="64">
        <f t="shared" si="72"/>
        <v>0</v>
      </c>
      <c r="P505" s="64">
        <f t="shared" si="77"/>
        <v>0</v>
      </c>
      <c r="Q505" s="65">
        <f t="shared" si="74"/>
        <v>364.49445116469883</v>
      </c>
    </row>
    <row r="506" spans="1:17" s="48" customFormat="1" ht="15" x14ac:dyDescent="0.2">
      <c r="A506" s="44"/>
      <c r="B506" s="45"/>
      <c r="C506" s="46"/>
      <c r="D506" s="46"/>
      <c r="E506" s="47"/>
      <c r="F506" s="47"/>
      <c r="G506" s="47"/>
      <c r="H506" s="47"/>
      <c r="I506" s="47"/>
      <c r="J506" s="53" t="str">
        <f t="shared" si="70"/>
        <v>no</v>
      </c>
      <c r="K506" s="64">
        <f t="shared" si="71"/>
        <v>0</v>
      </c>
      <c r="L506" s="64">
        <f t="shared" si="75"/>
        <v>0</v>
      </c>
      <c r="M506" s="64">
        <f t="shared" si="76"/>
        <v>0</v>
      </c>
      <c r="N506" s="65">
        <f t="shared" si="73"/>
        <v>386.5</v>
      </c>
      <c r="O506" s="64">
        <f t="shared" si="72"/>
        <v>0</v>
      </c>
      <c r="P506" s="64">
        <f t="shared" si="77"/>
        <v>0</v>
      </c>
      <c r="Q506" s="65">
        <f t="shared" si="74"/>
        <v>364.49445116469883</v>
      </c>
    </row>
    <row r="507" spans="1:17" s="48" customFormat="1" ht="15" x14ac:dyDescent="0.2">
      <c r="A507" s="44"/>
      <c r="B507" s="45"/>
      <c r="C507" s="46"/>
      <c r="D507" s="46"/>
      <c r="E507" s="47"/>
      <c r="F507" s="47"/>
      <c r="G507" s="47"/>
      <c r="H507" s="47"/>
      <c r="I507" s="47"/>
      <c r="J507" s="53" t="str">
        <f t="shared" si="70"/>
        <v>no</v>
      </c>
      <c r="K507" s="64">
        <f t="shared" si="71"/>
        <v>0</v>
      </c>
      <c r="L507" s="64">
        <f t="shared" si="75"/>
        <v>0</v>
      </c>
      <c r="M507" s="64">
        <f t="shared" si="76"/>
        <v>0</v>
      </c>
      <c r="N507" s="65">
        <f t="shared" si="73"/>
        <v>386.5</v>
      </c>
      <c r="O507" s="64">
        <f t="shared" si="72"/>
        <v>0</v>
      </c>
      <c r="P507" s="64">
        <f t="shared" si="77"/>
        <v>0</v>
      </c>
      <c r="Q507" s="65">
        <f t="shared" si="74"/>
        <v>364.49445116469883</v>
      </c>
    </row>
    <row r="508" spans="1:17" s="48" customFormat="1" ht="15" x14ac:dyDescent="0.2">
      <c r="A508" s="44"/>
      <c r="B508" s="45"/>
      <c r="C508" s="46"/>
      <c r="D508" s="46"/>
      <c r="E508" s="47"/>
      <c r="F508" s="47"/>
      <c r="G508" s="47"/>
      <c r="H508" s="47"/>
      <c r="I508" s="47"/>
      <c r="J508" s="53" t="str">
        <f t="shared" si="70"/>
        <v>no</v>
      </c>
      <c r="K508" s="64">
        <f t="shared" si="71"/>
        <v>0</v>
      </c>
      <c r="L508" s="64">
        <f t="shared" si="75"/>
        <v>0</v>
      </c>
      <c r="M508" s="64">
        <f t="shared" si="76"/>
        <v>0</v>
      </c>
      <c r="N508" s="65">
        <f t="shared" si="73"/>
        <v>386.5</v>
      </c>
      <c r="O508" s="64">
        <f t="shared" si="72"/>
        <v>0</v>
      </c>
      <c r="P508" s="64">
        <f t="shared" si="77"/>
        <v>0</v>
      </c>
      <c r="Q508" s="65">
        <f t="shared" si="74"/>
        <v>364.49445116469883</v>
      </c>
    </row>
    <row r="509" spans="1:17" s="48" customFormat="1" ht="15" x14ac:dyDescent="0.2">
      <c r="A509" s="44"/>
      <c r="B509" s="45"/>
      <c r="C509" s="46"/>
      <c r="D509" s="46"/>
      <c r="E509" s="47"/>
      <c r="F509" s="47"/>
      <c r="G509" s="47"/>
      <c r="H509" s="47"/>
      <c r="I509" s="47"/>
      <c r="J509" s="53" t="str">
        <f t="shared" si="70"/>
        <v>no</v>
      </c>
      <c r="K509" s="64">
        <f t="shared" si="71"/>
        <v>0</v>
      </c>
      <c r="L509" s="64">
        <f t="shared" si="75"/>
        <v>0</v>
      </c>
      <c r="M509" s="64">
        <f t="shared" si="76"/>
        <v>0</v>
      </c>
      <c r="N509" s="65">
        <f t="shared" si="73"/>
        <v>386.5</v>
      </c>
      <c r="O509" s="64">
        <f t="shared" si="72"/>
        <v>0</v>
      </c>
      <c r="P509" s="64">
        <f t="shared" si="77"/>
        <v>0</v>
      </c>
      <c r="Q509" s="65">
        <f t="shared" si="74"/>
        <v>364.49445116469883</v>
      </c>
    </row>
    <row r="510" spans="1:17" s="48" customFormat="1" ht="15" x14ac:dyDescent="0.2">
      <c r="A510" s="44"/>
      <c r="B510" s="45"/>
      <c r="C510" s="46"/>
      <c r="D510" s="46"/>
      <c r="E510" s="47"/>
      <c r="F510" s="47"/>
      <c r="G510" s="47"/>
      <c r="H510" s="47"/>
      <c r="I510" s="47"/>
      <c r="J510" s="53" t="str">
        <f t="shared" si="70"/>
        <v>no</v>
      </c>
      <c r="K510" s="64">
        <f t="shared" si="71"/>
        <v>0</v>
      </c>
      <c r="L510" s="64">
        <f t="shared" si="75"/>
        <v>0</v>
      </c>
      <c r="M510" s="64">
        <f t="shared" si="76"/>
        <v>0</v>
      </c>
      <c r="N510" s="65">
        <f t="shared" si="73"/>
        <v>386.5</v>
      </c>
      <c r="O510" s="64">
        <f t="shared" si="72"/>
        <v>0</v>
      </c>
      <c r="P510" s="64">
        <f t="shared" si="77"/>
        <v>0</v>
      </c>
      <c r="Q510" s="65">
        <f t="shared" si="74"/>
        <v>364.49445116469883</v>
      </c>
    </row>
    <row r="511" spans="1:17" s="48" customFormat="1" ht="15" x14ac:dyDescent="0.2">
      <c r="A511" s="44"/>
      <c r="B511" s="45"/>
      <c r="C511" s="46"/>
      <c r="D511" s="46"/>
      <c r="E511" s="47"/>
      <c r="F511" s="47"/>
      <c r="G511" s="47"/>
      <c r="H511" s="47"/>
      <c r="I511" s="47"/>
      <c r="J511" s="53" t="str">
        <f t="shared" si="70"/>
        <v>no</v>
      </c>
      <c r="K511" s="64">
        <f t="shared" si="71"/>
        <v>0</v>
      </c>
      <c r="L511" s="64">
        <f t="shared" si="75"/>
        <v>0</v>
      </c>
      <c r="M511" s="64">
        <f t="shared" si="76"/>
        <v>0</v>
      </c>
      <c r="N511" s="65">
        <f t="shared" si="73"/>
        <v>386.5</v>
      </c>
      <c r="O511" s="64">
        <f t="shared" si="72"/>
        <v>0</v>
      </c>
      <c r="P511" s="64">
        <f t="shared" si="77"/>
        <v>0</v>
      </c>
      <c r="Q511" s="65">
        <f t="shared" si="74"/>
        <v>364.49445116469883</v>
      </c>
    </row>
    <row r="512" spans="1:17" s="48" customFormat="1" ht="15" x14ac:dyDescent="0.2">
      <c r="A512" s="44"/>
      <c r="B512" s="45"/>
      <c r="C512" s="46"/>
      <c r="D512" s="46"/>
      <c r="E512" s="47"/>
      <c r="F512" s="47"/>
      <c r="G512" s="47"/>
      <c r="H512" s="47"/>
      <c r="I512" s="47"/>
      <c r="J512" s="53" t="str">
        <f t="shared" si="70"/>
        <v>no</v>
      </c>
      <c r="K512" s="64">
        <f t="shared" si="71"/>
        <v>0</v>
      </c>
      <c r="L512" s="64">
        <f t="shared" si="75"/>
        <v>0</v>
      </c>
      <c r="M512" s="64">
        <f t="shared" si="76"/>
        <v>0</v>
      </c>
      <c r="N512" s="65">
        <f t="shared" si="73"/>
        <v>386.5</v>
      </c>
      <c r="O512" s="64">
        <f t="shared" si="72"/>
        <v>0</v>
      </c>
      <c r="P512" s="64">
        <f t="shared" si="77"/>
        <v>0</v>
      </c>
      <c r="Q512" s="65">
        <f t="shared" si="74"/>
        <v>364.49445116469883</v>
      </c>
    </row>
    <row r="513" spans="1:17" s="48" customFormat="1" ht="15" x14ac:dyDescent="0.2">
      <c r="A513" s="44"/>
      <c r="B513" s="45"/>
      <c r="C513" s="46"/>
      <c r="D513" s="46"/>
      <c r="E513" s="47"/>
      <c r="F513" s="47"/>
      <c r="G513" s="47"/>
      <c r="H513" s="47"/>
      <c r="I513" s="47"/>
      <c r="J513" s="53" t="str">
        <f t="shared" si="70"/>
        <v>no</v>
      </c>
      <c r="K513" s="64">
        <f t="shared" si="71"/>
        <v>0</v>
      </c>
      <c r="L513" s="64">
        <f t="shared" si="75"/>
        <v>0</v>
      </c>
      <c r="M513" s="64">
        <f t="shared" si="76"/>
        <v>0</v>
      </c>
      <c r="N513" s="65">
        <f t="shared" si="73"/>
        <v>386.5</v>
      </c>
      <c r="O513" s="64">
        <f t="shared" si="72"/>
        <v>0</v>
      </c>
      <c r="P513" s="64">
        <f t="shared" si="77"/>
        <v>0</v>
      </c>
      <c r="Q513" s="65">
        <f t="shared" si="74"/>
        <v>364.49445116469883</v>
      </c>
    </row>
    <row r="514" spans="1:17" s="48" customFormat="1" ht="15" x14ac:dyDescent="0.2">
      <c r="A514" s="44"/>
      <c r="B514" s="45"/>
      <c r="C514" s="46"/>
      <c r="D514" s="46"/>
      <c r="E514" s="47"/>
      <c r="F514" s="47"/>
      <c r="G514" s="47"/>
      <c r="H514" s="47"/>
      <c r="I514" s="47"/>
      <c r="J514" s="53" t="str">
        <f t="shared" si="70"/>
        <v>no</v>
      </c>
      <c r="K514" s="64">
        <f t="shared" si="71"/>
        <v>0</v>
      </c>
      <c r="L514" s="64">
        <f t="shared" si="75"/>
        <v>0</v>
      </c>
      <c r="M514" s="64">
        <f t="shared" si="76"/>
        <v>0</v>
      </c>
      <c r="N514" s="65">
        <f t="shared" si="73"/>
        <v>386.5</v>
      </c>
      <c r="O514" s="64">
        <f t="shared" si="72"/>
        <v>0</v>
      </c>
      <c r="P514" s="64">
        <f t="shared" si="77"/>
        <v>0</v>
      </c>
      <c r="Q514" s="65">
        <f t="shared" si="74"/>
        <v>364.49445116469883</v>
      </c>
    </row>
    <row r="515" spans="1:17" s="48" customFormat="1" ht="15" x14ac:dyDescent="0.2">
      <c r="A515" s="44"/>
      <c r="B515" s="45"/>
      <c r="C515" s="46"/>
      <c r="D515" s="46"/>
      <c r="E515" s="47"/>
      <c r="F515" s="47"/>
      <c r="G515" s="47"/>
      <c r="H515" s="47"/>
      <c r="I515" s="47"/>
      <c r="J515" s="53" t="str">
        <f t="shared" si="70"/>
        <v>no</v>
      </c>
      <c r="K515" s="64">
        <f t="shared" si="71"/>
        <v>0</v>
      </c>
      <c r="L515" s="64">
        <f t="shared" si="75"/>
        <v>0</v>
      </c>
      <c r="M515" s="64">
        <f t="shared" si="76"/>
        <v>0</v>
      </c>
      <c r="N515" s="65">
        <f t="shared" si="73"/>
        <v>386.5</v>
      </c>
      <c r="O515" s="64">
        <f t="shared" si="72"/>
        <v>0</v>
      </c>
      <c r="P515" s="64">
        <f t="shared" si="77"/>
        <v>0</v>
      </c>
      <c r="Q515" s="65">
        <f t="shared" si="74"/>
        <v>364.49445116469883</v>
      </c>
    </row>
    <row r="516" spans="1:17" s="48" customFormat="1" ht="15" x14ac:dyDescent="0.2">
      <c r="A516" s="44"/>
      <c r="B516" s="45"/>
      <c r="C516" s="46"/>
      <c r="D516" s="46"/>
      <c r="E516" s="47"/>
      <c r="F516" s="47"/>
      <c r="G516" s="47"/>
      <c r="H516" s="47"/>
      <c r="I516" s="47"/>
      <c r="J516" s="53" t="str">
        <f t="shared" si="70"/>
        <v>no</v>
      </c>
      <c r="K516" s="64">
        <f t="shared" si="71"/>
        <v>0</v>
      </c>
      <c r="L516" s="64">
        <f t="shared" si="75"/>
        <v>0</v>
      </c>
      <c r="M516" s="64">
        <f t="shared" si="76"/>
        <v>0</v>
      </c>
      <c r="N516" s="65">
        <f t="shared" si="73"/>
        <v>386.5</v>
      </c>
      <c r="O516" s="64">
        <f t="shared" si="72"/>
        <v>0</v>
      </c>
      <c r="P516" s="64">
        <f t="shared" si="77"/>
        <v>0</v>
      </c>
      <c r="Q516" s="65">
        <f t="shared" si="74"/>
        <v>364.49445116469883</v>
      </c>
    </row>
    <row r="517" spans="1:17" s="48" customFormat="1" ht="15" x14ac:dyDescent="0.2">
      <c r="A517" s="44"/>
      <c r="B517" s="45"/>
      <c r="C517" s="46"/>
      <c r="D517" s="46"/>
      <c r="E517" s="47"/>
      <c r="F517" s="47"/>
      <c r="G517" s="47"/>
      <c r="H517" s="47"/>
      <c r="I517" s="47"/>
      <c r="J517" s="53" t="str">
        <f t="shared" ref="J517:J580" si="78">IF(ISBLANK(G517),"no",IF($I517="NR","no",IF($D517="0-0 at half time","no",IF($G517&lt;=$C$9,"yes","no"))))</f>
        <v>no</v>
      </c>
      <c r="K517" s="64">
        <f t="shared" si="71"/>
        <v>0</v>
      </c>
      <c r="L517" s="64">
        <f t="shared" si="75"/>
        <v>0</v>
      </c>
      <c r="M517" s="64">
        <f t="shared" si="76"/>
        <v>0</v>
      </c>
      <c r="N517" s="65">
        <f t="shared" si="73"/>
        <v>386.5</v>
      </c>
      <c r="O517" s="64">
        <f t="shared" si="72"/>
        <v>0</v>
      </c>
      <c r="P517" s="64">
        <f t="shared" si="77"/>
        <v>0</v>
      </c>
      <c r="Q517" s="65">
        <f t="shared" si="74"/>
        <v>364.49445116469883</v>
      </c>
    </row>
    <row r="518" spans="1:17" s="48" customFormat="1" ht="15" x14ac:dyDescent="0.2">
      <c r="A518" s="44"/>
      <c r="B518" s="45"/>
      <c r="C518" s="46"/>
      <c r="D518" s="46"/>
      <c r="E518" s="47"/>
      <c r="F518" s="47"/>
      <c r="G518" s="47"/>
      <c r="H518" s="47"/>
      <c r="I518" s="47"/>
      <c r="J518" s="53" t="str">
        <f t="shared" si="78"/>
        <v>no</v>
      </c>
      <c r="K518" s="64">
        <f t="shared" si="71"/>
        <v>0</v>
      </c>
      <c r="L518" s="64">
        <f t="shared" si="75"/>
        <v>0</v>
      </c>
      <c r="M518" s="64">
        <f t="shared" si="76"/>
        <v>0</v>
      </c>
      <c r="N518" s="65">
        <f t="shared" si="73"/>
        <v>386.5</v>
      </c>
      <c r="O518" s="64">
        <f t="shared" si="72"/>
        <v>0</v>
      </c>
      <c r="P518" s="64">
        <f t="shared" si="77"/>
        <v>0</v>
      </c>
      <c r="Q518" s="65">
        <f t="shared" si="74"/>
        <v>364.49445116469883</v>
      </c>
    </row>
    <row r="519" spans="1:17" s="48" customFormat="1" ht="15" x14ac:dyDescent="0.2">
      <c r="A519" s="44"/>
      <c r="B519" s="45"/>
      <c r="C519" s="46"/>
      <c r="D519" s="46"/>
      <c r="E519" s="47"/>
      <c r="F519" s="47"/>
      <c r="G519" s="47"/>
      <c r="H519" s="47"/>
      <c r="I519" s="47"/>
      <c r="J519" s="53" t="str">
        <f t="shared" si="78"/>
        <v>no</v>
      </c>
      <c r="K519" s="64">
        <f t="shared" si="71"/>
        <v>0</v>
      </c>
      <c r="L519" s="64">
        <f t="shared" si="75"/>
        <v>0</v>
      </c>
      <c r="M519" s="64">
        <f t="shared" si="76"/>
        <v>0</v>
      </c>
      <c r="N519" s="65">
        <f t="shared" si="73"/>
        <v>386.5</v>
      </c>
      <c r="O519" s="64">
        <f t="shared" si="72"/>
        <v>0</v>
      </c>
      <c r="P519" s="64">
        <f t="shared" si="77"/>
        <v>0</v>
      </c>
      <c r="Q519" s="65">
        <f t="shared" si="74"/>
        <v>364.49445116469883</v>
      </c>
    </row>
    <row r="520" spans="1:17" s="48" customFormat="1" ht="15" x14ac:dyDescent="0.2">
      <c r="A520" s="44"/>
      <c r="B520" s="45"/>
      <c r="C520" s="46"/>
      <c r="D520" s="46"/>
      <c r="E520" s="47"/>
      <c r="F520" s="47"/>
      <c r="G520" s="47"/>
      <c r="H520" s="47"/>
      <c r="I520" s="47"/>
      <c r="J520" s="53" t="str">
        <f t="shared" si="78"/>
        <v>no</v>
      </c>
      <c r="K520" s="64">
        <f t="shared" si="71"/>
        <v>0</v>
      </c>
      <c r="L520" s="64">
        <f t="shared" si="75"/>
        <v>0</v>
      </c>
      <c r="M520" s="64">
        <f t="shared" si="76"/>
        <v>0</v>
      </c>
      <c r="N520" s="65">
        <f t="shared" si="73"/>
        <v>386.5</v>
      </c>
      <c r="O520" s="64">
        <f t="shared" si="72"/>
        <v>0</v>
      </c>
      <c r="P520" s="64">
        <f t="shared" si="77"/>
        <v>0</v>
      </c>
      <c r="Q520" s="65">
        <f t="shared" si="74"/>
        <v>364.49445116469883</v>
      </c>
    </row>
    <row r="521" spans="1:17" s="48" customFormat="1" ht="15" x14ac:dyDescent="0.2">
      <c r="A521" s="44"/>
      <c r="B521" s="45"/>
      <c r="C521" s="46"/>
      <c r="D521" s="46"/>
      <c r="E521" s="47"/>
      <c r="F521" s="47"/>
      <c r="G521" s="47"/>
      <c r="H521" s="47"/>
      <c r="I521" s="47"/>
      <c r="J521" s="53" t="str">
        <f t="shared" si="78"/>
        <v>no</v>
      </c>
      <c r="K521" s="64">
        <f t="shared" si="71"/>
        <v>0</v>
      </c>
      <c r="L521" s="64">
        <f t="shared" si="75"/>
        <v>0</v>
      </c>
      <c r="M521" s="64">
        <f t="shared" si="76"/>
        <v>0</v>
      </c>
      <c r="N521" s="65">
        <f t="shared" si="73"/>
        <v>386.5</v>
      </c>
      <c r="O521" s="64">
        <f t="shared" si="72"/>
        <v>0</v>
      </c>
      <c r="P521" s="64">
        <f t="shared" si="77"/>
        <v>0</v>
      </c>
      <c r="Q521" s="65">
        <f t="shared" si="74"/>
        <v>364.49445116469883</v>
      </c>
    </row>
    <row r="522" spans="1:17" s="48" customFormat="1" ht="15" x14ac:dyDescent="0.2">
      <c r="A522" s="44"/>
      <c r="B522" s="45"/>
      <c r="C522" s="46"/>
      <c r="D522" s="46"/>
      <c r="E522" s="47"/>
      <c r="F522" s="47"/>
      <c r="G522" s="47"/>
      <c r="H522" s="47"/>
      <c r="I522" s="47"/>
      <c r="J522" s="53" t="str">
        <f t="shared" si="78"/>
        <v>no</v>
      </c>
      <c r="K522" s="64">
        <f t="shared" si="71"/>
        <v>0</v>
      </c>
      <c r="L522" s="64">
        <f t="shared" si="75"/>
        <v>0</v>
      </c>
      <c r="M522" s="64">
        <f t="shared" si="76"/>
        <v>0</v>
      </c>
      <c r="N522" s="65">
        <f t="shared" si="73"/>
        <v>386.5</v>
      </c>
      <c r="O522" s="64">
        <f t="shared" si="72"/>
        <v>0</v>
      </c>
      <c r="P522" s="64">
        <f t="shared" si="77"/>
        <v>0</v>
      </c>
      <c r="Q522" s="65">
        <f t="shared" si="74"/>
        <v>364.49445116469883</v>
      </c>
    </row>
    <row r="523" spans="1:17" s="48" customFormat="1" ht="15" x14ac:dyDescent="0.2">
      <c r="A523" s="44"/>
      <c r="B523" s="45"/>
      <c r="C523" s="46"/>
      <c r="D523" s="46"/>
      <c r="E523" s="47"/>
      <c r="F523" s="47"/>
      <c r="G523" s="47"/>
      <c r="H523" s="47"/>
      <c r="I523" s="47"/>
      <c r="J523" s="53" t="str">
        <f t="shared" si="78"/>
        <v>no</v>
      </c>
      <c r="K523" s="64">
        <f t="shared" si="71"/>
        <v>0</v>
      </c>
      <c r="L523" s="64">
        <f t="shared" si="75"/>
        <v>0</v>
      </c>
      <c r="M523" s="64">
        <f t="shared" si="76"/>
        <v>0</v>
      </c>
      <c r="N523" s="65">
        <f t="shared" si="73"/>
        <v>386.5</v>
      </c>
      <c r="O523" s="64">
        <f t="shared" si="72"/>
        <v>0</v>
      </c>
      <c r="P523" s="64">
        <f t="shared" si="77"/>
        <v>0</v>
      </c>
      <c r="Q523" s="65">
        <f t="shared" si="74"/>
        <v>364.49445116469883</v>
      </c>
    </row>
    <row r="524" spans="1:17" s="48" customFormat="1" ht="15" x14ac:dyDescent="0.2">
      <c r="A524" s="44"/>
      <c r="B524" s="45"/>
      <c r="C524" s="46"/>
      <c r="D524" s="46"/>
      <c r="E524" s="47"/>
      <c r="F524" s="47"/>
      <c r="G524" s="47"/>
      <c r="H524" s="47"/>
      <c r="I524" s="47"/>
      <c r="J524" s="53" t="str">
        <f t="shared" si="78"/>
        <v>no</v>
      </c>
      <c r="K524" s="64">
        <f t="shared" si="71"/>
        <v>0</v>
      </c>
      <c r="L524" s="64">
        <f t="shared" si="75"/>
        <v>0</v>
      </c>
      <c r="M524" s="64">
        <f t="shared" si="76"/>
        <v>0</v>
      </c>
      <c r="N524" s="65">
        <f t="shared" si="73"/>
        <v>386.5</v>
      </c>
      <c r="O524" s="64">
        <f t="shared" si="72"/>
        <v>0</v>
      </c>
      <c r="P524" s="64">
        <f t="shared" si="77"/>
        <v>0</v>
      </c>
      <c r="Q524" s="65">
        <f t="shared" si="74"/>
        <v>364.49445116469883</v>
      </c>
    </row>
    <row r="525" spans="1:17" s="48" customFormat="1" ht="15" x14ac:dyDescent="0.2">
      <c r="A525" s="44"/>
      <c r="B525" s="45"/>
      <c r="C525" s="46"/>
      <c r="D525" s="46"/>
      <c r="E525" s="47"/>
      <c r="F525" s="47"/>
      <c r="G525" s="47"/>
      <c r="H525" s="47"/>
      <c r="I525" s="47"/>
      <c r="J525" s="53" t="str">
        <f t="shared" si="78"/>
        <v>no</v>
      </c>
      <c r="K525" s="64">
        <f t="shared" si="71"/>
        <v>0</v>
      </c>
      <c r="L525" s="64">
        <f t="shared" si="75"/>
        <v>0</v>
      </c>
      <c r="M525" s="64">
        <f t="shared" si="76"/>
        <v>0</v>
      </c>
      <c r="N525" s="65">
        <f t="shared" si="73"/>
        <v>386.5</v>
      </c>
      <c r="O525" s="64">
        <f t="shared" si="72"/>
        <v>0</v>
      </c>
      <c r="P525" s="64">
        <f t="shared" si="77"/>
        <v>0</v>
      </c>
      <c r="Q525" s="65">
        <f t="shared" si="74"/>
        <v>364.49445116469883</v>
      </c>
    </row>
    <row r="526" spans="1:17" s="48" customFormat="1" ht="15" x14ac:dyDescent="0.2">
      <c r="A526" s="44"/>
      <c r="B526" s="45"/>
      <c r="C526" s="46"/>
      <c r="D526" s="46"/>
      <c r="E526" s="47"/>
      <c r="F526" s="47"/>
      <c r="G526" s="47"/>
      <c r="H526" s="47"/>
      <c r="I526" s="47"/>
      <c r="J526" s="53" t="str">
        <f t="shared" si="78"/>
        <v>no</v>
      </c>
      <c r="K526" s="64">
        <f t="shared" si="71"/>
        <v>0</v>
      </c>
      <c r="L526" s="64">
        <f t="shared" si="75"/>
        <v>0</v>
      </c>
      <c r="M526" s="64">
        <f t="shared" si="76"/>
        <v>0</v>
      </c>
      <c r="N526" s="65">
        <f t="shared" si="73"/>
        <v>386.5</v>
      </c>
      <c r="O526" s="64">
        <f t="shared" si="72"/>
        <v>0</v>
      </c>
      <c r="P526" s="64">
        <f t="shared" si="77"/>
        <v>0</v>
      </c>
      <c r="Q526" s="65">
        <f t="shared" si="74"/>
        <v>364.49445116469883</v>
      </c>
    </row>
    <row r="527" spans="1:17" s="48" customFormat="1" ht="15" x14ac:dyDescent="0.2">
      <c r="A527" s="44"/>
      <c r="B527" s="45"/>
      <c r="C527" s="46"/>
      <c r="D527" s="46"/>
      <c r="E527" s="47"/>
      <c r="F527" s="47"/>
      <c r="G527" s="47"/>
      <c r="H527" s="47"/>
      <c r="I527" s="47"/>
      <c r="J527" s="53" t="str">
        <f t="shared" si="78"/>
        <v>no</v>
      </c>
      <c r="K527" s="64">
        <f t="shared" ref="K527:K590" si="79">$E527*$C$4</f>
        <v>0</v>
      </c>
      <c r="L527" s="64">
        <f t="shared" si="75"/>
        <v>0</v>
      </c>
      <c r="M527" s="64">
        <f t="shared" si="76"/>
        <v>0</v>
      </c>
      <c r="N527" s="65">
        <f t="shared" si="73"/>
        <v>386.5</v>
      </c>
      <c r="O527" s="64">
        <f t="shared" ref="O527:O590" si="80">IF(J527="no",0,$E527*$C$5)</f>
        <v>0</v>
      </c>
      <c r="P527" s="64">
        <f t="shared" si="77"/>
        <v>0</v>
      </c>
      <c r="Q527" s="65">
        <f t="shared" si="74"/>
        <v>364.49445116469883</v>
      </c>
    </row>
    <row r="528" spans="1:17" s="48" customFormat="1" ht="15" x14ac:dyDescent="0.2">
      <c r="A528" s="44"/>
      <c r="B528" s="45"/>
      <c r="C528" s="46"/>
      <c r="D528" s="46"/>
      <c r="E528" s="47"/>
      <c r="F528" s="47"/>
      <c r="G528" s="47"/>
      <c r="H528" s="47"/>
      <c r="I528" s="47"/>
      <c r="J528" s="53" t="str">
        <f t="shared" si="78"/>
        <v>no</v>
      </c>
      <c r="K528" s="64">
        <f t="shared" si="79"/>
        <v>0</v>
      </c>
      <c r="L528" s="64">
        <f t="shared" si="75"/>
        <v>0</v>
      </c>
      <c r="M528" s="64">
        <f t="shared" si="76"/>
        <v>0</v>
      </c>
      <c r="N528" s="65">
        <f t="shared" si="73"/>
        <v>386.5</v>
      </c>
      <c r="O528" s="64">
        <f t="shared" si="80"/>
        <v>0</v>
      </c>
      <c r="P528" s="64">
        <f t="shared" si="77"/>
        <v>0</v>
      </c>
      <c r="Q528" s="65">
        <f t="shared" si="74"/>
        <v>364.49445116469883</v>
      </c>
    </row>
    <row r="529" spans="1:17" s="48" customFormat="1" ht="15" x14ac:dyDescent="0.2">
      <c r="A529" s="44"/>
      <c r="B529" s="45"/>
      <c r="C529" s="46"/>
      <c r="D529" s="46"/>
      <c r="E529" s="47"/>
      <c r="F529" s="47"/>
      <c r="G529" s="47"/>
      <c r="H529" s="47"/>
      <c r="I529" s="47"/>
      <c r="J529" s="53" t="str">
        <f t="shared" si="78"/>
        <v>no</v>
      </c>
      <c r="K529" s="64">
        <f t="shared" si="79"/>
        <v>0</v>
      </c>
      <c r="L529" s="64">
        <f t="shared" si="75"/>
        <v>0</v>
      </c>
      <c r="M529" s="64">
        <f t="shared" si="76"/>
        <v>0</v>
      </c>
      <c r="N529" s="65">
        <f t="shared" ref="N529:N592" si="81">L529+N528</f>
        <v>386.5</v>
      </c>
      <c r="O529" s="64">
        <f t="shared" si="80"/>
        <v>0</v>
      </c>
      <c r="P529" s="64">
        <f t="shared" si="77"/>
        <v>0</v>
      </c>
      <c r="Q529" s="65">
        <f t="shared" ref="Q529:Q592" si="82">Q528+P529</f>
        <v>364.49445116469883</v>
      </c>
    </row>
    <row r="530" spans="1:17" s="48" customFormat="1" ht="15" x14ac:dyDescent="0.2">
      <c r="A530" s="44"/>
      <c r="B530" s="45"/>
      <c r="C530" s="46"/>
      <c r="D530" s="46"/>
      <c r="E530" s="47"/>
      <c r="F530" s="47"/>
      <c r="G530" s="47"/>
      <c r="H530" s="47"/>
      <c r="I530" s="47"/>
      <c r="J530" s="53" t="str">
        <f t="shared" si="78"/>
        <v>no</v>
      </c>
      <c r="K530" s="64">
        <f t="shared" si="79"/>
        <v>0</v>
      </c>
      <c r="L530" s="64">
        <f t="shared" si="75"/>
        <v>0</v>
      </c>
      <c r="M530" s="64">
        <f t="shared" si="76"/>
        <v>0</v>
      </c>
      <c r="N530" s="65">
        <f t="shared" si="81"/>
        <v>386.5</v>
      </c>
      <c r="O530" s="64">
        <f t="shared" si="80"/>
        <v>0</v>
      </c>
      <c r="P530" s="64">
        <f t="shared" si="77"/>
        <v>0</v>
      </c>
      <c r="Q530" s="65">
        <f t="shared" si="82"/>
        <v>364.49445116469883</v>
      </c>
    </row>
    <row r="531" spans="1:17" s="48" customFormat="1" ht="15" x14ac:dyDescent="0.2">
      <c r="A531" s="44"/>
      <c r="B531" s="45"/>
      <c r="C531" s="46"/>
      <c r="D531" s="46"/>
      <c r="E531" s="47"/>
      <c r="F531" s="47"/>
      <c r="G531" s="47"/>
      <c r="H531" s="47"/>
      <c r="I531" s="47"/>
      <c r="J531" s="53" t="str">
        <f t="shared" si="78"/>
        <v>no</v>
      </c>
      <c r="K531" s="64">
        <f t="shared" si="79"/>
        <v>0</v>
      </c>
      <c r="L531" s="64">
        <f t="shared" si="75"/>
        <v>0</v>
      </c>
      <c r="M531" s="64">
        <f t="shared" si="76"/>
        <v>0</v>
      </c>
      <c r="N531" s="65">
        <f t="shared" si="81"/>
        <v>386.5</v>
      </c>
      <c r="O531" s="64">
        <f t="shared" si="80"/>
        <v>0</v>
      </c>
      <c r="P531" s="64">
        <f t="shared" si="77"/>
        <v>0</v>
      </c>
      <c r="Q531" s="65">
        <f t="shared" si="82"/>
        <v>364.49445116469883</v>
      </c>
    </row>
    <row r="532" spans="1:17" s="48" customFormat="1" ht="15" x14ac:dyDescent="0.2">
      <c r="A532" s="44"/>
      <c r="B532" s="45"/>
      <c r="C532" s="46"/>
      <c r="D532" s="46"/>
      <c r="E532" s="47"/>
      <c r="F532" s="47"/>
      <c r="G532" s="47"/>
      <c r="H532" s="47"/>
      <c r="I532" s="47"/>
      <c r="J532" s="53" t="str">
        <f t="shared" si="78"/>
        <v>no</v>
      </c>
      <c r="K532" s="64">
        <f t="shared" si="79"/>
        <v>0</v>
      </c>
      <c r="L532" s="64">
        <f t="shared" si="75"/>
        <v>0</v>
      </c>
      <c r="M532" s="64">
        <f t="shared" si="76"/>
        <v>0</v>
      </c>
      <c r="N532" s="65">
        <f t="shared" si="81"/>
        <v>386.5</v>
      </c>
      <c r="O532" s="64">
        <f t="shared" si="80"/>
        <v>0</v>
      </c>
      <c r="P532" s="64">
        <f t="shared" si="77"/>
        <v>0</v>
      </c>
      <c r="Q532" s="65">
        <f t="shared" si="82"/>
        <v>364.49445116469883</v>
      </c>
    </row>
    <row r="533" spans="1:17" s="48" customFormat="1" ht="15" x14ac:dyDescent="0.2">
      <c r="A533" s="44"/>
      <c r="B533" s="45"/>
      <c r="C533" s="46"/>
      <c r="D533" s="46"/>
      <c r="E533" s="47"/>
      <c r="F533" s="47"/>
      <c r="G533" s="47"/>
      <c r="H533" s="47"/>
      <c r="I533" s="47"/>
      <c r="J533" s="53" t="str">
        <f t="shared" si="78"/>
        <v>no</v>
      </c>
      <c r="K533" s="64">
        <f t="shared" si="79"/>
        <v>0</v>
      </c>
      <c r="L533" s="64">
        <f t="shared" si="75"/>
        <v>0</v>
      </c>
      <c r="M533" s="64">
        <f t="shared" si="76"/>
        <v>0</v>
      </c>
      <c r="N533" s="65">
        <f t="shared" si="81"/>
        <v>386.5</v>
      </c>
      <c r="O533" s="64">
        <f t="shared" si="80"/>
        <v>0</v>
      </c>
      <c r="P533" s="64">
        <f t="shared" si="77"/>
        <v>0</v>
      </c>
      <c r="Q533" s="65">
        <f t="shared" si="82"/>
        <v>364.49445116469883</v>
      </c>
    </row>
    <row r="534" spans="1:17" s="48" customFormat="1" ht="15" x14ac:dyDescent="0.2">
      <c r="A534" s="44"/>
      <c r="B534" s="45"/>
      <c r="C534" s="46"/>
      <c r="D534" s="46"/>
      <c r="E534" s="47"/>
      <c r="F534" s="47"/>
      <c r="G534" s="47"/>
      <c r="H534" s="47"/>
      <c r="I534" s="47"/>
      <c r="J534" s="53" t="str">
        <f t="shared" si="78"/>
        <v>no</v>
      </c>
      <c r="K534" s="64">
        <f t="shared" si="79"/>
        <v>0</v>
      </c>
      <c r="L534" s="64">
        <f t="shared" si="75"/>
        <v>0</v>
      </c>
      <c r="M534" s="64">
        <f t="shared" si="76"/>
        <v>0</v>
      </c>
      <c r="N534" s="65">
        <f t="shared" si="81"/>
        <v>386.5</v>
      </c>
      <c r="O534" s="64">
        <f t="shared" si="80"/>
        <v>0</v>
      </c>
      <c r="P534" s="64">
        <f t="shared" si="77"/>
        <v>0</v>
      </c>
      <c r="Q534" s="65">
        <f t="shared" si="82"/>
        <v>364.49445116469883</v>
      </c>
    </row>
    <row r="535" spans="1:17" s="48" customFormat="1" ht="15" x14ac:dyDescent="0.2">
      <c r="A535" s="44"/>
      <c r="B535" s="45"/>
      <c r="C535" s="46"/>
      <c r="D535" s="46"/>
      <c r="E535" s="47"/>
      <c r="F535" s="47"/>
      <c r="G535" s="47"/>
      <c r="H535" s="47"/>
      <c r="I535" s="47"/>
      <c r="J535" s="53" t="str">
        <f t="shared" si="78"/>
        <v>no</v>
      </c>
      <c r="K535" s="64">
        <f t="shared" si="79"/>
        <v>0</v>
      </c>
      <c r="L535" s="64">
        <f t="shared" si="75"/>
        <v>0</v>
      </c>
      <c r="M535" s="64">
        <f t="shared" si="76"/>
        <v>0</v>
      </c>
      <c r="N535" s="65">
        <f t="shared" si="81"/>
        <v>386.5</v>
      </c>
      <c r="O535" s="64">
        <f t="shared" si="80"/>
        <v>0</v>
      </c>
      <c r="P535" s="64">
        <f t="shared" si="77"/>
        <v>0</v>
      </c>
      <c r="Q535" s="65">
        <f t="shared" si="82"/>
        <v>364.49445116469883</v>
      </c>
    </row>
    <row r="536" spans="1:17" s="48" customFormat="1" ht="15" x14ac:dyDescent="0.2">
      <c r="A536" s="44"/>
      <c r="B536" s="45"/>
      <c r="C536" s="46"/>
      <c r="D536" s="46"/>
      <c r="E536" s="47"/>
      <c r="F536" s="47"/>
      <c r="G536" s="47"/>
      <c r="H536" s="47"/>
      <c r="I536" s="47"/>
      <c r="J536" s="53" t="str">
        <f t="shared" si="78"/>
        <v>no</v>
      </c>
      <c r="K536" s="64">
        <f t="shared" si="79"/>
        <v>0</v>
      </c>
      <c r="L536" s="64">
        <f t="shared" si="75"/>
        <v>0</v>
      </c>
      <c r="M536" s="64">
        <f t="shared" si="76"/>
        <v>0</v>
      </c>
      <c r="N536" s="65">
        <f t="shared" si="81"/>
        <v>386.5</v>
      </c>
      <c r="O536" s="64">
        <f t="shared" si="80"/>
        <v>0</v>
      </c>
      <c r="P536" s="64">
        <f t="shared" si="77"/>
        <v>0</v>
      </c>
      <c r="Q536" s="65">
        <f t="shared" si="82"/>
        <v>364.49445116469883</v>
      </c>
    </row>
    <row r="537" spans="1:17" s="48" customFormat="1" ht="15" x14ac:dyDescent="0.2">
      <c r="A537" s="44"/>
      <c r="B537" s="45"/>
      <c r="C537" s="46"/>
      <c r="D537" s="46"/>
      <c r="E537" s="47"/>
      <c r="F537" s="47"/>
      <c r="G537" s="47"/>
      <c r="H537" s="47"/>
      <c r="I537" s="47"/>
      <c r="J537" s="53" t="str">
        <f t="shared" si="78"/>
        <v>no</v>
      </c>
      <c r="K537" s="64">
        <f t="shared" si="79"/>
        <v>0</v>
      </c>
      <c r="L537" s="64">
        <f t="shared" si="75"/>
        <v>0</v>
      </c>
      <c r="M537" s="64">
        <f t="shared" si="76"/>
        <v>0</v>
      </c>
      <c r="N537" s="65">
        <f t="shared" si="81"/>
        <v>386.5</v>
      </c>
      <c r="O537" s="64">
        <f t="shared" si="80"/>
        <v>0</v>
      </c>
      <c r="P537" s="64">
        <f t="shared" si="77"/>
        <v>0</v>
      </c>
      <c r="Q537" s="65">
        <f t="shared" si="82"/>
        <v>364.49445116469883</v>
      </c>
    </row>
    <row r="538" spans="1:17" s="48" customFormat="1" ht="15" x14ac:dyDescent="0.2">
      <c r="A538" s="44"/>
      <c r="B538" s="45"/>
      <c r="C538" s="46"/>
      <c r="D538" s="46"/>
      <c r="E538" s="47"/>
      <c r="F538" s="47"/>
      <c r="G538" s="47"/>
      <c r="H538" s="47"/>
      <c r="I538" s="47"/>
      <c r="J538" s="53" t="str">
        <f t="shared" si="78"/>
        <v>no</v>
      </c>
      <c r="K538" s="64">
        <f t="shared" si="79"/>
        <v>0</v>
      </c>
      <c r="L538" s="64">
        <f t="shared" si="75"/>
        <v>0</v>
      </c>
      <c r="M538" s="64">
        <f t="shared" si="76"/>
        <v>0</v>
      </c>
      <c r="N538" s="65">
        <f t="shared" si="81"/>
        <v>386.5</v>
      </c>
      <c r="O538" s="64">
        <f t="shared" si="80"/>
        <v>0</v>
      </c>
      <c r="P538" s="64">
        <f t="shared" si="77"/>
        <v>0</v>
      </c>
      <c r="Q538" s="65">
        <f t="shared" si="82"/>
        <v>364.49445116469883</v>
      </c>
    </row>
    <row r="539" spans="1:17" s="48" customFormat="1" ht="15" x14ac:dyDescent="0.2">
      <c r="A539" s="44"/>
      <c r="B539" s="45"/>
      <c r="C539" s="46"/>
      <c r="D539" s="46"/>
      <c r="E539" s="47"/>
      <c r="F539" s="47"/>
      <c r="G539" s="47"/>
      <c r="H539" s="47"/>
      <c r="I539" s="47"/>
      <c r="J539" s="53" t="str">
        <f t="shared" si="78"/>
        <v>no</v>
      </c>
      <c r="K539" s="64">
        <f t="shared" si="79"/>
        <v>0</v>
      </c>
      <c r="L539" s="64">
        <f t="shared" si="75"/>
        <v>0</v>
      </c>
      <c r="M539" s="64">
        <f t="shared" si="76"/>
        <v>0</v>
      </c>
      <c r="N539" s="65">
        <f t="shared" si="81"/>
        <v>386.5</v>
      </c>
      <c r="O539" s="64">
        <f t="shared" si="80"/>
        <v>0</v>
      </c>
      <c r="P539" s="64">
        <f t="shared" si="77"/>
        <v>0</v>
      </c>
      <c r="Q539" s="65">
        <f t="shared" si="82"/>
        <v>364.49445116469883</v>
      </c>
    </row>
    <row r="540" spans="1:17" s="48" customFormat="1" ht="15" x14ac:dyDescent="0.2">
      <c r="A540" s="44"/>
      <c r="B540" s="45"/>
      <c r="C540" s="46"/>
      <c r="D540" s="46"/>
      <c r="E540" s="47"/>
      <c r="F540" s="47"/>
      <c r="G540" s="47"/>
      <c r="H540" s="47"/>
      <c r="I540" s="47"/>
      <c r="J540" s="53" t="str">
        <f t="shared" si="78"/>
        <v>no</v>
      </c>
      <c r="K540" s="64">
        <f t="shared" si="79"/>
        <v>0</v>
      </c>
      <c r="L540" s="64">
        <f t="shared" si="75"/>
        <v>0</v>
      </c>
      <c r="M540" s="64">
        <f t="shared" si="76"/>
        <v>0</v>
      </c>
      <c r="N540" s="65">
        <f t="shared" si="81"/>
        <v>386.5</v>
      </c>
      <c r="O540" s="64">
        <f t="shared" si="80"/>
        <v>0</v>
      </c>
      <c r="P540" s="64">
        <f t="shared" si="77"/>
        <v>0</v>
      </c>
      <c r="Q540" s="65">
        <f t="shared" si="82"/>
        <v>364.49445116469883</v>
      </c>
    </row>
    <row r="541" spans="1:17" s="48" customFormat="1" ht="15" x14ac:dyDescent="0.2">
      <c r="A541" s="44"/>
      <c r="B541" s="45"/>
      <c r="C541" s="46"/>
      <c r="D541" s="46"/>
      <c r="E541" s="47"/>
      <c r="F541" s="47"/>
      <c r="G541" s="47"/>
      <c r="H541" s="47"/>
      <c r="I541" s="47"/>
      <c r="J541" s="53" t="str">
        <f t="shared" si="78"/>
        <v>no</v>
      </c>
      <c r="K541" s="64">
        <f t="shared" si="79"/>
        <v>0</v>
      </c>
      <c r="L541" s="64">
        <f t="shared" si="75"/>
        <v>0</v>
      </c>
      <c r="M541" s="64">
        <f t="shared" si="76"/>
        <v>0</v>
      </c>
      <c r="N541" s="65">
        <f t="shared" si="81"/>
        <v>386.5</v>
      </c>
      <c r="O541" s="64">
        <f t="shared" si="80"/>
        <v>0</v>
      </c>
      <c r="P541" s="64">
        <f t="shared" si="77"/>
        <v>0</v>
      </c>
      <c r="Q541" s="65">
        <f t="shared" si="82"/>
        <v>364.49445116469883</v>
      </c>
    </row>
    <row r="542" spans="1:17" s="48" customFormat="1" ht="15" x14ac:dyDescent="0.2">
      <c r="A542" s="44"/>
      <c r="B542" s="45"/>
      <c r="C542" s="46"/>
      <c r="D542" s="46"/>
      <c r="E542" s="47"/>
      <c r="F542" s="47"/>
      <c r="G542" s="47"/>
      <c r="H542" s="47"/>
      <c r="I542" s="47"/>
      <c r="J542" s="53" t="str">
        <f t="shared" si="78"/>
        <v>no</v>
      </c>
      <c r="K542" s="64">
        <f t="shared" si="79"/>
        <v>0</v>
      </c>
      <c r="L542" s="64">
        <f t="shared" si="75"/>
        <v>0</v>
      </c>
      <c r="M542" s="64">
        <f t="shared" si="76"/>
        <v>0</v>
      </c>
      <c r="N542" s="65">
        <f t="shared" si="81"/>
        <v>386.5</v>
      </c>
      <c r="O542" s="64">
        <f t="shared" si="80"/>
        <v>0</v>
      </c>
      <c r="P542" s="64">
        <f t="shared" si="77"/>
        <v>0</v>
      </c>
      <c r="Q542" s="65">
        <f t="shared" si="82"/>
        <v>364.49445116469883</v>
      </c>
    </row>
    <row r="543" spans="1:17" s="48" customFormat="1" ht="15" x14ac:dyDescent="0.2">
      <c r="A543" s="44"/>
      <c r="B543" s="45"/>
      <c r="C543" s="46"/>
      <c r="D543" s="46"/>
      <c r="E543" s="47"/>
      <c r="F543" s="47"/>
      <c r="G543" s="47"/>
      <c r="H543" s="47"/>
      <c r="I543" s="47"/>
      <c r="J543" s="53" t="str">
        <f t="shared" si="78"/>
        <v>no</v>
      </c>
      <c r="K543" s="64">
        <f t="shared" si="79"/>
        <v>0</v>
      </c>
      <c r="L543" s="64">
        <f t="shared" si="75"/>
        <v>0</v>
      </c>
      <c r="M543" s="64">
        <f t="shared" si="76"/>
        <v>0</v>
      </c>
      <c r="N543" s="65">
        <f t="shared" si="81"/>
        <v>386.5</v>
      </c>
      <c r="O543" s="64">
        <f t="shared" si="80"/>
        <v>0</v>
      </c>
      <c r="P543" s="64">
        <f t="shared" si="77"/>
        <v>0</v>
      </c>
      <c r="Q543" s="65">
        <f t="shared" si="82"/>
        <v>364.49445116469883</v>
      </c>
    </row>
    <row r="544" spans="1:17" s="48" customFormat="1" ht="15" x14ac:dyDescent="0.2">
      <c r="A544" s="44"/>
      <c r="B544" s="45"/>
      <c r="C544" s="46"/>
      <c r="D544" s="46"/>
      <c r="E544" s="47"/>
      <c r="F544" s="47"/>
      <c r="G544" s="47"/>
      <c r="H544" s="47"/>
      <c r="I544" s="47"/>
      <c r="J544" s="53" t="str">
        <f t="shared" si="78"/>
        <v>no</v>
      </c>
      <c r="K544" s="64">
        <f t="shared" si="79"/>
        <v>0</v>
      </c>
      <c r="L544" s="64">
        <f t="shared" si="75"/>
        <v>0</v>
      </c>
      <c r="M544" s="64">
        <f t="shared" si="76"/>
        <v>0</v>
      </c>
      <c r="N544" s="65">
        <f t="shared" si="81"/>
        <v>386.5</v>
      </c>
      <c r="O544" s="64">
        <f t="shared" si="80"/>
        <v>0</v>
      </c>
      <c r="P544" s="64">
        <f t="shared" si="77"/>
        <v>0</v>
      </c>
      <c r="Q544" s="65">
        <f t="shared" si="82"/>
        <v>364.49445116469883</v>
      </c>
    </row>
    <row r="545" spans="1:17" s="48" customFormat="1" ht="15" x14ac:dyDescent="0.2">
      <c r="A545" s="44"/>
      <c r="B545" s="45"/>
      <c r="C545" s="46"/>
      <c r="D545" s="46"/>
      <c r="E545" s="47"/>
      <c r="F545" s="47"/>
      <c r="G545" s="47"/>
      <c r="H545" s="47"/>
      <c r="I545" s="47"/>
      <c r="J545" s="53" t="str">
        <f t="shared" si="78"/>
        <v>no</v>
      </c>
      <c r="K545" s="64">
        <f t="shared" si="79"/>
        <v>0</v>
      </c>
      <c r="L545" s="64">
        <f t="shared" si="75"/>
        <v>0</v>
      </c>
      <c r="M545" s="64">
        <f t="shared" si="76"/>
        <v>0</v>
      </c>
      <c r="N545" s="65">
        <f t="shared" si="81"/>
        <v>386.5</v>
      </c>
      <c r="O545" s="64">
        <f t="shared" si="80"/>
        <v>0</v>
      </c>
      <c r="P545" s="64">
        <f t="shared" si="77"/>
        <v>0</v>
      </c>
      <c r="Q545" s="65">
        <f t="shared" si="82"/>
        <v>364.49445116469883</v>
      </c>
    </row>
    <row r="546" spans="1:17" s="48" customFormat="1" ht="15" x14ac:dyDescent="0.2">
      <c r="A546" s="44"/>
      <c r="B546" s="45"/>
      <c r="C546" s="46"/>
      <c r="D546" s="46"/>
      <c r="E546" s="47"/>
      <c r="F546" s="47"/>
      <c r="G546" s="47"/>
      <c r="H546" s="47"/>
      <c r="I546" s="47"/>
      <c r="J546" s="53" t="str">
        <f t="shared" si="78"/>
        <v>no</v>
      </c>
      <c r="K546" s="64">
        <f t="shared" si="79"/>
        <v>0</v>
      </c>
      <c r="L546" s="64">
        <f t="shared" si="75"/>
        <v>0</v>
      </c>
      <c r="M546" s="64">
        <f t="shared" si="76"/>
        <v>0</v>
      </c>
      <c r="N546" s="65">
        <f t="shared" si="81"/>
        <v>386.5</v>
      </c>
      <c r="O546" s="64">
        <f t="shared" si="80"/>
        <v>0</v>
      </c>
      <c r="P546" s="64">
        <f t="shared" si="77"/>
        <v>0</v>
      </c>
      <c r="Q546" s="65">
        <f t="shared" si="82"/>
        <v>364.49445116469883</v>
      </c>
    </row>
    <row r="547" spans="1:17" s="48" customFormat="1" ht="15" x14ac:dyDescent="0.2">
      <c r="A547" s="44"/>
      <c r="B547" s="45"/>
      <c r="C547" s="46"/>
      <c r="D547" s="46"/>
      <c r="E547" s="47"/>
      <c r="F547" s="47"/>
      <c r="G547" s="47"/>
      <c r="H547" s="47"/>
      <c r="I547" s="47"/>
      <c r="J547" s="53" t="str">
        <f t="shared" si="78"/>
        <v>no</v>
      </c>
      <c r="K547" s="64">
        <f t="shared" si="79"/>
        <v>0</v>
      </c>
      <c r="L547" s="64">
        <f t="shared" si="75"/>
        <v>0</v>
      </c>
      <c r="M547" s="64">
        <f t="shared" si="76"/>
        <v>0</v>
      </c>
      <c r="N547" s="65">
        <f t="shared" si="81"/>
        <v>386.5</v>
      </c>
      <c r="O547" s="64">
        <f t="shared" si="80"/>
        <v>0</v>
      </c>
      <c r="P547" s="64">
        <f t="shared" si="77"/>
        <v>0</v>
      </c>
      <c r="Q547" s="65">
        <f t="shared" si="82"/>
        <v>364.49445116469883</v>
      </c>
    </row>
    <row r="548" spans="1:17" s="48" customFormat="1" ht="15" x14ac:dyDescent="0.2">
      <c r="A548" s="44"/>
      <c r="B548" s="45"/>
      <c r="C548" s="46"/>
      <c r="D548" s="46"/>
      <c r="E548" s="47"/>
      <c r="F548" s="47"/>
      <c r="G548" s="47"/>
      <c r="H548" s="47"/>
      <c r="I548" s="47"/>
      <c r="J548" s="53" t="str">
        <f t="shared" si="78"/>
        <v>no</v>
      </c>
      <c r="K548" s="64">
        <f t="shared" si="79"/>
        <v>0</v>
      </c>
      <c r="L548" s="64">
        <f t="shared" si="75"/>
        <v>0</v>
      </c>
      <c r="M548" s="64">
        <f t="shared" si="76"/>
        <v>0</v>
      </c>
      <c r="N548" s="65">
        <f t="shared" si="81"/>
        <v>386.5</v>
      </c>
      <c r="O548" s="64">
        <f t="shared" si="80"/>
        <v>0</v>
      </c>
      <c r="P548" s="64">
        <f t="shared" si="77"/>
        <v>0</v>
      </c>
      <c r="Q548" s="65">
        <f t="shared" si="82"/>
        <v>364.49445116469883</v>
      </c>
    </row>
    <row r="549" spans="1:17" s="48" customFormat="1" ht="15" x14ac:dyDescent="0.2">
      <c r="A549" s="44"/>
      <c r="B549" s="45"/>
      <c r="C549" s="46"/>
      <c r="D549" s="46"/>
      <c r="E549" s="47"/>
      <c r="F549" s="47"/>
      <c r="G549" s="47"/>
      <c r="H549" s="47"/>
      <c r="I549" s="47"/>
      <c r="J549" s="53" t="str">
        <f t="shared" si="78"/>
        <v>no</v>
      </c>
      <c r="K549" s="64">
        <f t="shared" si="79"/>
        <v>0</v>
      </c>
      <c r="L549" s="64">
        <f t="shared" si="75"/>
        <v>0</v>
      </c>
      <c r="M549" s="64">
        <f t="shared" si="76"/>
        <v>0</v>
      </c>
      <c r="N549" s="65">
        <f t="shared" si="81"/>
        <v>386.5</v>
      </c>
      <c r="O549" s="64">
        <f t="shared" si="80"/>
        <v>0</v>
      </c>
      <c r="P549" s="64">
        <f t="shared" si="77"/>
        <v>0</v>
      </c>
      <c r="Q549" s="65">
        <f t="shared" si="82"/>
        <v>364.49445116469883</v>
      </c>
    </row>
    <row r="550" spans="1:17" s="48" customFormat="1" ht="15" x14ac:dyDescent="0.2">
      <c r="A550" s="44"/>
      <c r="B550" s="45"/>
      <c r="C550" s="46"/>
      <c r="D550" s="46"/>
      <c r="E550" s="47"/>
      <c r="F550" s="47"/>
      <c r="G550" s="47"/>
      <c r="H550" s="47"/>
      <c r="I550" s="47"/>
      <c r="J550" s="53" t="str">
        <f t="shared" si="78"/>
        <v>no</v>
      </c>
      <c r="K550" s="64">
        <f t="shared" si="79"/>
        <v>0</v>
      </c>
      <c r="L550" s="64">
        <f t="shared" si="75"/>
        <v>0</v>
      </c>
      <c r="M550" s="64">
        <f t="shared" si="76"/>
        <v>0</v>
      </c>
      <c r="N550" s="65">
        <f t="shared" si="81"/>
        <v>386.5</v>
      </c>
      <c r="O550" s="64">
        <f t="shared" si="80"/>
        <v>0</v>
      </c>
      <c r="P550" s="64">
        <f t="shared" si="77"/>
        <v>0</v>
      </c>
      <c r="Q550" s="65">
        <f t="shared" si="82"/>
        <v>364.49445116469883</v>
      </c>
    </row>
    <row r="551" spans="1:17" s="48" customFormat="1" ht="15" x14ac:dyDescent="0.2">
      <c r="A551" s="44"/>
      <c r="B551" s="45"/>
      <c r="C551" s="46"/>
      <c r="D551" s="46"/>
      <c r="E551" s="47"/>
      <c r="F551" s="47"/>
      <c r="G551" s="47"/>
      <c r="H551" s="47"/>
      <c r="I551" s="47"/>
      <c r="J551" s="53" t="str">
        <f t="shared" si="78"/>
        <v>no</v>
      </c>
      <c r="K551" s="64">
        <f t="shared" si="79"/>
        <v>0</v>
      </c>
      <c r="L551" s="64">
        <f t="shared" si="75"/>
        <v>0</v>
      </c>
      <c r="M551" s="64">
        <f t="shared" si="76"/>
        <v>0</v>
      </c>
      <c r="N551" s="65">
        <f t="shared" si="81"/>
        <v>386.5</v>
      </c>
      <c r="O551" s="64">
        <f t="shared" si="80"/>
        <v>0</v>
      </c>
      <c r="P551" s="64">
        <f t="shared" si="77"/>
        <v>0</v>
      </c>
      <c r="Q551" s="65">
        <f t="shared" si="82"/>
        <v>364.49445116469883</v>
      </c>
    </row>
    <row r="552" spans="1:17" s="48" customFormat="1" ht="15" x14ac:dyDescent="0.2">
      <c r="A552" s="44"/>
      <c r="B552" s="45"/>
      <c r="C552" s="46"/>
      <c r="D552" s="46"/>
      <c r="E552" s="47"/>
      <c r="F552" s="47"/>
      <c r="G552" s="47"/>
      <c r="H552" s="47"/>
      <c r="I552" s="47"/>
      <c r="J552" s="53" t="str">
        <f t="shared" si="78"/>
        <v>no</v>
      </c>
      <c r="K552" s="64">
        <f t="shared" si="79"/>
        <v>0</v>
      </c>
      <c r="L552" s="64">
        <f t="shared" si="75"/>
        <v>0</v>
      </c>
      <c r="M552" s="64">
        <f t="shared" si="76"/>
        <v>0</v>
      </c>
      <c r="N552" s="65">
        <f t="shared" si="81"/>
        <v>386.5</v>
      </c>
      <c r="O552" s="64">
        <f t="shared" si="80"/>
        <v>0</v>
      </c>
      <c r="P552" s="64">
        <f t="shared" si="77"/>
        <v>0</v>
      </c>
      <c r="Q552" s="65">
        <f t="shared" si="82"/>
        <v>364.49445116469883</v>
      </c>
    </row>
    <row r="553" spans="1:17" s="48" customFormat="1" ht="15" x14ac:dyDescent="0.2">
      <c r="A553" s="44"/>
      <c r="B553" s="45"/>
      <c r="C553" s="46"/>
      <c r="D553" s="46"/>
      <c r="E553" s="47"/>
      <c r="F553" s="47"/>
      <c r="G553" s="47"/>
      <c r="H553" s="47"/>
      <c r="I553" s="47"/>
      <c r="J553" s="53" t="str">
        <f t="shared" si="78"/>
        <v>no</v>
      </c>
      <c r="K553" s="64">
        <f t="shared" si="79"/>
        <v>0</v>
      </c>
      <c r="L553" s="64">
        <f t="shared" si="75"/>
        <v>0</v>
      </c>
      <c r="M553" s="64">
        <f t="shared" si="76"/>
        <v>0</v>
      </c>
      <c r="N553" s="65">
        <f t="shared" si="81"/>
        <v>386.5</v>
      </c>
      <c r="O553" s="64">
        <f t="shared" si="80"/>
        <v>0</v>
      </c>
      <c r="P553" s="64">
        <f t="shared" si="77"/>
        <v>0</v>
      </c>
      <c r="Q553" s="65">
        <f t="shared" si="82"/>
        <v>364.49445116469883</v>
      </c>
    </row>
    <row r="554" spans="1:17" s="48" customFormat="1" ht="15" x14ac:dyDescent="0.2">
      <c r="A554" s="44"/>
      <c r="B554" s="45"/>
      <c r="C554" s="46"/>
      <c r="D554" s="46"/>
      <c r="E554" s="47"/>
      <c r="F554" s="47"/>
      <c r="G554" s="47"/>
      <c r="H554" s="47"/>
      <c r="I554" s="47"/>
      <c r="J554" s="53" t="str">
        <f t="shared" si="78"/>
        <v>no</v>
      </c>
      <c r="K554" s="64">
        <f t="shared" si="79"/>
        <v>0</v>
      </c>
      <c r="L554" s="64">
        <f t="shared" si="75"/>
        <v>0</v>
      </c>
      <c r="M554" s="64">
        <f t="shared" si="76"/>
        <v>0</v>
      </c>
      <c r="N554" s="65">
        <f t="shared" si="81"/>
        <v>386.5</v>
      </c>
      <c r="O554" s="64">
        <f t="shared" si="80"/>
        <v>0</v>
      </c>
      <c r="P554" s="64">
        <f t="shared" si="77"/>
        <v>0</v>
      </c>
      <c r="Q554" s="65">
        <f t="shared" si="82"/>
        <v>364.49445116469883</v>
      </c>
    </row>
    <row r="555" spans="1:17" s="48" customFormat="1" ht="15" x14ac:dyDescent="0.2">
      <c r="A555" s="44"/>
      <c r="B555" s="45"/>
      <c r="C555" s="46"/>
      <c r="D555" s="46"/>
      <c r="E555" s="47"/>
      <c r="F555" s="47"/>
      <c r="G555" s="47"/>
      <c r="H555" s="47"/>
      <c r="I555" s="47"/>
      <c r="J555" s="53" t="str">
        <f t="shared" si="78"/>
        <v>no</v>
      </c>
      <c r="K555" s="64">
        <f t="shared" si="79"/>
        <v>0</v>
      </c>
      <c r="L555" s="64">
        <f t="shared" si="75"/>
        <v>0</v>
      </c>
      <c r="M555" s="64">
        <f t="shared" si="76"/>
        <v>0</v>
      </c>
      <c r="N555" s="65">
        <f t="shared" si="81"/>
        <v>386.5</v>
      </c>
      <c r="O555" s="64">
        <f t="shared" si="80"/>
        <v>0</v>
      </c>
      <c r="P555" s="64">
        <f t="shared" si="77"/>
        <v>0</v>
      </c>
      <c r="Q555" s="65">
        <f t="shared" si="82"/>
        <v>364.49445116469883</v>
      </c>
    </row>
    <row r="556" spans="1:17" s="48" customFormat="1" ht="15" x14ac:dyDescent="0.2">
      <c r="A556" s="44"/>
      <c r="B556" s="45"/>
      <c r="C556" s="46"/>
      <c r="D556" s="46"/>
      <c r="E556" s="47"/>
      <c r="F556" s="47"/>
      <c r="G556" s="47"/>
      <c r="H556" s="47"/>
      <c r="I556" s="47"/>
      <c r="J556" s="53" t="str">
        <f t="shared" si="78"/>
        <v>no</v>
      </c>
      <c r="K556" s="64">
        <f t="shared" si="79"/>
        <v>0</v>
      </c>
      <c r="L556" s="64">
        <f t="shared" si="75"/>
        <v>0</v>
      </c>
      <c r="M556" s="64">
        <f t="shared" si="76"/>
        <v>0</v>
      </c>
      <c r="N556" s="65">
        <f t="shared" si="81"/>
        <v>386.5</v>
      </c>
      <c r="O556" s="64">
        <f t="shared" si="80"/>
        <v>0</v>
      </c>
      <c r="P556" s="64">
        <f t="shared" si="77"/>
        <v>0</v>
      </c>
      <c r="Q556" s="65">
        <f t="shared" si="82"/>
        <v>364.49445116469883</v>
      </c>
    </row>
    <row r="557" spans="1:17" s="48" customFormat="1" ht="15" x14ac:dyDescent="0.2">
      <c r="A557" s="44"/>
      <c r="B557" s="45"/>
      <c r="C557" s="46"/>
      <c r="D557" s="46"/>
      <c r="E557" s="47"/>
      <c r="F557" s="47"/>
      <c r="G557" s="47"/>
      <c r="H557" s="47"/>
      <c r="I557" s="47"/>
      <c r="J557" s="53" t="str">
        <f t="shared" si="78"/>
        <v>no</v>
      </c>
      <c r="K557" s="64">
        <f t="shared" si="79"/>
        <v>0</v>
      </c>
      <c r="L557" s="64">
        <f t="shared" si="75"/>
        <v>0</v>
      </c>
      <c r="M557" s="64">
        <f t="shared" si="76"/>
        <v>0</v>
      </c>
      <c r="N557" s="65">
        <f t="shared" si="81"/>
        <v>386.5</v>
      </c>
      <c r="O557" s="64">
        <f t="shared" si="80"/>
        <v>0</v>
      </c>
      <c r="P557" s="64">
        <f t="shared" si="77"/>
        <v>0</v>
      </c>
      <c r="Q557" s="65">
        <f t="shared" si="82"/>
        <v>364.49445116469883</v>
      </c>
    </row>
    <row r="558" spans="1:17" s="48" customFormat="1" ht="15" x14ac:dyDescent="0.2">
      <c r="A558" s="44"/>
      <c r="B558" s="45"/>
      <c r="C558" s="46"/>
      <c r="D558" s="46"/>
      <c r="E558" s="47"/>
      <c r="F558" s="47"/>
      <c r="G558" s="47"/>
      <c r="H558" s="47"/>
      <c r="I558" s="47"/>
      <c r="J558" s="53" t="str">
        <f t="shared" si="78"/>
        <v>no</v>
      </c>
      <c r="K558" s="64">
        <f t="shared" si="79"/>
        <v>0</v>
      </c>
      <c r="L558" s="64">
        <f t="shared" si="75"/>
        <v>0</v>
      </c>
      <c r="M558" s="64">
        <f t="shared" si="76"/>
        <v>0</v>
      </c>
      <c r="N558" s="65">
        <f t="shared" si="81"/>
        <v>386.5</v>
      </c>
      <c r="O558" s="64">
        <f t="shared" si="80"/>
        <v>0</v>
      </c>
      <c r="P558" s="64">
        <f t="shared" si="77"/>
        <v>0</v>
      </c>
      <c r="Q558" s="65">
        <f t="shared" si="82"/>
        <v>364.49445116469883</v>
      </c>
    </row>
    <row r="559" spans="1:17" s="48" customFormat="1" ht="15" x14ac:dyDescent="0.2">
      <c r="A559" s="44"/>
      <c r="B559" s="45"/>
      <c r="C559" s="46"/>
      <c r="D559" s="46"/>
      <c r="E559" s="47"/>
      <c r="F559" s="47"/>
      <c r="G559" s="47"/>
      <c r="H559" s="47"/>
      <c r="I559" s="47"/>
      <c r="J559" s="53" t="str">
        <f t="shared" si="78"/>
        <v>no</v>
      </c>
      <c r="K559" s="64">
        <f t="shared" si="79"/>
        <v>0</v>
      </c>
      <c r="L559" s="64">
        <f t="shared" si="75"/>
        <v>0</v>
      </c>
      <c r="M559" s="64">
        <f t="shared" si="76"/>
        <v>0</v>
      </c>
      <c r="N559" s="65">
        <f t="shared" si="81"/>
        <v>386.5</v>
      </c>
      <c r="O559" s="64">
        <f t="shared" si="80"/>
        <v>0</v>
      </c>
      <c r="P559" s="64">
        <f t="shared" si="77"/>
        <v>0</v>
      </c>
      <c r="Q559" s="65">
        <f t="shared" si="82"/>
        <v>364.49445116469883</v>
      </c>
    </row>
    <row r="560" spans="1:17" s="48" customFormat="1" ht="15" x14ac:dyDescent="0.2">
      <c r="A560" s="44"/>
      <c r="B560" s="45"/>
      <c r="C560" s="46"/>
      <c r="D560" s="46"/>
      <c r="E560" s="47"/>
      <c r="F560" s="47"/>
      <c r="G560" s="47"/>
      <c r="H560" s="47"/>
      <c r="I560" s="47"/>
      <c r="J560" s="53" t="str">
        <f t="shared" si="78"/>
        <v>no</v>
      </c>
      <c r="K560" s="64">
        <f t="shared" si="79"/>
        <v>0</v>
      </c>
      <c r="L560" s="64">
        <f t="shared" si="75"/>
        <v>0</v>
      </c>
      <c r="M560" s="64">
        <f t="shared" si="76"/>
        <v>0</v>
      </c>
      <c r="N560" s="65">
        <f t="shared" si="81"/>
        <v>386.5</v>
      </c>
      <c r="O560" s="64">
        <f t="shared" si="80"/>
        <v>0</v>
      </c>
      <c r="P560" s="64">
        <f t="shared" si="77"/>
        <v>0</v>
      </c>
      <c r="Q560" s="65">
        <f t="shared" si="82"/>
        <v>364.49445116469883</v>
      </c>
    </row>
    <row r="561" spans="1:17" s="48" customFormat="1" ht="15" x14ac:dyDescent="0.2">
      <c r="A561" s="44"/>
      <c r="B561" s="45"/>
      <c r="C561" s="46"/>
      <c r="D561" s="46"/>
      <c r="E561" s="47"/>
      <c r="F561" s="47"/>
      <c r="G561" s="47"/>
      <c r="H561" s="47"/>
      <c r="I561" s="47"/>
      <c r="J561" s="53" t="str">
        <f t="shared" si="78"/>
        <v>no</v>
      </c>
      <c r="K561" s="64">
        <f t="shared" si="79"/>
        <v>0</v>
      </c>
      <c r="L561" s="64">
        <f t="shared" si="75"/>
        <v>0</v>
      </c>
      <c r="M561" s="64">
        <f t="shared" si="76"/>
        <v>0</v>
      </c>
      <c r="N561" s="65">
        <f t="shared" si="81"/>
        <v>386.5</v>
      </c>
      <c r="O561" s="64">
        <f t="shared" si="80"/>
        <v>0</v>
      </c>
      <c r="P561" s="64">
        <f t="shared" si="77"/>
        <v>0</v>
      </c>
      <c r="Q561" s="65">
        <f t="shared" si="82"/>
        <v>364.49445116469883</v>
      </c>
    </row>
    <row r="562" spans="1:17" s="48" customFormat="1" ht="15" x14ac:dyDescent="0.2">
      <c r="A562" s="44"/>
      <c r="B562" s="45"/>
      <c r="C562" s="46"/>
      <c r="D562" s="46"/>
      <c r="E562" s="47"/>
      <c r="F562" s="47"/>
      <c r="G562" s="47"/>
      <c r="H562" s="47"/>
      <c r="I562" s="47"/>
      <c r="J562" s="53" t="str">
        <f t="shared" si="78"/>
        <v>no</v>
      </c>
      <c r="K562" s="64">
        <f t="shared" si="79"/>
        <v>0</v>
      </c>
      <c r="L562" s="64">
        <f t="shared" si="75"/>
        <v>0</v>
      </c>
      <c r="M562" s="64">
        <f t="shared" si="76"/>
        <v>0</v>
      </c>
      <c r="N562" s="65">
        <f t="shared" si="81"/>
        <v>386.5</v>
      </c>
      <c r="O562" s="64">
        <f t="shared" si="80"/>
        <v>0</v>
      </c>
      <c r="P562" s="64">
        <f t="shared" si="77"/>
        <v>0</v>
      </c>
      <c r="Q562" s="65">
        <f t="shared" si="82"/>
        <v>364.49445116469883</v>
      </c>
    </row>
    <row r="563" spans="1:17" s="48" customFormat="1" ht="15" x14ac:dyDescent="0.2">
      <c r="A563" s="44"/>
      <c r="B563" s="45"/>
      <c r="C563" s="46"/>
      <c r="D563" s="46"/>
      <c r="E563" s="47"/>
      <c r="F563" s="47"/>
      <c r="G563" s="47"/>
      <c r="H563" s="47"/>
      <c r="I563" s="47"/>
      <c r="J563" s="53" t="str">
        <f t="shared" si="78"/>
        <v>no</v>
      </c>
      <c r="K563" s="64">
        <f t="shared" si="79"/>
        <v>0</v>
      </c>
      <c r="L563" s="64">
        <f t="shared" si="75"/>
        <v>0</v>
      </c>
      <c r="M563" s="64">
        <f t="shared" si="76"/>
        <v>0</v>
      </c>
      <c r="N563" s="65">
        <f t="shared" si="81"/>
        <v>386.5</v>
      </c>
      <c r="O563" s="64">
        <f t="shared" si="80"/>
        <v>0</v>
      </c>
      <c r="P563" s="64">
        <f t="shared" si="77"/>
        <v>0</v>
      </c>
      <c r="Q563" s="65">
        <f t="shared" si="82"/>
        <v>364.49445116469883</v>
      </c>
    </row>
    <row r="564" spans="1:17" s="48" customFormat="1" ht="15" x14ac:dyDescent="0.2">
      <c r="A564" s="44"/>
      <c r="B564" s="45"/>
      <c r="C564" s="46"/>
      <c r="D564" s="46"/>
      <c r="E564" s="47"/>
      <c r="F564" s="47"/>
      <c r="G564" s="47"/>
      <c r="H564" s="47"/>
      <c r="I564" s="47"/>
      <c r="J564" s="53" t="str">
        <f t="shared" si="78"/>
        <v>no</v>
      </c>
      <c r="K564" s="64">
        <f t="shared" si="79"/>
        <v>0</v>
      </c>
      <c r="L564" s="64">
        <f t="shared" si="75"/>
        <v>0</v>
      </c>
      <c r="M564" s="64">
        <f t="shared" si="76"/>
        <v>0</v>
      </c>
      <c r="N564" s="65">
        <f t="shared" si="81"/>
        <v>386.5</v>
      </c>
      <c r="O564" s="64">
        <f t="shared" si="80"/>
        <v>0</v>
      </c>
      <c r="P564" s="64">
        <f t="shared" si="77"/>
        <v>0</v>
      </c>
      <c r="Q564" s="65">
        <f t="shared" si="82"/>
        <v>364.49445116469883</v>
      </c>
    </row>
    <row r="565" spans="1:17" s="48" customFormat="1" ht="15" x14ac:dyDescent="0.2">
      <c r="A565" s="44"/>
      <c r="B565" s="45"/>
      <c r="C565" s="46"/>
      <c r="D565" s="46"/>
      <c r="E565" s="47"/>
      <c r="F565" s="47"/>
      <c r="G565" s="47"/>
      <c r="H565" s="47"/>
      <c r="I565" s="47"/>
      <c r="J565" s="53" t="str">
        <f t="shared" si="78"/>
        <v>no</v>
      </c>
      <c r="K565" s="64">
        <f t="shared" si="79"/>
        <v>0</v>
      </c>
      <c r="L565" s="64">
        <f t="shared" si="75"/>
        <v>0</v>
      </c>
      <c r="M565" s="64">
        <f t="shared" si="76"/>
        <v>0</v>
      </c>
      <c r="N565" s="65">
        <f t="shared" si="81"/>
        <v>386.5</v>
      </c>
      <c r="O565" s="64">
        <f t="shared" si="80"/>
        <v>0</v>
      </c>
      <c r="P565" s="64">
        <f t="shared" si="77"/>
        <v>0</v>
      </c>
      <c r="Q565" s="65">
        <f t="shared" si="82"/>
        <v>364.49445116469883</v>
      </c>
    </row>
    <row r="566" spans="1:17" s="48" customFormat="1" ht="15" x14ac:dyDescent="0.2">
      <c r="A566" s="44"/>
      <c r="B566" s="45"/>
      <c r="C566" s="46"/>
      <c r="D566" s="46"/>
      <c r="E566" s="47"/>
      <c r="F566" s="47"/>
      <c r="G566" s="47"/>
      <c r="H566" s="47"/>
      <c r="I566" s="47"/>
      <c r="J566" s="53" t="str">
        <f t="shared" si="78"/>
        <v>no</v>
      </c>
      <c r="K566" s="64">
        <f t="shared" si="79"/>
        <v>0</v>
      </c>
      <c r="L566" s="64">
        <f t="shared" si="75"/>
        <v>0</v>
      </c>
      <c r="M566" s="64">
        <f t="shared" si="76"/>
        <v>0</v>
      </c>
      <c r="N566" s="65">
        <f t="shared" si="81"/>
        <v>386.5</v>
      </c>
      <c r="O566" s="64">
        <f t="shared" si="80"/>
        <v>0</v>
      </c>
      <c r="P566" s="64">
        <f t="shared" si="77"/>
        <v>0</v>
      </c>
      <c r="Q566" s="65">
        <f t="shared" si="82"/>
        <v>364.49445116469883</v>
      </c>
    </row>
    <row r="567" spans="1:17" s="48" customFormat="1" ht="15" x14ac:dyDescent="0.2">
      <c r="A567" s="44"/>
      <c r="B567" s="45"/>
      <c r="C567" s="46"/>
      <c r="D567" s="46"/>
      <c r="E567" s="47"/>
      <c r="F567" s="47"/>
      <c r="G567" s="47"/>
      <c r="H567" s="47"/>
      <c r="I567" s="47"/>
      <c r="J567" s="53" t="str">
        <f t="shared" si="78"/>
        <v>no</v>
      </c>
      <c r="K567" s="64">
        <f t="shared" si="79"/>
        <v>0</v>
      </c>
      <c r="L567" s="64">
        <f t="shared" si="75"/>
        <v>0</v>
      </c>
      <c r="M567" s="64">
        <f t="shared" si="76"/>
        <v>0</v>
      </c>
      <c r="N567" s="65">
        <f t="shared" si="81"/>
        <v>386.5</v>
      </c>
      <c r="O567" s="64">
        <f t="shared" si="80"/>
        <v>0</v>
      </c>
      <c r="P567" s="64">
        <f t="shared" si="77"/>
        <v>0</v>
      </c>
      <c r="Q567" s="65">
        <f t="shared" si="82"/>
        <v>364.49445116469883</v>
      </c>
    </row>
    <row r="568" spans="1:17" s="48" customFormat="1" ht="15" x14ac:dyDescent="0.2">
      <c r="A568" s="44"/>
      <c r="B568" s="45"/>
      <c r="C568" s="46"/>
      <c r="D568" s="46"/>
      <c r="E568" s="47"/>
      <c r="F568" s="47"/>
      <c r="G568" s="47"/>
      <c r="H568" s="47"/>
      <c r="I568" s="47"/>
      <c r="J568" s="53" t="str">
        <f t="shared" si="78"/>
        <v>no</v>
      </c>
      <c r="K568" s="64">
        <f t="shared" si="79"/>
        <v>0</v>
      </c>
      <c r="L568" s="64">
        <f t="shared" ref="L568:L631" si="83">IF(ISBLANK(I568),0,IF($J568="no",0,IF($I568="No",-(($G568-1)*($C$4*$E568)),$C$4*$E568*(1-$C$6))))</f>
        <v>0</v>
      </c>
      <c r="M568" s="64">
        <f t="shared" ref="M568:M631" si="84">IF($J568="yes",($G568-1)*$C$4*$E568,0)</f>
        <v>0</v>
      </c>
      <c r="N568" s="65">
        <f t="shared" si="81"/>
        <v>386.5</v>
      </c>
      <c r="O568" s="64">
        <f t="shared" si="80"/>
        <v>0</v>
      </c>
      <c r="P568" s="64">
        <f t="shared" ref="P568:P631" si="85">IF(ISBLANK(I568),0,IF(L568&lt;0,-O568,IF(L568=0,0,((O568/($G568-1))*(1-$C$6)))))</f>
        <v>0</v>
      </c>
      <c r="Q568" s="65">
        <f t="shared" si="82"/>
        <v>364.49445116469883</v>
      </c>
    </row>
    <row r="569" spans="1:17" s="48" customFormat="1" ht="15" x14ac:dyDescent="0.2">
      <c r="A569" s="44"/>
      <c r="B569" s="45"/>
      <c r="C569" s="46"/>
      <c r="D569" s="46"/>
      <c r="E569" s="47"/>
      <c r="F569" s="47"/>
      <c r="G569" s="47"/>
      <c r="H569" s="47"/>
      <c r="I569" s="47"/>
      <c r="J569" s="53" t="str">
        <f t="shared" si="78"/>
        <v>no</v>
      </c>
      <c r="K569" s="64">
        <f t="shared" si="79"/>
        <v>0</v>
      </c>
      <c r="L569" s="64">
        <f t="shared" si="83"/>
        <v>0</v>
      </c>
      <c r="M569" s="64">
        <f t="shared" si="84"/>
        <v>0</v>
      </c>
      <c r="N569" s="65">
        <f t="shared" si="81"/>
        <v>386.5</v>
      </c>
      <c r="O569" s="64">
        <f t="shared" si="80"/>
        <v>0</v>
      </c>
      <c r="P569" s="64">
        <f t="shared" si="85"/>
        <v>0</v>
      </c>
      <c r="Q569" s="65">
        <f t="shared" si="82"/>
        <v>364.49445116469883</v>
      </c>
    </row>
    <row r="570" spans="1:17" s="48" customFormat="1" ht="15" x14ac:dyDescent="0.2">
      <c r="A570" s="44"/>
      <c r="B570" s="45"/>
      <c r="C570" s="46"/>
      <c r="D570" s="46"/>
      <c r="E570" s="47"/>
      <c r="F570" s="47"/>
      <c r="G570" s="47"/>
      <c r="H570" s="47"/>
      <c r="I570" s="47"/>
      <c r="J570" s="53" t="str">
        <f t="shared" si="78"/>
        <v>no</v>
      </c>
      <c r="K570" s="64">
        <f t="shared" si="79"/>
        <v>0</v>
      </c>
      <c r="L570" s="64">
        <f t="shared" si="83"/>
        <v>0</v>
      </c>
      <c r="M570" s="64">
        <f t="shared" si="84"/>
        <v>0</v>
      </c>
      <c r="N570" s="65">
        <f t="shared" si="81"/>
        <v>386.5</v>
      </c>
      <c r="O570" s="64">
        <f t="shared" si="80"/>
        <v>0</v>
      </c>
      <c r="P570" s="64">
        <f t="shared" si="85"/>
        <v>0</v>
      </c>
      <c r="Q570" s="65">
        <f t="shared" si="82"/>
        <v>364.49445116469883</v>
      </c>
    </row>
    <row r="571" spans="1:17" s="48" customFormat="1" ht="15" x14ac:dyDescent="0.2">
      <c r="A571" s="44"/>
      <c r="B571" s="45"/>
      <c r="C571" s="46"/>
      <c r="D571" s="46"/>
      <c r="E571" s="47"/>
      <c r="F571" s="47"/>
      <c r="G571" s="47"/>
      <c r="H571" s="47"/>
      <c r="I571" s="47"/>
      <c r="J571" s="53" t="str">
        <f t="shared" si="78"/>
        <v>no</v>
      </c>
      <c r="K571" s="64">
        <f t="shared" si="79"/>
        <v>0</v>
      </c>
      <c r="L571" s="64">
        <f t="shared" si="83"/>
        <v>0</v>
      </c>
      <c r="M571" s="64">
        <f t="shared" si="84"/>
        <v>0</v>
      </c>
      <c r="N571" s="65">
        <f t="shared" si="81"/>
        <v>386.5</v>
      </c>
      <c r="O571" s="64">
        <f t="shared" si="80"/>
        <v>0</v>
      </c>
      <c r="P571" s="64">
        <f t="shared" si="85"/>
        <v>0</v>
      </c>
      <c r="Q571" s="65">
        <f t="shared" si="82"/>
        <v>364.49445116469883</v>
      </c>
    </row>
    <row r="572" spans="1:17" s="48" customFormat="1" ht="15" x14ac:dyDescent="0.2">
      <c r="A572" s="44"/>
      <c r="B572" s="45"/>
      <c r="C572" s="46"/>
      <c r="D572" s="46"/>
      <c r="E572" s="47"/>
      <c r="F572" s="47"/>
      <c r="G572" s="47"/>
      <c r="H572" s="47"/>
      <c r="I572" s="47"/>
      <c r="J572" s="53" t="str">
        <f t="shared" si="78"/>
        <v>no</v>
      </c>
      <c r="K572" s="64">
        <f t="shared" si="79"/>
        <v>0</v>
      </c>
      <c r="L572" s="64">
        <f t="shared" si="83"/>
        <v>0</v>
      </c>
      <c r="M572" s="64">
        <f t="shared" si="84"/>
        <v>0</v>
      </c>
      <c r="N572" s="65">
        <f t="shared" si="81"/>
        <v>386.5</v>
      </c>
      <c r="O572" s="64">
        <f t="shared" si="80"/>
        <v>0</v>
      </c>
      <c r="P572" s="64">
        <f t="shared" si="85"/>
        <v>0</v>
      </c>
      <c r="Q572" s="65">
        <f t="shared" si="82"/>
        <v>364.49445116469883</v>
      </c>
    </row>
    <row r="573" spans="1:17" s="48" customFormat="1" ht="15" x14ac:dyDescent="0.2">
      <c r="A573" s="44"/>
      <c r="B573" s="45"/>
      <c r="C573" s="46"/>
      <c r="D573" s="46"/>
      <c r="E573" s="47"/>
      <c r="F573" s="47"/>
      <c r="G573" s="47"/>
      <c r="H573" s="47"/>
      <c r="I573" s="47"/>
      <c r="J573" s="53" t="str">
        <f t="shared" si="78"/>
        <v>no</v>
      </c>
      <c r="K573" s="64">
        <f t="shared" si="79"/>
        <v>0</v>
      </c>
      <c r="L573" s="64">
        <f t="shared" si="83"/>
        <v>0</v>
      </c>
      <c r="M573" s="64">
        <f t="shared" si="84"/>
        <v>0</v>
      </c>
      <c r="N573" s="65">
        <f t="shared" si="81"/>
        <v>386.5</v>
      </c>
      <c r="O573" s="64">
        <f t="shared" si="80"/>
        <v>0</v>
      </c>
      <c r="P573" s="64">
        <f t="shared" si="85"/>
        <v>0</v>
      </c>
      <c r="Q573" s="65">
        <f t="shared" si="82"/>
        <v>364.49445116469883</v>
      </c>
    </row>
    <row r="574" spans="1:17" s="48" customFormat="1" ht="15" x14ac:dyDescent="0.2">
      <c r="A574" s="44"/>
      <c r="B574" s="45"/>
      <c r="C574" s="46"/>
      <c r="D574" s="46"/>
      <c r="E574" s="47"/>
      <c r="F574" s="47"/>
      <c r="G574" s="47"/>
      <c r="H574" s="47"/>
      <c r="I574" s="47"/>
      <c r="J574" s="53" t="str">
        <f t="shared" si="78"/>
        <v>no</v>
      </c>
      <c r="K574" s="64">
        <f t="shared" si="79"/>
        <v>0</v>
      </c>
      <c r="L574" s="64">
        <f t="shared" si="83"/>
        <v>0</v>
      </c>
      <c r="M574" s="64">
        <f t="shared" si="84"/>
        <v>0</v>
      </c>
      <c r="N574" s="65">
        <f t="shared" si="81"/>
        <v>386.5</v>
      </c>
      <c r="O574" s="64">
        <f t="shared" si="80"/>
        <v>0</v>
      </c>
      <c r="P574" s="64">
        <f t="shared" si="85"/>
        <v>0</v>
      </c>
      <c r="Q574" s="65">
        <f t="shared" si="82"/>
        <v>364.49445116469883</v>
      </c>
    </row>
    <row r="575" spans="1:17" s="48" customFormat="1" ht="15" x14ac:dyDescent="0.2">
      <c r="A575" s="44"/>
      <c r="B575" s="45"/>
      <c r="C575" s="46"/>
      <c r="D575" s="46"/>
      <c r="E575" s="47"/>
      <c r="F575" s="47"/>
      <c r="G575" s="47"/>
      <c r="H575" s="47"/>
      <c r="I575" s="47"/>
      <c r="J575" s="53" t="str">
        <f t="shared" si="78"/>
        <v>no</v>
      </c>
      <c r="K575" s="64">
        <f t="shared" si="79"/>
        <v>0</v>
      </c>
      <c r="L575" s="64">
        <f t="shared" si="83"/>
        <v>0</v>
      </c>
      <c r="M575" s="64">
        <f t="shared" si="84"/>
        <v>0</v>
      </c>
      <c r="N575" s="65">
        <f t="shared" si="81"/>
        <v>386.5</v>
      </c>
      <c r="O575" s="64">
        <f t="shared" si="80"/>
        <v>0</v>
      </c>
      <c r="P575" s="64">
        <f t="shared" si="85"/>
        <v>0</v>
      </c>
      <c r="Q575" s="65">
        <f t="shared" si="82"/>
        <v>364.49445116469883</v>
      </c>
    </row>
    <row r="576" spans="1:17" s="48" customFormat="1" ht="15" x14ac:dyDescent="0.2">
      <c r="A576" s="44"/>
      <c r="B576" s="45"/>
      <c r="C576" s="46"/>
      <c r="D576" s="46"/>
      <c r="E576" s="47"/>
      <c r="F576" s="47"/>
      <c r="G576" s="47"/>
      <c r="H576" s="47"/>
      <c r="I576" s="47"/>
      <c r="J576" s="53" t="str">
        <f t="shared" si="78"/>
        <v>no</v>
      </c>
      <c r="K576" s="64">
        <f t="shared" si="79"/>
        <v>0</v>
      </c>
      <c r="L576" s="64">
        <f t="shared" si="83"/>
        <v>0</v>
      </c>
      <c r="M576" s="64">
        <f t="shared" si="84"/>
        <v>0</v>
      </c>
      <c r="N576" s="65">
        <f t="shared" si="81"/>
        <v>386.5</v>
      </c>
      <c r="O576" s="64">
        <f t="shared" si="80"/>
        <v>0</v>
      </c>
      <c r="P576" s="64">
        <f t="shared" si="85"/>
        <v>0</v>
      </c>
      <c r="Q576" s="65">
        <f t="shared" si="82"/>
        <v>364.49445116469883</v>
      </c>
    </row>
    <row r="577" spans="1:17" s="48" customFormat="1" ht="15" x14ac:dyDescent="0.2">
      <c r="A577" s="44"/>
      <c r="B577" s="45"/>
      <c r="C577" s="46"/>
      <c r="D577" s="46"/>
      <c r="E577" s="47"/>
      <c r="F577" s="47"/>
      <c r="G577" s="47"/>
      <c r="H577" s="47"/>
      <c r="I577" s="47"/>
      <c r="J577" s="53" t="str">
        <f t="shared" si="78"/>
        <v>no</v>
      </c>
      <c r="K577" s="64">
        <f t="shared" si="79"/>
        <v>0</v>
      </c>
      <c r="L577" s="64">
        <f t="shared" si="83"/>
        <v>0</v>
      </c>
      <c r="M577" s="64">
        <f t="shared" si="84"/>
        <v>0</v>
      </c>
      <c r="N577" s="65">
        <f t="shared" si="81"/>
        <v>386.5</v>
      </c>
      <c r="O577" s="64">
        <f t="shared" si="80"/>
        <v>0</v>
      </c>
      <c r="P577" s="64">
        <f t="shared" si="85"/>
        <v>0</v>
      </c>
      <c r="Q577" s="65">
        <f t="shared" si="82"/>
        <v>364.49445116469883</v>
      </c>
    </row>
    <row r="578" spans="1:17" s="48" customFormat="1" ht="15" x14ac:dyDescent="0.2">
      <c r="A578" s="44"/>
      <c r="B578" s="45"/>
      <c r="C578" s="46"/>
      <c r="D578" s="46"/>
      <c r="E578" s="47"/>
      <c r="F578" s="47"/>
      <c r="G578" s="47"/>
      <c r="H578" s="47"/>
      <c r="I578" s="47"/>
      <c r="J578" s="53" t="str">
        <f t="shared" si="78"/>
        <v>no</v>
      </c>
      <c r="K578" s="64">
        <f t="shared" si="79"/>
        <v>0</v>
      </c>
      <c r="L578" s="64">
        <f t="shared" si="83"/>
        <v>0</v>
      </c>
      <c r="M578" s="64">
        <f t="shared" si="84"/>
        <v>0</v>
      </c>
      <c r="N578" s="65">
        <f t="shared" si="81"/>
        <v>386.5</v>
      </c>
      <c r="O578" s="64">
        <f t="shared" si="80"/>
        <v>0</v>
      </c>
      <c r="P578" s="64">
        <f t="shared" si="85"/>
        <v>0</v>
      </c>
      <c r="Q578" s="65">
        <f t="shared" si="82"/>
        <v>364.49445116469883</v>
      </c>
    </row>
    <row r="579" spans="1:17" s="48" customFormat="1" ht="15" x14ac:dyDescent="0.2">
      <c r="A579" s="44"/>
      <c r="B579" s="45"/>
      <c r="C579" s="46"/>
      <c r="D579" s="46"/>
      <c r="E579" s="47"/>
      <c r="F579" s="47"/>
      <c r="G579" s="47"/>
      <c r="H579" s="47"/>
      <c r="I579" s="47"/>
      <c r="J579" s="53" t="str">
        <f t="shared" si="78"/>
        <v>no</v>
      </c>
      <c r="K579" s="64">
        <f t="shared" si="79"/>
        <v>0</v>
      </c>
      <c r="L579" s="64">
        <f t="shared" si="83"/>
        <v>0</v>
      </c>
      <c r="M579" s="64">
        <f t="shared" si="84"/>
        <v>0</v>
      </c>
      <c r="N579" s="65">
        <f t="shared" si="81"/>
        <v>386.5</v>
      </c>
      <c r="O579" s="64">
        <f t="shared" si="80"/>
        <v>0</v>
      </c>
      <c r="P579" s="64">
        <f t="shared" si="85"/>
        <v>0</v>
      </c>
      <c r="Q579" s="65">
        <f t="shared" si="82"/>
        <v>364.49445116469883</v>
      </c>
    </row>
    <row r="580" spans="1:17" s="48" customFormat="1" ht="15" x14ac:dyDescent="0.2">
      <c r="A580" s="44"/>
      <c r="B580" s="45"/>
      <c r="C580" s="46"/>
      <c r="D580" s="46"/>
      <c r="E580" s="47"/>
      <c r="F580" s="47"/>
      <c r="G580" s="47"/>
      <c r="H580" s="47"/>
      <c r="I580" s="47"/>
      <c r="J580" s="53" t="str">
        <f t="shared" si="78"/>
        <v>no</v>
      </c>
      <c r="K580" s="64">
        <f t="shared" si="79"/>
        <v>0</v>
      </c>
      <c r="L580" s="64">
        <f t="shared" si="83"/>
        <v>0</v>
      </c>
      <c r="M580" s="64">
        <f t="shared" si="84"/>
        <v>0</v>
      </c>
      <c r="N580" s="65">
        <f t="shared" si="81"/>
        <v>386.5</v>
      </c>
      <c r="O580" s="64">
        <f t="shared" si="80"/>
        <v>0</v>
      </c>
      <c r="P580" s="64">
        <f t="shared" si="85"/>
        <v>0</v>
      </c>
      <c r="Q580" s="65">
        <f t="shared" si="82"/>
        <v>364.49445116469883</v>
      </c>
    </row>
    <row r="581" spans="1:17" s="48" customFormat="1" ht="15" x14ac:dyDescent="0.2">
      <c r="A581" s="44"/>
      <c r="B581" s="45"/>
      <c r="C581" s="46"/>
      <c r="D581" s="46"/>
      <c r="E581" s="47"/>
      <c r="F581" s="47"/>
      <c r="G581" s="47"/>
      <c r="H581" s="47"/>
      <c r="I581" s="47"/>
      <c r="J581" s="53" t="str">
        <f t="shared" ref="J581:J644" si="86">IF(ISBLANK(G581),"no",IF($I581="NR","no",IF($D581="0-0 at half time","no",IF($G581&lt;=$C$9,"yes","no"))))</f>
        <v>no</v>
      </c>
      <c r="K581" s="64">
        <f t="shared" si="79"/>
        <v>0</v>
      </c>
      <c r="L581" s="64">
        <f t="shared" si="83"/>
        <v>0</v>
      </c>
      <c r="M581" s="64">
        <f t="shared" si="84"/>
        <v>0</v>
      </c>
      <c r="N581" s="65">
        <f t="shared" si="81"/>
        <v>386.5</v>
      </c>
      <c r="O581" s="64">
        <f t="shared" si="80"/>
        <v>0</v>
      </c>
      <c r="P581" s="64">
        <f t="shared" si="85"/>
        <v>0</v>
      </c>
      <c r="Q581" s="65">
        <f t="shared" si="82"/>
        <v>364.49445116469883</v>
      </c>
    </row>
    <row r="582" spans="1:17" s="48" customFormat="1" ht="15" x14ac:dyDescent="0.2">
      <c r="A582" s="44"/>
      <c r="B582" s="45"/>
      <c r="C582" s="46"/>
      <c r="D582" s="46"/>
      <c r="E582" s="47"/>
      <c r="F582" s="47"/>
      <c r="G582" s="47"/>
      <c r="H582" s="47"/>
      <c r="I582" s="47"/>
      <c r="J582" s="53" t="str">
        <f t="shared" si="86"/>
        <v>no</v>
      </c>
      <c r="K582" s="64">
        <f t="shared" si="79"/>
        <v>0</v>
      </c>
      <c r="L582" s="64">
        <f t="shared" si="83"/>
        <v>0</v>
      </c>
      <c r="M582" s="64">
        <f t="shared" si="84"/>
        <v>0</v>
      </c>
      <c r="N582" s="65">
        <f t="shared" si="81"/>
        <v>386.5</v>
      </c>
      <c r="O582" s="64">
        <f t="shared" si="80"/>
        <v>0</v>
      </c>
      <c r="P582" s="64">
        <f t="shared" si="85"/>
        <v>0</v>
      </c>
      <c r="Q582" s="65">
        <f t="shared" si="82"/>
        <v>364.49445116469883</v>
      </c>
    </row>
    <row r="583" spans="1:17" s="48" customFormat="1" ht="15" x14ac:dyDescent="0.2">
      <c r="A583" s="44"/>
      <c r="B583" s="45"/>
      <c r="C583" s="46"/>
      <c r="D583" s="46"/>
      <c r="E583" s="47"/>
      <c r="F583" s="47"/>
      <c r="G583" s="47"/>
      <c r="H583" s="47"/>
      <c r="I583" s="47"/>
      <c r="J583" s="53" t="str">
        <f t="shared" si="86"/>
        <v>no</v>
      </c>
      <c r="K583" s="64">
        <f t="shared" si="79"/>
        <v>0</v>
      </c>
      <c r="L583" s="64">
        <f t="shared" si="83"/>
        <v>0</v>
      </c>
      <c r="M583" s="64">
        <f t="shared" si="84"/>
        <v>0</v>
      </c>
      <c r="N583" s="65">
        <f t="shared" si="81"/>
        <v>386.5</v>
      </c>
      <c r="O583" s="64">
        <f t="shared" si="80"/>
        <v>0</v>
      </c>
      <c r="P583" s="64">
        <f t="shared" si="85"/>
        <v>0</v>
      </c>
      <c r="Q583" s="65">
        <f t="shared" si="82"/>
        <v>364.49445116469883</v>
      </c>
    </row>
    <row r="584" spans="1:17" s="48" customFormat="1" ht="15" x14ac:dyDescent="0.2">
      <c r="A584" s="44"/>
      <c r="B584" s="45"/>
      <c r="C584" s="46"/>
      <c r="D584" s="46"/>
      <c r="E584" s="47"/>
      <c r="F584" s="47"/>
      <c r="G584" s="47"/>
      <c r="H584" s="47"/>
      <c r="I584" s="47"/>
      <c r="J584" s="53" t="str">
        <f t="shared" si="86"/>
        <v>no</v>
      </c>
      <c r="K584" s="64">
        <f t="shared" si="79"/>
        <v>0</v>
      </c>
      <c r="L584" s="64">
        <f t="shared" si="83"/>
        <v>0</v>
      </c>
      <c r="M584" s="64">
        <f t="shared" si="84"/>
        <v>0</v>
      </c>
      <c r="N584" s="65">
        <f t="shared" si="81"/>
        <v>386.5</v>
      </c>
      <c r="O584" s="64">
        <f t="shared" si="80"/>
        <v>0</v>
      </c>
      <c r="P584" s="64">
        <f t="shared" si="85"/>
        <v>0</v>
      </c>
      <c r="Q584" s="65">
        <f t="shared" si="82"/>
        <v>364.49445116469883</v>
      </c>
    </row>
    <row r="585" spans="1:17" s="48" customFormat="1" ht="15" x14ac:dyDescent="0.2">
      <c r="A585" s="44"/>
      <c r="B585" s="45"/>
      <c r="C585" s="46"/>
      <c r="D585" s="46"/>
      <c r="E585" s="47"/>
      <c r="F585" s="47"/>
      <c r="G585" s="47"/>
      <c r="H585" s="47"/>
      <c r="I585" s="47"/>
      <c r="J585" s="53" t="str">
        <f t="shared" si="86"/>
        <v>no</v>
      </c>
      <c r="K585" s="64">
        <f t="shared" si="79"/>
        <v>0</v>
      </c>
      <c r="L585" s="64">
        <f t="shared" si="83"/>
        <v>0</v>
      </c>
      <c r="M585" s="64">
        <f t="shared" si="84"/>
        <v>0</v>
      </c>
      <c r="N585" s="65">
        <f t="shared" si="81"/>
        <v>386.5</v>
      </c>
      <c r="O585" s="64">
        <f t="shared" si="80"/>
        <v>0</v>
      </c>
      <c r="P585" s="64">
        <f t="shared" si="85"/>
        <v>0</v>
      </c>
      <c r="Q585" s="65">
        <f t="shared" si="82"/>
        <v>364.49445116469883</v>
      </c>
    </row>
    <row r="586" spans="1:17" s="48" customFormat="1" ht="15" x14ac:dyDescent="0.2">
      <c r="A586" s="44"/>
      <c r="B586" s="45"/>
      <c r="C586" s="46"/>
      <c r="D586" s="46"/>
      <c r="E586" s="47"/>
      <c r="F586" s="47"/>
      <c r="G586" s="47"/>
      <c r="H586" s="47"/>
      <c r="I586" s="47"/>
      <c r="J586" s="53" t="str">
        <f t="shared" si="86"/>
        <v>no</v>
      </c>
      <c r="K586" s="64">
        <f t="shared" si="79"/>
        <v>0</v>
      </c>
      <c r="L586" s="64">
        <f t="shared" si="83"/>
        <v>0</v>
      </c>
      <c r="M586" s="64">
        <f t="shared" si="84"/>
        <v>0</v>
      </c>
      <c r="N586" s="65">
        <f t="shared" si="81"/>
        <v>386.5</v>
      </c>
      <c r="O586" s="64">
        <f t="shared" si="80"/>
        <v>0</v>
      </c>
      <c r="P586" s="64">
        <f t="shared" si="85"/>
        <v>0</v>
      </c>
      <c r="Q586" s="65">
        <f t="shared" si="82"/>
        <v>364.49445116469883</v>
      </c>
    </row>
    <row r="587" spans="1:17" s="48" customFormat="1" ht="15" x14ac:dyDescent="0.2">
      <c r="A587" s="44"/>
      <c r="B587" s="45"/>
      <c r="C587" s="46"/>
      <c r="D587" s="46"/>
      <c r="E587" s="47"/>
      <c r="F587" s="47"/>
      <c r="G587" s="47"/>
      <c r="H587" s="47"/>
      <c r="I587" s="47"/>
      <c r="J587" s="53" t="str">
        <f t="shared" si="86"/>
        <v>no</v>
      </c>
      <c r="K587" s="64">
        <f t="shared" si="79"/>
        <v>0</v>
      </c>
      <c r="L587" s="64">
        <f t="shared" si="83"/>
        <v>0</v>
      </c>
      <c r="M587" s="64">
        <f t="shared" si="84"/>
        <v>0</v>
      </c>
      <c r="N587" s="65">
        <f t="shared" si="81"/>
        <v>386.5</v>
      </c>
      <c r="O587" s="64">
        <f t="shared" si="80"/>
        <v>0</v>
      </c>
      <c r="P587" s="64">
        <f t="shared" si="85"/>
        <v>0</v>
      </c>
      <c r="Q587" s="65">
        <f t="shared" si="82"/>
        <v>364.49445116469883</v>
      </c>
    </row>
    <row r="588" spans="1:17" s="48" customFormat="1" ht="15" x14ac:dyDescent="0.2">
      <c r="A588" s="44"/>
      <c r="B588" s="45"/>
      <c r="C588" s="46"/>
      <c r="D588" s="46"/>
      <c r="E588" s="47"/>
      <c r="F588" s="47"/>
      <c r="G588" s="47"/>
      <c r="H588" s="47"/>
      <c r="I588" s="47"/>
      <c r="J588" s="53" t="str">
        <f t="shared" si="86"/>
        <v>no</v>
      </c>
      <c r="K588" s="64">
        <f t="shared" si="79"/>
        <v>0</v>
      </c>
      <c r="L588" s="64">
        <f t="shared" si="83"/>
        <v>0</v>
      </c>
      <c r="M588" s="64">
        <f t="shared" si="84"/>
        <v>0</v>
      </c>
      <c r="N588" s="65">
        <f t="shared" si="81"/>
        <v>386.5</v>
      </c>
      <c r="O588" s="64">
        <f t="shared" si="80"/>
        <v>0</v>
      </c>
      <c r="P588" s="64">
        <f t="shared" si="85"/>
        <v>0</v>
      </c>
      <c r="Q588" s="65">
        <f t="shared" si="82"/>
        <v>364.49445116469883</v>
      </c>
    </row>
    <row r="589" spans="1:17" s="48" customFormat="1" ht="15" x14ac:dyDescent="0.2">
      <c r="A589" s="44"/>
      <c r="B589" s="45"/>
      <c r="C589" s="46"/>
      <c r="D589" s="46"/>
      <c r="E589" s="47"/>
      <c r="F589" s="47"/>
      <c r="G589" s="47"/>
      <c r="H589" s="47"/>
      <c r="I589" s="47"/>
      <c r="J589" s="53" t="str">
        <f t="shared" si="86"/>
        <v>no</v>
      </c>
      <c r="K589" s="64">
        <f t="shared" si="79"/>
        <v>0</v>
      </c>
      <c r="L589" s="64">
        <f t="shared" si="83"/>
        <v>0</v>
      </c>
      <c r="M589" s="64">
        <f t="shared" si="84"/>
        <v>0</v>
      </c>
      <c r="N589" s="65">
        <f t="shared" si="81"/>
        <v>386.5</v>
      </c>
      <c r="O589" s="64">
        <f t="shared" si="80"/>
        <v>0</v>
      </c>
      <c r="P589" s="64">
        <f t="shared" si="85"/>
        <v>0</v>
      </c>
      <c r="Q589" s="65">
        <f t="shared" si="82"/>
        <v>364.49445116469883</v>
      </c>
    </row>
    <row r="590" spans="1:17" s="48" customFormat="1" ht="15" x14ac:dyDescent="0.2">
      <c r="A590" s="44"/>
      <c r="B590" s="45"/>
      <c r="C590" s="46"/>
      <c r="D590" s="46"/>
      <c r="E590" s="47"/>
      <c r="F590" s="47"/>
      <c r="G590" s="47"/>
      <c r="H590" s="47"/>
      <c r="I590" s="47"/>
      <c r="J590" s="53" t="str">
        <f t="shared" si="86"/>
        <v>no</v>
      </c>
      <c r="K590" s="64">
        <f t="shared" si="79"/>
        <v>0</v>
      </c>
      <c r="L590" s="64">
        <f t="shared" si="83"/>
        <v>0</v>
      </c>
      <c r="M590" s="64">
        <f t="shared" si="84"/>
        <v>0</v>
      </c>
      <c r="N590" s="65">
        <f t="shared" si="81"/>
        <v>386.5</v>
      </c>
      <c r="O590" s="64">
        <f t="shared" si="80"/>
        <v>0</v>
      </c>
      <c r="P590" s="64">
        <f t="shared" si="85"/>
        <v>0</v>
      </c>
      <c r="Q590" s="65">
        <f t="shared" si="82"/>
        <v>364.49445116469883</v>
      </c>
    </row>
    <row r="591" spans="1:17" s="48" customFormat="1" ht="15" x14ac:dyDescent="0.2">
      <c r="A591" s="44"/>
      <c r="B591" s="45"/>
      <c r="C591" s="46"/>
      <c r="D591" s="46"/>
      <c r="E591" s="47"/>
      <c r="F591" s="47"/>
      <c r="G591" s="47"/>
      <c r="H591" s="47"/>
      <c r="I591" s="47"/>
      <c r="J591" s="53" t="str">
        <f t="shared" si="86"/>
        <v>no</v>
      </c>
      <c r="K591" s="64">
        <f t="shared" ref="K591:K654" si="87">$E591*$C$4</f>
        <v>0</v>
      </c>
      <c r="L591" s="64">
        <f t="shared" si="83"/>
        <v>0</v>
      </c>
      <c r="M591" s="64">
        <f t="shared" si="84"/>
        <v>0</v>
      </c>
      <c r="N591" s="65">
        <f t="shared" si="81"/>
        <v>386.5</v>
      </c>
      <c r="O591" s="64">
        <f t="shared" ref="O591:O654" si="88">IF(J591="no",0,$E591*$C$5)</f>
        <v>0</v>
      </c>
      <c r="P591" s="64">
        <f t="shared" si="85"/>
        <v>0</v>
      </c>
      <c r="Q591" s="65">
        <f t="shared" si="82"/>
        <v>364.49445116469883</v>
      </c>
    </row>
    <row r="592" spans="1:17" s="48" customFormat="1" ht="15" x14ac:dyDescent="0.2">
      <c r="A592" s="44"/>
      <c r="B592" s="45"/>
      <c r="C592" s="46"/>
      <c r="D592" s="46"/>
      <c r="E592" s="47"/>
      <c r="F592" s="47"/>
      <c r="G592" s="47"/>
      <c r="H592" s="47"/>
      <c r="I592" s="47"/>
      <c r="J592" s="53" t="str">
        <f t="shared" si="86"/>
        <v>no</v>
      </c>
      <c r="K592" s="64">
        <f t="shared" si="87"/>
        <v>0</v>
      </c>
      <c r="L592" s="64">
        <f t="shared" si="83"/>
        <v>0</v>
      </c>
      <c r="M592" s="64">
        <f t="shared" si="84"/>
        <v>0</v>
      </c>
      <c r="N592" s="65">
        <f t="shared" si="81"/>
        <v>386.5</v>
      </c>
      <c r="O592" s="64">
        <f t="shared" si="88"/>
        <v>0</v>
      </c>
      <c r="P592" s="64">
        <f t="shared" si="85"/>
        <v>0</v>
      </c>
      <c r="Q592" s="65">
        <f t="shared" si="82"/>
        <v>364.49445116469883</v>
      </c>
    </row>
    <row r="593" spans="1:17" s="48" customFormat="1" ht="15" x14ac:dyDescent="0.2">
      <c r="A593" s="44"/>
      <c r="B593" s="45"/>
      <c r="C593" s="46"/>
      <c r="D593" s="46"/>
      <c r="E593" s="47"/>
      <c r="F593" s="47"/>
      <c r="G593" s="47"/>
      <c r="H593" s="47"/>
      <c r="I593" s="47"/>
      <c r="J593" s="53" t="str">
        <f t="shared" si="86"/>
        <v>no</v>
      </c>
      <c r="K593" s="64">
        <f t="shared" si="87"/>
        <v>0</v>
      </c>
      <c r="L593" s="64">
        <f t="shared" si="83"/>
        <v>0</v>
      </c>
      <c r="M593" s="64">
        <f t="shared" si="84"/>
        <v>0</v>
      </c>
      <c r="N593" s="65">
        <f t="shared" ref="N593:N656" si="89">L593+N592</f>
        <v>386.5</v>
      </c>
      <c r="O593" s="64">
        <f t="shared" si="88"/>
        <v>0</v>
      </c>
      <c r="P593" s="64">
        <f t="shared" si="85"/>
        <v>0</v>
      </c>
      <c r="Q593" s="65">
        <f t="shared" ref="Q593:Q656" si="90">Q592+P593</f>
        <v>364.49445116469883</v>
      </c>
    </row>
    <row r="594" spans="1:17" s="48" customFormat="1" ht="15" x14ac:dyDescent="0.2">
      <c r="A594" s="44"/>
      <c r="B594" s="45"/>
      <c r="C594" s="46"/>
      <c r="D594" s="46"/>
      <c r="E594" s="47"/>
      <c r="F594" s="47"/>
      <c r="G594" s="47"/>
      <c r="H594" s="47"/>
      <c r="I594" s="47"/>
      <c r="J594" s="53" t="str">
        <f t="shared" si="86"/>
        <v>no</v>
      </c>
      <c r="K594" s="64">
        <f t="shared" si="87"/>
        <v>0</v>
      </c>
      <c r="L594" s="64">
        <f t="shared" si="83"/>
        <v>0</v>
      </c>
      <c r="M594" s="64">
        <f t="shared" si="84"/>
        <v>0</v>
      </c>
      <c r="N594" s="65">
        <f t="shared" si="89"/>
        <v>386.5</v>
      </c>
      <c r="O594" s="64">
        <f t="shared" si="88"/>
        <v>0</v>
      </c>
      <c r="P594" s="64">
        <f t="shared" si="85"/>
        <v>0</v>
      </c>
      <c r="Q594" s="65">
        <f t="shared" si="90"/>
        <v>364.49445116469883</v>
      </c>
    </row>
    <row r="595" spans="1:17" s="48" customFormat="1" ht="15" x14ac:dyDescent="0.2">
      <c r="A595" s="44"/>
      <c r="B595" s="45"/>
      <c r="C595" s="46"/>
      <c r="D595" s="46"/>
      <c r="E595" s="47"/>
      <c r="F595" s="47"/>
      <c r="G595" s="47"/>
      <c r="H595" s="47"/>
      <c r="I595" s="47"/>
      <c r="J595" s="53" t="str">
        <f t="shared" si="86"/>
        <v>no</v>
      </c>
      <c r="K595" s="64">
        <f t="shared" si="87"/>
        <v>0</v>
      </c>
      <c r="L595" s="64">
        <f t="shared" si="83"/>
        <v>0</v>
      </c>
      <c r="M595" s="64">
        <f t="shared" si="84"/>
        <v>0</v>
      </c>
      <c r="N595" s="65">
        <f t="shared" si="89"/>
        <v>386.5</v>
      </c>
      <c r="O595" s="64">
        <f t="shared" si="88"/>
        <v>0</v>
      </c>
      <c r="P595" s="64">
        <f t="shared" si="85"/>
        <v>0</v>
      </c>
      <c r="Q595" s="65">
        <f t="shared" si="90"/>
        <v>364.49445116469883</v>
      </c>
    </row>
    <row r="596" spans="1:17" s="48" customFormat="1" ht="15" x14ac:dyDescent="0.2">
      <c r="A596" s="44"/>
      <c r="B596" s="45"/>
      <c r="C596" s="46"/>
      <c r="D596" s="46"/>
      <c r="E596" s="47"/>
      <c r="F596" s="47"/>
      <c r="G596" s="47"/>
      <c r="H596" s="47"/>
      <c r="I596" s="47"/>
      <c r="J596" s="53" t="str">
        <f t="shared" si="86"/>
        <v>no</v>
      </c>
      <c r="K596" s="64">
        <f t="shared" si="87"/>
        <v>0</v>
      </c>
      <c r="L596" s="64">
        <f t="shared" si="83"/>
        <v>0</v>
      </c>
      <c r="M596" s="64">
        <f t="shared" si="84"/>
        <v>0</v>
      </c>
      <c r="N596" s="65">
        <f t="shared" si="89"/>
        <v>386.5</v>
      </c>
      <c r="O596" s="64">
        <f t="shared" si="88"/>
        <v>0</v>
      </c>
      <c r="P596" s="64">
        <f t="shared" si="85"/>
        <v>0</v>
      </c>
      <c r="Q596" s="65">
        <f t="shared" si="90"/>
        <v>364.49445116469883</v>
      </c>
    </row>
    <row r="597" spans="1:17" s="48" customFormat="1" ht="15" x14ac:dyDescent="0.2">
      <c r="A597" s="44"/>
      <c r="B597" s="45"/>
      <c r="C597" s="46"/>
      <c r="D597" s="46"/>
      <c r="E597" s="47"/>
      <c r="F597" s="47"/>
      <c r="G597" s="47"/>
      <c r="H597" s="47"/>
      <c r="I597" s="47"/>
      <c r="J597" s="53" t="str">
        <f t="shared" si="86"/>
        <v>no</v>
      </c>
      <c r="K597" s="64">
        <f t="shared" si="87"/>
        <v>0</v>
      </c>
      <c r="L597" s="64">
        <f t="shared" si="83"/>
        <v>0</v>
      </c>
      <c r="M597" s="64">
        <f t="shared" si="84"/>
        <v>0</v>
      </c>
      <c r="N597" s="65">
        <f t="shared" si="89"/>
        <v>386.5</v>
      </c>
      <c r="O597" s="64">
        <f t="shared" si="88"/>
        <v>0</v>
      </c>
      <c r="P597" s="64">
        <f t="shared" si="85"/>
        <v>0</v>
      </c>
      <c r="Q597" s="65">
        <f t="shared" si="90"/>
        <v>364.49445116469883</v>
      </c>
    </row>
    <row r="598" spans="1:17" s="48" customFormat="1" ht="15" x14ac:dyDescent="0.2">
      <c r="A598" s="44"/>
      <c r="B598" s="45"/>
      <c r="C598" s="46"/>
      <c r="D598" s="46"/>
      <c r="E598" s="47"/>
      <c r="F598" s="47"/>
      <c r="G598" s="47"/>
      <c r="H598" s="47"/>
      <c r="I598" s="47"/>
      <c r="J598" s="53" t="str">
        <f t="shared" si="86"/>
        <v>no</v>
      </c>
      <c r="K598" s="64">
        <f t="shared" si="87"/>
        <v>0</v>
      </c>
      <c r="L598" s="64">
        <f t="shared" si="83"/>
        <v>0</v>
      </c>
      <c r="M598" s="64">
        <f t="shared" si="84"/>
        <v>0</v>
      </c>
      <c r="N598" s="65">
        <f t="shared" si="89"/>
        <v>386.5</v>
      </c>
      <c r="O598" s="64">
        <f t="shared" si="88"/>
        <v>0</v>
      </c>
      <c r="P598" s="64">
        <f t="shared" si="85"/>
        <v>0</v>
      </c>
      <c r="Q598" s="65">
        <f t="shared" si="90"/>
        <v>364.49445116469883</v>
      </c>
    </row>
    <row r="599" spans="1:17" s="48" customFormat="1" ht="15" x14ac:dyDescent="0.2">
      <c r="A599" s="44"/>
      <c r="B599" s="45"/>
      <c r="C599" s="46"/>
      <c r="D599" s="46"/>
      <c r="E599" s="47"/>
      <c r="F599" s="47"/>
      <c r="G599" s="47"/>
      <c r="H599" s="47"/>
      <c r="I599" s="47"/>
      <c r="J599" s="53" t="str">
        <f t="shared" si="86"/>
        <v>no</v>
      </c>
      <c r="K599" s="64">
        <f t="shared" si="87"/>
        <v>0</v>
      </c>
      <c r="L599" s="64">
        <f t="shared" si="83"/>
        <v>0</v>
      </c>
      <c r="M599" s="64">
        <f t="shared" si="84"/>
        <v>0</v>
      </c>
      <c r="N599" s="65">
        <f t="shared" si="89"/>
        <v>386.5</v>
      </c>
      <c r="O599" s="64">
        <f t="shared" si="88"/>
        <v>0</v>
      </c>
      <c r="P599" s="64">
        <f t="shared" si="85"/>
        <v>0</v>
      </c>
      <c r="Q599" s="65">
        <f t="shared" si="90"/>
        <v>364.49445116469883</v>
      </c>
    </row>
    <row r="600" spans="1:17" s="48" customFormat="1" ht="15" x14ac:dyDescent="0.2">
      <c r="A600" s="44"/>
      <c r="B600" s="45"/>
      <c r="C600" s="46"/>
      <c r="D600" s="46"/>
      <c r="E600" s="47"/>
      <c r="F600" s="47"/>
      <c r="G600" s="47"/>
      <c r="H600" s="47"/>
      <c r="I600" s="47"/>
      <c r="J600" s="53" t="str">
        <f t="shared" si="86"/>
        <v>no</v>
      </c>
      <c r="K600" s="64">
        <f t="shared" si="87"/>
        <v>0</v>
      </c>
      <c r="L600" s="64">
        <f t="shared" si="83"/>
        <v>0</v>
      </c>
      <c r="M600" s="64">
        <f t="shared" si="84"/>
        <v>0</v>
      </c>
      <c r="N600" s="65">
        <f t="shared" si="89"/>
        <v>386.5</v>
      </c>
      <c r="O600" s="64">
        <f t="shared" si="88"/>
        <v>0</v>
      </c>
      <c r="P600" s="64">
        <f t="shared" si="85"/>
        <v>0</v>
      </c>
      <c r="Q600" s="65">
        <f t="shared" si="90"/>
        <v>364.49445116469883</v>
      </c>
    </row>
    <row r="601" spans="1:17" s="48" customFormat="1" ht="15" x14ac:dyDescent="0.2">
      <c r="A601" s="44"/>
      <c r="B601" s="45"/>
      <c r="C601" s="46"/>
      <c r="D601" s="46"/>
      <c r="E601" s="47"/>
      <c r="F601" s="47"/>
      <c r="G601" s="47"/>
      <c r="H601" s="47"/>
      <c r="I601" s="47"/>
      <c r="J601" s="53" t="str">
        <f t="shared" si="86"/>
        <v>no</v>
      </c>
      <c r="K601" s="64">
        <f t="shared" si="87"/>
        <v>0</v>
      </c>
      <c r="L601" s="64">
        <f t="shared" si="83"/>
        <v>0</v>
      </c>
      <c r="M601" s="64">
        <f t="shared" si="84"/>
        <v>0</v>
      </c>
      <c r="N601" s="65">
        <f t="shared" si="89"/>
        <v>386.5</v>
      </c>
      <c r="O601" s="64">
        <f t="shared" si="88"/>
        <v>0</v>
      </c>
      <c r="P601" s="64">
        <f t="shared" si="85"/>
        <v>0</v>
      </c>
      <c r="Q601" s="65">
        <f t="shared" si="90"/>
        <v>364.49445116469883</v>
      </c>
    </row>
    <row r="602" spans="1:17" s="48" customFormat="1" ht="15" x14ac:dyDescent="0.2">
      <c r="A602" s="44"/>
      <c r="B602" s="45"/>
      <c r="C602" s="46"/>
      <c r="D602" s="46"/>
      <c r="E602" s="47"/>
      <c r="F602" s="47"/>
      <c r="G602" s="47"/>
      <c r="H602" s="47"/>
      <c r="I602" s="47"/>
      <c r="J602" s="53" t="str">
        <f t="shared" si="86"/>
        <v>no</v>
      </c>
      <c r="K602" s="64">
        <f t="shared" si="87"/>
        <v>0</v>
      </c>
      <c r="L602" s="64">
        <f t="shared" si="83"/>
        <v>0</v>
      </c>
      <c r="M602" s="64">
        <f t="shared" si="84"/>
        <v>0</v>
      </c>
      <c r="N602" s="65">
        <f t="shared" si="89"/>
        <v>386.5</v>
      </c>
      <c r="O602" s="64">
        <f t="shared" si="88"/>
        <v>0</v>
      </c>
      <c r="P602" s="64">
        <f t="shared" si="85"/>
        <v>0</v>
      </c>
      <c r="Q602" s="65">
        <f t="shared" si="90"/>
        <v>364.49445116469883</v>
      </c>
    </row>
    <row r="603" spans="1:17" s="48" customFormat="1" ht="15" x14ac:dyDescent="0.2">
      <c r="A603" s="44"/>
      <c r="B603" s="45"/>
      <c r="C603" s="46"/>
      <c r="D603" s="46"/>
      <c r="E603" s="47"/>
      <c r="F603" s="47"/>
      <c r="G603" s="47"/>
      <c r="H603" s="47"/>
      <c r="I603" s="47"/>
      <c r="J603" s="53" t="str">
        <f t="shared" si="86"/>
        <v>no</v>
      </c>
      <c r="K603" s="64">
        <f t="shared" si="87"/>
        <v>0</v>
      </c>
      <c r="L603" s="64">
        <f t="shared" si="83"/>
        <v>0</v>
      </c>
      <c r="M603" s="64">
        <f t="shared" si="84"/>
        <v>0</v>
      </c>
      <c r="N603" s="65">
        <f t="shared" si="89"/>
        <v>386.5</v>
      </c>
      <c r="O603" s="64">
        <f t="shared" si="88"/>
        <v>0</v>
      </c>
      <c r="P603" s="64">
        <f t="shared" si="85"/>
        <v>0</v>
      </c>
      <c r="Q603" s="65">
        <f t="shared" si="90"/>
        <v>364.49445116469883</v>
      </c>
    </row>
    <row r="604" spans="1:17" s="48" customFormat="1" ht="15" x14ac:dyDescent="0.2">
      <c r="A604" s="44"/>
      <c r="B604" s="45"/>
      <c r="C604" s="46"/>
      <c r="D604" s="46"/>
      <c r="E604" s="47"/>
      <c r="F604" s="47"/>
      <c r="G604" s="47"/>
      <c r="H604" s="47"/>
      <c r="I604" s="47"/>
      <c r="J604" s="53" t="str">
        <f t="shared" si="86"/>
        <v>no</v>
      </c>
      <c r="K604" s="64">
        <f t="shared" si="87"/>
        <v>0</v>
      </c>
      <c r="L604" s="64">
        <f t="shared" si="83"/>
        <v>0</v>
      </c>
      <c r="M604" s="64">
        <f t="shared" si="84"/>
        <v>0</v>
      </c>
      <c r="N604" s="65">
        <f t="shared" si="89"/>
        <v>386.5</v>
      </c>
      <c r="O604" s="64">
        <f t="shared" si="88"/>
        <v>0</v>
      </c>
      <c r="P604" s="64">
        <f t="shared" si="85"/>
        <v>0</v>
      </c>
      <c r="Q604" s="65">
        <f t="shared" si="90"/>
        <v>364.49445116469883</v>
      </c>
    </row>
    <row r="605" spans="1:17" s="48" customFormat="1" ht="15" x14ac:dyDescent="0.2">
      <c r="A605" s="44"/>
      <c r="B605" s="45"/>
      <c r="C605" s="46"/>
      <c r="D605" s="46"/>
      <c r="E605" s="47"/>
      <c r="F605" s="47"/>
      <c r="G605" s="47"/>
      <c r="H605" s="47"/>
      <c r="I605" s="47"/>
      <c r="J605" s="53" t="str">
        <f t="shared" si="86"/>
        <v>no</v>
      </c>
      <c r="K605" s="64">
        <f t="shared" si="87"/>
        <v>0</v>
      </c>
      <c r="L605" s="64">
        <f t="shared" si="83"/>
        <v>0</v>
      </c>
      <c r="M605" s="64">
        <f t="shared" si="84"/>
        <v>0</v>
      </c>
      <c r="N605" s="65">
        <f t="shared" si="89"/>
        <v>386.5</v>
      </c>
      <c r="O605" s="64">
        <f t="shared" si="88"/>
        <v>0</v>
      </c>
      <c r="P605" s="64">
        <f t="shared" si="85"/>
        <v>0</v>
      </c>
      <c r="Q605" s="65">
        <f t="shared" si="90"/>
        <v>364.49445116469883</v>
      </c>
    </row>
    <row r="606" spans="1:17" s="48" customFormat="1" ht="15" x14ac:dyDescent="0.2">
      <c r="A606" s="44"/>
      <c r="B606" s="45"/>
      <c r="C606" s="46"/>
      <c r="D606" s="46"/>
      <c r="E606" s="47"/>
      <c r="F606" s="47"/>
      <c r="G606" s="47"/>
      <c r="H606" s="47"/>
      <c r="I606" s="47"/>
      <c r="J606" s="53" t="str">
        <f t="shared" si="86"/>
        <v>no</v>
      </c>
      <c r="K606" s="64">
        <f t="shared" si="87"/>
        <v>0</v>
      </c>
      <c r="L606" s="64">
        <f t="shared" si="83"/>
        <v>0</v>
      </c>
      <c r="M606" s="64">
        <f t="shared" si="84"/>
        <v>0</v>
      </c>
      <c r="N606" s="65">
        <f t="shared" si="89"/>
        <v>386.5</v>
      </c>
      <c r="O606" s="64">
        <f t="shared" si="88"/>
        <v>0</v>
      </c>
      <c r="P606" s="64">
        <f t="shared" si="85"/>
        <v>0</v>
      </c>
      <c r="Q606" s="65">
        <f t="shared" si="90"/>
        <v>364.49445116469883</v>
      </c>
    </row>
    <row r="607" spans="1:17" s="48" customFormat="1" ht="15" x14ac:dyDescent="0.2">
      <c r="A607" s="44"/>
      <c r="B607" s="45"/>
      <c r="C607" s="46"/>
      <c r="D607" s="46"/>
      <c r="E607" s="47"/>
      <c r="F607" s="47"/>
      <c r="G607" s="47"/>
      <c r="H607" s="47"/>
      <c r="I607" s="47"/>
      <c r="J607" s="53" t="str">
        <f t="shared" si="86"/>
        <v>no</v>
      </c>
      <c r="K607" s="64">
        <f t="shared" si="87"/>
        <v>0</v>
      </c>
      <c r="L607" s="64">
        <f t="shared" si="83"/>
        <v>0</v>
      </c>
      <c r="M607" s="64">
        <f t="shared" si="84"/>
        <v>0</v>
      </c>
      <c r="N607" s="65">
        <f t="shared" si="89"/>
        <v>386.5</v>
      </c>
      <c r="O607" s="64">
        <f t="shared" si="88"/>
        <v>0</v>
      </c>
      <c r="P607" s="64">
        <f t="shared" si="85"/>
        <v>0</v>
      </c>
      <c r="Q607" s="65">
        <f t="shared" si="90"/>
        <v>364.49445116469883</v>
      </c>
    </row>
    <row r="608" spans="1:17" s="48" customFormat="1" ht="15" x14ac:dyDescent="0.2">
      <c r="A608" s="44"/>
      <c r="B608" s="45"/>
      <c r="C608" s="46"/>
      <c r="D608" s="46"/>
      <c r="E608" s="47"/>
      <c r="F608" s="47"/>
      <c r="G608" s="47"/>
      <c r="H608" s="47"/>
      <c r="I608" s="47"/>
      <c r="J608" s="53" t="str">
        <f t="shared" si="86"/>
        <v>no</v>
      </c>
      <c r="K608" s="64">
        <f t="shared" si="87"/>
        <v>0</v>
      </c>
      <c r="L608" s="64">
        <f t="shared" si="83"/>
        <v>0</v>
      </c>
      <c r="M608" s="64">
        <f t="shared" si="84"/>
        <v>0</v>
      </c>
      <c r="N608" s="65">
        <f t="shared" si="89"/>
        <v>386.5</v>
      </c>
      <c r="O608" s="64">
        <f t="shared" si="88"/>
        <v>0</v>
      </c>
      <c r="P608" s="64">
        <f t="shared" si="85"/>
        <v>0</v>
      </c>
      <c r="Q608" s="65">
        <f t="shared" si="90"/>
        <v>364.49445116469883</v>
      </c>
    </row>
    <row r="609" spans="1:17" s="48" customFormat="1" ht="15" x14ac:dyDescent="0.2">
      <c r="A609" s="44"/>
      <c r="B609" s="45"/>
      <c r="C609" s="46"/>
      <c r="D609" s="46"/>
      <c r="E609" s="47"/>
      <c r="F609" s="47"/>
      <c r="G609" s="47"/>
      <c r="H609" s="47"/>
      <c r="I609" s="47"/>
      <c r="J609" s="53" t="str">
        <f t="shared" si="86"/>
        <v>no</v>
      </c>
      <c r="K609" s="64">
        <f t="shared" si="87"/>
        <v>0</v>
      </c>
      <c r="L609" s="64">
        <f t="shared" si="83"/>
        <v>0</v>
      </c>
      <c r="M609" s="64">
        <f t="shared" si="84"/>
        <v>0</v>
      </c>
      <c r="N609" s="65">
        <f t="shared" si="89"/>
        <v>386.5</v>
      </c>
      <c r="O609" s="64">
        <f t="shared" si="88"/>
        <v>0</v>
      </c>
      <c r="P609" s="64">
        <f t="shared" si="85"/>
        <v>0</v>
      </c>
      <c r="Q609" s="65">
        <f t="shared" si="90"/>
        <v>364.49445116469883</v>
      </c>
    </row>
    <row r="610" spans="1:17" s="48" customFormat="1" ht="15" x14ac:dyDescent="0.2">
      <c r="A610" s="44"/>
      <c r="B610" s="45"/>
      <c r="C610" s="46"/>
      <c r="D610" s="46"/>
      <c r="E610" s="47"/>
      <c r="F610" s="47"/>
      <c r="G610" s="47"/>
      <c r="H610" s="47"/>
      <c r="I610" s="47"/>
      <c r="J610" s="53" t="str">
        <f t="shared" si="86"/>
        <v>no</v>
      </c>
      <c r="K610" s="64">
        <f t="shared" si="87"/>
        <v>0</v>
      </c>
      <c r="L610" s="64">
        <f t="shared" si="83"/>
        <v>0</v>
      </c>
      <c r="M610" s="64">
        <f t="shared" si="84"/>
        <v>0</v>
      </c>
      <c r="N610" s="65">
        <f t="shared" si="89"/>
        <v>386.5</v>
      </c>
      <c r="O610" s="64">
        <f t="shared" si="88"/>
        <v>0</v>
      </c>
      <c r="P610" s="64">
        <f t="shared" si="85"/>
        <v>0</v>
      </c>
      <c r="Q610" s="65">
        <f t="shared" si="90"/>
        <v>364.49445116469883</v>
      </c>
    </row>
    <row r="611" spans="1:17" s="48" customFormat="1" ht="15" x14ac:dyDescent="0.2">
      <c r="A611" s="44"/>
      <c r="B611" s="45"/>
      <c r="C611" s="46"/>
      <c r="D611" s="46"/>
      <c r="E611" s="47"/>
      <c r="F611" s="47"/>
      <c r="G611" s="47"/>
      <c r="H611" s="47"/>
      <c r="I611" s="47"/>
      <c r="J611" s="53" t="str">
        <f t="shared" si="86"/>
        <v>no</v>
      </c>
      <c r="K611" s="64">
        <f t="shared" si="87"/>
        <v>0</v>
      </c>
      <c r="L611" s="64">
        <f t="shared" si="83"/>
        <v>0</v>
      </c>
      <c r="M611" s="64">
        <f t="shared" si="84"/>
        <v>0</v>
      </c>
      <c r="N611" s="65">
        <f t="shared" si="89"/>
        <v>386.5</v>
      </c>
      <c r="O611" s="64">
        <f t="shared" si="88"/>
        <v>0</v>
      </c>
      <c r="P611" s="64">
        <f t="shared" si="85"/>
        <v>0</v>
      </c>
      <c r="Q611" s="65">
        <f t="shared" si="90"/>
        <v>364.49445116469883</v>
      </c>
    </row>
    <row r="612" spans="1:17" s="48" customFormat="1" ht="15" x14ac:dyDescent="0.2">
      <c r="A612" s="44"/>
      <c r="B612" s="45"/>
      <c r="C612" s="46"/>
      <c r="D612" s="46"/>
      <c r="E612" s="47"/>
      <c r="F612" s="47"/>
      <c r="G612" s="47"/>
      <c r="H612" s="47"/>
      <c r="I612" s="47"/>
      <c r="J612" s="53" t="str">
        <f t="shared" si="86"/>
        <v>no</v>
      </c>
      <c r="K612" s="64">
        <f t="shared" si="87"/>
        <v>0</v>
      </c>
      <c r="L612" s="64">
        <f t="shared" si="83"/>
        <v>0</v>
      </c>
      <c r="M612" s="64">
        <f t="shared" si="84"/>
        <v>0</v>
      </c>
      <c r="N612" s="65">
        <f t="shared" si="89"/>
        <v>386.5</v>
      </c>
      <c r="O612" s="64">
        <f t="shared" si="88"/>
        <v>0</v>
      </c>
      <c r="P612" s="64">
        <f t="shared" si="85"/>
        <v>0</v>
      </c>
      <c r="Q612" s="65">
        <f t="shared" si="90"/>
        <v>364.49445116469883</v>
      </c>
    </row>
    <row r="613" spans="1:17" s="48" customFormat="1" ht="15" x14ac:dyDescent="0.2">
      <c r="A613" s="44"/>
      <c r="B613" s="45"/>
      <c r="C613" s="46"/>
      <c r="D613" s="46"/>
      <c r="E613" s="47"/>
      <c r="F613" s="47"/>
      <c r="G613" s="47"/>
      <c r="H613" s="47"/>
      <c r="I613" s="47"/>
      <c r="J613" s="53" t="str">
        <f t="shared" si="86"/>
        <v>no</v>
      </c>
      <c r="K613" s="64">
        <f t="shared" si="87"/>
        <v>0</v>
      </c>
      <c r="L613" s="64">
        <f t="shared" si="83"/>
        <v>0</v>
      </c>
      <c r="M613" s="64">
        <f t="shared" si="84"/>
        <v>0</v>
      </c>
      <c r="N613" s="65">
        <f t="shared" si="89"/>
        <v>386.5</v>
      </c>
      <c r="O613" s="64">
        <f t="shared" si="88"/>
        <v>0</v>
      </c>
      <c r="P613" s="64">
        <f t="shared" si="85"/>
        <v>0</v>
      </c>
      <c r="Q613" s="65">
        <f t="shared" si="90"/>
        <v>364.49445116469883</v>
      </c>
    </row>
    <row r="614" spans="1:17" s="48" customFormat="1" ht="15" x14ac:dyDescent="0.2">
      <c r="A614" s="44"/>
      <c r="B614" s="45"/>
      <c r="C614" s="46"/>
      <c r="D614" s="46"/>
      <c r="E614" s="47"/>
      <c r="F614" s="47"/>
      <c r="G614" s="47"/>
      <c r="H614" s="47"/>
      <c r="I614" s="47"/>
      <c r="J614" s="53" t="str">
        <f t="shared" si="86"/>
        <v>no</v>
      </c>
      <c r="K614" s="64">
        <f t="shared" si="87"/>
        <v>0</v>
      </c>
      <c r="L614" s="64">
        <f t="shared" si="83"/>
        <v>0</v>
      </c>
      <c r="M614" s="64">
        <f t="shared" si="84"/>
        <v>0</v>
      </c>
      <c r="N614" s="65">
        <f t="shared" si="89"/>
        <v>386.5</v>
      </c>
      <c r="O614" s="64">
        <f t="shared" si="88"/>
        <v>0</v>
      </c>
      <c r="P614" s="64">
        <f t="shared" si="85"/>
        <v>0</v>
      </c>
      <c r="Q614" s="65">
        <f t="shared" si="90"/>
        <v>364.49445116469883</v>
      </c>
    </row>
    <row r="615" spans="1:17" s="48" customFormat="1" ht="15" x14ac:dyDescent="0.2">
      <c r="A615" s="44"/>
      <c r="B615" s="45"/>
      <c r="C615" s="46"/>
      <c r="D615" s="46"/>
      <c r="E615" s="47"/>
      <c r="F615" s="47"/>
      <c r="G615" s="47"/>
      <c r="H615" s="47"/>
      <c r="I615" s="47"/>
      <c r="J615" s="53" t="str">
        <f t="shared" si="86"/>
        <v>no</v>
      </c>
      <c r="K615" s="64">
        <f t="shared" si="87"/>
        <v>0</v>
      </c>
      <c r="L615" s="64">
        <f t="shared" si="83"/>
        <v>0</v>
      </c>
      <c r="M615" s="64">
        <f t="shared" si="84"/>
        <v>0</v>
      </c>
      <c r="N615" s="65">
        <f t="shared" si="89"/>
        <v>386.5</v>
      </c>
      <c r="O615" s="64">
        <f t="shared" si="88"/>
        <v>0</v>
      </c>
      <c r="P615" s="64">
        <f t="shared" si="85"/>
        <v>0</v>
      </c>
      <c r="Q615" s="65">
        <f t="shared" si="90"/>
        <v>364.49445116469883</v>
      </c>
    </row>
    <row r="616" spans="1:17" s="48" customFormat="1" ht="15" x14ac:dyDescent="0.2">
      <c r="A616" s="44"/>
      <c r="B616" s="45"/>
      <c r="C616" s="46"/>
      <c r="D616" s="46"/>
      <c r="E616" s="47"/>
      <c r="F616" s="47"/>
      <c r="G616" s="47"/>
      <c r="H616" s="47"/>
      <c r="I616" s="47"/>
      <c r="J616" s="53" t="str">
        <f t="shared" si="86"/>
        <v>no</v>
      </c>
      <c r="K616" s="64">
        <f t="shared" si="87"/>
        <v>0</v>
      </c>
      <c r="L616" s="64">
        <f t="shared" si="83"/>
        <v>0</v>
      </c>
      <c r="M616" s="64">
        <f t="shared" si="84"/>
        <v>0</v>
      </c>
      <c r="N616" s="65">
        <f t="shared" si="89"/>
        <v>386.5</v>
      </c>
      <c r="O616" s="64">
        <f t="shared" si="88"/>
        <v>0</v>
      </c>
      <c r="P616" s="64">
        <f t="shared" si="85"/>
        <v>0</v>
      </c>
      <c r="Q616" s="65">
        <f t="shared" si="90"/>
        <v>364.49445116469883</v>
      </c>
    </row>
    <row r="617" spans="1:17" s="48" customFormat="1" ht="15" x14ac:dyDescent="0.2">
      <c r="A617" s="44"/>
      <c r="B617" s="45"/>
      <c r="C617" s="46"/>
      <c r="D617" s="46"/>
      <c r="E617" s="47"/>
      <c r="F617" s="47"/>
      <c r="G617" s="47"/>
      <c r="H617" s="47"/>
      <c r="I617" s="47"/>
      <c r="J617" s="53" t="str">
        <f t="shared" si="86"/>
        <v>no</v>
      </c>
      <c r="K617" s="64">
        <f t="shared" si="87"/>
        <v>0</v>
      </c>
      <c r="L617" s="64">
        <f t="shared" si="83"/>
        <v>0</v>
      </c>
      <c r="M617" s="64">
        <f t="shared" si="84"/>
        <v>0</v>
      </c>
      <c r="N617" s="65">
        <f t="shared" si="89"/>
        <v>386.5</v>
      </c>
      <c r="O617" s="64">
        <f t="shared" si="88"/>
        <v>0</v>
      </c>
      <c r="P617" s="64">
        <f t="shared" si="85"/>
        <v>0</v>
      </c>
      <c r="Q617" s="65">
        <f t="shared" si="90"/>
        <v>364.49445116469883</v>
      </c>
    </row>
    <row r="618" spans="1:17" s="48" customFormat="1" ht="15" x14ac:dyDescent="0.2">
      <c r="A618" s="44"/>
      <c r="B618" s="45"/>
      <c r="C618" s="46"/>
      <c r="D618" s="46"/>
      <c r="E618" s="47"/>
      <c r="F618" s="47"/>
      <c r="G618" s="47"/>
      <c r="H618" s="47"/>
      <c r="I618" s="47"/>
      <c r="J618" s="53" t="str">
        <f t="shared" si="86"/>
        <v>no</v>
      </c>
      <c r="K618" s="64">
        <f t="shared" si="87"/>
        <v>0</v>
      </c>
      <c r="L618" s="64">
        <f t="shared" si="83"/>
        <v>0</v>
      </c>
      <c r="M618" s="64">
        <f t="shared" si="84"/>
        <v>0</v>
      </c>
      <c r="N618" s="65">
        <f t="shared" si="89"/>
        <v>386.5</v>
      </c>
      <c r="O618" s="64">
        <f t="shared" si="88"/>
        <v>0</v>
      </c>
      <c r="P618" s="64">
        <f t="shared" si="85"/>
        <v>0</v>
      </c>
      <c r="Q618" s="65">
        <f t="shared" si="90"/>
        <v>364.49445116469883</v>
      </c>
    </row>
    <row r="619" spans="1:17" s="48" customFormat="1" ht="15" x14ac:dyDescent="0.2">
      <c r="A619" s="44"/>
      <c r="B619" s="45"/>
      <c r="C619" s="46"/>
      <c r="D619" s="46"/>
      <c r="E619" s="47"/>
      <c r="F619" s="47"/>
      <c r="G619" s="47"/>
      <c r="H619" s="47"/>
      <c r="I619" s="47"/>
      <c r="J619" s="53" t="str">
        <f t="shared" si="86"/>
        <v>no</v>
      </c>
      <c r="K619" s="64">
        <f t="shared" si="87"/>
        <v>0</v>
      </c>
      <c r="L619" s="64">
        <f t="shared" si="83"/>
        <v>0</v>
      </c>
      <c r="M619" s="64">
        <f t="shared" si="84"/>
        <v>0</v>
      </c>
      <c r="N619" s="65">
        <f t="shared" si="89"/>
        <v>386.5</v>
      </c>
      <c r="O619" s="64">
        <f t="shared" si="88"/>
        <v>0</v>
      </c>
      <c r="P619" s="64">
        <f t="shared" si="85"/>
        <v>0</v>
      </c>
      <c r="Q619" s="65">
        <f t="shared" si="90"/>
        <v>364.49445116469883</v>
      </c>
    </row>
    <row r="620" spans="1:17" s="48" customFormat="1" ht="15" x14ac:dyDescent="0.2">
      <c r="A620" s="44"/>
      <c r="B620" s="45"/>
      <c r="C620" s="46"/>
      <c r="D620" s="46"/>
      <c r="E620" s="47"/>
      <c r="F620" s="47"/>
      <c r="G620" s="47"/>
      <c r="H620" s="47"/>
      <c r="I620" s="47"/>
      <c r="J620" s="53" t="str">
        <f t="shared" si="86"/>
        <v>no</v>
      </c>
      <c r="K620" s="64">
        <f t="shared" si="87"/>
        <v>0</v>
      </c>
      <c r="L620" s="64">
        <f t="shared" si="83"/>
        <v>0</v>
      </c>
      <c r="M620" s="64">
        <f t="shared" si="84"/>
        <v>0</v>
      </c>
      <c r="N620" s="65">
        <f t="shared" si="89"/>
        <v>386.5</v>
      </c>
      <c r="O620" s="64">
        <f t="shared" si="88"/>
        <v>0</v>
      </c>
      <c r="P620" s="64">
        <f t="shared" si="85"/>
        <v>0</v>
      </c>
      <c r="Q620" s="65">
        <f t="shared" si="90"/>
        <v>364.49445116469883</v>
      </c>
    </row>
    <row r="621" spans="1:17" s="48" customFormat="1" ht="15" x14ac:dyDescent="0.2">
      <c r="A621" s="44"/>
      <c r="B621" s="45"/>
      <c r="C621" s="46"/>
      <c r="D621" s="46"/>
      <c r="E621" s="47"/>
      <c r="F621" s="47"/>
      <c r="G621" s="47"/>
      <c r="H621" s="47"/>
      <c r="I621" s="47"/>
      <c r="J621" s="53" t="str">
        <f t="shared" si="86"/>
        <v>no</v>
      </c>
      <c r="K621" s="64">
        <f t="shared" si="87"/>
        <v>0</v>
      </c>
      <c r="L621" s="64">
        <f t="shared" si="83"/>
        <v>0</v>
      </c>
      <c r="M621" s="64">
        <f t="shared" si="84"/>
        <v>0</v>
      </c>
      <c r="N621" s="65">
        <f t="shared" si="89"/>
        <v>386.5</v>
      </c>
      <c r="O621" s="64">
        <f t="shared" si="88"/>
        <v>0</v>
      </c>
      <c r="P621" s="64">
        <f t="shared" si="85"/>
        <v>0</v>
      </c>
      <c r="Q621" s="65">
        <f t="shared" si="90"/>
        <v>364.49445116469883</v>
      </c>
    </row>
    <row r="622" spans="1:17" s="48" customFormat="1" ht="15" x14ac:dyDescent="0.2">
      <c r="A622" s="44"/>
      <c r="B622" s="45"/>
      <c r="C622" s="46"/>
      <c r="D622" s="46"/>
      <c r="E622" s="47"/>
      <c r="F622" s="47"/>
      <c r="G622" s="47"/>
      <c r="H622" s="47"/>
      <c r="I622" s="47"/>
      <c r="J622" s="53" t="str">
        <f t="shared" si="86"/>
        <v>no</v>
      </c>
      <c r="K622" s="64">
        <f t="shared" si="87"/>
        <v>0</v>
      </c>
      <c r="L622" s="64">
        <f t="shared" si="83"/>
        <v>0</v>
      </c>
      <c r="M622" s="64">
        <f t="shared" si="84"/>
        <v>0</v>
      </c>
      <c r="N622" s="65">
        <f t="shared" si="89"/>
        <v>386.5</v>
      </c>
      <c r="O622" s="64">
        <f t="shared" si="88"/>
        <v>0</v>
      </c>
      <c r="P622" s="64">
        <f t="shared" si="85"/>
        <v>0</v>
      </c>
      <c r="Q622" s="65">
        <f t="shared" si="90"/>
        <v>364.49445116469883</v>
      </c>
    </row>
    <row r="623" spans="1:17" s="48" customFormat="1" ht="15" x14ac:dyDescent="0.2">
      <c r="A623" s="44"/>
      <c r="B623" s="45"/>
      <c r="C623" s="46"/>
      <c r="D623" s="46"/>
      <c r="E623" s="47"/>
      <c r="F623" s="47"/>
      <c r="G623" s="47"/>
      <c r="H623" s="47"/>
      <c r="I623" s="47"/>
      <c r="J623" s="53" t="str">
        <f t="shared" si="86"/>
        <v>no</v>
      </c>
      <c r="K623" s="64">
        <f t="shared" si="87"/>
        <v>0</v>
      </c>
      <c r="L623" s="64">
        <f t="shared" si="83"/>
        <v>0</v>
      </c>
      <c r="M623" s="64">
        <f t="shared" si="84"/>
        <v>0</v>
      </c>
      <c r="N623" s="65">
        <f t="shared" si="89"/>
        <v>386.5</v>
      </c>
      <c r="O623" s="64">
        <f t="shared" si="88"/>
        <v>0</v>
      </c>
      <c r="P623" s="64">
        <f t="shared" si="85"/>
        <v>0</v>
      </c>
      <c r="Q623" s="65">
        <f t="shared" si="90"/>
        <v>364.49445116469883</v>
      </c>
    </row>
    <row r="624" spans="1:17" s="48" customFormat="1" ht="15" x14ac:dyDescent="0.2">
      <c r="A624" s="44"/>
      <c r="B624" s="45"/>
      <c r="C624" s="46"/>
      <c r="D624" s="46"/>
      <c r="E624" s="47"/>
      <c r="F624" s="47"/>
      <c r="G624" s="47"/>
      <c r="H624" s="47"/>
      <c r="I624" s="47"/>
      <c r="J624" s="53" t="str">
        <f t="shared" si="86"/>
        <v>no</v>
      </c>
      <c r="K624" s="64">
        <f t="shared" si="87"/>
        <v>0</v>
      </c>
      <c r="L624" s="64">
        <f t="shared" si="83"/>
        <v>0</v>
      </c>
      <c r="M624" s="64">
        <f t="shared" si="84"/>
        <v>0</v>
      </c>
      <c r="N624" s="65">
        <f t="shared" si="89"/>
        <v>386.5</v>
      </c>
      <c r="O624" s="64">
        <f t="shared" si="88"/>
        <v>0</v>
      </c>
      <c r="P624" s="64">
        <f t="shared" si="85"/>
        <v>0</v>
      </c>
      <c r="Q624" s="65">
        <f t="shared" si="90"/>
        <v>364.49445116469883</v>
      </c>
    </row>
    <row r="625" spans="1:17" s="48" customFormat="1" ht="15" x14ac:dyDescent="0.2">
      <c r="A625" s="44"/>
      <c r="B625" s="45"/>
      <c r="C625" s="46"/>
      <c r="D625" s="46"/>
      <c r="E625" s="47"/>
      <c r="F625" s="47"/>
      <c r="G625" s="47"/>
      <c r="H625" s="47"/>
      <c r="I625" s="47"/>
      <c r="J625" s="53" t="str">
        <f t="shared" si="86"/>
        <v>no</v>
      </c>
      <c r="K625" s="64">
        <f t="shared" si="87"/>
        <v>0</v>
      </c>
      <c r="L625" s="64">
        <f t="shared" si="83"/>
        <v>0</v>
      </c>
      <c r="M625" s="64">
        <f t="shared" si="84"/>
        <v>0</v>
      </c>
      <c r="N625" s="65">
        <f t="shared" si="89"/>
        <v>386.5</v>
      </c>
      <c r="O625" s="64">
        <f t="shared" si="88"/>
        <v>0</v>
      </c>
      <c r="P625" s="64">
        <f t="shared" si="85"/>
        <v>0</v>
      </c>
      <c r="Q625" s="65">
        <f t="shared" si="90"/>
        <v>364.49445116469883</v>
      </c>
    </row>
    <row r="626" spans="1:17" s="48" customFormat="1" ht="15" x14ac:dyDescent="0.2">
      <c r="A626" s="44"/>
      <c r="B626" s="45"/>
      <c r="C626" s="46"/>
      <c r="D626" s="46"/>
      <c r="E626" s="47"/>
      <c r="F626" s="47"/>
      <c r="G626" s="47"/>
      <c r="H626" s="47"/>
      <c r="I626" s="47"/>
      <c r="J626" s="53" t="str">
        <f t="shared" si="86"/>
        <v>no</v>
      </c>
      <c r="K626" s="64">
        <f t="shared" si="87"/>
        <v>0</v>
      </c>
      <c r="L626" s="64">
        <f t="shared" si="83"/>
        <v>0</v>
      </c>
      <c r="M626" s="64">
        <f t="shared" si="84"/>
        <v>0</v>
      </c>
      <c r="N626" s="65">
        <f t="shared" si="89"/>
        <v>386.5</v>
      </c>
      <c r="O626" s="64">
        <f t="shared" si="88"/>
        <v>0</v>
      </c>
      <c r="P626" s="64">
        <f t="shared" si="85"/>
        <v>0</v>
      </c>
      <c r="Q626" s="65">
        <f t="shared" si="90"/>
        <v>364.49445116469883</v>
      </c>
    </row>
    <row r="627" spans="1:17" s="48" customFormat="1" ht="15" x14ac:dyDescent="0.2">
      <c r="A627" s="44"/>
      <c r="B627" s="45"/>
      <c r="C627" s="46"/>
      <c r="D627" s="46"/>
      <c r="E627" s="47"/>
      <c r="F627" s="47"/>
      <c r="G627" s="47"/>
      <c r="H627" s="47"/>
      <c r="I627" s="47"/>
      <c r="J627" s="53" t="str">
        <f t="shared" si="86"/>
        <v>no</v>
      </c>
      <c r="K627" s="64">
        <f t="shared" si="87"/>
        <v>0</v>
      </c>
      <c r="L627" s="64">
        <f t="shared" si="83"/>
        <v>0</v>
      </c>
      <c r="M627" s="64">
        <f t="shared" si="84"/>
        <v>0</v>
      </c>
      <c r="N627" s="65">
        <f t="shared" si="89"/>
        <v>386.5</v>
      </c>
      <c r="O627" s="64">
        <f t="shared" si="88"/>
        <v>0</v>
      </c>
      <c r="P627" s="64">
        <f t="shared" si="85"/>
        <v>0</v>
      </c>
      <c r="Q627" s="65">
        <f t="shared" si="90"/>
        <v>364.49445116469883</v>
      </c>
    </row>
    <row r="628" spans="1:17" s="48" customFormat="1" ht="15" x14ac:dyDescent="0.2">
      <c r="A628" s="44"/>
      <c r="B628" s="45"/>
      <c r="C628" s="46"/>
      <c r="D628" s="46"/>
      <c r="E628" s="47"/>
      <c r="F628" s="47"/>
      <c r="G628" s="47"/>
      <c r="H628" s="47"/>
      <c r="I628" s="47"/>
      <c r="J628" s="53" t="str">
        <f t="shared" si="86"/>
        <v>no</v>
      </c>
      <c r="K628" s="64">
        <f t="shared" si="87"/>
        <v>0</v>
      </c>
      <c r="L628" s="64">
        <f t="shared" si="83"/>
        <v>0</v>
      </c>
      <c r="M628" s="64">
        <f t="shared" si="84"/>
        <v>0</v>
      </c>
      <c r="N628" s="65">
        <f t="shared" si="89"/>
        <v>386.5</v>
      </c>
      <c r="O628" s="64">
        <f t="shared" si="88"/>
        <v>0</v>
      </c>
      <c r="P628" s="64">
        <f t="shared" si="85"/>
        <v>0</v>
      </c>
      <c r="Q628" s="65">
        <f t="shared" si="90"/>
        <v>364.49445116469883</v>
      </c>
    </row>
    <row r="629" spans="1:17" s="48" customFormat="1" ht="15" x14ac:dyDescent="0.2">
      <c r="A629" s="44"/>
      <c r="B629" s="45"/>
      <c r="C629" s="46"/>
      <c r="D629" s="46"/>
      <c r="E629" s="47"/>
      <c r="F629" s="47"/>
      <c r="G629" s="47"/>
      <c r="H629" s="47"/>
      <c r="I629" s="47"/>
      <c r="J629" s="53" t="str">
        <f t="shared" si="86"/>
        <v>no</v>
      </c>
      <c r="K629" s="64">
        <f t="shared" si="87"/>
        <v>0</v>
      </c>
      <c r="L629" s="64">
        <f t="shared" si="83"/>
        <v>0</v>
      </c>
      <c r="M629" s="64">
        <f t="shared" si="84"/>
        <v>0</v>
      </c>
      <c r="N629" s="65">
        <f t="shared" si="89"/>
        <v>386.5</v>
      </c>
      <c r="O629" s="64">
        <f t="shared" si="88"/>
        <v>0</v>
      </c>
      <c r="P629" s="64">
        <f t="shared" si="85"/>
        <v>0</v>
      </c>
      <c r="Q629" s="65">
        <f t="shared" si="90"/>
        <v>364.49445116469883</v>
      </c>
    </row>
    <row r="630" spans="1:17" s="48" customFormat="1" ht="15" x14ac:dyDescent="0.2">
      <c r="A630" s="44"/>
      <c r="B630" s="45"/>
      <c r="C630" s="46"/>
      <c r="D630" s="46"/>
      <c r="E630" s="47"/>
      <c r="F630" s="47"/>
      <c r="G630" s="47"/>
      <c r="H630" s="47"/>
      <c r="I630" s="47"/>
      <c r="J630" s="53" t="str">
        <f t="shared" si="86"/>
        <v>no</v>
      </c>
      <c r="K630" s="64">
        <f t="shared" si="87"/>
        <v>0</v>
      </c>
      <c r="L630" s="64">
        <f t="shared" si="83"/>
        <v>0</v>
      </c>
      <c r="M630" s="64">
        <f t="shared" si="84"/>
        <v>0</v>
      </c>
      <c r="N630" s="65">
        <f t="shared" si="89"/>
        <v>386.5</v>
      </c>
      <c r="O630" s="64">
        <f t="shared" si="88"/>
        <v>0</v>
      </c>
      <c r="P630" s="64">
        <f t="shared" si="85"/>
        <v>0</v>
      </c>
      <c r="Q630" s="65">
        <f t="shared" si="90"/>
        <v>364.49445116469883</v>
      </c>
    </row>
    <row r="631" spans="1:17" s="48" customFormat="1" ht="15" x14ac:dyDescent="0.2">
      <c r="A631" s="44"/>
      <c r="B631" s="45"/>
      <c r="C631" s="46"/>
      <c r="D631" s="46"/>
      <c r="E631" s="47"/>
      <c r="F631" s="47"/>
      <c r="G631" s="47"/>
      <c r="H631" s="47"/>
      <c r="I631" s="47"/>
      <c r="J631" s="53" t="str">
        <f t="shared" si="86"/>
        <v>no</v>
      </c>
      <c r="K631" s="64">
        <f t="shared" si="87"/>
        <v>0</v>
      </c>
      <c r="L631" s="64">
        <f t="shared" si="83"/>
        <v>0</v>
      </c>
      <c r="M631" s="64">
        <f t="shared" si="84"/>
        <v>0</v>
      </c>
      <c r="N631" s="65">
        <f t="shared" si="89"/>
        <v>386.5</v>
      </c>
      <c r="O631" s="64">
        <f t="shared" si="88"/>
        <v>0</v>
      </c>
      <c r="P631" s="64">
        <f t="shared" si="85"/>
        <v>0</v>
      </c>
      <c r="Q631" s="65">
        <f t="shared" si="90"/>
        <v>364.49445116469883</v>
      </c>
    </row>
    <row r="632" spans="1:17" s="48" customFormat="1" ht="15" x14ac:dyDescent="0.2">
      <c r="A632" s="44"/>
      <c r="B632" s="45"/>
      <c r="C632" s="46"/>
      <c r="D632" s="46"/>
      <c r="E632" s="47"/>
      <c r="F632" s="47"/>
      <c r="G632" s="47"/>
      <c r="H632" s="47"/>
      <c r="I632" s="47"/>
      <c r="J632" s="53" t="str">
        <f t="shared" si="86"/>
        <v>no</v>
      </c>
      <c r="K632" s="64">
        <f t="shared" si="87"/>
        <v>0</v>
      </c>
      <c r="L632" s="64">
        <f t="shared" ref="L632:L695" si="91">IF(ISBLANK(I632),0,IF($J632="no",0,IF($I632="No",-(($G632-1)*($C$4*$E632)),$C$4*$E632*(1-$C$6))))</f>
        <v>0</v>
      </c>
      <c r="M632" s="64">
        <f t="shared" ref="M632:M695" si="92">IF($J632="yes",($G632-1)*$C$4*$E632,0)</f>
        <v>0</v>
      </c>
      <c r="N632" s="65">
        <f t="shared" si="89"/>
        <v>386.5</v>
      </c>
      <c r="O632" s="64">
        <f t="shared" si="88"/>
        <v>0</v>
      </c>
      <c r="P632" s="64">
        <f t="shared" ref="P632:P695" si="93">IF(ISBLANK(I632),0,IF(L632&lt;0,-O632,IF(L632=0,0,((O632/($G632-1))*(1-$C$6)))))</f>
        <v>0</v>
      </c>
      <c r="Q632" s="65">
        <f t="shared" si="90"/>
        <v>364.49445116469883</v>
      </c>
    </row>
    <row r="633" spans="1:17" s="48" customFormat="1" ht="15" x14ac:dyDescent="0.2">
      <c r="A633" s="44"/>
      <c r="B633" s="45"/>
      <c r="C633" s="46"/>
      <c r="D633" s="46"/>
      <c r="E633" s="47"/>
      <c r="F633" s="47"/>
      <c r="G633" s="47"/>
      <c r="H633" s="47"/>
      <c r="I633" s="47"/>
      <c r="J633" s="53" t="str">
        <f t="shared" si="86"/>
        <v>no</v>
      </c>
      <c r="K633" s="64">
        <f t="shared" si="87"/>
        <v>0</v>
      </c>
      <c r="L633" s="64">
        <f t="shared" si="91"/>
        <v>0</v>
      </c>
      <c r="M633" s="64">
        <f t="shared" si="92"/>
        <v>0</v>
      </c>
      <c r="N633" s="65">
        <f t="shared" si="89"/>
        <v>386.5</v>
      </c>
      <c r="O633" s="64">
        <f t="shared" si="88"/>
        <v>0</v>
      </c>
      <c r="P633" s="64">
        <f t="shared" si="93"/>
        <v>0</v>
      </c>
      <c r="Q633" s="65">
        <f t="shared" si="90"/>
        <v>364.49445116469883</v>
      </c>
    </row>
    <row r="634" spans="1:17" s="48" customFormat="1" ht="15" x14ac:dyDescent="0.2">
      <c r="A634" s="44"/>
      <c r="B634" s="45"/>
      <c r="C634" s="46"/>
      <c r="D634" s="46"/>
      <c r="E634" s="47"/>
      <c r="F634" s="47"/>
      <c r="G634" s="47"/>
      <c r="H634" s="47"/>
      <c r="I634" s="47"/>
      <c r="J634" s="53" t="str">
        <f t="shared" si="86"/>
        <v>no</v>
      </c>
      <c r="K634" s="64">
        <f t="shared" si="87"/>
        <v>0</v>
      </c>
      <c r="L634" s="64">
        <f t="shared" si="91"/>
        <v>0</v>
      </c>
      <c r="M634" s="64">
        <f t="shared" si="92"/>
        <v>0</v>
      </c>
      <c r="N634" s="65">
        <f t="shared" si="89"/>
        <v>386.5</v>
      </c>
      <c r="O634" s="64">
        <f t="shared" si="88"/>
        <v>0</v>
      </c>
      <c r="P634" s="64">
        <f t="shared" si="93"/>
        <v>0</v>
      </c>
      <c r="Q634" s="65">
        <f t="shared" si="90"/>
        <v>364.49445116469883</v>
      </c>
    </row>
    <row r="635" spans="1:17" s="48" customFormat="1" ht="15" x14ac:dyDescent="0.2">
      <c r="A635" s="44"/>
      <c r="B635" s="45"/>
      <c r="C635" s="46"/>
      <c r="D635" s="46"/>
      <c r="E635" s="47"/>
      <c r="F635" s="47"/>
      <c r="G635" s="47"/>
      <c r="H635" s="47"/>
      <c r="I635" s="47"/>
      <c r="J635" s="53" t="str">
        <f t="shared" si="86"/>
        <v>no</v>
      </c>
      <c r="K635" s="64">
        <f t="shared" si="87"/>
        <v>0</v>
      </c>
      <c r="L635" s="64">
        <f t="shared" si="91"/>
        <v>0</v>
      </c>
      <c r="M635" s="64">
        <f t="shared" si="92"/>
        <v>0</v>
      </c>
      <c r="N635" s="65">
        <f t="shared" si="89"/>
        <v>386.5</v>
      </c>
      <c r="O635" s="64">
        <f t="shared" si="88"/>
        <v>0</v>
      </c>
      <c r="P635" s="64">
        <f t="shared" si="93"/>
        <v>0</v>
      </c>
      <c r="Q635" s="65">
        <f t="shared" si="90"/>
        <v>364.49445116469883</v>
      </c>
    </row>
    <row r="636" spans="1:17" s="48" customFormat="1" ht="15" x14ac:dyDescent="0.2">
      <c r="A636" s="44"/>
      <c r="B636" s="45"/>
      <c r="C636" s="46"/>
      <c r="D636" s="46"/>
      <c r="E636" s="47"/>
      <c r="F636" s="47"/>
      <c r="G636" s="47"/>
      <c r="H636" s="47"/>
      <c r="I636" s="47"/>
      <c r="J636" s="53" t="str">
        <f t="shared" si="86"/>
        <v>no</v>
      </c>
      <c r="K636" s="64">
        <f t="shared" si="87"/>
        <v>0</v>
      </c>
      <c r="L636" s="64">
        <f t="shared" si="91"/>
        <v>0</v>
      </c>
      <c r="M636" s="64">
        <f t="shared" si="92"/>
        <v>0</v>
      </c>
      <c r="N636" s="65">
        <f t="shared" si="89"/>
        <v>386.5</v>
      </c>
      <c r="O636" s="64">
        <f t="shared" si="88"/>
        <v>0</v>
      </c>
      <c r="P636" s="64">
        <f t="shared" si="93"/>
        <v>0</v>
      </c>
      <c r="Q636" s="65">
        <f t="shared" si="90"/>
        <v>364.49445116469883</v>
      </c>
    </row>
    <row r="637" spans="1:17" s="48" customFormat="1" ht="15" x14ac:dyDescent="0.2">
      <c r="A637" s="44"/>
      <c r="B637" s="45"/>
      <c r="C637" s="46"/>
      <c r="D637" s="46"/>
      <c r="E637" s="47"/>
      <c r="F637" s="47"/>
      <c r="G637" s="47"/>
      <c r="H637" s="47"/>
      <c r="I637" s="47"/>
      <c r="J637" s="53" t="str">
        <f t="shared" si="86"/>
        <v>no</v>
      </c>
      <c r="K637" s="64">
        <f t="shared" si="87"/>
        <v>0</v>
      </c>
      <c r="L637" s="64">
        <f t="shared" si="91"/>
        <v>0</v>
      </c>
      <c r="M637" s="64">
        <f t="shared" si="92"/>
        <v>0</v>
      </c>
      <c r="N637" s="65">
        <f t="shared" si="89"/>
        <v>386.5</v>
      </c>
      <c r="O637" s="64">
        <f t="shared" si="88"/>
        <v>0</v>
      </c>
      <c r="P637" s="64">
        <f t="shared" si="93"/>
        <v>0</v>
      </c>
      <c r="Q637" s="65">
        <f t="shared" si="90"/>
        <v>364.49445116469883</v>
      </c>
    </row>
    <row r="638" spans="1:17" s="48" customFormat="1" ht="15" x14ac:dyDescent="0.2">
      <c r="A638" s="44"/>
      <c r="B638" s="45"/>
      <c r="C638" s="46"/>
      <c r="D638" s="46"/>
      <c r="E638" s="47"/>
      <c r="F638" s="47"/>
      <c r="G638" s="47"/>
      <c r="H638" s="47"/>
      <c r="I638" s="47"/>
      <c r="J638" s="53" t="str">
        <f t="shared" si="86"/>
        <v>no</v>
      </c>
      <c r="K638" s="64">
        <f t="shared" si="87"/>
        <v>0</v>
      </c>
      <c r="L638" s="64">
        <f t="shared" si="91"/>
        <v>0</v>
      </c>
      <c r="M638" s="64">
        <f t="shared" si="92"/>
        <v>0</v>
      </c>
      <c r="N638" s="65">
        <f t="shared" si="89"/>
        <v>386.5</v>
      </c>
      <c r="O638" s="64">
        <f t="shared" si="88"/>
        <v>0</v>
      </c>
      <c r="P638" s="64">
        <f t="shared" si="93"/>
        <v>0</v>
      </c>
      <c r="Q638" s="65">
        <f t="shared" si="90"/>
        <v>364.49445116469883</v>
      </c>
    </row>
    <row r="639" spans="1:17" s="48" customFormat="1" ht="15" x14ac:dyDescent="0.2">
      <c r="A639" s="44"/>
      <c r="B639" s="45"/>
      <c r="C639" s="46"/>
      <c r="D639" s="46"/>
      <c r="E639" s="47"/>
      <c r="F639" s="47"/>
      <c r="G639" s="47"/>
      <c r="H639" s="47"/>
      <c r="I639" s="47"/>
      <c r="J639" s="53" t="str">
        <f t="shared" si="86"/>
        <v>no</v>
      </c>
      <c r="K639" s="64">
        <f t="shared" si="87"/>
        <v>0</v>
      </c>
      <c r="L639" s="64">
        <f t="shared" si="91"/>
        <v>0</v>
      </c>
      <c r="M639" s="64">
        <f t="shared" si="92"/>
        <v>0</v>
      </c>
      <c r="N639" s="65">
        <f t="shared" si="89"/>
        <v>386.5</v>
      </c>
      <c r="O639" s="64">
        <f t="shared" si="88"/>
        <v>0</v>
      </c>
      <c r="P639" s="64">
        <f t="shared" si="93"/>
        <v>0</v>
      </c>
      <c r="Q639" s="65">
        <f t="shared" si="90"/>
        <v>364.49445116469883</v>
      </c>
    </row>
    <row r="640" spans="1:17" s="48" customFormat="1" ht="15" x14ac:dyDescent="0.2">
      <c r="A640" s="44"/>
      <c r="B640" s="45"/>
      <c r="C640" s="46"/>
      <c r="D640" s="46"/>
      <c r="E640" s="47"/>
      <c r="F640" s="47"/>
      <c r="G640" s="47"/>
      <c r="H640" s="47"/>
      <c r="I640" s="47"/>
      <c r="J640" s="53" t="str">
        <f t="shared" si="86"/>
        <v>no</v>
      </c>
      <c r="K640" s="64">
        <f t="shared" si="87"/>
        <v>0</v>
      </c>
      <c r="L640" s="64">
        <f t="shared" si="91"/>
        <v>0</v>
      </c>
      <c r="M640" s="64">
        <f t="shared" si="92"/>
        <v>0</v>
      </c>
      <c r="N640" s="65">
        <f t="shared" si="89"/>
        <v>386.5</v>
      </c>
      <c r="O640" s="64">
        <f t="shared" si="88"/>
        <v>0</v>
      </c>
      <c r="P640" s="64">
        <f t="shared" si="93"/>
        <v>0</v>
      </c>
      <c r="Q640" s="65">
        <f t="shared" si="90"/>
        <v>364.49445116469883</v>
      </c>
    </row>
    <row r="641" spans="1:17" s="48" customFormat="1" ht="15" x14ac:dyDescent="0.2">
      <c r="A641" s="44"/>
      <c r="B641" s="45"/>
      <c r="C641" s="46"/>
      <c r="D641" s="46"/>
      <c r="E641" s="47"/>
      <c r="F641" s="47"/>
      <c r="G641" s="47"/>
      <c r="H641" s="47"/>
      <c r="I641" s="47"/>
      <c r="J641" s="53" t="str">
        <f t="shared" si="86"/>
        <v>no</v>
      </c>
      <c r="K641" s="64">
        <f t="shared" si="87"/>
        <v>0</v>
      </c>
      <c r="L641" s="64">
        <f t="shared" si="91"/>
        <v>0</v>
      </c>
      <c r="M641" s="64">
        <f t="shared" si="92"/>
        <v>0</v>
      </c>
      <c r="N641" s="65">
        <f t="shared" si="89"/>
        <v>386.5</v>
      </c>
      <c r="O641" s="64">
        <f t="shared" si="88"/>
        <v>0</v>
      </c>
      <c r="P641" s="64">
        <f t="shared" si="93"/>
        <v>0</v>
      </c>
      <c r="Q641" s="65">
        <f t="shared" si="90"/>
        <v>364.49445116469883</v>
      </c>
    </row>
    <row r="642" spans="1:17" s="48" customFormat="1" ht="15" x14ac:dyDescent="0.2">
      <c r="A642" s="44"/>
      <c r="B642" s="45"/>
      <c r="C642" s="46"/>
      <c r="D642" s="46"/>
      <c r="E642" s="47"/>
      <c r="F642" s="47"/>
      <c r="G642" s="47"/>
      <c r="H642" s="47"/>
      <c r="I642" s="47"/>
      <c r="J642" s="53" t="str">
        <f t="shared" si="86"/>
        <v>no</v>
      </c>
      <c r="K642" s="64">
        <f t="shared" si="87"/>
        <v>0</v>
      </c>
      <c r="L642" s="64">
        <f t="shared" si="91"/>
        <v>0</v>
      </c>
      <c r="M642" s="64">
        <f t="shared" si="92"/>
        <v>0</v>
      </c>
      <c r="N642" s="65">
        <f t="shared" si="89"/>
        <v>386.5</v>
      </c>
      <c r="O642" s="64">
        <f t="shared" si="88"/>
        <v>0</v>
      </c>
      <c r="P642" s="64">
        <f t="shared" si="93"/>
        <v>0</v>
      </c>
      <c r="Q642" s="65">
        <f t="shared" si="90"/>
        <v>364.49445116469883</v>
      </c>
    </row>
    <row r="643" spans="1:17" s="48" customFormat="1" ht="15" x14ac:dyDescent="0.2">
      <c r="A643" s="44"/>
      <c r="B643" s="45"/>
      <c r="C643" s="46"/>
      <c r="D643" s="46"/>
      <c r="E643" s="47"/>
      <c r="F643" s="47"/>
      <c r="G643" s="47"/>
      <c r="H643" s="47"/>
      <c r="I643" s="47"/>
      <c r="J643" s="53" t="str">
        <f t="shared" si="86"/>
        <v>no</v>
      </c>
      <c r="K643" s="64">
        <f t="shared" si="87"/>
        <v>0</v>
      </c>
      <c r="L643" s="64">
        <f t="shared" si="91"/>
        <v>0</v>
      </c>
      <c r="M643" s="64">
        <f t="shared" si="92"/>
        <v>0</v>
      </c>
      <c r="N643" s="65">
        <f t="shared" si="89"/>
        <v>386.5</v>
      </c>
      <c r="O643" s="64">
        <f t="shared" si="88"/>
        <v>0</v>
      </c>
      <c r="P643" s="64">
        <f t="shared" si="93"/>
        <v>0</v>
      </c>
      <c r="Q643" s="65">
        <f t="shared" si="90"/>
        <v>364.49445116469883</v>
      </c>
    </row>
    <row r="644" spans="1:17" s="48" customFormat="1" ht="15" x14ac:dyDescent="0.2">
      <c r="A644" s="44"/>
      <c r="B644" s="45"/>
      <c r="C644" s="46"/>
      <c r="D644" s="46"/>
      <c r="E644" s="47"/>
      <c r="F644" s="47"/>
      <c r="G644" s="47"/>
      <c r="H644" s="47"/>
      <c r="I644" s="47"/>
      <c r="J644" s="53" t="str">
        <f t="shared" si="86"/>
        <v>no</v>
      </c>
      <c r="K644" s="64">
        <f t="shared" si="87"/>
        <v>0</v>
      </c>
      <c r="L644" s="64">
        <f t="shared" si="91"/>
        <v>0</v>
      </c>
      <c r="M644" s="64">
        <f t="shared" si="92"/>
        <v>0</v>
      </c>
      <c r="N644" s="65">
        <f t="shared" si="89"/>
        <v>386.5</v>
      </c>
      <c r="O644" s="64">
        <f t="shared" si="88"/>
        <v>0</v>
      </c>
      <c r="P644" s="64">
        <f t="shared" si="93"/>
        <v>0</v>
      </c>
      <c r="Q644" s="65">
        <f t="shared" si="90"/>
        <v>364.49445116469883</v>
      </c>
    </row>
    <row r="645" spans="1:17" s="48" customFormat="1" ht="15" x14ac:dyDescent="0.2">
      <c r="A645" s="44"/>
      <c r="B645" s="45"/>
      <c r="C645" s="46"/>
      <c r="D645" s="46"/>
      <c r="E645" s="47"/>
      <c r="F645" s="47"/>
      <c r="G645" s="47"/>
      <c r="H645" s="47"/>
      <c r="I645" s="47"/>
      <c r="J645" s="53" t="str">
        <f t="shared" ref="J645:J708" si="94">IF(ISBLANK(G645),"no",IF($I645="NR","no",IF($D645="0-0 at half time","no",IF($G645&lt;=$C$9,"yes","no"))))</f>
        <v>no</v>
      </c>
      <c r="K645" s="64">
        <f t="shared" si="87"/>
        <v>0</v>
      </c>
      <c r="L645" s="64">
        <f t="shared" si="91"/>
        <v>0</v>
      </c>
      <c r="M645" s="64">
        <f t="shared" si="92"/>
        <v>0</v>
      </c>
      <c r="N645" s="65">
        <f t="shared" si="89"/>
        <v>386.5</v>
      </c>
      <c r="O645" s="64">
        <f t="shared" si="88"/>
        <v>0</v>
      </c>
      <c r="P645" s="64">
        <f t="shared" si="93"/>
        <v>0</v>
      </c>
      <c r="Q645" s="65">
        <f t="shared" si="90"/>
        <v>364.49445116469883</v>
      </c>
    </row>
    <row r="646" spans="1:17" s="48" customFormat="1" ht="15" x14ac:dyDescent="0.2">
      <c r="A646" s="44"/>
      <c r="B646" s="45"/>
      <c r="C646" s="46"/>
      <c r="D646" s="46"/>
      <c r="E646" s="47"/>
      <c r="F646" s="47"/>
      <c r="G646" s="47"/>
      <c r="H646" s="47"/>
      <c r="I646" s="47"/>
      <c r="J646" s="53" t="str">
        <f t="shared" si="94"/>
        <v>no</v>
      </c>
      <c r="K646" s="64">
        <f t="shared" si="87"/>
        <v>0</v>
      </c>
      <c r="L646" s="64">
        <f t="shared" si="91"/>
        <v>0</v>
      </c>
      <c r="M646" s="64">
        <f t="shared" si="92"/>
        <v>0</v>
      </c>
      <c r="N646" s="65">
        <f t="shared" si="89"/>
        <v>386.5</v>
      </c>
      <c r="O646" s="64">
        <f t="shared" si="88"/>
        <v>0</v>
      </c>
      <c r="P646" s="64">
        <f t="shared" si="93"/>
        <v>0</v>
      </c>
      <c r="Q646" s="65">
        <f t="shared" si="90"/>
        <v>364.49445116469883</v>
      </c>
    </row>
    <row r="647" spans="1:17" s="48" customFormat="1" ht="15" x14ac:dyDescent="0.2">
      <c r="A647" s="44"/>
      <c r="B647" s="45"/>
      <c r="C647" s="46"/>
      <c r="D647" s="46"/>
      <c r="E647" s="47"/>
      <c r="F647" s="47"/>
      <c r="G647" s="47"/>
      <c r="H647" s="47"/>
      <c r="I647" s="47"/>
      <c r="J647" s="53" t="str">
        <f t="shared" si="94"/>
        <v>no</v>
      </c>
      <c r="K647" s="64">
        <f t="shared" si="87"/>
        <v>0</v>
      </c>
      <c r="L647" s="64">
        <f t="shared" si="91"/>
        <v>0</v>
      </c>
      <c r="M647" s="64">
        <f t="shared" si="92"/>
        <v>0</v>
      </c>
      <c r="N647" s="65">
        <f t="shared" si="89"/>
        <v>386.5</v>
      </c>
      <c r="O647" s="64">
        <f t="shared" si="88"/>
        <v>0</v>
      </c>
      <c r="P647" s="64">
        <f t="shared" si="93"/>
        <v>0</v>
      </c>
      <c r="Q647" s="65">
        <f t="shared" si="90"/>
        <v>364.49445116469883</v>
      </c>
    </row>
    <row r="648" spans="1:17" s="48" customFormat="1" ht="15" x14ac:dyDescent="0.2">
      <c r="A648" s="44"/>
      <c r="B648" s="45"/>
      <c r="C648" s="46"/>
      <c r="D648" s="46"/>
      <c r="E648" s="47"/>
      <c r="F648" s="47"/>
      <c r="G648" s="47"/>
      <c r="H648" s="47"/>
      <c r="I648" s="47"/>
      <c r="J648" s="53" t="str">
        <f t="shared" si="94"/>
        <v>no</v>
      </c>
      <c r="K648" s="64">
        <f t="shared" si="87"/>
        <v>0</v>
      </c>
      <c r="L648" s="64">
        <f t="shared" si="91"/>
        <v>0</v>
      </c>
      <c r="M648" s="64">
        <f t="shared" si="92"/>
        <v>0</v>
      </c>
      <c r="N648" s="65">
        <f t="shared" si="89"/>
        <v>386.5</v>
      </c>
      <c r="O648" s="64">
        <f t="shared" si="88"/>
        <v>0</v>
      </c>
      <c r="P648" s="64">
        <f t="shared" si="93"/>
        <v>0</v>
      </c>
      <c r="Q648" s="65">
        <f t="shared" si="90"/>
        <v>364.49445116469883</v>
      </c>
    </row>
    <row r="649" spans="1:17" s="48" customFormat="1" ht="15" x14ac:dyDescent="0.2">
      <c r="A649" s="44"/>
      <c r="B649" s="45"/>
      <c r="C649" s="46"/>
      <c r="D649" s="46"/>
      <c r="E649" s="47"/>
      <c r="F649" s="47"/>
      <c r="G649" s="47"/>
      <c r="H649" s="47"/>
      <c r="I649" s="47"/>
      <c r="J649" s="53" t="str">
        <f t="shared" si="94"/>
        <v>no</v>
      </c>
      <c r="K649" s="64">
        <f t="shared" si="87"/>
        <v>0</v>
      </c>
      <c r="L649" s="64">
        <f t="shared" si="91"/>
        <v>0</v>
      </c>
      <c r="M649" s="64">
        <f t="shared" si="92"/>
        <v>0</v>
      </c>
      <c r="N649" s="65">
        <f t="shared" si="89"/>
        <v>386.5</v>
      </c>
      <c r="O649" s="64">
        <f t="shared" si="88"/>
        <v>0</v>
      </c>
      <c r="P649" s="64">
        <f t="shared" si="93"/>
        <v>0</v>
      </c>
      <c r="Q649" s="65">
        <f t="shared" si="90"/>
        <v>364.49445116469883</v>
      </c>
    </row>
    <row r="650" spans="1:17" s="48" customFormat="1" ht="15" x14ac:dyDescent="0.2">
      <c r="A650" s="44"/>
      <c r="B650" s="45"/>
      <c r="C650" s="46"/>
      <c r="D650" s="46"/>
      <c r="E650" s="47"/>
      <c r="F650" s="47"/>
      <c r="G650" s="47"/>
      <c r="H650" s="47"/>
      <c r="I650" s="47"/>
      <c r="J650" s="53" t="str">
        <f t="shared" si="94"/>
        <v>no</v>
      </c>
      <c r="K650" s="64">
        <f t="shared" si="87"/>
        <v>0</v>
      </c>
      <c r="L650" s="64">
        <f t="shared" si="91"/>
        <v>0</v>
      </c>
      <c r="M650" s="64">
        <f t="shared" si="92"/>
        <v>0</v>
      </c>
      <c r="N650" s="65">
        <f t="shared" si="89"/>
        <v>386.5</v>
      </c>
      <c r="O650" s="64">
        <f t="shared" si="88"/>
        <v>0</v>
      </c>
      <c r="P650" s="64">
        <f t="shared" si="93"/>
        <v>0</v>
      </c>
      <c r="Q650" s="65">
        <f t="shared" si="90"/>
        <v>364.49445116469883</v>
      </c>
    </row>
    <row r="651" spans="1:17" s="48" customFormat="1" ht="15" x14ac:dyDescent="0.2">
      <c r="A651" s="44"/>
      <c r="B651" s="45"/>
      <c r="C651" s="46"/>
      <c r="D651" s="46"/>
      <c r="E651" s="47"/>
      <c r="F651" s="47"/>
      <c r="G651" s="47"/>
      <c r="H651" s="47"/>
      <c r="I651" s="47"/>
      <c r="J651" s="53" t="str">
        <f t="shared" si="94"/>
        <v>no</v>
      </c>
      <c r="K651" s="64">
        <f t="shared" si="87"/>
        <v>0</v>
      </c>
      <c r="L651" s="64">
        <f t="shared" si="91"/>
        <v>0</v>
      </c>
      <c r="M651" s="64">
        <f t="shared" si="92"/>
        <v>0</v>
      </c>
      <c r="N651" s="65">
        <f t="shared" si="89"/>
        <v>386.5</v>
      </c>
      <c r="O651" s="64">
        <f t="shared" si="88"/>
        <v>0</v>
      </c>
      <c r="P651" s="64">
        <f t="shared" si="93"/>
        <v>0</v>
      </c>
      <c r="Q651" s="65">
        <f t="shared" si="90"/>
        <v>364.49445116469883</v>
      </c>
    </row>
    <row r="652" spans="1:17" s="48" customFormat="1" ht="15" x14ac:dyDescent="0.2">
      <c r="A652" s="44"/>
      <c r="B652" s="45"/>
      <c r="C652" s="46"/>
      <c r="D652" s="46"/>
      <c r="E652" s="47"/>
      <c r="F652" s="47"/>
      <c r="G652" s="47"/>
      <c r="H652" s="47"/>
      <c r="I652" s="47"/>
      <c r="J652" s="53" t="str">
        <f t="shared" si="94"/>
        <v>no</v>
      </c>
      <c r="K652" s="64">
        <f t="shared" si="87"/>
        <v>0</v>
      </c>
      <c r="L652" s="64">
        <f t="shared" si="91"/>
        <v>0</v>
      </c>
      <c r="M652" s="64">
        <f t="shared" si="92"/>
        <v>0</v>
      </c>
      <c r="N652" s="65">
        <f t="shared" si="89"/>
        <v>386.5</v>
      </c>
      <c r="O652" s="64">
        <f t="shared" si="88"/>
        <v>0</v>
      </c>
      <c r="P652" s="64">
        <f t="shared" si="93"/>
        <v>0</v>
      </c>
      <c r="Q652" s="65">
        <f t="shared" si="90"/>
        <v>364.49445116469883</v>
      </c>
    </row>
    <row r="653" spans="1:17" s="48" customFormat="1" ht="15" x14ac:dyDescent="0.2">
      <c r="A653" s="44"/>
      <c r="B653" s="45"/>
      <c r="C653" s="46"/>
      <c r="D653" s="46"/>
      <c r="E653" s="47"/>
      <c r="F653" s="47"/>
      <c r="G653" s="47"/>
      <c r="H653" s="47"/>
      <c r="I653" s="47"/>
      <c r="J653" s="53" t="str">
        <f t="shared" si="94"/>
        <v>no</v>
      </c>
      <c r="K653" s="64">
        <f t="shared" si="87"/>
        <v>0</v>
      </c>
      <c r="L653" s="64">
        <f t="shared" si="91"/>
        <v>0</v>
      </c>
      <c r="M653" s="64">
        <f t="shared" si="92"/>
        <v>0</v>
      </c>
      <c r="N653" s="65">
        <f t="shared" si="89"/>
        <v>386.5</v>
      </c>
      <c r="O653" s="64">
        <f t="shared" si="88"/>
        <v>0</v>
      </c>
      <c r="P653" s="64">
        <f t="shared" si="93"/>
        <v>0</v>
      </c>
      <c r="Q653" s="65">
        <f t="shared" si="90"/>
        <v>364.49445116469883</v>
      </c>
    </row>
    <row r="654" spans="1:17" s="48" customFormat="1" ht="15" x14ac:dyDescent="0.2">
      <c r="A654" s="44"/>
      <c r="B654" s="45"/>
      <c r="C654" s="46"/>
      <c r="D654" s="46"/>
      <c r="E654" s="47"/>
      <c r="F654" s="47"/>
      <c r="G654" s="47"/>
      <c r="H654" s="47"/>
      <c r="I654" s="47"/>
      <c r="J654" s="53" t="str">
        <f t="shared" si="94"/>
        <v>no</v>
      </c>
      <c r="K654" s="64">
        <f t="shared" si="87"/>
        <v>0</v>
      </c>
      <c r="L654" s="64">
        <f t="shared" si="91"/>
        <v>0</v>
      </c>
      <c r="M654" s="64">
        <f t="shared" si="92"/>
        <v>0</v>
      </c>
      <c r="N654" s="65">
        <f t="shared" si="89"/>
        <v>386.5</v>
      </c>
      <c r="O654" s="64">
        <f t="shared" si="88"/>
        <v>0</v>
      </c>
      <c r="P654" s="64">
        <f t="shared" si="93"/>
        <v>0</v>
      </c>
      <c r="Q654" s="65">
        <f t="shared" si="90"/>
        <v>364.49445116469883</v>
      </c>
    </row>
    <row r="655" spans="1:17" s="48" customFormat="1" ht="15" x14ac:dyDescent="0.2">
      <c r="A655" s="44"/>
      <c r="B655" s="45"/>
      <c r="C655" s="46"/>
      <c r="D655" s="46"/>
      <c r="E655" s="47"/>
      <c r="F655" s="47"/>
      <c r="G655" s="47"/>
      <c r="H655" s="47"/>
      <c r="I655" s="47"/>
      <c r="J655" s="53" t="str">
        <f t="shared" si="94"/>
        <v>no</v>
      </c>
      <c r="K655" s="64">
        <f t="shared" ref="K655:K718" si="95">$E655*$C$4</f>
        <v>0</v>
      </c>
      <c r="L655" s="64">
        <f t="shared" si="91"/>
        <v>0</v>
      </c>
      <c r="M655" s="64">
        <f t="shared" si="92"/>
        <v>0</v>
      </c>
      <c r="N655" s="65">
        <f t="shared" si="89"/>
        <v>386.5</v>
      </c>
      <c r="O655" s="64">
        <f t="shared" ref="O655:O718" si="96">IF(J655="no",0,$E655*$C$5)</f>
        <v>0</v>
      </c>
      <c r="P655" s="64">
        <f t="shared" si="93"/>
        <v>0</v>
      </c>
      <c r="Q655" s="65">
        <f t="shared" si="90"/>
        <v>364.49445116469883</v>
      </c>
    </row>
    <row r="656" spans="1:17" s="48" customFormat="1" ht="15" x14ac:dyDescent="0.2">
      <c r="A656" s="44"/>
      <c r="B656" s="45"/>
      <c r="C656" s="46"/>
      <c r="D656" s="46"/>
      <c r="E656" s="47"/>
      <c r="F656" s="47"/>
      <c r="G656" s="47"/>
      <c r="H656" s="47"/>
      <c r="I656" s="47"/>
      <c r="J656" s="53" t="str">
        <f t="shared" si="94"/>
        <v>no</v>
      </c>
      <c r="K656" s="64">
        <f t="shared" si="95"/>
        <v>0</v>
      </c>
      <c r="L656" s="64">
        <f t="shared" si="91"/>
        <v>0</v>
      </c>
      <c r="M656" s="64">
        <f t="shared" si="92"/>
        <v>0</v>
      </c>
      <c r="N656" s="65">
        <f t="shared" si="89"/>
        <v>386.5</v>
      </c>
      <c r="O656" s="64">
        <f t="shared" si="96"/>
        <v>0</v>
      </c>
      <c r="P656" s="64">
        <f t="shared" si="93"/>
        <v>0</v>
      </c>
      <c r="Q656" s="65">
        <f t="shared" si="90"/>
        <v>364.49445116469883</v>
      </c>
    </row>
    <row r="657" spans="1:17" s="48" customFormat="1" ht="15" x14ac:dyDescent="0.2">
      <c r="A657" s="44"/>
      <c r="B657" s="45"/>
      <c r="C657" s="46"/>
      <c r="D657" s="46"/>
      <c r="E657" s="47"/>
      <c r="F657" s="47"/>
      <c r="G657" s="47"/>
      <c r="H657" s="47"/>
      <c r="I657" s="47"/>
      <c r="J657" s="53" t="str">
        <f t="shared" si="94"/>
        <v>no</v>
      </c>
      <c r="K657" s="64">
        <f t="shared" si="95"/>
        <v>0</v>
      </c>
      <c r="L657" s="64">
        <f t="shared" si="91"/>
        <v>0</v>
      </c>
      <c r="M657" s="64">
        <f t="shared" si="92"/>
        <v>0</v>
      </c>
      <c r="N657" s="65">
        <f t="shared" ref="N657:N720" si="97">L657+N656</f>
        <v>386.5</v>
      </c>
      <c r="O657" s="64">
        <f t="shared" si="96"/>
        <v>0</v>
      </c>
      <c r="P657" s="64">
        <f t="shared" si="93"/>
        <v>0</v>
      </c>
      <c r="Q657" s="65">
        <f t="shared" ref="Q657:Q720" si="98">Q656+P657</f>
        <v>364.49445116469883</v>
      </c>
    </row>
    <row r="658" spans="1:17" s="48" customFormat="1" ht="15" x14ac:dyDescent="0.2">
      <c r="A658" s="44"/>
      <c r="B658" s="45"/>
      <c r="C658" s="46"/>
      <c r="D658" s="46"/>
      <c r="E658" s="47"/>
      <c r="F658" s="47"/>
      <c r="G658" s="47"/>
      <c r="H658" s="47"/>
      <c r="I658" s="47"/>
      <c r="J658" s="53" t="str">
        <f t="shared" si="94"/>
        <v>no</v>
      </c>
      <c r="K658" s="64">
        <f t="shared" si="95"/>
        <v>0</v>
      </c>
      <c r="L658" s="64">
        <f t="shared" si="91"/>
        <v>0</v>
      </c>
      <c r="M658" s="64">
        <f t="shared" si="92"/>
        <v>0</v>
      </c>
      <c r="N658" s="65">
        <f t="shared" si="97"/>
        <v>386.5</v>
      </c>
      <c r="O658" s="64">
        <f t="shared" si="96"/>
        <v>0</v>
      </c>
      <c r="P658" s="64">
        <f t="shared" si="93"/>
        <v>0</v>
      </c>
      <c r="Q658" s="65">
        <f t="shared" si="98"/>
        <v>364.49445116469883</v>
      </c>
    </row>
    <row r="659" spans="1:17" s="48" customFormat="1" ht="15" x14ac:dyDescent="0.2">
      <c r="A659" s="44"/>
      <c r="B659" s="45"/>
      <c r="C659" s="46"/>
      <c r="D659" s="46"/>
      <c r="E659" s="47"/>
      <c r="F659" s="47"/>
      <c r="G659" s="47"/>
      <c r="H659" s="47"/>
      <c r="I659" s="47"/>
      <c r="J659" s="53" t="str">
        <f t="shared" si="94"/>
        <v>no</v>
      </c>
      <c r="K659" s="64">
        <f t="shared" si="95"/>
        <v>0</v>
      </c>
      <c r="L659" s="64">
        <f t="shared" si="91"/>
        <v>0</v>
      </c>
      <c r="M659" s="64">
        <f t="shared" si="92"/>
        <v>0</v>
      </c>
      <c r="N659" s="65">
        <f t="shared" si="97"/>
        <v>386.5</v>
      </c>
      <c r="O659" s="64">
        <f t="shared" si="96"/>
        <v>0</v>
      </c>
      <c r="P659" s="64">
        <f t="shared" si="93"/>
        <v>0</v>
      </c>
      <c r="Q659" s="65">
        <f t="shared" si="98"/>
        <v>364.49445116469883</v>
      </c>
    </row>
    <row r="660" spans="1:17" s="48" customFormat="1" ht="15" x14ac:dyDescent="0.2">
      <c r="A660" s="44"/>
      <c r="B660" s="45"/>
      <c r="C660" s="46"/>
      <c r="D660" s="46"/>
      <c r="E660" s="47"/>
      <c r="F660" s="47"/>
      <c r="G660" s="47"/>
      <c r="H660" s="47"/>
      <c r="I660" s="47"/>
      <c r="J660" s="53" t="str">
        <f t="shared" si="94"/>
        <v>no</v>
      </c>
      <c r="K660" s="64">
        <f t="shared" si="95"/>
        <v>0</v>
      </c>
      <c r="L660" s="64">
        <f t="shared" si="91"/>
        <v>0</v>
      </c>
      <c r="M660" s="64">
        <f t="shared" si="92"/>
        <v>0</v>
      </c>
      <c r="N660" s="65">
        <f t="shared" si="97"/>
        <v>386.5</v>
      </c>
      <c r="O660" s="64">
        <f t="shared" si="96"/>
        <v>0</v>
      </c>
      <c r="P660" s="64">
        <f t="shared" si="93"/>
        <v>0</v>
      </c>
      <c r="Q660" s="65">
        <f t="shared" si="98"/>
        <v>364.49445116469883</v>
      </c>
    </row>
    <row r="661" spans="1:17" s="48" customFormat="1" ht="15" x14ac:dyDescent="0.2">
      <c r="A661" s="44"/>
      <c r="B661" s="45"/>
      <c r="C661" s="46"/>
      <c r="D661" s="46"/>
      <c r="E661" s="47"/>
      <c r="F661" s="47"/>
      <c r="G661" s="47"/>
      <c r="H661" s="47"/>
      <c r="I661" s="47"/>
      <c r="J661" s="53" t="str">
        <f t="shared" si="94"/>
        <v>no</v>
      </c>
      <c r="K661" s="64">
        <f t="shared" si="95"/>
        <v>0</v>
      </c>
      <c r="L661" s="64">
        <f t="shared" si="91"/>
        <v>0</v>
      </c>
      <c r="M661" s="64">
        <f t="shared" si="92"/>
        <v>0</v>
      </c>
      <c r="N661" s="65">
        <f t="shared" si="97"/>
        <v>386.5</v>
      </c>
      <c r="O661" s="64">
        <f t="shared" si="96"/>
        <v>0</v>
      </c>
      <c r="P661" s="64">
        <f t="shared" si="93"/>
        <v>0</v>
      </c>
      <c r="Q661" s="65">
        <f t="shared" si="98"/>
        <v>364.49445116469883</v>
      </c>
    </row>
    <row r="662" spans="1:17" s="48" customFormat="1" ht="15" x14ac:dyDescent="0.2">
      <c r="A662" s="44"/>
      <c r="B662" s="45"/>
      <c r="C662" s="46"/>
      <c r="D662" s="46"/>
      <c r="E662" s="47"/>
      <c r="F662" s="47"/>
      <c r="G662" s="47"/>
      <c r="H662" s="47"/>
      <c r="I662" s="47"/>
      <c r="J662" s="53" t="str">
        <f t="shared" si="94"/>
        <v>no</v>
      </c>
      <c r="K662" s="64">
        <f t="shared" si="95"/>
        <v>0</v>
      </c>
      <c r="L662" s="64">
        <f t="shared" si="91"/>
        <v>0</v>
      </c>
      <c r="M662" s="64">
        <f t="shared" si="92"/>
        <v>0</v>
      </c>
      <c r="N662" s="65">
        <f t="shared" si="97"/>
        <v>386.5</v>
      </c>
      <c r="O662" s="64">
        <f t="shared" si="96"/>
        <v>0</v>
      </c>
      <c r="P662" s="64">
        <f t="shared" si="93"/>
        <v>0</v>
      </c>
      <c r="Q662" s="65">
        <f t="shared" si="98"/>
        <v>364.49445116469883</v>
      </c>
    </row>
    <row r="663" spans="1:17" s="48" customFormat="1" ht="15" x14ac:dyDescent="0.2">
      <c r="A663" s="44"/>
      <c r="B663" s="45"/>
      <c r="C663" s="46"/>
      <c r="D663" s="46"/>
      <c r="E663" s="47"/>
      <c r="F663" s="47"/>
      <c r="G663" s="47"/>
      <c r="H663" s="47"/>
      <c r="I663" s="47"/>
      <c r="J663" s="53" t="str">
        <f t="shared" si="94"/>
        <v>no</v>
      </c>
      <c r="K663" s="64">
        <f t="shared" si="95"/>
        <v>0</v>
      </c>
      <c r="L663" s="64">
        <f t="shared" si="91"/>
        <v>0</v>
      </c>
      <c r="M663" s="64">
        <f t="shared" si="92"/>
        <v>0</v>
      </c>
      <c r="N663" s="65">
        <f t="shared" si="97"/>
        <v>386.5</v>
      </c>
      <c r="O663" s="64">
        <f t="shared" si="96"/>
        <v>0</v>
      </c>
      <c r="P663" s="64">
        <f t="shared" si="93"/>
        <v>0</v>
      </c>
      <c r="Q663" s="65">
        <f t="shared" si="98"/>
        <v>364.49445116469883</v>
      </c>
    </row>
    <row r="664" spans="1:17" s="48" customFormat="1" ht="15" x14ac:dyDescent="0.2">
      <c r="A664" s="44"/>
      <c r="B664" s="45"/>
      <c r="C664" s="46"/>
      <c r="D664" s="46"/>
      <c r="E664" s="47"/>
      <c r="F664" s="47"/>
      <c r="G664" s="47"/>
      <c r="H664" s="47"/>
      <c r="I664" s="47"/>
      <c r="J664" s="53" t="str">
        <f t="shared" si="94"/>
        <v>no</v>
      </c>
      <c r="K664" s="64">
        <f t="shared" si="95"/>
        <v>0</v>
      </c>
      <c r="L664" s="64">
        <f t="shared" si="91"/>
        <v>0</v>
      </c>
      <c r="M664" s="64">
        <f t="shared" si="92"/>
        <v>0</v>
      </c>
      <c r="N664" s="65">
        <f t="shared" si="97"/>
        <v>386.5</v>
      </c>
      <c r="O664" s="64">
        <f t="shared" si="96"/>
        <v>0</v>
      </c>
      <c r="P664" s="64">
        <f t="shared" si="93"/>
        <v>0</v>
      </c>
      <c r="Q664" s="65">
        <f t="shared" si="98"/>
        <v>364.49445116469883</v>
      </c>
    </row>
    <row r="665" spans="1:17" s="48" customFormat="1" ht="15" x14ac:dyDescent="0.2">
      <c r="A665" s="44"/>
      <c r="B665" s="45"/>
      <c r="C665" s="46"/>
      <c r="D665" s="46"/>
      <c r="E665" s="47"/>
      <c r="F665" s="47"/>
      <c r="G665" s="47"/>
      <c r="H665" s="47"/>
      <c r="I665" s="47"/>
      <c r="J665" s="53" t="str">
        <f t="shared" si="94"/>
        <v>no</v>
      </c>
      <c r="K665" s="64">
        <f t="shared" si="95"/>
        <v>0</v>
      </c>
      <c r="L665" s="64">
        <f t="shared" si="91"/>
        <v>0</v>
      </c>
      <c r="M665" s="64">
        <f t="shared" si="92"/>
        <v>0</v>
      </c>
      <c r="N665" s="65">
        <f t="shared" si="97"/>
        <v>386.5</v>
      </c>
      <c r="O665" s="64">
        <f t="shared" si="96"/>
        <v>0</v>
      </c>
      <c r="P665" s="64">
        <f t="shared" si="93"/>
        <v>0</v>
      </c>
      <c r="Q665" s="65">
        <f t="shared" si="98"/>
        <v>364.49445116469883</v>
      </c>
    </row>
    <row r="666" spans="1:17" s="48" customFormat="1" ht="15" x14ac:dyDescent="0.2">
      <c r="A666" s="44"/>
      <c r="B666" s="45"/>
      <c r="C666" s="46"/>
      <c r="D666" s="46"/>
      <c r="E666" s="47"/>
      <c r="F666" s="47"/>
      <c r="G666" s="47"/>
      <c r="H666" s="47"/>
      <c r="I666" s="47"/>
      <c r="J666" s="53" t="str">
        <f t="shared" si="94"/>
        <v>no</v>
      </c>
      <c r="K666" s="64">
        <f t="shared" si="95"/>
        <v>0</v>
      </c>
      <c r="L666" s="64">
        <f t="shared" si="91"/>
        <v>0</v>
      </c>
      <c r="M666" s="64">
        <f t="shared" si="92"/>
        <v>0</v>
      </c>
      <c r="N666" s="65">
        <f t="shared" si="97"/>
        <v>386.5</v>
      </c>
      <c r="O666" s="64">
        <f t="shared" si="96"/>
        <v>0</v>
      </c>
      <c r="P666" s="64">
        <f t="shared" si="93"/>
        <v>0</v>
      </c>
      <c r="Q666" s="65">
        <f t="shared" si="98"/>
        <v>364.49445116469883</v>
      </c>
    </row>
    <row r="667" spans="1:17" s="48" customFormat="1" ht="15" x14ac:dyDescent="0.2">
      <c r="A667" s="44"/>
      <c r="B667" s="45"/>
      <c r="C667" s="46"/>
      <c r="D667" s="46"/>
      <c r="E667" s="47"/>
      <c r="F667" s="47"/>
      <c r="G667" s="47"/>
      <c r="H667" s="47"/>
      <c r="I667" s="47"/>
      <c r="J667" s="53" t="str">
        <f t="shared" si="94"/>
        <v>no</v>
      </c>
      <c r="K667" s="64">
        <f t="shared" si="95"/>
        <v>0</v>
      </c>
      <c r="L667" s="64">
        <f t="shared" si="91"/>
        <v>0</v>
      </c>
      <c r="M667" s="64">
        <f t="shared" si="92"/>
        <v>0</v>
      </c>
      <c r="N667" s="65">
        <f t="shared" si="97"/>
        <v>386.5</v>
      </c>
      <c r="O667" s="64">
        <f t="shared" si="96"/>
        <v>0</v>
      </c>
      <c r="P667" s="64">
        <f t="shared" si="93"/>
        <v>0</v>
      </c>
      <c r="Q667" s="65">
        <f t="shared" si="98"/>
        <v>364.49445116469883</v>
      </c>
    </row>
    <row r="668" spans="1:17" s="48" customFormat="1" ht="15" x14ac:dyDescent="0.2">
      <c r="A668" s="44"/>
      <c r="B668" s="45"/>
      <c r="C668" s="46"/>
      <c r="D668" s="46"/>
      <c r="E668" s="47"/>
      <c r="F668" s="47"/>
      <c r="G668" s="47"/>
      <c r="H668" s="47"/>
      <c r="I668" s="47"/>
      <c r="J668" s="53" t="str">
        <f t="shared" si="94"/>
        <v>no</v>
      </c>
      <c r="K668" s="64">
        <f t="shared" si="95"/>
        <v>0</v>
      </c>
      <c r="L668" s="64">
        <f t="shared" si="91"/>
        <v>0</v>
      </c>
      <c r="M668" s="64">
        <f t="shared" si="92"/>
        <v>0</v>
      </c>
      <c r="N668" s="65">
        <f t="shared" si="97"/>
        <v>386.5</v>
      </c>
      <c r="O668" s="64">
        <f t="shared" si="96"/>
        <v>0</v>
      </c>
      <c r="P668" s="64">
        <f t="shared" si="93"/>
        <v>0</v>
      </c>
      <c r="Q668" s="65">
        <f t="shared" si="98"/>
        <v>364.49445116469883</v>
      </c>
    </row>
    <row r="669" spans="1:17" s="48" customFormat="1" ht="15" x14ac:dyDescent="0.2">
      <c r="A669" s="44"/>
      <c r="B669" s="45"/>
      <c r="C669" s="46"/>
      <c r="D669" s="46"/>
      <c r="E669" s="47"/>
      <c r="F669" s="47"/>
      <c r="G669" s="47"/>
      <c r="H669" s="47"/>
      <c r="I669" s="47"/>
      <c r="J669" s="53" t="str">
        <f t="shared" si="94"/>
        <v>no</v>
      </c>
      <c r="K669" s="64">
        <f t="shared" si="95"/>
        <v>0</v>
      </c>
      <c r="L669" s="64">
        <f t="shared" si="91"/>
        <v>0</v>
      </c>
      <c r="M669" s="64">
        <f t="shared" si="92"/>
        <v>0</v>
      </c>
      <c r="N669" s="65">
        <f t="shared" si="97"/>
        <v>386.5</v>
      </c>
      <c r="O669" s="64">
        <f t="shared" si="96"/>
        <v>0</v>
      </c>
      <c r="P669" s="64">
        <f t="shared" si="93"/>
        <v>0</v>
      </c>
      <c r="Q669" s="65">
        <f t="shared" si="98"/>
        <v>364.49445116469883</v>
      </c>
    </row>
    <row r="670" spans="1:17" s="48" customFormat="1" ht="15" x14ac:dyDescent="0.2">
      <c r="A670" s="44"/>
      <c r="B670" s="45"/>
      <c r="C670" s="46"/>
      <c r="D670" s="46"/>
      <c r="E670" s="47"/>
      <c r="F670" s="47"/>
      <c r="G670" s="47"/>
      <c r="H670" s="47"/>
      <c r="I670" s="47"/>
      <c r="J670" s="53" t="str">
        <f t="shared" si="94"/>
        <v>no</v>
      </c>
      <c r="K670" s="64">
        <f t="shared" si="95"/>
        <v>0</v>
      </c>
      <c r="L670" s="64">
        <f t="shared" si="91"/>
        <v>0</v>
      </c>
      <c r="M670" s="64">
        <f t="shared" si="92"/>
        <v>0</v>
      </c>
      <c r="N670" s="65">
        <f t="shared" si="97"/>
        <v>386.5</v>
      </c>
      <c r="O670" s="64">
        <f t="shared" si="96"/>
        <v>0</v>
      </c>
      <c r="P670" s="64">
        <f t="shared" si="93"/>
        <v>0</v>
      </c>
      <c r="Q670" s="65">
        <f t="shared" si="98"/>
        <v>364.49445116469883</v>
      </c>
    </row>
    <row r="671" spans="1:17" s="48" customFormat="1" ht="15" x14ac:dyDescent="0.2">
      <c r="A671" s="44"/>
      <c r="B671" s="45"/>
      <c r="C671" s="46"/>
      <c r="D671" s="46"/>
      <c r="E671" s="47"/>
      <c r="F671" s="47"/>
      <c r="G671" s="47"/>
      <c r="H671" s="47"/>
      <c r="I671" s="47"/>
      <c r="J671" s="53" t="str">
        <f t="shared" si="94"/>
        <v>no</v>
      </c>
      <c r="K671" s="64">
        <f t="shared" si="95"/>
        <v>0</v>
      </c>
      <c r="L671" s="64">
        <f t="shared" si="91"/>
        <v>0</v>
      </c>
      <c r="M671" s="64">
        <f t="shared" si="92"/>
        <v>0</v>
      </c>
      <c r="N671" s="65">
        <f t="shared" si="97"/>
        <v>386.5</v>
      </c>
      <c r="O671" s="64">
        <f t="shared" si="96"/>
        <v>0</v>
      </c>
      <c r="P671" s="64">
        <f t="shared" si="93"/>
        <v>0</v>
      </c>
      <c r="Q671" s="65">
        <f t="shared" si="98"/>
        <v>364.49445116469883</v>
      </c>
    </row>
    <row r="672" spans="1:17" s="48" customFormat="1" ht="15" x14ac:dyDescent="0.2">
      <c r="A672" s="44"/>
      <c r="B672" s="45"/>
      <c r="C672" s="46"/>
      <c r="D672" s="46"/>
      <c r="E672" s="47"/>
      <c r="F672" s="47"/>
      <c r="G672" s="47"/>
      <c r="H672" s="47"/>
      <c r="I672" s="47"/>
      <c r="J672" s="53" t="str">
        <f t="shared" si="94"/>
        <v>no</v>
      </c>
      <c r="K672" s="64">
        <f t="shared" si="95"/>
        <v>0</v>
      </c>
      <c r="L672" s="64">
        <f t="shared" si="91"/>
        <v>0</v>
      </c>
      <c r="M672" s="64">
        <f t="shared" si="92"/>
        <v>0</v>
      </c>
      <c r="N672" s="65">
        <f t="shared" si="97"/>
        <v>386.5</v>
      </c>
      <c r="O672" s="64">
        <f t="shared" si="96"/>
        <v>0</v>
      </c>
      <c r="P672" s="64">
        <f t="shared" si="93"/>
        <v>0</v>
      </c>
      <c r="Q672" s="65">
        <f t="shared" si="98"/>
        <v>364.49445116469883</v>
      </c>
    </row>
    <row r="673" spans="1:17" s="48" customFormat="1" ht="15" x14ac:dyDescent="0.2">
      <c r="A673" s="44"/>
      <c r="B673" s="45"/>
      <c r="C673" s="46"/>
      <c r="D673" s="46"/>
      <c r="E673" s="47"/>
      <c r="F673" s="47"/>
      <c r="G673" s="47"/>
      <c r="H673" s="47"/>
      <c r="I673" s="47"/>
      <c r="J673" s="53" t="str">
        <f t="shared" si="94"/>
        <v>no</v>
      </c>
      <c r="K673" s="64">
        <f t="shared" si="95"/>
        <v>0</v>
      </c>
      <c r="L673" s="64">
        <f t="shared" si="91"/>
        <v>0</v>
      </c>
      <c r="M673" s="64">
        <f t="shared" si="92"/>
        <v>0</v>
      </c>
      <c r="N673" s="65">
        <f t="shared" si="97"/>
        <v>386.5</v>
      </c>
      <c r="O673" s="64">
        <f t="shared" si="96"/>
        <v>0</v>
      </c>
      <c r="P673" s="64">
        <f t="shared" si="93"/>
        <v>0</v>
      </c>
      <c r="Q673" s="65">
        <f t="shared" si="98"/>
        <v>364.49445116469883</v>
      </c>
    </row>
    <row r="674" spans="1:17" s="48" customFormat="1" ht="15" x14ac:dyDescent="0.2">
      <c r="A674" s="44"/>
      <c r="B674" s="45"/>
      <c r="C674" s="46"/>
      <c r="D674" s="46"/>
      <c r="E674" s="47"/>
      <c r="F674" s="47"/>
      <c r="G674" s="47"/>
      <c r="H674" s="47"/>
      <c r="I674" s="47"/>
      <c r="J674" s="53" t="str">
        <f t="shared" si="94"/>
        <v>no</v>
      </c>
      <c r="K674" s="64">
        <f t="shared" si="95"/>
        <v>0</v>
      </c>
      <c r="L674" s="64">
        <f t="shared" si="91"/>
        <v>0</v>
      </c>
      <c r="M674" s="64">
        <f t="shared" si="92"/>
        <v>0</v>
      </c>
      <c r="N674" s="65">
        <f t="shared" si="97"/>
        <v>386.5</v>
      </c>
      <c r="O674" s="64">
        <f t="shared" si="96"/>
        <v>0</v>
      </c>
      <c r="P674" s="64">
        <f t="shared" si="93"/>
        <v>0</v>
      </c>
      <c r="Q674" s="65">
        <f t="shared" si="98"/>
        <v>364.49445116469883</v>
      </c>
    </row>
    <row r="675" spans="1:17" s="48" customFormat="1" ht="15" x14ac:dyDescent="0.2">
      <c r="A675" s="44"/>
      <c r="B675" s="45"/>
      <c r="C675" s="46"/>
      <c r="D675" s="46"/>
      <c r="E675" s="47"/>
      <c r="F675" s="47"/>
      <c r="G675" s="47"/>
      <c r="H675" s="47"/>
      <c r="I675" s="47"/>
      <c r="J675" s="53" t="str">
        <f t="shared" si="94"/>
        <v>no</v>
      </c>
      <c r="K675" s="64">
        <f t="shared" si="95"/>
        <v>0</v>
      </c>
      <c r="L675" s="64">
        <f t="shared" si="91"/>
        <v>0</v>
      </c>
      <c r="M675" s="64">
        <f t="shared" si="92"/>
        <v>0</v>
      </c>
      <c r="N675" s="65">
        <f t="shared" si="97"/>
        <v>386.5</v>
      </c>
      <c r="O675" s="64">
        <f t="shared" si="96"/>
        <v>0</v>
      </c>
      <c r="P675" s="64">
        <f t="shared" si="93"/>
        <v>0</v>
      </c>
      <c r="Q675" s="65">
        <f t="shared" si="98"/>
        <v>364.49445116469883</v>
      </c>
    </row>
    <row r="676" spans="1:17" s="48" customFormat="1" ht="15" x14ac:dyDescent="0.2">
      <c r="A676" s="44"/>
      <c r="B676" s="45"/>
      <c r="C676" s="46"/>
      <c r="D676" s="46"/>
      <c r="E676" s="47"/>
      <c r="F676" s="47"/>
      <c r="G676" s="47"/>
      <c r="H676" s="47"/>
      <c r="I676" s="47"/>
      <c r="J676" s="53" t="str">
        <f t="shared" si="94"/>
        <v>no</v>
      </c>
      <c r="K676" s="64">
        <f t="shared" si="95"/>
        <v>0</v>
      </c>
      <c r="L676" s="64">
        <f t="shared" si="91"/>
        <v>0</v>
      </c>
      <c r="M676" s="64">
        <f t="shared" si="92"/>
        <v>0</v>
      </c>
      <c r="N676" s="65">
        <f t="shared" si="97"/>
        <v>386.5</v>
      </c>
      <c r="O676" s="64">
        <f t="shared" si="96"/>
        <v>0</v>
      </c>
      <c r="P676" s="64">
        <f t="shared" si="93"/>
        <v>0</v>
      </c>
      <c r="Q676" s="65">
        <f t="shared" si="98"/>
        <v>364.49445116469883</v>
      </c>
    </row>
    <row r="677" spans="1:17" s="48" customFormat="1" ht="15" x14ac:dyDescent="0.2">
      <c r="A677" s="44"/>
      <c r="B677" s="45"/>
      <c r="C677" s="46"/>
      <c r="D677" s="46"/>
      <c r="E677" s="47"/>
      <c r="F677" s="47"/>
      <c r="G677" s="47"/>
      <c r="H677" s="47"/>
      <c r="I677" s="47"/>
      <c r="J677" s="53" t="str">
        <f t="shared" si="94"/>
        <v>no</v>
      </c>
      <c r="K677" s="64">
        <f t="shared" si="95"/>
        <v>0</v>
      </c>
      <c r="L677" s="64">
        <f t="shared" si="91"/>
        <v>0</v>
      </c>
      <c r="M677" s="64">
        <f t="shared" si="92"/>
        <v>0</v>
      </c>
      <c r="N677" s="65">
        <f t="shared" si="97"/>
        <v>386.5</v>
      </c>
      <c r="O677" s="64">
        <f t="shared" si="96"/>
        <v>0</v>
      </c>
      <c r="P677" s="64">
        <f t="shared" si="93"/>
        <v>0</v>
      </c>
      <c r="Q677" s="65">
        <f t="shared" si="98"/>
        <v>364.49445116469883</v>
      </c>
    </row>
    <row r="678" spans="1:17" s="48" customFormat="1" ht="15" x14ac:dyDescent="0.2">
      <c r="A678" s="44"/>
      <c r="B678" s="45"/>
      <c r="C678" s="46"/>
      <c r="D678" s="46"/>
      <c r="E678" s="47"/>
      <c r="F678" s="47"/>
      <c r="G678" s="47"/>
      <c r="H678" s="47"/>
      <c r="I678" s="47"/>
      <c r="J678" s="53" t="str">
        <f t="shared" si="94"/>
        <v>no</v>
      </c>
      <c r="K678" s="64">
        <f t="shared" si="95"/>
        <v>0</v>
      </c>
      <c r="L678" s="64">
        <f t="shared" si="91"/>
        <v>0</v>
      </c>
      <c r="M678" s="64">
        <f t="shared" si="92"/>
        <v>0</v>
      </c>
      <c r="N678" s="65">
        <f t="shared" si="97"/>
        <v>386.5</v>
      </c>
      <c r="O678" s="64">
        <f t="shared" si="96"/>
        <v>0</v>
      </c>
      <c r="P678" s="64">
        <f t="shared" si="93"/>
        <v>0</v>
      </c>
      <c r="Q678" s="65">
        <f t="shared" si="98"/>
        <v>364.49445116469883</v>
      </c>
    </row>
    <row r="679" spans="1:17" s="48" customFormat="1" ht="15" x14ac:dyDescent="0.2">
      <c r="A679" s="44"/>
      <c r="B679" s="45"/>
      <c r="C679" s="46"/>
      <c r="D679" s="46"/>
      <c r="E679" s="47"/>
      <c r="F679" s="47"/>
      <c r="G679" s="47"/>
      <c r="H679" s="47"/>
      <c r="I679" s="47"/>
      <c r="J679" s="53" t="str">
        <f t="shared" si="94"/>
        <v>no</v>
      </c>
      <c r="K679" s="64">
        <f t="shared" si="95"/>
        <v>0</v>
      </c>
      <c r="L679" s="64">
        <f t="shared" si="91"/>
        <v>0</v>
      </c>
      <c r="M679" s="64">
        <f t="shared" si="92"/>
        <v>0</v>
      </c>
      <c r="N679" s="65">
        <f t="shared" si="97"/>
        <v>386.5</v>
      </c>
      <c r="O679" s="64">
        <f t="shared" si="96"/>
        <v>0</v>
      </c>
      <c r="P679" s="64">
        <f t="shared" si="93"/>
        <v>0</v>
      </c>
      <c r="Q679" s="65">
        <f t="shared" si="98"/>
        <v>364.49445116469883</v>
      </c>
    </row>
    <row r="680" spans="1:17" s="48" customFormat="1" ht="15" x14ac:dyDescent="0.2">
      <c r="A680" s="44"/>
      <c r="B680" s="45"/>
      <c r="C680" s="46"/>
      <c r="D680" s="46"/>
      <c r="E680" s="47"/>
      <c r="F680" s="47"/>
      <c r="G680" s="47"/>
      <c r="H680" s="47"/>
      <c r="I680" s="47"/>
      <c r="J680" s="53" t="str">
        <f t="shared" si="94"/>
        <v>no</v>
      </c>
      <c r="K680" s="64">
        <f t="shared" si="95"/>
        <v>0</v>
      </c>
      <c r="L680" s="64">
        <f t="shared" si="91"/>
        <v>0</v>
      </c>
      <c r="M680" s="64">
        <f t="shared" si="92"/>
        <v>0</v>
      </c>
      <c r="N680" s="65">
        <f t="shared" si="97"/>
        <v>386.5</v>
      </c>
      <c r="O680" s="64">
        <f t="shared" si="96"/>
        <v>0</v>
      </c>
      <c r="P680" s="64">
        <f t="shared" si="93"/>
        <v>0</v>
      </c>
      <c r="Q680" s="65">
        <f t="shared" si="98"/>
        <v>364.49445116469883</v>
      </c>
    </row>
    <row r="681" spans="1:17" s="48" customFormat="1" ht="15" x14ac:dyDescent="0.2">
      <c r="A681" s="44"/>
      <c r="B681" s="45"/>
      <c r="C681" s="46"/>
      <c r="D681" s="46"/>
      <c r="E681" s="47"/>
      <c r="F681" s="47"/>
      <c r="G681" s="47"/>
      <c r="H681" s="47"/>
      <c r="I681" s="47"/>
      <c r="J681" s="53" t="str">
        <f t="shared" si="94"/>
        <v>no</v>
      </c>
      <c r="K681" s="64">
        <f t="shared" si="95"/>
        <v>0</v>
      </c>
      <c r="L681" s="64">
        <f t="shared" si="91"/>
        <v>0</v>
      </c>
      <c r="M681" s="64">
        <f t="shared" si="92"/>
        <v>0</v>
      </c>
      <c r="N681" s="65">
        <f t="shared" si="97"/>
        <v>386.5</v>
      </c>
      <c r="O681" s="64">
        <f t="shared" si="96"/>
        <v>0</v>
      </c>
      <c r="P681" s="64">
        <f t="shared" si="93"/>
        <v>0</v>
      </c>
      <c r="Q681" s="65">
        <f t="shared" si="98"/>
        <v>364.49445116469883</v>
      </c>
    </row>
    <row r="682" spans="1:17" s="48" customFormat="1" ht="15" x14ac:dyDescent="0.2">
      <c r="A682" s="44"/>
      <c r="B682" s="45"/>
      <c r="C682" s="46"/>
      <c r="D682" s="46"/>
      <c r="E682" s="47"/>
      <c r="F682" s="47"/>
      <c r="G682" s="47"/>
      <c r="H682" s="47"/>
      <c r="I682" s="47"/>
      <c r="J682" s="53" t="str">
        <f t="shared" si="94"/>
        <v>no</v>
      </c>
      <c r="K682" s="64">
        <f t="shared" si="95"/>
        <v>0</v>
      </c>
      <c r="L682" s="64">
        <f t="shared" si="91"/>
        <v>0</v>
      </c>
      <c r="M682" s="64">
        <f t="shared" si="92"/>
        <v>0</v>
      </c>
      <c r="N682" s="65">
        <f t="shared" si="97"/>
        <v>386.5</v>
      </c>
      <c r="O682" s="64">
        <f t="shared" si="96"/>
        <v>0</v>
      </c>
      <c r="P682" s="64">
        <f t="shared" si="93"/>
        <v>0</v>
      </c>
      <c r="Q682" s="65">
        <f t="shared" si="98"/>
        <v>364.49445116469883</v>
      </c>
    </row>
    <row r="683" spans="1:17" s="48" customFormat="1" ht="15" x14ac:dyDescent="0.2">
      <c r="A683" s="44"/>
      <c r="B683" s="45"/>
      <c r="C683" s="46"/>
      <c r="D683" s="46"/>
      <c r="E683" s="47"/>
      <c r="F683" s="47"/>
      <c r="G683" s="47"/>
      <c r="H683" s="47"/>
      <c r="I683" s="47"/>
      <c r="J683" s="53" t="str">
        <f t="shared" si="94"/>
        <v>no</v>
      </c>
      <c r="K683" s="64">
        <f t="shared" si="95"/>
        <v>0</v>
      </c>
      <c r="L683" s="64">
        <f t="shared" si="91"/>
        <v>0</v>
      </c>
      <c r="M683" s="64">
        <f t="shared" si="92"/>
        <v>0</v>
      </c>
      <c r="N683" s="65">
        <f t="shared" si="97"/>
        <v>386.5</v>
      </c>
      <c r="O683" s="64">
        <f t="shared" si="96"/>
        <v>0</v>
      </c>
      <c r="P683" s="64">
        <f t="shared" si="93"/>
        <v>0</v>
      </c>
      <c r="Q683" s="65">
        <f t="shared" si="98"/>
        <v>364.49445116469883</v>
      </c>
    </row>
    <row r="684" spans="1:17" s="48" customFormat="1" ht="15" x14ac:dyDescent="0.2">
      <c r="A684" s="44"/>
      <c r="B684" s="45"/>
      <c r="C684" s="46"/>
      <c r="D684" s="46"/>
      <c r="E684" s="47"/>
      <c r="F684" s="47"/>
      <c r="G684" s="47"/>
      <c r="H684" s="47"/>
      <c r="I684" s="47"/>
      <c r="J684" s="53" t="str">
        <f t="shared" si="94"/>
        <v>no</v>
      </c>
      <c r="K684" s="64">
        <f t="shared" si="95"/>
        <v>0</v>
      </c>
      <c r="L684" s="64">
        <f t="shared" si="91"/>
        <v>0</v>
      </c>
      <c r="M684" s="64">
        <f t="shared" si="92"/>
        <v>0</v>
      </c>
      <c r="N684" s="65">
        <f t="shared" si="97"/>
        <v>386.5</v>
      </c>
      <c r="O684" s="64">
        <f t="shared" si="96"/>
        <v>0</v>
      </c>
      <c r="P684" s="64">
        <f t="shared" si="93"/>
        <v>0</v>
      </c>
      <c r="Q684" s="65">
        <f t="shared" si="98"/>
        <v>364.49445116469883</v>
      </c>
    </row>
    <row r="685" spans="1:17" s="48" customFormat="1" ht="15" x14ac:dyDescent="0.2">
      <c r="A685" s="44"/>
      <c r="B685" s="45"/>
      <c r="C685" s="46"/>
      <c r="D685" s="46"/>
      <c r="E685" s="47"/>
      <c r="F685" s="47"/>
      <c r="G685" s="47"/>
      <c r="H685" s="47"/>
      <c r="I685" s="47"/>
      <c r="J685" s="53" t="str">
        <f t="shared" si="94"/>
        <v>no</v>
      </c>
      <c r="K685" s="64">
        <f t="shared" si="95"/>
        <v>0</v>
      </c>
      <c r="L685" s="64">
        <f t="shared" si="91"/>
        <v>0</v>
      </c>
      <c r="M685" s="64">
        <f t="shared" si="92"/>
        <v>0</v>
      </c>
      <c r="N685" s="65">
        <f t="shared" si="97"/>
        <v>386.5</v>
      </c>
      <c r="O685" s="64">
        <f t="shared" si="96"/>
        <v>0</v>
      </c>
      <c r="P685" s="64">
        <f t="shared" si="93"/>
        <v>0</v>
      </c>
      <c r="Q685" s="65">
        <f t="shared" si="98"/>
        <v>364.49445116469883</v>
      </c>
    </row>
    <row r="686" spans="1:17" s="48" customFormat="1" ht="15" x14ac:dyDescent="0.2">
      <c r="A686" s="44"/>
      <c r="B686" s="45"/>
      <c r="C686" s="46"/>
      <c r="D686" s="46"/>
      <c r="E686" s="47"/>
      <c r="F686" s="47"/>
      <c r="G686" s="47"/>
      <c r="H686" s="47"/>
      <c r="I686" s="47"/>
      <c r="J686" s="53" t="str">
        <f t="shared" si="94"/>
        <v>no</v>
      </c>
      <c r="K686" s="64">
        <f t="shared" si="95"/>
        <v>0</v>
      </c>
      <c r="L686" s="64">
        <f t="shared" si="91"/>
        <v>0</v>
      </c>
      <c r="M686" s="64">
        <f t="shared" si="92"/>
        <v>0</v>
      </c>
      <c r="N686" s="65">
        <f t="shared" si="97"/>
        <v>386.5</v>
      </c>
      <c r="O686" s="64">
        <f t="shared" si="96"/>
        <v>0</v>
      </c>
      <c r="P686" s="64">
        <f t="shared" si="93"/>
        <v>0</v>
      </c>
      <c r="Q686" s="65">
        <f t="shared" si="98"/>
        <v>364.49445116469883</v>
      </c>
    </row>
    <row r="687" spans="1:17" s="48" customFormat="1" ht="15" x14ac:dyDescent="0.2">
      <c r="A687" s="44"/>
      <c r="B687" s="45"/>
      <c r="C687" s="46"/>
      <c r="D687" s="46"/>
      <c r="E687" s="47"/>
      <c r="F687" s="47"/>
      <c r="G687" s="47"/>
      <c r="H687" s="47"/>
      <c r="I687" s="47"/>
      <c r="J687" s="53" t="str">
        <f t="shared" si="94"/>
        <v>no</v>
      </c>
      <c r="K687" s="64">
        <f t="shared" si="95"/>
        <v>0</v>
      </c>
      <c r="L687" s="64">
        <f t="shared" si="91"/>
        <v>0</v>
      </c>
      <c r="M687" s="64">
        <f t="shared" si="92"/>
        <v>0</v>
      </c>
      <c r="N687" s="65">
        <f t="shared" si="97"/>
        <v>386.5</v>
      </c>
      <c r="O687" s="64">
        <f t="shared" si="96"/>
        <v>0</v>
      </c>
      <c r="P687" s="64">
        <f t="shared" si="93"/>
        <v>0</v>
      </c>
      <c r="Q687" s="65">
        <f t="shared" si="98"/>
        <v>364.49445116469883</v>
      </c>
    </row>
    <row r="688" spans="1:17" s="48" customFormat="1" ht="15" x14ac:dyDescent="0.2">
      <c r="A688" s="44"/>
      <c r="B688" s="45"/>
      <c r="C688" s="46"/>
      <c r="D688" s="46"/>
      <c r="E688" s="47"/>
      <c r="F688" s="47"/>
      <c r="G688" s="47"/>
      <c r="H688" s="47"/>
      <c r="I688" s="47"/>
      <c r="J688" s="53" t="str">
        <f t="shared" si="94"/>
        <v>no</v>
      </c>
      <c r="K688" s="64">
        <f t="shared" si="95"/>
        <v>0</v>
      </c>
      <c r="L688" s="64">
        <f t="shared" si="91"/>
        <v>0</v>
      </c>
      <c r="M688" s="64">
        <f t="shared" si="92"/>
        <v>0</v>
      </c>
      <c r="N688" s="65">
        <f t="shared" si="97"/>
        <v>386.5</v>
      </c>
      <c r="O688" s="64">
        <f t="shared" si="96"/>
        <v>0</v>
      </c>
      <c r="P688" s="64">
        <f t="shared" si="93"/>
        <v>0</v>
      </c>
      <c r="Q688" s="65">
        <f t="shared" si="98"/>
        <v>364.49445116469883</v>
      </c>
    </row>
    <row r="689" spans="1:17" s="48" customFormat="1" ht="15" x14ac:dyDescent="0.2">
      <c r="A689" s="44"/>
      <c r="B689" s="45"/>
      <c r="C689" s="46"/>
      <c r="D689" s="46"/>
      <c r="E689" s="47"/>
      <c r="F689" s="47"/>
      <c r="G689" s="47"/>
      <c r="H689" s="47"/>
      <c r="I689" s="47"/>
      <c r="J689" s="53" t="str">
        <f t="shared" si="94"/>
        <v>no</v>
      </c>
      <c r="K689" s="64">
        <f t="shared" si="95"/>
        <v>0</v>
      </c>
      <c r="L689" s="64">
        <f t="shared" si="91"/>
        <v>0</v>
      </c>
      <c r="M689" s="64">
        <f t="shared" si="92"/>
        <v>0</v>
      </c>
      <c r="N689" s="65">
        <f t="shared" si="97"/>
        <v>386.5</v>
      </c>
      <c r="O689" s="64">
        <f t="shared" si="96"/>
        <v>0</v>
      </c>
      <c r="P689" s="64">
        <f t="shared" si="93"/>
        <v>0</v>
      </c>
      <c r="Q689" s="65">
        <f t="shared" si="98"/>
        <v>364.49445116469883</v>
      </c>
    </row>
    <row r="690" spans="1:17" s="48" customFormat="1" ht="15" x14ac:dyDescent="0.2">
      <c r="A690" s="44"/>
      <c r="B690" s="45"/>
      <c r="C690" s="46"/>
      <c r="D690" s="46"/>
      <c r="E690" s="47"/>
      <c r="F690" s="47"/>
      <c r="G690" s="47"/>
      <c r="H690" s="47"/>
      <c r="I690" s="47"/>
      <c r="J690" s="53" t="str">
        <f t="shared" si="94"/>
        <v>no</v>
      </c>
      <c r="K690" s="64">
        <f t="shared" si="95"/>
        <v>0</v>
      </c>
      <c r="L690" s="64">
        <f t="shared" si="91"/>
        <v>0</v>
      </c>
      <c r="M690" s="64">
        <f t="shared" si="92"/>
        <v>0</v>
      </c>
      <c r="N690" s="65">
        <f t="shared" si="97"/>
        <v>386.5</v>
      </c>
      <c r="O690" s="64">
        <f t="shared" si="96"/>
        <v>0</v>
      </c>
      <c r="P690" s="64">
        <f t="shared" si="93"/>
        <v>0</v>
      </c>
      <c r="Q690" s="65">
        <f t="shared" si="98"/>
        <v>364.49445116469883</v>
      </c>
    </row>
    <row r="691" spans="1:17" s="48" customFormat="1" ht="15" x14ac:dyDescent="0.2">
      <c r="A691" s="44"/>
      <c r="B691" s="45"/>
      <c r="C691" s="46"/>
      <c r="D691" s="46"/>
      <c r="E691" s="47"/>
      <c r="F691" s="47"/>
      <c r="G691" s="47"/>
      <c r="H691" s="47"/>
      <c r="I691" s="47"/>
      <c r="J691" s="53" t="str">
        <f t="shared" si="94"/>
        <v>no</v>
      </c>
      <c r="K691" s="64">
        <f t="shared" si="95"/>
        <v>0</v>
      </c>
      <c r="L691" s="64">
        <f t="shared" si="91"/>
        <v>0</v>
      </c>
      <c r="M691" s="64">
        <f t="shared" si="92"/>
        <v>0</v>
      </c>
      <c r="N691" s="65">
        <f t="shared" si="97"/>
        <v>386.5</v>
      </c>
      <c r="O691" s="64">
        <f t="shared" si="96"/>
        <v>0</v>
      </c>
      <c r="P691" s="64">
        <f t="shared" si="93"/>
        <v>0</v>
      </c>
      <c r="Q691" s="65">
        <f t="shared" si="98"/>
        <v>364.49445116469883</v>
      </c>
    </row>
    <row r="692" spans="1:17" s="48" customFormat="1" ht="15" x14ac:dyDescent="0.2">
      <c r="A692" s="44"/>
      <c r="B692" s="45"/>
      <c r="C692" s="46"/>
      <c r="D692" s="46"/>
      <c r="E692" s="47"/>
      <c r="F692" s="47"/>
      <c r="G692" s="47"/>
      <c r="H692" s="47"/>
      <c r="I692" s="47"/>
      <c r="J692" s="53" t="str">
        <f t="shared" si="94"/>
        <v>no</v>
      </c>
      <c r="K692" s="64">
        <f t="shared" si="95"/>
        <v>0</v>
      </c>
      <c r="L692" s="64">
        <f t="shared" si="91"/>
        <v>0</v>
      </c>
      <c r="M692" s="64">
        <f t="shared" si="92"/>
        <v>0</v>
      </c>
      <c r="N692" s="65">
        <f t="shared" si="97"/>
        <v>386.5</v>
      </c>
      <c r="O692" s="64">
        <f t="shared" si="96"/>
        <v>0</v>
      </c>
      <c r="P692" s="64">
        <f t="shared" si="93"/>
        <v>0</v>
      </c>
      <c r="Q692" s="65">
        <f t="shared" si="98"/>
        <v>364.49445116469883</v>
      </c>
    </row>
    <row r="693" spans="1:17" s="48" customFormat="1" ht="15" x14ac:dyDescent="0.2">
      <c r="A693" s="44"/>
      <c r="B693" s="45"/>
      <c r="C693" s="46"/>
      <c r="D693" s="46"/>
      <c r="E693" s="47"/>
      <c r="F693" s="47"/>
      <c r="G693" s="47"/>
      <c r="H693" s="47"/>
      <c r="I693" s="47"/>
      <c r="J693" s="53" t="str">
        <f t="shared" si="94"/>
        <v>no</v>
      </c>
      <c r="K693" s="64">
        <f t="shared" si="95"/>
        <v>0</v>
      </c>
      <c r="L693" s="64">
        <f t="shared" si="91"/>
        <v>0</v>
      </c>
      <c r="M693" s="64">
        <f t="shared" si="92"/>
        <v>0</v>
      </c>
      <c r="N693" s="65">
        <f t="shared" si="97"/>
        <v>386.5</v>
      </c>
      <c r="O693" s="64">
        <f t="shared" si="96"/>
        <v>0</v>
      </c>
      <c r="P693" s="64">
        <f t="shared" si="93"/>
        <v>0</v>
      </c>
      <c r="Q693" s="65">
        <f t="shared" si="98"/>
        <v>364.49445116469883</v>
      </c>
    </row>
    <row r="694" spans="1:17" s="48" customFormat="1" ht="15" x14ac:dyDescent="0.2">
      <c r="A694" s="44"/>
      <c r="B694" s="45"/>
      <c r="C694" s="46"/>
      <c r="D694" s="46"/>
      <c r="E694" s="47"/>
      <c r="F694" s="47"/>
      <c r="G694" s="47"/>
      <c r="H694" s="47"/>
      <c r="I694" s="47"/>
      <c r="J694" s="53" t="str">
        <f t="shared" si="94"/>
        <v>no</v>
      </c>
      <c r="K694" s="64">
        <f t="shared" si="95"/>
        <v>0</v>
      </c>
      <c r="L694" s="64">
        <f t="shared" si="91"/>
        <v>0</v>
      </c>
      <c r="M694" s="64">
        <f t="shared" si="92"/>
        <v>0</v>
      </c>
      <c r="N694" s="65">
        <f t="shared" si="97"/>
        <v>386.5</v>
      </c>
      <c r="O694" s="64">
        <f t="shared" si="96"/>
        <v>0</v>
      </c>
      <c r="P694" s="64">
        <f t="shared" si="93"/>
        <v>0</v>
      </c>
      <c r="Q694" s="65">
        <f t="shared" si="98"/>
        <v>364.49445116469883</v>
      </c>
    </row>
    <row r="695" spans="1:17" s="48" customFormat="1" ht="15" x14ac:dyDescent="0.2">
      <c r="A695" s="44"/>
      <c r="B695" s="45"/>
      <c r="C695" s="46"/>
      <c r="D695" s="46"/>
      <c r="E695" s="47"/>
      <c r="F695" s="47"/>
      <c r="G695" s="47"/>
      <c r="H695" s="47"/>
      <c r="I695" s="47"/>
      <c r="J695" s="53" t="str">
        <f t="shared" si="94"/>
        <v>no</v>
      </c>
      <c r="K695" s="64">
        <f t="shared" si="95"/>
        <v>0</v>
      </c>
      <c r="L695" s="64">
        <f t="shared" si="91"/>
        <v>0</v>
      </c>
      <c r="M695" s="64">
        <f t="shared" si="92"/>
        <v>0</v>
      </c>
      <c r="N695" s="65">
        <f t="shared" si="97"/>
        <v>386.5</v>
      </c>
      <c r="O695" s="64">
        <f t="shared" si="96"/>
        <v>0</v>
      </c>
      <c r="P695" s="64">
        <f t="shared" si="93"/>
        <v>0</v>
      </c>
      <c r="Q695" s="65">
        <f t="shared" si="98"/>
        <v>364.49445116469883</v>
      </c>
    </row>
    <row r="696" spans="1:17" s="48" customFormat="1" ht="15" x14ac:dyDescent="0.2">
      <c r="A696" s="44"/>
      <c r="B696" s="45"/>
      <c r="C696" s="46"/>
      <c r="D696" s="46"/>
      <c r="E696" s="47"/>
      <c r="F696" s="47"/>
      <c r="G696" s="47"/>
      <c r="H696" s="47"/>
      <c r="I696" s="47"/>
      <c r="J696" s="53" t="str">
        <f t="shared" si="94"/>
        <v>no</v>
      </c>
      <c r="K696" s="64">
        <f t="shared" si="95"/>
        <v>0</v>
      </c>
      <c r="L696" s="64">
        <f t="shared" ref="L696:L759" si="99">IF(ISBLANK(I696),0,IF($J696="no",0,IF($I696="No",-(($G696-1)*($C$4*$E696)),$C$4*$E696*(1-$C$6))))</f>
        <v>0</v>
      </c>
      <c r="M696" s="64">
        <f t="shared" ref="M696:M759" si="100">IF($J696="yes",($G696-1)*$C$4*$E696,0)</f>
        <v>0</v>
      </c>
      <c r="N696" s="65">
        <f t="shared" si="97"/>
        <v>386.5</v>
      </c>
      <c r="O696" s="64">
        <f t="shared" si="96"/>
        <v>0</v>
      </c>
      <c r="P696" s="64">
        <f t="shared" ref="P696:P759" si="101">IF(ISBLANK(I696),0,IF(L696&lt;0,-O696,IF(L696=0,0,((O696/($G696-1))*(1-$C$6)))))</f>
        <v>0</v>
      </c>
      <c r="Q696" s="65">
        <f t="shared" si="98"/>
        <v>364.49445116469883</v>
      </c>
    </row>
    <row r="697" spans="1:17" s="48" customFormat="1" ht="15" x14ac:dyDescent="0.2">
      <c r="A697" s="44"/>
      <c r="B697" s="45"/>
      <c r="C697" s="46"/>
      <c r="D697" s="46"/>
      <c r="E697" s="47"/>
      <c r="F697" s="47"/>
      <c r="G697" s="47"/>
      <c r="H697" s="47"/>
      <c r="I697" s="47"/>
      <c r="J697" s="53" t="str">
        <f t="shared" si="94"/>
        <v>no</v>
      </c>
      <c r="K697" s="64">
        <f t="shared" si="95"/>
        <v>0</v>
      </c>
      <c r="L697" s="64">
        <f t="shared" si="99"/>
        <v>0</v>
      </c>
      <c r="M697" s="64">
        <f t="shared" si="100"/>
        <v>0</v>
      </c>
      <c r="N697" s="65">
        <f t="shared" si="97"/>
        <v>386.5</v>
      </c>
      <c r="O697" s="64">
        <f t="shared" si="96"/>
        <v>0</v>
      </c>
      <c r="P697" s="64">
        <f t="shared" si="101"/>
        <v>0</v>
      </c>
      <c r="Q697" s="65">
        <f t="shared" si="98"/>
        <v>364.49445116469883</v>
      </c>
    </row>
    <row r="698" spans="1:17" s="48" customFormat="1" ht="15" x14ac:dyDescent="0.2">
      <c r="A698" s="44"/>
      <c r="B698" s="45"/>
      <c r="C698" s="46"/>
      <c r="D698" s="46"/>
      <c r="E698" s="47"/>
      <c r="F698" s="47"/>
      <c r="G698" s="47"/>
      <c r="H698" s="47"/>
      <c r="I698" s="47"/>
      <c r="J698" s="53" t="str">
        <f t="shared" si="94"/>
        <v>no</v>
      </c>
      <c r="K698" s="64">
        <f t="shared" si="95"/>
        <v>0</v>
      </c>
      <c r="L698" s="64">
        <f t="shared" si="99"/>
        <v>0</v>
      </c>
      <c r="M698" s="64">
        <f t="shared" si="100"/>
        <v>0</v>
      </c>
      <c r="N698" s="65">
        <f t="shared" si="97"/>
        <v>386.5</v>
      </c>
      <c r="O698" s="64">
        <f t="shared" si="96"/>
        <v>0</v>
      </c>
      <c r="P698" s="64">
        <f t="shared" si="101"/>
        <v>0</v>
      </c>
      <c r="Q698" s="65">
        <f t="shared" si="98"/>
        <v>364.49445116469883</v>
      </c>
    </row>
    <row r="699" spans="1:17" s="48" customFormat="1" ht="15" x14ac:dyDescent="0.2">
      <c r="A699" s="44"/>
      <c r="B699" s="45"/>
      <c r="C699" s="46"/>
      <c r="D699" s="46"/>
      <c r="E699" s="47"/>
      <c r="F699" s="47"/>
      <c r="G699" s="47"/>
      <c r="H699" s="47"/>
      <c r="I699" s="47"/>
      <c r="J699" s="53" t="str">
        <f t="shared" si="94"/>
        <v>no</v>
      </c>
      <c r="K699" s="64">
        <f t="shared" si="95"/>
        <v>0</v>
      </c>
      <c r="L699" s="64">
        <f t="shared" si="99"/>
        <v>0</v>
      </c>
      <c r="M699" s="64">
        <f t="shared" si="100"/>
        <v>0</v>
      </c>
      <c r="N699" s="65">
        <f t="shared" si="97"/>
        <v>386.5</v>
      </c>
      <c r="O699" s="64">
        <f t="shared" si="96"/>
        <v>0</v>
      </c>
      <c r="P699" s="64">
        <f t="shared" si="101"/>
        <v>0</v>
      </c>
      <c r="Q699" s="65">
        <f t="shared" si="98"/>
        <v>364.49445116469883</v>
      </c>
    </row>
    <row r="700" spans="1:17" s="48" customFormat="1" ht="15" x14ac:dyDescent="0.2">
      <c r="A700" s="44"/>
      <c r="B700" s="45"/>
      <c r="C700" s="46"/>
      <c r="D700" s="46"/>
      <c r="E700" s="47"/>
      <c r="F700" s="47"/>
      <c r="G700" s="47"/>
      <c r="H700" s="47"/>
      <c r="I700" s="47"/>
      <c r="J700" s="53" t="str">
        <f t="shared" si="94"/>
        <v>no</v>
      </c>
      <c r="K700" s="64">
        <f t="shared" si="95"/>
        <v>0</v>
      </c>
      <c r="L700" s="64">
        <f t="shared" si="99"/>
        <v>0</v>
      </c>
      <c r="M700" s="64">
        <f t="shared" si="100"/>
        <v>0</v>
      </c>
      <c r="N700" s="65">
        <f t="shared" si="97"/>
        <v>386.5</v>
      </c>
      <c r="O700" s="64">
        <f t="shared" si="96"/>
        <v>0</v>
      </c>
      <c r="P700" s="64">
        <f t="shared" si="101"/>
        <v>0</v>
      </c>
      <c r="Q700" s="65">
        <f t="shared" si="98"/>
        <v>364.49445116469883</v>
      </c>
    </row>
    <row r="701" spans="1:17" s="48" customFormat="1" ht="15" x14ac:dyDescent="0.2">
      <c r="A701" s="44"/>
      <c r="B701" s="45"/>
      <c r="C701" s="46"/>
      <c r="D701" s="46"/>
      <c r="E701" s="47"/>
      <c r="F701" s="47"/>
      <c r="G701" s="47"/>
      <c r="H701" s="47"/>
      <c r="I701" s="47"/>
      <c r="J701" s="53" t="str">
        <f t="shared" si="94"/>
        <v>no</v>
      </c>
      <c r="K701" s="64">
        <f t="shared" si="95"/>
        <v>0</v>
      </c>
      <c r="L701" s="64">
        <f t="shared" si="99"/>
        <v>0</v>
      </c>
      <c r="M701" s="64">
        <f t="shared" si="100"/>
        <v>0</v>
      </c>
      <c r="N701" s="65">
        <f t="shared" si="97"/>
        <v>386.5</v>
      </c>
      <c r="O701" s="64">
        <f t="shared" si="96"/>
        <v>0</v>
      </c>
      <c r="P701" s="64">
        <f t="shared" si="101"/>
        <v>0</v>
      </c>
      <c r="Q701" s="65">
        <f t="shared" si="98"/>
        <v>364.49445116469883</v>
      </c>
    </row>
    <row r="702" spans="1:17" s="48" customFormat="1" ht="15" x14ac:dyDescent="0.2">
      <c r="A702" s="44"/>
      <c r="B702" s="45"/>
      <c r="C702" s="46"/>
      <c r="D702" s="46"/>
      <c r="E702" s="47"/>
      <c r="F702" s="47"/>
      <c r="G702" s="47"/>
      <c r="H702" s="47"/>
      <c r="I702" s="47"/>
      <c r="J702" s="53" t="str">
        <f t="shared" si="94"/>
        <v>no</v>
      </c>
      <c r="K702" s="64">
        <f t="shared" si="95"/>
        <v>0</v>
      </c>
      <c r="L702" s="64">
        <f t="shared" si="99"/>
        <v>0</v>
      </c>
      <c r="M702" s="64">
        <f t="shared" si="100"/>
        <v>0</v>
      </c>
      <c r="N702" s="65">
        <f t="shared" si="97"/>
        <v>386.5</v>
      </c>
      <c r="O702" s="64">
        <f t="shared" si="96"/>
        <v>0</v>
      </c>
      <c r="P702" s="64">
        <f t="shared" si="101"/>
        <v>0</v>
      </c>
      <c r="Q702" s="65">
        <f t="shared" si="98"/>
        <v>364.49445116469883</v>
      </c>
    </row>
    <row r="703" spans="1:17" s="48" customFormat="1" ht="15" x14ac:dyDescent="0.2">
      <c r="A703" s="44"/>
      <c r="B703" s="45"/>
      <c r="C703" s="46"/>
      <c r="D703" s="46"/>
      <c r="E703" s="47"/>
      <c r="F703" s="47"/>
      <c r="G703" s="47"/>
      <c r="H703" s="47"/>
      <c r="I703" s="47"/>
      <c r="J703" s="53" t="str">
        <f t="shared" si="94"/>
        <v>no</v>
      </c>
      <c r="K703" s="64">
        <f t="shared" si="95"/>
        <v>0</v>
      </c>
      <c r="L703" s="64">
        <f t="shared" si="99"/>
        <v>0</v>
      </c>
      <c r="M703" s="64">
        <f t="shared" si="100"/>
        <v>0</v>
      </c>
      <c r="N703" s="65">
        <f t="shared" si="97"/>
        <v>386.5</v>
      </c>
      <c r="O703" s="64">
        <f t="shared" si="96"/>
        <v>0</v>
      </c>
      <c r="P703" s="64">
        <f t="shared" si="101"/>
        <v>0</v>
      </c>
      <c r="Q703" s="65">
        <f t="shared" si="98"/>
        <v>364.49445116469883</v>
      </c>
    </row>
    <row r="704" spans="1:17" s="48" customFormat="1" ht="15" x14ac:dyDescent="0.2">
      <c r="A704" s="44"/>
      <c r="B704" s="45"/>
      <c r="C704" s="46"/>
      <c r="D704" s="46"/>
      <c r="E704" s="47"/>
      <c r="F704" s="47"/>
      <c r="G704" s="47"/>
      <c r="H704" s="47"/>
      <c r="I704" s="47"/>
      <c r="J704" s="53" t="str">
        <f t="shared" si="94"/>
        <v>no</v>
      </c>
      <c r="K704" s="64">
        <f t="shared" si="95"/>
        <v>0</v>
      </c>
      <c r="L704" s="64">
        <f t="shared" si="99"/>
        <v>0</v>
      </c>
      <c r="M704" s="64">
        <f t="shared" si="100"/>
        <v>0</v>
      </c>
      <c r="N704" s="65">
        <f t="shared" si="97"/>
        <v>386.5</v>
      </c>
      <c r="O704" s="64">
        <f t="shared" si="96"/>
        <v>0</v>
      </c>
      <c r="P704" s="64">
        <f t="shared" si="101"/>
        <v>0</v>
      </c>
      <c r="Q704" s="65">
        <f t="shared" si="98"/>
        <v>364.49445116469883</v>
      </c>
    </row>
    <row r="705" spans="1:17" s="48" customFormat="1" ht="15" x14ac:dyDescent="0.2">
      <c r="A705" s="44"/>
      <c r="B705" s="45"/>
      <c r="C705" s="46"/>
      <c r="D705" s="46"/>
      <c r="E705" s="47"/>
      <c r="F705" s="47"/>
      <c r="G705" s="47"/>
      <c r="H705" s="47"/>
      <c r="I705" s="47"/>
      <c r="J705" s="53" t="str">
        <f t="shared" si="94"/>
        <v>no</v>
      </c>
      <c r="K705" s="64">
        <f t="shared" si="95"/>
        <v>0</v>
      </c>
      <c r="L705" s="64">
        <f t="shared" si="99"/>
        <v>0</v>
      </c>
      <c r="M705" s="64">
        <f t="shared" si="100"/>
        <v>0</v>
      </c>
      <c r="N705" s="65">
        <f t="shared" si="97"/>
        <v>386.5</v>
      </c>
      <c r="O705" s="64">
        <f t="shared" si="96"/>
        <v>0</v>
      </c>
      <c r="P705" s="64">
        <f t="shared" si="101"/>
        <v>0</v>
      </c>
      <c r="Q705" s="65">
        <f t="shared" si="98"/>
        <v>364.49445116469883</v>
      </c>
    </row>
    <row r="706" spans="1:17" s="48" customFormat="1" ht="15" x14ac:dyDescent="0.2">
      <c r="A706" s="44"/>
      <c r="B706" s="45"/>
      <c r="C706" s="46"/>
      <c r="D706" s="46"/>
      <c r="E706" s="47"/>
      <c r="F706" s="47"/>
      <c r="G706" s="47"/>
      <c r="H706" s="47"/>
      <c r="I706" s="47"/>
      <c r="J706" s="53" t="str">
        <f t="shared" si="94"/>
        <v>no</v>
      </c>
      <c r="K706" s="64">
        <f t="shared" si="95"/>
        <v>0</v>
      </c>
      <c r="L706" s="64">
        <f t="shared" si="99"/>
        <v>0</v>
      </c>
      <c r="M706" s="64">
        <f t="shared" si="100"/>
        <v>0</v>
      </c>
      <c r="N706" s="65">
        <f t="shared" si="97"/>
        <v>386.5</v>
      </c>
      <c r="O706" s="64">
        <f t="shared" si="96"/>
        <v>0</v>
      </c>
      <c r="P706" s="64">
        <f t="shared" si="101"/>
        <v>0</v>
      </c>
      <c r="Q706" s="65">
        <f t="shared" si="98"/>
        <v>364.49445116469883</v>
      </c>
    </row>
    <row r="707" spans="1:17" s="48" customFormat="1" ht="15" x14ac:dyDescent="0.2">
      <c r="A707" s="44"/>
      <c r="B707" s="45"/>
      <c r="C707" s="46"/>
      <c r="D707" s="46"/>
      <c r="E707" s="47"/>
      <c r="F707" s="47"/>
      <c r="G707" s="47"/>
      <c r="H707" s="47"/>
      <c r="I707" s="47"/>
      <c r="J707" s="53" t="str">
        <f t="shared" si="94"/>
        <v>no</v>
      </c>
      <c r="K707" s="64">
        <f t="shared" si="95"/>
        <v>0</v>
      </c>
      <c r="L707" s="64">
        <f t="shared" si="99"/>
        <v>0</v>
      </c>
      <c r="M707" s="64">
        <f t="shared" si="100"/>
        <v>0</v>
      </c>
      <c r="N707" s="65">
        <f t="shared" si="97"/>
        <v>386.5</v>
      </c>
      <c r="O707" s="64">
        <f t="shared" si="96"/>
        <v>0</v>
      </c>
      <c r="P707" s="64">
        <f t="shared" si="101"/>
        <v>0</v>
      </c>
      <c r="Q707" s="65">
        <f t="shared" si="98"/>
        <v>364.49445116469883</v>
      </c>
    </row>
    <row r="708" spans="1:17" s="48" customFormat="1" ht="15" x14ac:dyDescent="0.2">
      <c r="A708" s="44"/>
      <c r="B708" s="45"/>
      <c r="C708" s="46"/>
      <c r="D708" s="46"/>
      <c r="E708" s="47"/>
      <c r="F708" s="47"/>
      <c r="G708" s="47"/>
      <c r="H708" s="47"/>
      <c r="I708" s="47"/>
      <c r="J708" s="53" t="str">
        <f t="shared" si="94"/>
        <v>no</v>
      </c>
      <c r="K708" s="64">
        <f t="shared" si="95"/>
        <v>0</v>
      </c>
      <c r="L708" s="64">
        <f t="shared" si="99"/>
        <v>0</v>
      </c>
      <c r="M708" s="64">
        <f t="shared" si="100"/>
        <v>0</v>
      </c>
      <c r="N708" s="65">
        <f t="shared" si="97"/>
        <v>386.5</v>
      </c>
      <c r="O708" s="64">
        <f t="shared" si="96"/>
        <v>0</v>
      </c>
      <c r="P708" s="64">
        <f t="shared" si="101"/>
        <v>0</v>
      </c>
      <c r="Q708" s="65">
        <f t="shared" si="98"/>
        <v>364.49445116469883</v>
      </c>
    </row>
    <row r="709" spans="1:17" s="48" customFormat="1" ht="15" x14ac:dyDescent="0.2">
      <c r="A709" s="44"/>
      <c r="B709" s="45"/>
      <c r="C709" s="46"/>
      <c r="D709" s="46"/>
      <c r="E709" s="47"/>
      <c r="F709" s="47"/>
      <c r="G709" s="47"/>
      <c r="H709" s="47"/>
      <c r="I709" s="47"/>
      <c r="J709" s="53" t="str">
        <f t="shared" ref="J709:J772" si="102">IF(ISBLANK(G709),"no",IF($I709="NR","no",IF($D709="0-0 at half time","no",IF($G709&lt;=$C$9,"yes","no"))))</f>
        <v>no</v>
      </c>
      <c r="K709" s="64">
        <f t="shared" si="95"/>
        <v>0</v>
      </c>
      <c r="L709" s="64">
        <f t="shared" si="99"/>
        <v>0</v>
      </c>
      <c r="M709" s="64">
        <f t="shared" si="100"/>
        <v>0</v>
      </c>
      <c r="N709" s="65">
        <f t="shared" si="97"/>
        <v>386.5</v>
      </c>
      <c r="O709" s="64">
        <f t="shared" si="96"/>
        <v>0</v>
      </c>
      <c r="P709" s="64">
        <f t="shared" si="101"/>
        <v>0</v>
      </c>
      <c r="Q709" s="65">
        <f t="shared" si="98"/>
        <v>364.49445116469883</v>
      </c>
    </row>
    <row r="710" spans="1:17" s="48" customFormat="1" ht="15" x14ac:dyDescent="0.2">
      <c r="A710" s="44"/>
      <c r="B710" s="45"/>
      <c r="C710" s="46"/>
      <c r="D710" s="46"/>
      <c r="E710" s="47"/>
      <c r="F710" s="47"/>
      <c r="G710" s="47"/>
      <c r="H710" s="47"/>
      <c r="I710" s="47"/>
      <c r="J710" s="53" t="str">
        <f t="shared" si="102"/>
        <v>no</v>
      </c>
      <c r="K710" s="64">
        <f t="shared" si="95"/>
        <v>0</v>
      </c>
      <c r="L710" s="64">
        <f t="shared" si="99"/>
        <v>0</v>
      </c>
      <c r="M710" s="64">
        <f t="shared" si="100"/>
        <v>0</v>
      </c>
      <c r="N710" s="65">
        <f t="shared" si="97"/>
        <v>386.5</v>
      </c>
      <c r="O710" s="64">
        <f t="shared" si="96"/>
        <v>0</v>
      </c>
      <c r="P710" s="64">
        <f t="shared" si="101"/>
        <v>0</v>
      </c>
      <c r="Q710" s="65">
        <f t="shared" si="98"/>
        <v>364.49445116469883</v>
      </c>
    </row>
    <row r="711" spans="1:17" s="48" customFormat="1" ht="15" x14ac:dyDescent="0.2">
      <c r="A711" s="44"/>
      <c r="B711" s="45"/>
      <c r="C711" s="46"/>
      <c r="D711" s="46"/>
      <c r="E711" s="47"/>
      <c r="F711" s="47"/>
      <c r="G711" s="47"/>
      <c r="H711" s="47"/>
      <c r="I711" s="47"/>
      <c r="J711" s="53" t="str">
        <f t="shared" si="102"/>
        <v>no</v>
      </c>
      <c r="K711" s="64">
        <f t="shared" si="95"/>
        <v>0</v>
      </c>
      <c r="L711" s="64">
        <f t="shared" si="99"/>
        <v>0</v>
      </c>
      <c r="M711" s="64">
        <f t="shared" si="100"/>
        <v>0</v>
      </c>
      <c r="N711" s="65">
        <f t="shared" si="97"/>
        <v>386.5</v>
      </c>
      <c r="O711" s="64">
        <f t="shared" si="96"/>
        <v>0</v>
      </c>
      <c r="P711" s="64">
        <f t="shared" si="101"/>
        <v>0</v>
      </c>
      <c r="Q711" s="65">
        <f t="shared" si="98"/>
        <v>364.49445116469883</v>
      </c>
    </row>
    <row r="712" spans="1:17" s="48" customFormat="1" ht="15" x14ac:dyDescent="0.2">
      <c r="A712" s="44"/>
      <c r="B712" s="45"/>
      <c r="C712" s="46"/>
      <c r="D712" s="46"/>
      <c r="E712" s="47"/>
      <c r="F712" s="47"/>
      <c r="G712" s="47"/>
      <c r="H712" s="47"/>
      <c r="I712" s="47"/>
      <c r="J712" s="53" t="str">
        <f t="shared" si="102"/>
        <v>no</v>
      </c>
      <c r="K712" s="64">
        <f t="shared" si="95"/>
        <v>0</v>
      </c>
      <c r="L712" s="64">
        <f t="shared" si="99"/>
        <v>0</v>
      </c>
      <c r="M712" s="64">
        <f t="shared" si="100"/>
        <v>0</v>
      </c>
      <c r="N712" s="65">
        <f t="shared" si="97"/>
        <v>386.5</v>
      </c>
      <c r="O712" s="64">
        <f t="shared" si="96"/>
        <v>0</v>
      </c>
      <c r="P712" s="64">
        <f t="shared" si="101"/>
        <v>0</v>
      </c>
      <c r="Q712" s="65">
        <f t="shared" si="98"/>
        <v>364.49445116469883</v>
      </c>
    </row>
    <row r="713" spans="1:17" s="48" customFormat="1" ht="15" x14ac:dyDescent="0.2">
      <c r="A713" s="44"/>
      <c r="B713" s="45"/>
      <c r="C713" s="46"/>
      <c r="D713" s="46"/>
      <c r="E713" s="47"/>
      <c r="F713" s="47"/>
      <c r="G713" s="47"/>
      <c r="H713" s="47"/>
      <c r="I713" s="47"/>
      <c r="J713" s="53" t="str">
        <f t="shared" si="102"/>
        <v>no</v>
      </c>
      <c r="K713" s="64">
        <f t="shared" si="95"/>
        <v>0</v>
      </c>
      <c r="L713" s="64">
        <f t="shared" si="99"/>
        <v>0</v>
      </c>
      <c r="M713" s="64">
        <f t="shared" si="100"/>
        <v>0</v>
      </c>
      <c r="N713" s="65">
        <f t="shared" si="97"/>
        <v>386.5</v>
      </c>
      <c r="O713" s="64">
        <f t="shared" si="96"/>
        <v>0</v>
      </c>
      <c r="P713" s="64">
        <f t="shared" si="101"/>
        <v>0</v>
      </c>
      <c r="Q713" s="65">
        <f t="shared" si="98"/>
        <v>364.49445116469883</v>
      </c>
    </row>
    <row r="714" spans="1:17" s="48" customFormat="1" ht="15" x14ac:dyDescent="0.2">
      <c r="A714" s="44"/>
      <c r="B714" s="45"/>
      <c r="C714" s="46"/>
      <c r="D714" s="46"/>
      <c r="E714" s="47"/>
      <c r="F714" s="47"/>
      <c r="G714" s="47"/>
      <c r="H714" s="47"/>
      <c r="I714" s="47"/>
      <c r="J714" s="53" t="str">
        <f t="shared" si="102"/>
        <v>no</v>
      </c>
      <c r="K714" s="64">
        <f t="shared" si="95"/>
        <v>0</v>
      </c>
      <c r="L714" s="64">
        <f t="shared" si="99"/>
        <v>0</v>
      </c>
      <c r="M714" s="64">
        <f t="shared" si="100"/>
        <v>0</v>
      </c>
      <c r="N714" s="65">
        <f t="shared" si="97"/>
        <v>386.5</v>
      </c>
      <c r="O714" s="64">
        <f t="shared" si="96"/>
        <v>0</v>
      </c>
      <c r="P714" s="64">
        <f t="shared" si="101"/>
        <v>0</v>
      </c>
      <c r="Q714" s="65">
        <f t="shared" si="98"/>
        <v>364.49445116469883</v>
      </c>
    </row>
    <row r="715" spans="1:17" s="48" customFormat="1" ht="15" x14ac:dyDescent="0.2">
      <c r="A715" s="44"/>
      <c r="B715" s="45"/>
      <c r="C715" s="46"/>
      <c r="D715" s="46"/>
      <c r="E715" s="47"/>
      <c r="F715" s="47"/>
      <c r="G715" s="47"/>
      <c r="H715" s="47"/>
      <c r="I715" s="47"/>
      <c r="J715" s="53" t="str">
        <f t="shared" si="102"/>
        <v>no</v>
      </c>
      <c r="K715" s="64">
        <f t="shared" si="95"/>
        <v>0</v>
      </c>
      <c r="L715" s="64">
        <f t="shared" si="99"/>
        <v>0</v>
      </c>
      <c r="M715" s="64">
        <f t="shared" si="100"/>
        <v>0</v>
      </c>
      <c r="N715" s="65">
        <f t="shared" si="97"/>
        <v>386.5</v>
      </c>
      <c r="O715" s="64">
        <f t="shared" si="96"/>
        <v>0</v>
      </c>
      <c r="P715" s="64">
        <f t="shared" si="101"/>
        <v>0</v>
      </c>
      <c r="Q715" s="65">
        <f t="shared" si="98"/>
        <v>364.49445116469883</v>
      </c>
    </row>
    <row r="716" spans="1:17" s="48" customFormat="1" ht="15" x14ac:dyDescent="0.2">
      <c r="A716" s="44"/>
      <c r="B716" s="45"/>
      <c r="C716" s="46"/>
      <c r="D716" s="46"/>
      <c r="E716" s="47"/>
      <c r="F716" s="47"/>
      <c r="G716" s="47"/>
      <c r="H716" s="47"/>
      <c r="I716" s="47"/>
      <c r="J716" s="53" t="str">
        <f t="shared" si="102"/>
        <v>no</v>
      </c>
      <c r="K716" s="64">
        <f t="shared" si="95"/>
        <v>0</v>
      </c>
      <c r="L716" s="64">
        <f t="shared" si="99"/>
        <v>0</v>
      </c>
      <c r="M716" s="64">
        <f t="shared" si="100"/>
        <v>0</v>
      </c>
      <c r="N716" s="65">
        <f t="shared" si="97"/>
        <v>386.5</v>
      </c>
      <c r="O716" s="64">
        <f t="shared" si="96"/>
        <v>0</v>
      </c>
      <c r="P716" s="64">
        <f t="shared" si="101"/>
        <v>0</v>
      </c>
      <c r="Q716" s="65">
        <f t="shared" si="98"/>
        <v>364.49445116469883</v>
      </c>
    </row>
    <row r="717" spans="1:17" s="48" customFormat="1" ht="15" x14ac:dyDescent="0.2">
      <c r="A717" s="44"/>
      <c r="B717" s="45"/>
      <c r="C717" s="46"/>
      <c r="D717" s="46"/>
      <c r="E717" s="47"/>
      <c r="F717" s="47"/>
      <c r="G717" s="47"/>
      <c r="H717" s="47"/>
      <c r="I717" s="47"/>
      <c r="J717" s="53" t="str">
        <f t="shared" si="102"/>
        <v>no</v>
      </c>
      <c r="K717" s="64">
        <f t="shared" si="95"/>
        <v>0</v>
      </c>
      <c r="L717" s="64">
        <f t="shared" si="99"/>
        <v>0</v>
      </c>
      <c r="M717" s="64">
        <f t="shared" si="100"/>
        <v>0</v>
      </c>
      <c r="N717" s="65">
        <f t="shared" si="97"/>
        <v>386.5</v>
      </c>
      <c r="O717" s="64">
        <f t="shared" si="96"/>
        <v>0</v>
      </c>
      <c r="P717" s="64">
        <f t="shared" si="101"/>
        <v>0</v>
      </c>
      <c r="Q717" s="65">
        <f t="shared" si="98"/>
        <v>364.49445116469883</v>
      </c>
    </row>
    <row r="718" spans="1:17" s="48" customFormat="1" ht="15" x14ac:dyDescent="0.2">
      <c r="A718" s="44"/>
      <c r="B718" s="45"/>
      <c r="C718" s="46"/>
      <c r="D718" s="46"/>
      <c r="E718" s="47"/>
      <c r="F718" s="47"/>
      <c r="G718" s="47"/>
      <c r="H718" s="47"/>
      <c r="I718" s="47"/>
      <c r="J718" s="53" t="str">
        <f t="shared" si="102"/>
        <v>no</v>
      </c>
      <c r="K718" s="64">
        <f t="shared" si="95"/>
        <v>0</v>
      </c>
      <c r="L718" s="64">
        <f t="shared" si="99"/>
        <v>0</v>
      </c>
      <c r="M718" s="64">
        <f t="shared" si="100"/>
        <v>0</v>
      </c>
      <c r="N718" s="65">
        <f t="shared" si="97"/>
        <v>386.5</v>
      </c>
      <c r="O718" s="64">
        <f t="shared" si="96"/>
        <v>0</v>
      </c>
      <c r="P718" s="64">
        <f t="shared" si="101"/>
        <v>0</v>
      </c>
      <c r="Q718" s="65">
        <f t="shared" si="98"/>
        <v>364.49445116469883</v>
      </c>
    </row>
    <row r="719" spans="1:17" s="48" customFormat="1" ht="15" x14ac:dyDescent="0.2">
      <c r="A719" s="44"/>
      <c r="B719" s="45"/>
      <c r="C719" s="46"/>
      <c r="D719" s="46"/>
      <c r="E719" s="47"/>
      <c r="F719" s="47"/>
      <c r="G719" s="47"/>
      <c r="H719" s="47"/>
      <c r="I719" s="47"/>
      <c r="J719" s="53" t="str">
        <f t="shared" si="102"/>
        <v>no</v>
      </c>
      <c r="K719" s="64">
        <f t="shared" ref="K719:K782" si="103">$E719*$C$4</f>
        <v>0</v>
      </c>
      <c r="L719" s="64">
        <f t="shared" si="99"/>
        <v>0</v>
      </c>
      <c r="M719" s="64">
        <f t="shared" si="100"/>
        <v>0</v>
      </c>
      <c r="N719" s="65">
        <f t="shared" si="97"/>
        <v>386.5</v>
      </c>
      <c r="O719" s="64">
        <f t="shared" ref="O719:O782" si="104">IF(J719="no",0,$E719*$C$5)</f>
        <v>0</v>
      </c>
      <c r="P719" s="64">
        <f t="shared" si="101"/>
        <v>0</v>
      </c>
      <c r="Q719" s="65">
        <f t="shared" si="98"/>
        <v>364.49445116469883</v>
      </c>
    </row>
    <row r="720" spans="1:17" s="48" customFormat="1" ht="15" x14ac:dyDescent="0.2">
      <c r="A720" s="44"/>
      <c r="B720" s="45"/>
      <c r="C720" s="46"/>
      <c r="D720" s="46"/>
      <c r="E720" s="47"/>
      <c r="F720" s="47"/>
      <c r="G720" s="47"/>
      <c r="H720" s="47"/>
      <c r="I720" s="47"/>
      <c r="J720" s="53" t="str">
        <f t="shared" si="102"/>
        <v>no</v>
      </c>
      <c r="K720" s="64">
        <f t="shared" si="103"/>
        <v>0</v>
      </c>
      <c r="L720" s="64">
        <f t="shared" si="99"/>
        <v>0</v>
      </c>
      <c r="M720" s="64">
        <f t="shared" si="100"/>
        <v>0</v>
      </c>
      <c r="N720" s="65">
        <f t="shared" si="97"/>
        <v>386.5</v>
      </c>
      <c r="O720" s="64">
        <f t="shared" si="104"/>
        <v>0</v>
      </c>
      <c r="P720" s="64">
        <f t="shared" si="101"/>
        <v>0</v>
      </c>
      <c r="Q720" s="65">
        <f t="shared" si="98"/>
        <v>364.49445116469883</v>
      </c>
    </row>
    <row r="721" spans="1:17" s="48" customFormat="1" ht="15" x14ac:dyDescent="0.2">
      <c r="A721" s="44"/>
      <c r="B721" s="45"/>
      <c r="C721" s="46"/>
      <c r="D721" s="46"/>
      <c r="E721" s="47"/>
      <c r="F721" s="47"/>
      <c r="G721" s="47"/>
      <c r="H721" s="47"/>
      <c r="I721" s="47"/>
      <c r="J721" s="53" t="str">
        <f t="shared" si="102"/>
        <v>no</v>
      </c>
      <c r="K721" s="64">
        <f t="shared" si="103"/>
        <v>0</v>
      </c>
      <c r="L721" s="64">
        <f t="shared" si="99"/>
        <v>0</v>
      </c>
      <c r="M721" s="64">
        <f t="shared" si="100"/>
        <v>0</v>
      </c>
      <c r="N721" s="65">
        <f t="shared" ref="N721:N784" si="105">L721+N720</f>
        <v>386.5</v>
      </c>
      <c r="O721" s="64">
        <f t="shared" si="104"/>
        <v>0</v>
      </c>
      <c r="P721" s="64">
        <f t="shared" si="101"/>
        <v>0</v>
      </c>
      <c r="Q721" s="65">
        <f t="shared" ref="Q721:Q784" si="106">Q720+P721</f>
        <v>364.49445116469883</v>
      </c>
    </row>
    <row r="722" spans="1:17" s="48" customFormat="1" ht="15" x14ac:dyDescent="0.2">
      <c r="A722" s="44"/>
      <c r="B722" s="45"/>
      <c r="C722" s="46"/>
      <c r="D722" s="46"/>
      <c r="E722" s="47"/>
      <c r="F722" s="47"/>
      <c r="G722" s="47"/>
      <c r="H722" s="47"/>
      <c r="I722" s="47"/>
      <c r="J722" s="53" t="str">
        <f t="shared" si="102"/>
        <v>no</v>
      </c>
      <c r="K722" s="64">
        <f t="shared" si="103"/>
        <v>0</v>
      </c>
      <c r="L722" s="64">
        <f t="shared" si="99"/>
        <v>0</v>
      </c>
      <c r="M722" s="64">
        <f t="shared" si="100"/>
        <v>0</v>
      </c>
      <c r="N722" s="65">
        <f t="shared" si="105"/>
        <v>386.5</v>
      </c>
      <c r="O722" s="64">
        <f t="shared" si="104"/>
        <v>0</v>
      </c>
      <c r="P722" s="64">
        <f t="shared" si="101"/>
        <v>0</v>
      </c>
      <c r="Q722" s="65">
        <f t="shared" si="106"/>
        <v>364.49445116469883</v>
      </c>
    </row>
    <row r="723" spans="1:17" s="48" customFormat="1" ht="15" x14ac:dyDescent="0.2">
      <c r="A723" s="44"/>
      <c r="B723" s="45"/>
      <c r="C723" s="46"/>
      <c r="D723" s="46"/>
      <c r="E723" s="47"/>
      <c r="F723" s="47"/>
      <c r="G723" s="47"/>
      <c r="H723" s="47"/>
      <c r="I723" s="47"/>
      <c r="J723" s="53" t="str">
        <f t="shared" si="102"/>
        <v>no</v>
      </c>
      <c r="K723" s="64">
        <f t="shared" si="103"/>
        <v>0</v>
      </c>
      <c r="L723" s="64">
        <f t="shared" si="99"/>
        <v>0</v>
      </c>
      <c r="M723" s="64">
        <f t="shared" si="100"/>
        <v>0</v>
      </c>
      <c r="N723" s="65">
        <f t="shared" si="105"/>
        <v>386.5</v>
      </c>
      <c r="O723" s="64">
        <f t="shared" si="104"/>
        <v>0</v>
      </c>
      <c r="P723" s="64">
        <f t="shared" si="101"/>
        <v>0</v>
      </c>
      <c r="Q723" s="65">
        <f t="shared" si="106"/>
        <v>364.49445116469883</v>
      </c>
    </row>
    <row r="724" spans="1:17" s="48" customFormat="1" ht="15" x14ac:dyDescent="0.2">
      <c r="A724" s="44"/>
      <c r="B724" s="45"/>
      <c r="C724" s="46"/>
      <c r="D724" s="46"/>
      <c r="E724" s="47"/>
      <c r="F724" s="47"/>
      <c r="G724" s="47"/>
      <c r="H724" s="47"/>
      <c r="I724" s="47"/>
      <c r="J724" s="53" t="str">
        <f t="shared" si="102"/>
        <v>no</v>
      </c>
      <c r="K724" s="64">
        <f t="shared" si="103"/>
        <v>0</v>
      </c>
      <c r="L724" s="64">
        <f t="shared" si="99"/>
        <v>0</v>
      </c>
      <c r="M724" s="64">
        <f t="shared" si="100"/>
        <v>0</v>
      </c>
      <c r="N724" s="65">
        <f t="shared" si="105"/>
        <v>386.5</v>
      </c>
      <c r="O724" s="64">
        <f t="shared" si="104"/>
        <v>0</v>
      </c>
      <c r="P724" s="64">
        <f t="shared" si="101"/>
        <v>0</v>
      </c>
      <c r="Q724" s="65">
        <f t="shared" si="106"/>
        <v>364.49445116469883</v>
      </c>
    </row>
    <row r="725" spans="1:17" s="48" customFormat="1" ht="15" x14ac:dyDescent="0.2">
      <c r="A725" s="44"/>
      <c r="B725" s="45"/>
      <c r="C725" s="46"/>
      <c r="D725" s="46"/>
      <c r="E725" s="47"/>
      <c r="F725" s="47"/>
      <c r="G725" s="47"/>
      <c r="H725" s="47"/>
      <c r="I725" s="47"/>
      <c r="J725" s="53" t="str">
        <f t="shared" si="102"/>
        <v>no</v>
      </c>
      <c r="K725" s="64">
        <f t="shared" si="103"/>
        <v>0</v>
      </c>
      <c r="L725" s="64">
        <f t="shared" si="99"/>
        <v>0</v>
      </c>
      <c r="M725" s="64">
        <f t="shared" si="100"/>
        <v>0</v>
      </c>
      <c r="N725" s="65">
        <f t="shared" si="105"/>
        <v>386.5</v>
      </c>
      <c r="O725" s="64">
        <f t="shared" si="104"/>
        <v>0</v>
      </c>
      <c r="P725" s="64">
        <f t="shared" si="101"/>
        <v>0</v>
      </c>
      <c r="Q725" s="65">
        <f t="shared" si="106"/>
        <v>364.49445116469883</v>
      </c>
    </row>
    <row r="726" spans="1:17" s="48" customFormat="1" ht="15" x14ac:dyDescent="0.2">
      <c r="A726" s="44"/>
      <c r="B726" s="45"/>
      <c r="C726" s="46"/>
      <c r="D726" s="46"/>
      <c r="E726" s="47"/>
      <c r="F726" s="47"/>
      <c r="G726" s="47"/>
      <c r="H726" s="47"/>
      <c r="I726" s="47"/>
      <c r="J726" s="53" t="str">
        <f t="shared" si="102"/>
        <v>no</v>
      </c>
      <c r="K726" s="64">
        <f t="shared" si="103"/>
        <v>0</v>
      </c>
      <c r="L726" s="64">
        <f t="shared" si="99"/>
        <v>0</v>
      </c>
      <c r="M726" s="64">
        <f t="shared" si="100"/>
        <v>0</v>
      </c>
      <c r="N726" s="65">
        <f t="shared" si="105"/>
        <v>386.5</v>
      </c>
      <c r="O726" s="64">
        <f t="shared" si="104"/>
        <v>0</v>
      </c>
      <c r="P726" s="64">
        <f t="shared" si="101"/>
        <v>0</v>
      </c>
      <c r="Q726" s="65">
        <f t="shared" si="106"/>
        <v>364.49445116469883</v>
      </c>
    </row>
    <row r="727" spans="1:17" s="48" customFormat="1" ht="15" x14ac:dyDescent="0.2">
      <c r="A727" s="44"/>
      <c r="B727" s="45"/>
      <c r="C727" s="46"/>
      <c r="D727" s="46"/>
      <c r="E727" s="47"/>
      <c r="F727" s="47"/>
      <c r="G727" s="47"/>
      <c r="H727" s="47"/>
      <c r="I727" s="47"/>
      <c r="J727" s="53" t="str">
        <f t="shared" si="102"/>
        <v>no</v>
      </c>
      <c r="K727" s="64">
        <f t="shared" si="103"/>
        <v>0</v>
      </c>
      <c r="L727" s="64">
        <f t="shared" si="99"/>
        <v>0</v>
      </c>
      <c r="M727" s="64">
        <f t="shared" si="100"/>
        <v>0</v>
      </c>
      <c r="N727" s="65">
        <f t="shared" si="105"/>
        <v>386.5</v>
      </c>
      <c r="O727" s="64">
        <f t="shared" si="104"/>
        <v>0</v>
      </c>
      <c r="P727" s="64">
        <f t="shared" si="101"/>
        <v>0</v>
      </c>
      <c r="Q727" s="65">
        <f t="shared" si="106"/>
        <v>364.49445116469883</v>
      </c>
    </row>
    <row r="728" spans="1:17" s="48" customFormat="1" ht="15" x14ac:dyDescent="0.2">
      <c r="A728" s="44"/>
      <c r="B728" s="45"/>
      <c r="C728" s="46"/>
      <c r="D728" s="46"/>
      <c r="E728" s="47"/>
      <c r="F728" s="47"/>
      <c r="G728" s="47"/>
      <c r="H728" s="47"/>
      <c r="I728" s="47"/>
      <c r="J728" s="53" t="str">
        <f t="shared" si="102"/>
        <v>no</v>
      </c>
      <c r="K728" s="64">
        <f t="shared" si="103"/>
        <v>0</v>
      </c>
      <c r="L728" s="64">
        <f t="shared" si="99"/>
        <v>0</v>
      </c>
      <c r="M728" s="64">
        <f t="shared" si="100"/>
        <v>0</v>
      </c>
      <c r="N728" s="65">
        <f t="shared" si="105"/>
        <v>386.5</v>
      </c>
      <c r="O728" s="64">
        <f t="shared" si="104"/>
        <v>0</v>
      </c>
      <c r="P728" s="64">
        <f t="shared" si="101"/>
        <v>0</v>
      </c>
      <c r="Q728" s="65">
        <f t="shared" si="106"/>
        <v>364.49445116469883</v>
      </c>
    </row>
    <row r="729" spans="1:17" s="48" customFormat="1" ht="15" x14ac:dyDescent="0.2">
      <c r="A729" s="44"/>
      <c r="B729" s="45"/>
      <c r="C729" s="46"/>
      <c r="D729" s="46"/>
      <c r="E729" s="47"/>
      <c r="F729" s="47"/>
      <c r="G729" s="47"/>
      <c r="H729" s="47"/>
      <c r="I729" s="47"/>
      <c r="J729" s="53" t="str">
        <f t="shared" si="102"/>
        <v>no</v>
      </c>
      <c r="K729" s="64">
        <f t="shared" si="103"/>
        <v>0</v>
      </c>
      <c r="L729" s="64">
        <f t="shared" si="99"/>
        <v>0</v>
      </c>
      <c r="M729" s="64">
        <f t="shared" si="100"/>
        <v>0</v>
      </c>
      <c r="N729" s="65">
        <f t="shared" si="105"/>
        <v>386.5</v>
      </c>
      <c r="O729" s="64">
        <f t="shared" si="104"/>
        <v>0</v>
      </c>
      <c r="P729" s="64">
        <f t="shared" si="101"/>
        <v>0</v>
      </c>
      <c r="Q729" s="65">
        <f t="shared" si="106"/>
        <v>364.49445116469883</v>
      </c>
    </row>
    <row r="730" spans="1:17" s="48" customFormat="1" ht="15" x14ac:dyDescent="0.2">
      <c r="A730" s="44"/>
      <c r="B730" s="45"/>
      <c r="C730" s="46"/>
      <c r="D730" s="46"/>
      <c r="E730" s="47"/>
      <c r="F730" s="47"/>
      <c r="G730" s="47"/>
      <c r="H730" s="47"/>
      <c r="I730" s="47"/>
      <c r="J730" s="53" t="str">
        <f t="shared" si="102"/>
        <v>no</v>
      </c>
      <c r="K730" s="64">
        <f t="shared" si="103"/>
        <v>0</v>
      </c>
      <c r="L730" s="64">
        <f t="shared" si="99"/>
        <v>0</v>
      </c>
      <c r="M730" s="64">
        <f t="shared" si="100"/>
        <v>0</v>
      </c>
      <c r="N730" s="65">
        <f t="shared" si="105"/>
        <v>386.5</v>
      </c>
      <c r="O730" s="64">
        <f t="shared" si="104"/>
        <v>0</v>
      </c>
      <c r="P730" s="64">
        <f t="shared" si="101"/>
        <v>0</v>
      </c>
      <c r="Q730" s="65">
        <f t="shared" si="106"/>
        <v>364.49445116469883</v>
      </c>
    </row>
    <row r="731" spans="1:17" s="48" customFormat="1" ht="15" x14ac:dyDescent="0.2">
      <c r="A731" s="44"/>
      <c r="B731" s="45"/>
      <c r="C731" s="46"/>
      <c r="D731" s="46"/>
      <c r="E731" s="47"/>
      <c r="F731" s="47"/>
      <c r="G731" s="47"/>
      <c r="H731" s="47"/>
      <c r="I731" s="47"/>
      <c r="J731" s="53" t="str">
        <f t="shared" si="102"/>
        <v>no</v>
      </c>
      <c r="K731" s="64">
        <f t="shared" si="103"/>
        <v>0</v>
      </c>
      <c r="L731" s="64">
        <f t="shared" si="99"/>
        <v>0</v>
      </c>
      <c r="M731" s="64">
        <f t="shared" si="100"/>
        <v>0</v>
      </c>
      <c r="N731" s="65">
        <f t="shared" si="105"/>
        <v>386.5</v>
      </c>
      <c r="O731" s="64">
        <f t="shared" si="104"/>
        <v>0</v>
      </c>
      <c r="P731" s="64">
        <f t="shared" si="101"/>
        <v>0</v>
      </c>
      <c r="Q731" s="65">
        <f t="shared" si="106"/>
        <v>364.49445116469883</v>
      </c>
    </row>
    <row r="732" spans="1:17" s="48" customFormat="1" ht="15" x14ac:dyDescent="0.2">
      <c r="A732" s="44"/>
      <c r="B732" s="45"/>
      <c r="C732" s="46"/>
      <c r="D732" s="46"/>
      <c r="E732" s="47"/>
      <c r="F732" s="47"/>
      <c r="G732" s="47"/>
      <c r="H732" s="47"/>
      <c r="I732" s="47"/>
      <c r="J732" s="53" t="str">
        <f t="shared" si="102"/>
        <v>no</v>
      </c>
      <c r="K732" s="64">
        <f t="shared" si="103"/>
        <v>0</v>
      </c>
      <c r="L732" s="64">
        <f t="shared" si="99"/>
        <v>0</v>
      </c>
      <c r="M732" s="64">
        <f t="shared" si="100"/>
        <v>0</v>
      </c>
      <c r="N732" s="65">
        <f t="shared" si="105"/>
        <v>386.5</v>
      </c>
      <c r="O732" s="64">
        <f t="shared" si="104"/>
        <v>0</v>
      </c>
      <c r="P732" s="64">
        <f t="shared" si="101"/>
        <v>0</v>
      </c>
      <c r="Q732" s="65">
        <f t="shared" si="106"/>
        <v>364.49445116469883</v>
      </c>
    </row>
    <row r="733" spans="1:17" s="48" customFormat="1" ht="15" x14ac:dyDescent="0.2">
      <c r="A733" s="44"/>
      <c r="B733" s="45"/>
      <c r="C733" s="46"/>
      <c r="D733" s="46"/>
      <c r="E733" s="47"/>
      <c r="F733" s="47"/>
      <c r="G733" s="47"/>
      <c r="H733" s="47"/>
      <c r="I733" s="47"/>
      <c r="J733" s="53" t="str">
        <f t="shared" si="102"/>
        <v>no</v>
      </c>
      <c r="K733" s="64">
        <f t="shared" si="103"/>
        <v>0</v>
      </c>
      <c r="L733" s="64">
        <f t="shared" si="99"/>
        <v>0</v>
      </c>
      <c r="M733" s="64">
        <f t="shared" si="100"/>
        <v>0</v>
      </c>
      <c r="N733" s="65">
        <f t="shared" si="105"/>
        <v>386.5</v>
      </c>
      <c r="O733" s="64">
        <f t="shared" si="104"/>
        <v>0</v>
      </c>
      <c r="P733" s="64">
        <f t="shared" si="101"/>
        <v>0</v>
      </c>
      <c r="Q733" s="65">
        <f t="shared" si="106"/>
        <v>364.49445116469883</v>
      </c>
    </row>
    <row r="734" spans="1:17" s="48" customFormat="1" ht="15" x14ac:dyDescent="0.2">
      <c r="A734" s="44"/>
      <c r="B734" s="45"/>
      <c r="C734" s="46"/>
      <c r="D734" s="46"/>
      <c r="E734" s="47"/>
      <c r="F734" s="47"/>
      <c r="G734" s="47"/>
      <c r="H734" s="47"/>
      <c r="I734" s="47"/>
      <c r="J734" s="53" t="str">
        <f t="shared" si="102"/>
        <v>no</v>
      </c>
      <c r="K734" s="64">
        <f t="shared" si="103"/>
        <v>0</v>
      </c>
      <c r="L734" s="64">
        <f t="shared" si="99"/>
        <v>0</v>
      </c>
      <c r="M734" s="64">
        <f t="shared" si="100"/>
        <v>0</v>
      </c>
      <c r="N734" s="65">
        <f t="shared" si="105"/>
        <v>386.5</v>
      </c>
      <c r="O734" s="64">
        <f t="shared" si="104"/>
        <v>0</v>
      </c>
      <c r="P734" s="64">
        <f t="shared" si="101"/>
        <v>0</v>
      </c>
      <c r="Q734" s="65">
        <f t="shared" si="106"/>
        <v>364.49445116469883</v>
      </c>
    </row>
    <row r="735" spans="1:17" s="48" customFormat="1" ht="15" x14ac:dyDescent="0.2">
      <c r="A735" s="44"/>
      <c r="B735" s="45"/>
      <c r="C735" s="46"/>
      <c r="D735" s="46"/>
      <c r="E735" s="47"/>
      <c r="F735" s="47"/>
      <c r="G735" s="47"/>
      <c r="H735" s="47"/>
      <c r="I735" s="47"/>
      <c r="J735" s="53" t="str">
        <f t="shared" si="102"/>
        <v>no</v>
      </c>
      <c r="K735" s="64">
        <f t="shared" si="103"/>
        <v>0</v>
      </c>
      <c r="L735" s="64">
        <f t="shared" si="99"/>
        <v>0</v>
      </c>
      <c r="M735" s="64">
        <f t="shared" si="100"/>
        <v>0</v>
      </c>
      <c r="N735" s="65">
        <f t="shared" si="105"/>
        <v>386.5</v>
      </c>
      <c r="O735" s="64">
        <f t="shared" si="104"/>
        <v>0</v>
      </c>
      <c r="P735" s="64">
        <f t="shared" si="101"/>
        <v>0</v>
      </c>
      <c r="Q735" s="65">
        <f t="shared" si="106"/>
        <v>364.49445116469883</v>
      </c>
    </row>
    <row r="736" spans="1:17" s="48" customFormat="1" ht="15" x14ac:dyDescent="0.2">
      <c r="A736" s="44"/>
      <c r="B736" s="45"/>
      <c r="C736" s="46"/>
      <c r="D736" s="46"/>
      <c r="E736" s="47"/>
      <c r="F736" s="47"/>
      <c r="G736" s="47"/>
      <c r="H736" s="47"/>
      <c r="I736" s="47"/>
      <c r="J736" s="53" t="str">
        <f t="shared" si="102"/>
        <v>no</v>
      </c>
      <c r="K736" s="64">
        <f t="shared" si="103"/>
        <v>0</v>
      </c>
      <c r="L736" s="64">
        <f t="shared" si="99"/>
        <v>0</v>
      </c>
      <c r="M736" s="64">
        <f t="shared" si="100"/>
        <v>0</v>
      </c>
      <c r="N736" s="65">
        <f t="shared" si="105"/>
        <v>386.5</v>
      </c>
      <c r="O736" s="64">
        <f t="shared" si="104"/>
        <v>0</v>
      </c>
      <c r="P736" s="64">
        <f t="shared" si="101"/>
        <v>0</v>
      </c>
      <c r="Q736" s="65">
        <f t="shared" si="106"/>
        <v>364.49445116469883</v>
      </c>
    </row>
    <row r="737" spans="1:17" s="48" customFormat="1" ht="15" x14ac:dyDescent="0.2">
      <c r="A737" s="44"/>
      <c r="B737" s="45"/>
      <c r="C737" s="46"/>
      <c r="D737" s="46"/>
      <c r="E737" s="47"/>
      <c r="F737" s="47"/>
      <c r="G737" s="47"/>
      <c r="H737" s="47"/>
      <c r="I737" s="47"/>
      <c r="J737" s="53" t="str">
        <f t="shared" si="102"/>
        <v>no</v>
      </c>
      <c r="K737" s="64">
        <f t="shared" si="103"/>
        <v>0</v>
      </c>
      <c r="L737" s="64">
        <f t="shared" si="99"/>
        <v>0</v>
      </c>
      <c r="M737" s="64">
        <f t="shared" si="100"/>
        <v>0</v>
      </c>
      <c r="N737" s="65">
        <f t="shared" si="105"/>
        <v>386.5</v>
      </c>
      <c r="O737" s="64">
        <f t="shared" si="104"/>
        <v>0</v>
      </c>
      <c r="P737" s="64">
        <f t="shared" si="101"/>
        <v>0</v>
      </c>
      <c r="Q737" s="65">
        <f t="shared" si="106"/>
        <v>364.49445116469883</v>
      </c>
    </row>
    <row r="738" spans="1:17" s="48" customFormat="1" ht="15" x14ac:dyDescent="0.2">
      <c r="A738" s="44"/>
      <c r="B738" s="45"/>
      <c r="C738" s="46"/>
      <c r="D738" s="46"/>
      <c r="E738" s="47"/>
      <c r="F738" s="47"/>
      <c r="G738" s="47"/>
      <c r="H738" s="47"/>
      <c r="I738" s="47"/>
      <c r="J738" s="53" t="str">
        <f t="shared" si="102"/>
        <v>no</v>
      </c>
      <c r="K738" s="64">
        <f t="shared" si="103"/>
        <v>0</v>
      </c>
      <c r="L738" s="64">
        <f t="shared" si="99"/>
        <v>0</v>
      </c>
      <c r="M738" s="64">
        <f t="shared" si="100"/>
        <v>0</v>
      </c>
      <c r="N738" s="65">
        <f t="shared" si="105"/>
        <v>386.5</v>
      </c>
      <c r="O738" s="64">
        <f t="shared" si="104"/>
        <v>0</v>
      </c>
      <c r="P738" s="64">
        <f t="shared" si="101"/>
        <v>0</v>
      </c>
      <c r="Q738" s="65">
        <f t="shared" si="106"/>
        <v>364.49445116469883</v>
      </c>
    </row>
    <row r="739" spans="1:17" s="48" customFormat="1" ht="15" x14ac:dyDescent="0.2">
      <c r="A739" s="44"/>
      <c r="B739" s="45"/>
      <c r="C739" s="46"/>
      <c r="D739" s="46"/>
      <c r="E739" s="47"/>
      <c r="F739" s="47"/>
      <c r="G739" s="47"/>
      <c r="H739" s="47"/>
      <c r="I739" s="47"/>
      <c r="J739" s="53" t="str">
        <f t="shared" si="102"/>
        <v>no</v>
      </c>
      <c r="K739" s="64">
        <f t="shared" si="103"/>
        <v>0</v>
      </c>
      <c r="L739" s="64">
        <f t="shared" si="99"/>
        <v>0</v>
      </c>
      <c r="M739" s="64">
        <f t="shared" si="100"/>
        <v>0</v>
      </c>
      <c r="N739" s="65">
        <f t="shared" si="105"/>
        <v>386.5</v>
      </c>
      <c r="O739" s="64">
        <f t="shared" si="104"/>
        <v>0</v>
      </c>
      <c r="P739" s="64">
        <f t="shared" si="101"/>
        <v>0</v>
      </c>
      <c r="Q739" s="65">
        <f t="shared" si="106"/>
        <v>364.49445116469883</v>
      </c>
    </row>
    <row r="740" spans="1:17" s="48" customFormat="1" ht="15" x14ac:dyDescent="0.2">
      <c r="A740" s="44"/>
      <c r="B740" s="45"/>
      <c r="C740" s="46"/>
      <c r="D740" s="46"/>
      <c r="E740" s="47"/>
      <c r="F740" s="47"/>
      <c r="G740" s="47"/>
      <c r="H740" s="47"/>
      <c r="I740" s="47"/>
      <c r="J740" s="53" t="str">
        <f t="shared" si="102"/>
        <v>no</v>
      </c>
      <c r="K740" s="64">
        <f t="shared" si="103"/>
        <v>0</v>
      </c>
      <c r="L740" s="64">
        <f t="shared" si="99"/>
        <v>0</v>
      </c>
      <c r="M740" s="64">
        <f t="shared" si="100"/>
        <v>0</v>
      </c>
      <c r="N740" s="65">
        <f t="shared" si="105"/>
        <v>386.5</v>
      </c>
      <c r="O740" s="64">
        <f t="shared" si="104"/>
        <v>0</v>
      </c>
      <c r="P740" s="64">
        <f t="shared" si="101"/>
        <v>0</v>
      </c>
      <c r="Q740" s="65">
        <f t="shared" si="106"/>
        <v>364.49445116469883</v>
      </c>
    </row>
    <row r="741" spans="1:17" s="48" customFormat="1" ht="15" x14ac:dyDescent="0.2">
      <c r="A741" s="44"/>
      <c r="B741" s="45"/>
      <c r="C741" s="46"/>
      <c r="D741" s="46"/>
      <c r="E741" s="47"/>
      <c r="F741" s="47"/>
      <c r="G741" s="47"/>
      <c r="H741" s="47"/>
      <c r="I741" s="47"/>
      <c r="J741" s="53" t="str">
        <f t="shared" si="102"/>
        <v>no</v>
      </c>
      <c r="K741" s="64">
        <f t="shared" si="103"/>
        <v>0</v>
      </c>
      <c r="L741" s="64">
        <f t="shared" si="99"/>
        <v>0</v>
      </c>
      <c r="M741" s="64">
        <f t="shared" si="100"/>
        <v>0</v>
      </c>
      <c r="N741" s="65">
        <f t="shared" si="105"/>
        <v>386.5</v>
      </c>
      <c r="O741" s="64">
        <f t="shared" si="104"/>
        <v>0</v>
      </c>
      <c r="P741" s="64">
        <f t="shared" si="101"/>
        <v>0</v>
      </c>
      <c r="Q741" s="65">
        <f t="shared" si="106"/>
        <v>364.49445116469883</v>
      </c>
    </row>
    <row r="742" spans="1:17" s="48" customFormat="1" ht="15" x14ac:dyDescent="0.2">
      <c r="A742" s="44"/>
      <c r="B742" s="45"/>
      <c r="C742" s="46"/>
      <c r="D742" s="46"/>
      <c r="E742" s="47"/>
      <c r="F742" s="47"/>
      <c r="G742" s="47"/>
      <c r="H742" s="47"/>
      <c r="I742" s="47"/>
      <c r="J742" s="53" t="str">
        <f t="shared" si="102"/>
        <v>no</v>
      </c>
      <c r="K742" s="64">
        <f t="shared" si="103"/>
        <v>0</v>
      </c>
      <c r="L742" s="64">
        <f t="shared" si="99"/>
        <v>0</v>
      </c>
      <c r="M742" s="64">
        <f t="shared" si="100"/>
        <v>0</v>
      </c>
      <c r="N742" s="65">
        <f t="shared" si="105"/>
        <v>386.5</v>
      </c>
      <c r="O742" s="64">
        <f t="shared" si="104"/>
        <v>0</v>
      </c>
      <c r="P742" s="64">
        <f t="shared" si="101"/>
        <v>0</v>
      </c>
      <c r="Q742" s="65">
        <f t="shared" si="106"/>
        <v>364.49445116469883</v>
      </c>
    </row>
    <row r="743" spans="1:17" s="48" customFormat="1" ht="15" x14ac:dyDescent="0.2">
      <c r="A743" s="44"/>
      <c r="B743" s="45"/>
      <c r="C743" s="46"/>
      <c r="D743" s="46"/>
      <c r="E743" s="47"/>
      <c r="F743" s="47"/>
      <c r="G743" s="47"/>
      <c r="H743" s="47"/>
      <c r="I743" s="47"/>
      <c r="J743" s="53" t="str">
        <f t="shared" si="102"/>
        <v>no</v>
      </c>
      <c r="K743" s="64">
        <f t="shared" si="103"/>
        <v>0</v>
      </c>
      <c r="L743" s="64">
        <f t="shared" si="99"/>
        <v>0</v>
      </c>
      <c r="M743" s="64">
        <f t="shared" si="100"/>
        <v>0</v>
      </c>
      <c r="N743" s="65">
        <f t="shared" si="105"/>
        <v>386.5</v>
      </c>
      <c r="O743" s="64">
        <f t="shared" si="104"/>
        <v>0</v>
      </c>
      <c r="P743" s="64">
        <f t="shared" si="101"/>
        <v>0</v>
      </c>
      <c r="Q743" s="65">
        <f t="shared" si="106"/>
        <v>364.49445116469883</v>
      </c>
    </row>
    <row r="744" spans="1:17" s="48" customFormat="1" ht="15" x14ac:dyDescent="0.2">
      <c r="A744" s="44"/>
      <c r="B744" s="45"/>
      <c r="C744" s="46"/>
      <c r="D744" s="46"/>
      <c r="E744" s="47"/>
      <c r="F744" s="47"/>
      <c r="G744" s="47"/>
      <c r="H744" s="47"/>
      <c r="I744" s="47"/>
      <c r="J744" s="53" t="str">
        <f t="shared" si="102"/>
        <v>no</v>
      </c>
      <c r="K744" s="64">
        <f t="shared" si="103"/>
        <v>0</v>
      </c>
      <c r="L744" s="64">
        <f t="shared" si="99"/>
        <v>0</v>
      </c>
      <c r="M744" s="64">
        <f t="shared" si="100"/>
        <v>0</v>
      </c>
      <c r="N744" s="65">
        <f t="shared" si="105"/>
        <v>386.5</v>
      </c>
      <c r="O744" s="64">
        <f t="shared" si="104"/>
        <v>0</v>
      </c>
      <c r="P744" s="64">
        <f t="shared" si="101"/>
        <v>0</v>
      </c>
      <c r="Q744" s="65">
        <f t="shared" si="106"/>
        <v>364.49445116469883</v>
      </c>
    </row>
    <row r="745" spans="1:17" s="48" customFormat="1" ht="15" x14ac:dyDescent="0.2">
      <c r="A745" s="44"/>
      <c r="B745" s="45"/>
      <c r="C745" s="46"/>
      <c r="D745" s="46"/>
      <c r="E745" s="47"/>
      <c r="F745" s="47"/>
      <c r="G745" s="47"/>
      <c r="H745" s="47"/>
      <c r="I745" s="47"/>
      <c r="J745" s="53" t="str">
        <f t="shared" si="102"/>
        <v>no</v>
      </c>
      <c r="K745" s="64">
        <f t="shared" si="103"/>
        <v>0</v>
      </c>
      <c r="L745" s="64">
        <f t="shared" si="99"/>
        <v>0</v>
      </c>
      <c r="M745" s="64">
        <f t="shared" si="100"/>
        <v>0</v>
      </c>
      <c r="N745" s="65">
        <f t="shared" si="105"/>
        <v>386.5</v>
      </c>
      <c r="O745" s="64">
        <f t="shared" si="104"/>
        <v>0</v>
      </c>
      <c r="P745" s="64">
        <f t="shared" si="101"/>
        <v>0</v>
      </c>
      <c r="Q745" s="65">
        <f t="shared" si="106"/>
        <v>364.49445116469883</v>
      </c>
    </row>
    <row r="746" spans="1:17" s="48" customFormat="1" ht="15" x14ac:dyDescent="0.2">
      <c r="A746" s="44"/>
      <c r="B746" s="45"/>
      <c r="C746" s="46"/>
      <c r="D746" s="46"/>
      <c r="E746" s="47"/>
      <c r="F746" s="47"/>
      <c r="G746" s="47"/>
      <c r="H746" s="47"/>
      <c r="I746" s="47"/>
      <c r="J746" s="53" t="str">
        <f t="shared" si="102"/>
        <v>no</v>
      </c>
      <c r="K746" s="64">
        <f t="shared" si="103"/>
        <v>0</v>
      </c>
      <c r="L746" s="64">
        <f t="shared" si="99"/>
        <v>0</v>
      </c>
      <c r="M746" s="64">
        <f t="shared" si="100"/>
        <v>0</v>
      </c>
      <c r="N746" s="65">
        <f t="shared" si="105"/>
        <v>386.5</v>
      </c>
      <c r="O746" s="64">
        <f t="shared" si="104"/>
        <v>0</v>
      </c>
      <c r="P746" s="64">
        <f t="shared" si="101"/>
        <v>0</v>
      </c>
      <c r="Q746" s="65">
        <f t="shared" si="106"/>
        <v>364.49445116469883</v>
      </c>
    </row>
    <row r="747" spans="1:17" s="48" customFormat="1" ht="15" x14ac:dyDescent="0.2">
      <c r="A747" s="44"/>
      <c r="B747" s="45"/>
      <c r="C747" s="46"/>
      <c r="D747" s="46"/>
      <c r="E747" s="47"/>
      <c r="F747" s="47"/>
      <c r="G747" s="47"/>
      <c r="H747" s="47"/>
      <c r="I747" s="47"/>
      <c r="J747" s="53" t="str">
        <f t="shared" si="102"/>
        <v>no</v>
      </c>
      <c r="K747" s="64">
        <f t="shared" si="103"/>
        <v>0</v>
      </c>
      <c r="L747" s="64">
        <f t="shared" si="99"/>
        <v>0</v>
      </c>
      <c r="M747" s="64">
        <f t="shared" si="100"/>
        <v>0</v>
      </c>
      <c r="N747" s="65">
        <f t="shared" si="105"/>
        <v>386.5</v>
      </c>
      <c r="O747" s="64">
        <f t="shared" si="104"/>
        <v>0</v>
      </c>
      <c r="P747" s="64">
        <f t="shared" si="101"/>
        <v>0</v>
      </c>
      <c r="Q747" s="65">
        <f t="shared" si="106"/>
        <v>364.49445116469883</v>
      </c>
    </row>
    <row r="748" spans="1:17" s="48" customFormat="1" ht="15" x14ac:dyDescent="0.2">
      <c r="A748" s="44"/>
      <c r="B748" s="45"/>
      <c r="C748" s="46"/>
      <c r="D748" s="46"/>
      <c r="E748" s="47"/>
      <c r="F748" s="47"/>
      <c r="G748" s="47"/>
      <c r="H748" s="47"/>
      <c r="I748" s="47"/>
      <c r="J748" s="53" t="str">
        <f t="shared" si="102"/>
        <v>no</v>
      </c>
      <c r="K748" s="64">
        <f t="shared" si="103"/>
        <v>0</v>
      </c>
      <c r="L748" s="64">
        <f t="shared" si="99"/>
        <v>0</v>
      </c>
      <c r="M748" s="64">
        <f t="shared" si="100"/>
        <v>0</v>
      </c>
      <c r="N748" s="65">
        <f t="shared" si="105"/>
        <v>386.5</v>
      </c>
      <c r="O748" s="64">
        <f t="shared" si="104"/>
        <v>0</v>
      </c>
      <c r="P748" s="64">
        <f t="shared" si="101"/>
        <v>0</v>
      </c>
      <c r="Q748" s="65">
        <f t="shared" si="106"/>
        <v>364.49445116469883</v>
      </c>
    </row>
    <row r="749" spans="1:17" s="48" customFormat="1" ht="15" x14ac:dyDescent="0.2">
      <c r="A749" s="44"/>
      <c r="B749" s="45"/>
      <c r="C749" s="46"/>
      <c r="D749" s="46"/>
      <c r="E749" s="47"/>
      <c r="F749" s="47"/>
      <c r="G749" s="47"/>
      <c r="H749" s="47"/>
      <c r="I749" s="47"/>
      <c r="J749" s="53" t="str">
        <f t="shared" si="102"/>
        <v>no</v>
      </c>
      <c r="K749" s="64">
        <f t="shared" si="103"/>
        <v>0</v>
      </c>
      <c r="L749" s="64">
        <f t="shared" si="99"/>
        <v>0</v>
      </c>
      <c r="M749" s="64">
        <f t="shared" si="100"/>
        <v>0</v>
      </c>
      <c r="N749" s="65">
        <f t="shared" si="105"/>
        <v>386.5</v>
      </c>
      <c r="O749" s="64">
        <f t="shared" si="104"/>
        <v>0</v>
      </c>
      <c r="P749" s="64">
        <f t="shared" si="101"/>
        <v>0</v>
      </c>
      <c r="Q749" s="65">
        <f t="shared" si="106"/>
        <v>364.49445116469883</v>
      </c>
    </row>
    <row r="750" spans="1:17" s="48" customFormat="1" ht="15" x14ac:dyDescent="0.2">
      <c r="A750" s="44"/>
      <c r="B750" s="45"/>
      <c r="C750" s="46"/>
      <c r="D750" s="46"/>
      <c r="E750" s="47"/>
      <c r="F750" s="47"/>
      <c r="G750" s="47"/>
      <c r="H750" s="47"/>
      <c r="I750" s="47"/>
      <c r="J750" s="53" t="str">
        <f t="shared" si="102"/>
        <v>no</v>
      </c>
      <c r="K750" s="64">
        <f t="shared" si="103"/>
        <v>0</v>
      </c>
      <c r="L750" s="64">
        <f t="shared" si="99"/>
        <v>0</v>
      </c>
      <c r="M750" s="64">
        <f t="shared" si="100"/>
        <v>0</v>
      </c>
      <c r="N750" s="65">
        <f t="shared" si="105"/>
        <v>386.5</v>
      </c>
      <c r="O750" s="64">
        <f t="shared" si="104"/>
        <v>0</v>
      </c>
      <c r="P750" s="64">
        <f t="shared" si="101"/>
        <v>0</v>
      </c>
      <c r="Q750" s="65">
        <f t="shared" si="106"/>
        <v>364.49445116469883</v>
      </c>
    </row>
    <row r="751" spans="1:17" s="48" customFormat="1" ht="15" x14ac:dyDescent="0.2">
      <c r="A751" s="44"/>
      <c r="B751" s="45"/>
      <c r="C751" s="46"/>
      <c r="D751" s="46"/>
      <c r="E751" s="47"/>
      <c r="F751" s="47"/>
      <c r="G751" s="47"/>
      <c r="H751" s="47"/>
      <c r="I751" s="47"/>
      <c r="J751" s="53" t="str">
        <f t="shared" si="102"/>
        <v>no</v>
      </c>
      <c r="K751" s="64">
        <f t="shared" si="103"/>
        <v>0</v>
      </c>
      <c r="L751" s="64">
        <f t="shared" si="99"/>
        <v>0</v>
      </c>
      <c r="M751" s="64">
        <f t="shared" si="100"/>
        <v>0</v>
      </c>
      <c r="N751" s="65">
        <f t="shared" si="105"/>
        <v>386.5</v>
      </c>
      <c r="O751" s="64">
        <f t="shared" si="104"/>
        <v>0</v>
      </c>
      <c r="P751" s="64">
        <f t="shared" si="101"/>
        <v>0</v>
      </c>
      <c r="Q751" s="65">
        <f t="shared" si="106"/>
        <v>364.49445116469883</v>
      </c>
    </row>
    <row r="752" spans="1:17" s="48" customFormat="1" ht="15" x14ac:dyDescent="0.2">
      <c r="A752" s="44"/>
      <c r="B752" s="45"/>
      <c r="C752" s="46"/>
      <c r="D752" s="46"/>
      <c r="E752" s="47"/>
      <c r="F752" s="47"/>
      <c r="G752" s="47"/>
      <c r="H752" s="47"/>
      <c r="I752" s="47"/>
      <c r="J752" s="53" t="str">
        <f t="shared" si="102"/>
        <v>no</v>
      </c>
      <c r="K752" s="64">
        <f t="shared" si="103"/>
        <v>0</v>
      </c>
      <c r="L752" s="64">
        <f t="shared" si="99"/>
        <v>0</v>
      </c>
      <c r="M752" s="64">
        <f t="shared" si="100"/>
        <v>0</v>
      </c>
      <c r="N752" s="65">
        <f t="shared" si="105"/>
        <v>386.5</v>
      </c>
      <c r="O752" s="64">
        <f t="shared" si="104"/>
        <v>0</v>
      </c>
      <c r="P752" s="64">
        <f t="shared" si="101"/>
        <v>0</v>
      </c>
      <c r="Q752" s="65">
        <f t="shared" si="106"/>
        <v>364.49445116469883</v>
      </c>
    </row>
    <row r="753" spans="1:17" s="48" customFormat="1" ht="15" x14ac:dyDescent="0.2">
      <c r="A753" s="44"/>
      <c r="B753" s="45"/>
      <c r="C753" s="46"/>
      <c r="D753" s="46"/>
      <c r="E753" s="47"/>
      <c r="F753" s="47"/>
      <c r="G753" s="47"/>
      <c r="H753" s="47"/>
      <c r="I753" s="47"/>
      <c r="J753" s="53" t="str">
        <f t="shared" si="102"/>
        <v>no</v>
      </c>
      <c r="K753" s="64">
        <f t="shared" si="103"/>
        <v>0</v>
      </c>
      <c r="L753" s="64">
        <f t="shared" si="99"/>
        <v>0</v>
      </c>
      <c r="M753" s="64">
        <f t="shared" si="100"/>
        <v>0</v>
      </c>
      <c r="N753" s="65">
        <f t="shared" si="105"/>
        <v>386.5</v>
      </c>
      <c r="O753" s="64">
        <f t="shared" si="104"/>
        <v>0</v>
      </c>
      <c r="P753" s="64">
        <f t="shared" si="101"/>
        <v>0</v>
      </c>
      <c r="Q753" s="65">
        <f t="shared" si="106"/>
        <v>364.49445116469883</v>
      </c>
    </row>
    <row r="754" spans="1:17" s="48" customFormat="1" ht="15" x14ac:dyDescent="0.2">
      <c r="A754" s="44"/>
      <c r="B754" s="45"/>
      <c r="C754" s="46"/>
      <c r="D754" s="46"/>
      <c r="E754" s="47"/>
      <c r="F754" s="47"/>
      <c r="G754" s="47"/>
      <c r="H754" s="47"/>
      <c r="I754" s="47"/>
      <c r="J754" s="53" t="str">
        <f t="shared" si="102"/>
        <v>no</v>
      </c>
      <c r="K754" s="64">
        <f t="shared" si="103"/>
        <v>0</v>
      </c>
      <c r="L754" s="64">
        <f t="shared" si="99"/>
        <v>0</v>
      </c>
      <c r="M754" s="64">
        <f t="shared" si="100"/>
        <v>0</v>
      </c>
      <c r="N754" s="65">
        <f t="shared" si="105"/>
        <v>386.5</v>
      </c>
      <c r="O754" s="64">
        <f t="shared" si="104"/>
        <v>0</v>
      </c>
      <c r="P754" s="64">
        <f t="shared" si="101"/>
        <v>0</v>
      </c>
      <c r="Q754" s="65">
        <f t="shared" si="106"/>
        <v>364.49445116469883</v>
      </c>
    </row>
    <row r="755" spans="1:17" s="48" customFormat="1" ht="15" x14ac:dyDescent="0.2">
      <c r="A755" s="44"/>
      <c r="B755" s="45"/>
      <c r="C755" s="46"/>
      <c r="D755" s="46"/>
      <c r="E755" s="47"/>
      <c r="F755" s="47"/>
      <c r="G755" s="47"/>
      <c r="H755" s="47"/>
      <c r="I755" s="47"/>
      <c r="J755" s="53" t="str">
        <f t="shared" si="102"/>
        <v>no</v>
      </c>
      <c r="K755" s="64">
        <f t="shared" si="103"/>
        <v>0</v>
      </c>
      <c r="L755" s="64">
        <f t="shared" si="99"/>
        <v>0</v>
      </c>
      <c r="M755" s="64">
        <f t="shared" si="100"/>
        <v>0</v>
      </c>
      <c r="N755" s="65">
        <f t="shared" si="105"/>
        <v>386.5</v>
      </c>
      <c r="O755" s="64">
        <f t="shared" si="104"/>
        <v>0</v>
      </c>
      <c r="P755" s="64">
        <f t="shared" si="101"/>
        <v>0</v>
      </c>
      <c r="Q755" s="65">
        <f t="shared" si="106"/>
        <v>364.49445116469883</v>
      </c>
    </row>
    <row r="756" spans="1:17" s="48" customFormat="1" ht="15" x14ac:dyDescent="0.2">
      <c r="A756" s="44"/>
      <c r="B756" s="45"/>
      <c r="C756" s="46"/>
      <c r="D756" s="46"/>
      <c r="E756" s="47"/>
      <c r="F756" s="47"/>
      <c r="G756" s="47"/>
      <c r="H756" s="47"/>
      <c r="I756" s="47"/>
      <c r="J756" s="53" t="str">
        <f t="shared" si="102"/>
        <v>no</v>
      </c>
      <c r="K756" s="64">
        <f t="shared" si="103"/>
        <v>0</v>
      </c>
      <c r="L756" s="64">
        <f t="shared" si="99"/>
        <v>0</v>
      </c>
      <c r="M756" s="64">
        <f t="shared" si="100"/>
        <v>0</v>
      </c>
      <c r="N756" s="65">
        <f t="shared" si="105"/>
        <v>386.5</v>
      </c>
      <c r="O756" s="64">
        <f t="shared" si="104"/>
        <v>0</v>
      </c>
      <c r="P756" s="64">
        <f t="shared" si="101"/>
        <v>0</v>
      </c>
      <c r="Q756" s="65">
        <f t="shared" si="106"/>
        <v>364.49445116469883</v>
      </c>
    </row>
    <row r="757" spans="1:17" s="48" customFormat="1" ht="15" x14ac:dyDescent="0.2">
      <c r="A757" s="44"/>
      <c r="B757" s="45"/>
      <c r="C757" s="46"/>
      <c r="D757" s="46"/>
      <c r="E757" s="47"/>
      <c r="F757" s="47"/>
      <c r="G757" s="47"/>
      <c r="H757" s="47"/>
      <c r="I757" s="47"/>
      <c r="J757" s="53" t="str">
        <f t="shared" si="102"/>
        <v>no</v>
      </c>
      <c r="K757" s="64">
        <f t="shared" si="103"/>
        <v>0</v>
      </c>
      <c r="L757" s="64">
        <f t="shared" si="99"/>
        <v>0</v>
      </c>
      <c r="M757" s="64">
        <f t="shared" si="100"/>
        <v>0</v>
      </c>
      <c r="N757" s="65">
        <f t="shared" si="105"/>
        <v>386.5</v>
      </c>
      <c r="O757" s="64">
        <f t="shared" si="104"/>
        <v>0</v>
      </c>
      <c r="P757" s="64">
        <f t="shared" si="101"/>
        <v>0</v>
      </c>
      <c r="Q757" s="65">
        <f t="shared" si="106"/>
        <v>364.49445116469883</v>
      </c>
    </row>
    <row r="758" spans="1:17" s="48" customFormat="1" ht="15" x14ac:dyDescent="0.2">
      <c r="A758" s="44"/>
      <c r="B758" s="45"/>
      <c r="C758" s="46"/>
      <c r="D758" s="46"/>
      <c r="E758" s="47"/>
      <c r="F758" s="47"/>
      <c r="G758" s="47"/>
      <c r="H758" s="47"/>
      <c r="I758" s="47"/>
      <c r="J758" s="53" t="str">
        <f t="shared" si="102"/>
        <v>no</v>
      </c>
      <c r="K758" s="64">
        <f t="shared" si="103"/>
        <v>0</v>
      </c>
      <c r="L758" s="64">
        <f t="shared" si="99"/>
        <v>0</v>
      </c>
      <c r="M758" s="64">
        <f t="shared" si="100"/>
        <v>0</v>
      </c>
      <c r="N758" s="65">
        <f t="shared" si="105"/>
        <v>386.5</v>
      </c>
      <c r="O758" s="64">
        <f t="shared" si="104"/>
        <v>0</v>
      </c>
      <c r="P758" s="64">
        <f t="shared" si="101"/>
        <v>0</v>
      </c>
      <c r="Q758" s="65">
        <f t="shared" si="106"/>
        <v>364.49445116469883</v>
      </c>
    </row>
    <row r="759" spans="1:17" s="48" customFormat="1" ht="15" x14ac:dyDescent="0.2">
      <c r="A759" s="44"/>
      <c r="B759" s="45"/>
      <c r="C759" s="46"/>
      <c r="D759" s="46"/>
      <c r="E759" s="47"/>
      <c r="F759" s="47"/>
      <c r="G759" s="47"/>
      <c r="H759" s="47"/>
      <c r="I759" s="47"/>
      <c r="J759" s="53" t="str">
        <f t="shared" si="102"/>
        <v>no</v>
      </c>
      <c r="K759" s="64">
        <f t="shared" si="103"/>
        <v>0</v>
      </c>
      <c r="L759" s="64">
        <f t="shared" si="99"/>
        <v>0</v>
      </c>
      <c r="M759" s="64">
        <f t="shared" si="100"/>
        <v>0</v>
      </c>
      <c r="N759" s="65">
        <f t="shared" si="105"/>
        <v>386.5</v>
      </c>
      <c r="O759" s="64">
        <f t="shared" si="104"/>
        <v>0</v>
      </c>
      <c r="P759" s="64">
        <f t="shared" si="101"/>
        <v>0</v>
      </c>
      <c r="Q759" s="65">
        <f t="shared" si="106"/>
        <v>364.49445116469883</v>
      </c>
    </row>
    <row r="760" spans="1:17" s="48" customFormat="1" ht="15" x14ac:dyDescent="0.2">
      <c r="A760" s="44"/>
      <c r="B760" s="45"/>
      <c r="C760" s="46"/>
      <c r="D760" s="46"/>
      <c r="E760" s="47"/>
      <c r="F760" s="47"/>
      <c r="G760" s="47"/>
      <c r="H760" s="47"/>
      <c r="I760" s="47"/>
      <c r="J760" s="53" t="str">
        <f t="shared" si="102"/>
        <v>no</v>
      </c>
      <c r="K760" s="64">
        <f t="shared" si="103"/>
        <v>0</v>
      </c>
      <c r="L760" s="64">
        <f t="shared" ref="L760:L823" si="107">IF(ISBLANK(I760),0,IF($J760="no",0,IF($I760="No",-(($G760-1)*($C$4*$E760)),$C$4*$E760*(1-$C$6))))</f>
        <v>0</v>
      </c>
      <c r="M760" s="64">
        <f t="shared" ref="M760:M823" si="108">IF($J760="yes",($G760-1)*$C$4*$E760,0)</f>
        <v>0</v>
      </c>
      <c r="N760" s="65">
        <f t="shared" si="105"/>
        <v>386.5</v>
      </c>
      <c r="O760" s="64">
        <f t="shared" si="104"/>
        <v>0</v>
      </c>
      <c r="P760" s="64">
        <f t="shared" ref="P760:P823" si="109">IF(ISBLANK(I760),0,IF(L760&lt;0,-O760,IF(L760=0,0,((O760/($G760-1))*(1-$C$6)))))</f>
        <v>0</v>
      </c>
      <c r="Q760" s="65">
        <f t="shared" si="106"/>
        <v>364.49445116469883</v>
      </c>
    </row>
    <row r="761" spans="1:17" s="48" customFormat="1" ht="15" x14ac:dyDescent="0.2">
      <c r="A761" s="44"/>
      <c r="B761" s="45"/>
      <c r="C761" s="46"/>
      <c r="D761" s="46"/>
      <c r="E761" s="47"/>
      <c r="F761" s="47"/>
      <c r="G761" s="47"/>
      <c r="H761" s="47"/>
      <c r="I761" s="47"/>
      <c r="J761" s="53" t="str">
        <f t="shared" si="102"/>
        <v>no</v>
      </c>
      <c r="K761" s="64">
        <f t="shared" si="103"/>
        <v>0</v>
      </c>
      <c r="L761" s="64">
        <f t="shared" si="107"/>
        <v>0</v>
      </c>
      <c r="M761" s="64">
        <f t="shared" si="108"/>
        <v>0</v>
      </c>
      <c r="N761" s="65">
        <f t="shared" si="105"/>
        <v>386.5</v>
      </c>
      <c r="O761" s="64">
        <f t="shared" si="104"/>
        <v>0</v>
      </c>
      <c r="P761" s="64">
        <f t="shared" si="109"/>
        <v>0</v>
      </c>
      <c r="Q761" s="65">
        <f t="shared" si="106"/>
        <v>364.49445116469883</v>
      </c>
    </row>
    <row r="762" spans="1:17" s="48" customFormat="1" ht="15" x14ac:dyDescent="0.2">
      <c r="A762" s="44"/>
      <c r="B762" s="45"/>
      <c r="C762" s="46"/>
      <c r="D762" s="46"/>
      <c r="E762" s="47"/>
      <c r="F762" s="47"/>
      <c r="G762" s="47"/>
      <c r="H762" s="47"/>
      <c r="I762" s="47"/>
      <c r="J762" s="53" t="str">
        <f t="shared" si="102"/>
        <v>no</v>
      </c>
      <c r="K762" s="64">
        <f t="shared" si="103"/>
        <v>0</v>
      </c>
      <c r="L762" s="64">
        <f t="shared" si="107"/>
        <v>0</v>
      </c>
      <c r="M762" s="64">
        <f t="shared" si="108"/>
        <v>0</v>
      </c>
      <c r="N762" s="65">
        <f t="shared" si="105"/>
        <v>386.5</v>
      </c>
      <c r="O762" s="64">
        <f t="shared" si="104"/>
        <v>0</v>
      </c>
      <c r="P762" s="64">
        <f t="shared" si="109"/>
        <v>0</v>
      </c>
      <c r="Q762" s="65">
        <f t="shared" si="106"/>
        <v>364.49445116469883</v>
      </c>
    </row>
    <row r="763" spans="1:17" s="48" customFormat="1" ht="15" x14ac:dyDescent="0.2">
      <c r="A763" s="44"/>
      <c r="B763" s="45"/>
      <c r="C763" s="46"/>
      <c r="D763" s="46"/>
      <c r="E763" s="47"/>
      <c r="F763" s="47"/>
      <c r="G763" s="47"/>
      <c r="H763" s="47"/>
      <c r="I763" s="47"/>
      <c r="J763" s="53" t="str">
        <f t="shared" si="102"/>
        <v>no</v>
      </c>
      <c r="K763" s="64">
        <f t="shared" si="103"/>
        <v>0</v>
      </c>
      <c r="L763" s="64">
        <f t="shared" si="107"/>
        <v>0</v>
      </c>
      <c r="M763" s="64">
        <f t="shared" si="108"/>
        <v>0</v>
      </c>
      <c r="N763" s="65">
        <f t="shared" si="105"/>
        <v>386.5</v>
      </c>
      <c r="O763" s="64">
        <f t="shared" si="104"/>
        <v>0</v>
      </c>
      <c r="P763" s="64">
        <f t="shared" si="109"/>
        <v>0</v>
      </c>
      <c r="Q763" s="65">
        <f t="shared" si="106"/>
        <v>364.49445116469883</v>
      </c>
    </row>
    <row r="764" spans="1:17" s="48" customFormat="1" ht="15" x14ac:dyDescent="0.2">
      <c r="A764" s="44"/>
      <c r="B764" s="45"/>
      <c r="C764" s="46"/>
      <c r="D764" s="46"/>
      <c r="E764" s="47"/>
      <c r="F764" s="47"/>
      <c r="G764" s="47"/>
      <c r="H764" s="47"/>
      <c r="I764" s="47"/>
      <c r="J764" s="53" t="str">
        <f t="shared" si="102"/>
        <v>no</v>
      </c>
      <c r="K764" s="64">
        <f t="shared" si="103"/>
        <v>0</v>
      </c>
      <c r="L764" s="64">
        <f t="shared" si="107"/>
        <v>0</v>
      </c>
      <c r="M764" s="64">
        <f t="shared" si="108"/>
        <v>0</v>
      </c>
      <c r="N764" s="65">
        <f t="shared" si="105"/>
        <v>386.5</v>
      </c>
      <c r="O764" s="64">
        <f t="shared" si="104"/>
        <v>0</v>
      </c>
      <c r="P764" s="64">
        <f t="shared" si="109"/>
        <v>0</v>
      </c>
      <c r="Q764" s="65">
        <f t="shared" si="106"/>
        <v>364.49445116469883</v>
      </c>
    </row>
    <row r="765" spans="1:17" s="48" customFormat="1" ht="15" x14ac:dyDescent="0.2">
      <c r="A765" s="44"/>
      <c r="B765" s="45"/>
      <c r="C765" s="46"/>
      <c r="D765" s="46"/>
      <c r="E765" s="47"/>
      <c r="F765" s="47"/>
      <c r="G765" s="47"/>
      <c r="H765" s="47"/>
      <c r="I765" s="47"/>
      <c r="J765" s="53" t="str">
        <f t="shared" si="102"/>
        <v>no</v>
      </c>
      <c r="K765" s="64">
        <f t="shared" si="103"/>
        <v>0</v>
      </c>
      <c r="L765" s="64">
        <f t="shared" si="107"/>
        <v>0</v>
      </c>
      <c r="M765" s="64">
        <f t="shared" si="108"/>
        <v>0</v>
      </c>
      <c r="N765" s="65">
        <f t="shared" si="105"/>
        <v>386.5</v>
      </c>
      <c r="O765" s="64">
        <f t="shared" si="104"/>
        <v>0</v>
      </c>
      <c r="P765" s="64">
        <f t="shared" si="109"/>
        <v>0</v>
      </c>
      <c r="Q765" s="65">
        <f t="shared" si="106"/>
        <v>364.49445116469883</v>
      </c>
    </row>
    <row r="766" spans="1:17" s="48" customFormat="1" ht="15" x14ac:dyDescent="0.2">
      <c r="A766" s="44"/>
      <c r="B766" s="45"/>
      <c r="C766" s="46"/>
      <c r="D766" s="46"/>
      <c r="E766" s="47"/>
      <c r="F766" s="47"/>
      <c r="G766" s="47"/>
      <c r="H766" s="47"/>
      <c r="I766" s="47"/>
      <c r="J766" s="53" t="str">
        <f t="shared" si="102"/>
        <v>no</v>
      </c>
      <c r="K766" s="64">
        <f t="shared" si="103"/>
        <v>0</v>
      </c>
      <c r="L766" s="64">
        <f t="shared" si="107"/>
        <v>0</v>
      </c>
      <c r="M766" s="64">
        <f t="shared" si="108"/>
        <v>0</v>
      </c>
      <c r="N766" s="65">
        <f t="shared" si="105"/>
        <v>386.5</v>
      </c>
      <c r="O766" s="64">
        <f t="shared" si="104"/>
        <v>0</v>
      </c>
      <c r="P766" s="64">
        <f t="shared" si="109"/>
        <v>0</v>
      </c>
      <c r="Q766" s="65">
        <f t="shared" si="106"/>
        <v>364.49445116469883</v>
      </c>
    </row>
    <row r="767" spans="1:17" s="48" customFormat="1" ht="15" x14ac:dyDescent="0.2">
      <c r="A767" s="44"/>
      <c r="B767" s="45"/>
      <c r="C767" s="46"/>
      <c r="D767" s="46"/>
      <c r="E767" s="47"/>
      <c r="F767" s="47"/>
      <c r="G767" s="47"/>
      <c r="H767" s="47"/>
      <c r="I767" s="47"/>
      <c r="J767" s="53" t="str">
        <f t="shared" si="102"/>
        <v>no</v>
      </c>
      <c r="K767" s="64">
        <f t="shared" si="103"/>
        <v>0</v>
      </c>
      <c r="L767" s="64">
        <f t="shared" si="107"/>
        <v>0</v>
      </c>
      <c r="M767" s="64">
        <f t="shared" si="108"/>
        <v>0</v>
      </c>
      <c r="N767" s="65">
        <f t="shared" si="105"/>
        <v>386.5</v>
      </c>
      <c r="O767" s="64">
        <f t="shared" si="104"/>
        <v>0</v>
      </c>
      <c r="P767" s="64">
        <f t="shared" si="109"/>
        <v>0</v>
      </c>
      <c r="Q767" s="65">
        <f t="shared" si="106"/>
        <v>364.49445116469883</v>
      </c>
    </row>
    <row r="768" spans="1:17" s="48" customFormat="1" ht="15" x14ac:dyDescent="0.2">
      <c r="A768" s="44"/>
      <c r="B768" s="45"/>
      <c r="C768" s="46"/>
      <c r="D768" s="46"/>
      <c r="E768" s="47"/>
      <c r="F768" s="47"/>
      <c r="G768" s="47"/>
      <c r="H768" s="47"/>
      <c r="I768" s="47"/>
      <c r="J768" s="53" t="str">
        <f t="shared" si="102"/>
        <v>no</v>
      </c>
      <c r="K768" s="64">
        <f t="shared" si="103"/>
        <v>0</v>
      </c>
      <c r="L768" s="64">
        <f t="shared" si="107"/>
        <v>0</v>
      </c>
      <c r="M768" s="64">
        <f t="shared" si="108"/>
        <v>0</v>
      </c>
      <c r="N768" s="65">
        <f t="shared" si="105"/>
        <v>386.5</v>
      </c>
      <c r="O768" s="64">
        <f t="shared" si="104"/>
        <v>0</v>
      </c>
      <c r="P768" s="64">
        <f t="shared" si="109"/>
        <v>0</v>
      </c>
      <c r="Q768" s="65">
        <f t="shared" si="106"/>
        <v>364.49445116469883</v>
      </c>
    </row>
    <row r="769" spans="1:17" s="48" customFormat="1" ht="15" x14ac:dyDescent="0.2">
      <c r="A769" s="44"/>
      <c r="B769" s="45"/>
      <c r="C769" s="46"/>
      <c r="D769" s="46"/>
      <c r="E769" s="47"/>
      <c r="F769" s="47"/>
      <c r="G769" s="47"/>
      <c r="H769" s="47"/>
      <c r="I769" s="47"/>
      <c r="J769" s="53" t="str">
        <f t="shared" si="102"/>
        <v>no</v>
      </c>
      <c r="K769" s="64">
        <f t="shared" si="103"/>
        <v>0</v>
      </c>
      <c r="L769" s="64">
        <f t="shared" si="107"/>
        <v>0</v>
      </c>
      <c r="M769" s="64">
        <f t="shared" si="108"/>
        <v>0</v>
      </c>
      <c r="N769" s="65">
        <f t="shared" si="105"/>
        <v>386.5</v>
      </c>
      <c r="O769" s="64">
        <f t="shared" si="104"/>
        <v>0</v>
      </c>
      <c r="P769" s="64">
        <f t="shared" si="109"/>
        <v>0</v>
      </c>
      <c r="Q769" s="65">
        <f t="shared" si="106"/>
        <v>364.49445116469883</v>
      </c>
    </row>
    <row r="770" spans="1:17" s="48" customFormat="1" ht="15" x14ac:dyDescent="0.2">
      <c r="A770" s="44"/>
      <c r="B770" s="45"/>
      <c r="C770" s="46"/>
      <c r="D770" s="46"/>
      <c r="E770" s="47"/>
      <c r="F770" s="47"/>
      <c r="G770" s="47"/>
      <c r="H770" s="47"/>
      <c r="I770" s="47"/>
      <c r="J770" s="53" t="str">
        <f t="shared" si="102"/>
        <v>no</v>
      </c>
      <c r="K770" s="64">
        <f t="shared" si="103"/>
        <v>0</v>
      </c>
      <c r="L770" s="64">
        <f t="shared" si="107"/>
        <v>0</v>
      </c>
      <c r="M770" s="64">
        <f t="shared" si="108"/>
        <v>0</v>
      </c>
      <c r="N770" s="65">
        <f t="shared" si="105"/>
        <v>386.5</v>
      </c>
      <c r="O770" s="64">
        <f t="shared" si="104"/>
        <v>0</v>
      </c>
      <c r="P770" s="64">
        <f t="shared" si="109"/>
        <v>0</v>
      </c>
      <c r="Q770" s="65">
        <f t="shared" si="106"/>
        <v>364.49445116469883</v>
      </c>
    </row>
    <row r="771" spans="1:17" s="48" customFormat="1" ht="15" x14ac:dyDescent="0.2">
      <c r="A771" s="44"/>
      <c r="B771" s="45"/>
      <c r="C771" s="46"/>
      <c r="D771" s="46"/>
      <c r="E771" s="47"/>
      <c r="F771" s="47"/>
      <c r="G771" s="47"/>
      <c r="H771" s="47"/>
      <c r="I771" s="47"/>
      <c r="J771" s="53" t="str">
        <f t="shared" si="102"/>
        <v>no</v>
      </c>
      <c r="K771" s="64">
        <f t="shared" si="103"/>
        <v>0</v>
      </c>
      <c r="L771" s="64">
        <f t="shared" si="107"/>
        <v>0</v>
      </c>
      <c r="M771" s="64">
        <f t="shared" si="108"/>
        <v>0</v>
      </c>
      <c r="N771" s="65">
        <f t="shared" si="105"/>
        <v>386.5</v>
      </c>
      <c r="O771" s="64">
        <f t="shared" si="104"/>
        <v>0</v>
      </c>
      <c r="P771" s="64">
        <f t="shared" si="109"/>
        <v>0</v>
      </c>
      <c r="Q771" s="65">
        <f t="shared" si="106"/>
        <v>364.49445116469883</v>
      </c>
    </row>
    <row r="772" spans="1:17" s="48" customFormat="1" ht="15" x14ac:dyDescent="0.2">
      <c r="A772" s="44"/>
      <c r="B772" s="45"/>
      <c r="C772" s="46"/>
      <c r="D772" s="46"/>
      <c r="E772" s="47"/>
      <c r="F772" s="47"/>
      <c r="G772" s="47"/>
      <c r="H772" s="47"/>
      <c r="I772" s="47"/>
      <c r="J772" s="53" t="str">
        <f t="shared" si="102"/>
        <v>no</v>
      </c>
      <c r="K772" s="64">
        <f t="shared" si="103"/>
        <v>0</v>
      </c>
      <c r="L772" s="64">
        <f t="shared" si="107"/>
        <v>0</v>
      </c>
      <c r="M772" s="64">
        <f t="shared" si="108"/>
        <v>0</v>
      </c>
      <c r="N772" s="65">
        <f t="shared" si="105"/>
        <v>386.5</v>
      </c>
      <c r="O772" s="64">
        <f t="shared" si="104"/>
        <v>0</v>
      </c>
      <c r="P772" s="64">
        <f t="shared" si="109"/>
        <v>0</v>
      </c>
      <c r="Q772" s="65">
        <f t="shared" si="106"/>
        <v>364.49445116469883</v>
      </c>
    </row>
    <row r="773" spans="1:17" s="48" customFormat="1" ht="15" x14ac:dyDescent="0.2">
      <c r="A773" s="44"/>
      <c r="B773" s="45"/>
      <c r="C773" s="46"/>
      <c r="D773" s="46"/>
      <c r="E773" s="47"/>
      <c r="F773" s="47"/>
      <c r="G773" s="47"/>
      <c r="H773" s="47"/>
      <c r="I773" s="47"/>
      <c r="J773" s="53" t="str">
        <f t="shared" ref="J773:J836" si="110">IF(ISBLANK(G773),"no",IF($I773="NR","no",IF($D773="0-0 at half time","no",IF($G773&lt;=$C$9,"yes","no"))))</f>
        <v>no</v>
      </c>
      <c r="K773" s="64">
        <f t="shared" si="103"/>
        <v>0</v>
      </c>
      <c r="L773" s="64">
        <f t="shared" si="107"/>
        <v>0</v>
      </c>
      <c r="M773" s="64">
        <f t="shared" si="108"/>
        <v>0</v>
      </c>
      <c r="N773" s="65">
        <f t="shared" si="105"/>
        <v>386.5</v>
      </c>
      <c r="O773" s="64">
        <f t="shared" si="104"/>
        <v>0</v>
      </c>
      <c r="P773" s="64">
        <f t="shared" si="109"/>
        <v>0</v>
      </c>
      <c r="Q773" s="65">
        <f t="shared" si="106"/>
        <v>364.49445116469883</v>
      </c>
    </row>
    <row r="774" spans="1:17" s="48" customFormat="1" ht="15" x14ac:dyDescent="0.2">
      <c r="A774" s="44"/>
      <c r="B774" s="45"/>
      <c r="C774" s="46"/>
      <c r="D774" s="46"/>
      <c r="E774" s="47"/>
      <c r="F774" s="47"/>
      <c r="G774" s="47"/>
      <c r="H774" s="47"/>
      <c r="I774" s="47"/>
      <c r="J774" s="53" t="str">
        <f t="shared" si="110"/>
        <v>no</v>
      </c>
      <c r="K774" s="64">
        <f t="shared" si="103"/>
        <v>0</v>
      </c>
      <c r="L774" s="64">
        <f t="shared" si="107"/>
        <v>0</v>
      </c>
      <c r="M774" s="64">
        <f t="shared" si="108"/>
        <v>0</v>
      </c>
      <c r="N774" s="65">
        <f t="shared" si="105"/>
        <v>386.5</v>
      </c>
      <c r="O774" s="64">
        <f t="shared" si="104"/>
        <v>0</v>
      </c>
      <c r="P774" s="64">
        <f t="shared" si="109"/>
        <v>0</v>
      </c>
      <c r="Q774" s="65">
        <f t="shared" si="106"/>
        <v>364.49445116469883</v>
      </c>
    </row>
    <row r="775" spans="1:17" s="48" customFormat="1" ht="15" x14ac:dyDescent="0.2">
      <c r="A775" s="44"/>
      <c r="B775" s="45"/>
      <c r="C775" s="46"/>
      <c r="D775" s="46"/>
      <c r="E775" s="47"/>
      <c r="F775" s="47"/>
      <c r="G775" s="47"/>
      <c r="H775" s="47"/>
      <c r="I775" s="47"/>
      <c r="J775" s="53" t="str">
        <f t="shared" si="110"/>
        <v>no</v>
      </c>
      <c r="K775" s="64">
        <f t="shared" si="103"/>
        <v>0</v>
      </c>
      <c r="L775" s="64">
        <f t="shared" si="107"/>
        <v>0</v>
      </c>
      <c r="M775" s="64">
        <f t="shared" si="108"/>
        <v>0</v>
      </c>
      <c r="N775" s="65">
        <f t="shared" si="105"/>
        <v>386.5</v>
      </c>
      <c r="O775" s="64">
        <f t="shared" si="104"/>
        <v>0</v>
      </c>
      <c r="P775" s="64">
        <f t="shared" si="109"/>
        <v>0</v>
      </c>
      <c r="Q775" s="65">
        <f t="shared" si="106"/>
        <v>364.49445116469883</v>
      </c>
    </row>
    <row r="776" spans="1:17" s="48" customFormat="1" ht="15" x14ac:dyDescent="0.2">
      <c r="A776" s="44"/>
      <c r="B776" s="45"/>
      <c r="C776" s="46"/>
      <c r="D776" s="46"/>
      <c r="E776" s="47"/>
      <c r="F776" s="47"/>
      <c r="G776" s="47"/>
      <c r="H776" s="47"/>
      <c r="I776" s="47"/>
      <c r="J776" s="53" t="str">
        <f t="shared" si="110"/>
        <v>no</v>
      </c>
      <c r="K776" s="64">
        <f t="shared" si="103"/>
        <v>0</v>
      </c>
      <c r="L776" s="64">
        <f t="shared" si="107"/>
        <v>0</v>
      </c>
      <c r="M776" s="64">
        <f t="shared" si="108"/>
        <v>0</v>
      </c>
      <c r="N776" s="65">
        <f t="shared" si="105"/>
        <v>386.5</v>
      </c>
      <c r="O776" s="64">
        <f t="shared" si="104"/>
        <v>0</v>
      </c>
      <c r="P776" s="64">
        <f t="shared" si="109"/>
        <v>0</v>
      </c>
      <c r="Q776" s="65">
        <f t="shared" si="106"/>
        <v>364.49445116469883</v>
      </c>
    </row>
    <row r="777" spans="1:17" s="48" customFormat="1" ht="15" x14ac:dyDescent="0.2">
      <c r="A777" s="44"/>
      <c r="B777" s="45"/>
      <c r="C777" s="46"/>
      <c r="D777" s="46"/>
      <c r="E777" s="47"/>
      <c r="F777" s="47"/>
      <c r="G777" s="47"/>
      <c r="H777" s="47"/>
      <c r="I777" s="47"/>
      <c r="J777" s="53" t="str">
        <f t="shared" si="110"/>
        <v>no</v>
      </c>
      <c r="K777" s="64">
        <f t="shared" si="103"/>
        <v>0</v>
      </c>
      <c r="L777" s="64">
        <f t="shared" si="107"/>
        <v>0</v>
      </c>
      <c r="M777" s="64">
        <f t="shared" si="108"/>
        <v>0</v>
      </c>
      <c r="N777" s="65">
        <f t="shared" si="105"/>
        <v>386.5</v>
      </c>
      <c r="O777" s="64">
        <f t="shared" si="104"/>
        <v>0</v>
      </c>
      <c r="P777" s="64">
        <f t="shared" si="109"/>
        <v>0</v>
      </c>
      <c r="Q777" s="65">
        <f t="shared" si="106"/>
        <v>364.49445116469883</v>
      </c>
    </row>
    <row r="778" spans="1:17" s="48" customFormat="1" ht="15" x14ac:dyDescent="0.2">
      <c r="A778" s="44"/>
      <c r="B778" s="45"/>
      <c r="C778" s="46"/>
      <c r="D778" s="46"/>
      <c r="E778" s="47"/>
      <c r="F778" s="47"/>
      <c r="G778" s="47"/>
      <c r="H778" s="47"/>
      <c r="I778" s="47"/>
      <c r="J778" s="53" t="str">
        <f t="shared" si="110"/>
        <v>no</v>
      </c>
      <c r="K778" s="64">
        <f t="shared" si="103"/>
        <v>0</v>
      </c>
      <c r="L778" s="64">
        <f t="shared" si="107"/>
        <v>0</v>
      </c>
      <c r="M778" s="64">
        <f t="shared" si="108"/>
        <v>0</v>
      </c>
      <c r="N778" s="65">
        <f t="shared" si="105"/>
        <v>386.5</v>
      </c>
      <c r="O778" s="64">
        <f t="shared" si="104"/>
        <v>0</v>
      </c>
      <c r="P778" s="64">
        <f t="shared" si="109"/>
        <v>0</v>
      </c>
      <c r="Q778" s="65">
        <f t="shared" si="106"/>
        <v>364.49445116469883</v>
      </c>
    </row>
    <row r="779" spans="1:17" s="48" customFormat="1" ht="15" x14ac:dyDescent="0.2">
      <c r="A779" s="44"/>
      <c r="B779" s="45"/>
      <c r="C779" s="46"/>
      <c r="D779" s="46"/>
      <c r="E779" s="47"/>
      <c r="F779" s="47"/>
      <c r="G779" s="47"/>
      <c r="H779" s="47"/>
      <c r="I779" s="47"/>
      <c r="J779" s="53" t="str">
        <f t="shared" si="110"/>
        <v>no</v>
      </c>
      <c r="K779" s="64">
        <f t="shared" si="103"/>
        <v>0</v>
      </c>
      <c r="L779" s="64">
        <f t="shared" si="107"/>
        <v>0</v>
      </c>
      <c r="M779" s="64">
        <f t="shared" si="108"/>
        <v>0</v>
      </c>
      <c r="N779" s="65">
        <f t="shared" si="105"/>
        <v>386.5</v>
      </c>
      <c r="O779" s="64">
        <f t="shared" si="104"/>
        <v>0</v>
      </c>
      <c r="P779" s="64">
        <f t="shared" si="109"/>
        <v>0</v>
      </c>
      <c r="Q779" s="65">
        <f t="shared" si="106"/>
        <v>364.49445116469883</v>
      </c>
    </row>
    <row r="780" spans="1:17" s="48" customFormat="1" ht="15" x14ac:dyDescent="0.2">
      <c r="A780" s="44"/>
      <c r="B780" s="45"/>
      <c r="C780" s="46"/>
      <c r="D780" s="46"/>
      <c r="E780" s="47"/>
      <c r="F780" s="47"/>
      <c r="G780" s="47"/>
      <c r="H780" s="47"/>
      <c r="I780" s="47"/>
      <c r="J780" s="53" t="str">
        <f t="shared" si="110"/>
        <v>no</v>
      </c>
      <c r="K780" s="64">
        <f t="shared" si="103"/>
        <v>0</v>
      </c>
      <c r="L780" s="64">
        <f t="shared" si="107"/>
        <v>0</v>
      </c>
      <c r="M780" s="64">
        <f t="shared" si="108"/>
        <v>0</v>
      </c>
      <c r="N780" s="65">
        <f t="shared" si="105"/>
        <v>386.5</v>
      </c>
      <c r="O780" s="64">
        <f t="shared" si="104"/>
        <v>0</v>
      </c>
      <c r="P780" s="64">
        <f t="shared" si="109"/>
        <v>0</v>
      </c>
      <c r="Q780" s="65">
        <f t="shared" si="106"/>
        <v>364.49445116469883</v>
      </c>
    </row>
    <row r="781" spans="1:17" s="48" customFormat="1" ht="15" x14ac:dyDescent="0.2">
      <c r="A781" s="44"/>
      <c r="B781" s="45"/>
      <c r="C781" s="46"/>
      <c r="D781" s="46"/>
      <c r="E781" s="47"/>
      <c r="F781" s="47"/>
      <c r="G781" s="47"/>
      <c r="H781" s="47"/>
      <c r="I781" s="47"/>
      <c r="J781" s="53" t="str">
        <f t="shared" si="110"/>
        <v>no</v>
      </c>
      <c r="K781" s="64">
        <f t="shared" si="103"/>
        <v>0</v>
      </c>
      <c r="L781" s="64">
        <f t="shared" si="107"/>
        <v>0</v>
      </c>
      <c r="M781" s="64">
        <f t="shared" si="108"/>
        <v>0</v>
      </c>
      <c r="N781" s="65">
        <f t="shared" si="105"/>
        <v>386.5</v>
      </c>
      <c r="O781" s="64">
        <f t="shared" si="104"/>
        <v>0</v>
      </c>
      <c r="P781" s="64">
        <f t="shared" si="109"/>
        <v>0</v>
      </c>
      <c r="Q781" s="65">
        <f t="shared" si="106"/>
        <v>364.49445116469883</v>
      </c>
    </row>
    <row r="782" spans="1:17" s="48" customFormat="1" ht="15" x14ac:dyDescent="0.2">
      <c r="A782" s="44"/>
      <c r="B782" s="45"/>
      <c r="C782" s="46"/>
      <c r="D782" s="46"/>
      <c r="E782" s="47"/>
      <c r="F782" s="47"/>
      <c r="G782" s="47"/>
      <c r="H782" s="47"/>
      <c r="I782" s="47"/>
      <c r="J782" s="53" t="str">
        <f t="shared" si="110"/>
        <v>no</v>
      </c>
      <c r="K782" s="64">
        <f t="shared" si="103"/>
        <v>0</v>
      </c>
      <c r="L782" s="64">
        <f t="shared" si="107"/>
        <v>0</v>
      </c>
      <c r="M782" s="64">
        <f t="shared" si="108"/>
        <v>0</v>
      </c>
      <c r="N782" s="65">
        <f t="shared" si="105"/>
        <v>386.5</v>
      </c>
      <c r="O782" s="64">
        <f t="shared" si="104"/>
        <v>0</v>
      </c>
      <c r="P782" s="64">
        <f t="shared" si="109"/>
        <v>0</v>
      </c>
      <c r="Q782" s="65">
        <f t="shared" si="106"/>
        <v>364.49445116469883</v>
      </c>
    </row>
    <row r="783" spans="1:17" s="48" customFormat="1" ht="15" x14ac:dyDescent="0.2">
      <c r="A783" s="44"/>
      <c r="B783" s="45"/>
      <c r="C783" s="46"/>
      <c r="D783" s="46"/>
      <c r="E783" s="47"/>
      <c r="F783" s="47"/>
      <c r="G783" s="47"/>
      <c r="H783" s="47"/>
      <c r="I783" s="47"/>
      <c r="J783" s="53" t="str">
        <f t="shared" si="110"/>
        <v>no</v>
      </c>
      <c r="K783" s="64">
        <f t="shared" ref="K783:K846" si="111">$E783*$C$4</f>
        <v>0</v>
      </c>
      <c r="L783" s="64">
        <f t="shared" si="107"/>
        <v>0</v>
      </c>
      <c r="M783" s="64">
        <f t="shared" si="108"/>
        <v>0</v>
      </c>
      <c r="N783" s="65">
        <f t="shared" si="105"/>
        <v>386.5</v>
      </c>
      <c r="O783" s="64">
        <f t="shared" ref="O783:O846" si="112">IF(J783="no",0,$E783*$C$5)</f>
        <v>0</v>
      </c>
      <c r="P783" s="64">
        <f t="shared" si="109"/>
        <v>0</v>
      </c>
      <c r="Q783" s="65">
        <f t="shared" si="106"/>
        <v>364.49445116469883</v>
      </c>
    </row>
    <row r="784" spans="1:17" s="48" customFormat="1" ht="15" x14ac:dyDescent="0.2">
      <c r="A784" s="44"/>
      <c r="B784" s="45"/>
      <c r="C784" s="46"/>
      <c r="D784" s="46"/>
      <c r="E784" s="47"/>
      <c r="F784" s="47"/>
      <c r="G784" s="47"/>
      <c r="H784" s="47"/>
      <c r="I784" s="47"/>
      <c r="J784" s="53" t="str">
        <f t="shared" si="110"/>
        <v>no</v>
      </c>
      <c r="K784" s="64">
        <f t="shared" si="111"/>
        <v>0</v>
      </c>
      <c r="L784" s="64">
        <f t="shared" si="107"/>
        <v>0</v>
      </c>
      <c r="M784" s="64">
        <f t="shared" si="108"/>
        <v>0</v>
      </c>
      <c r="N784" s="65">
        <f t="shared" si="105"/>
        <v>386.5</v>
      </c>
      <c r="O784" s="64">
        <f t="shared" si="112"/>
        <v>0</v>
      </c>
      <c r="P784" s="64">
        <f t="shared" si="109"/>
        <v>0</v>
      </c>
      <c r="Q784" s="65">
        <f t="shared" si="106"/>
        <v>364.49445116469883</v>
      </c>
    </row>
    <row r="785" spans="1:17" s="48" customFormat="1" ht="15" x14ac:dyDescent="0.2">
      <c r="A785" s="44"/>
      <c r="B785" s="45"/>
      <c r="C785" s="46"/>
      <c r="D785" s="46"/>
      <c r="E785" s="47"/>
      <c r="F785" s="47"/>
      <c r="G785" s="47"/>
      <c r="H785" s="47"/>
      <c r="I785" s="47"/>
      <c r="J785" s="53" t="str">
        <f t="shared" si="110"/>
        <v>no</v>
      </c>
      <c r="K785" s="64">
        <f t="shared" si="111"/>
        <v>0</v>
      </c>
      <c r="L785" s="64">
        <f t="shared" si="107"/>
        <v>0</v>
      </c>
      <c r="M785" s="64">
        <f t="shared" si="108"/>
        <v>0</v>
      </c>
      <c r="N785" s="65">
        <f t="shared" ref="N785:N848" si="113">L785+N784</f>
        <v>386.5</v>
      </c>
      <c r="O785" s="64">
        <f t="shared" si="112"/>
        <v>0</v>
      </c>
      <c r="P785" s="64">
        <f t="shared" si="109"/>
        <v>0</v>
      </c>
      <c r="Q785" s="65">
        <f t="shared" ref="Q785:Q848" si="114">Q784+P785</f>
        <v>364.49445116469883</v>
      </c>
    </row>
    <row r="786" spans="1:17" s="48" customFormat="1" ht="15" x14ac:dyDescent="0.2">
      <c r="A786" s="44"/>
      <c r="B786" s="45"/>
      <c r="C786" s="46"/>
      <c r="D786" s="46"/>
      <c r="E786" s="47"/>
      <c r="F786" s="47"/>
      <c r="G786" s="47"/>
      <c r="H786" s="47"/>
      <c r="I786" s="47"/>
      <c r="J786" s="53" t="str">
        <f t="shared" si="110"/>
        <v>no</v>
      </c>
      <c r="K786" s="64">
        <f t="shared" si="111"/>
        <v>0</v>
      </c>
      <c r="L786" s="64">
        <f t="shared" si="107"/>
        <v>0</v>
      </c>
      <c r="M786" s="64">
        <f t="shared" si="108"/>
        <v>0</v>
      </c>
      <c r="N786" s="65">
        <f t="shared" si="113"/>
        <v>386.5</v>
      </c>
      <c r="O786" s="64">
        <f t="shared" si="112"/>
        <v>0</v>
      </c>
      <c r="P786" s="64">
        <f t="shared" si="109"/>
        <v>0</v>
      </c>
      <c r="Q786" s="65">
        <f t="shared" si="114"/>
        <v>364.49445116469883</v>
      </c>
    </row>
    <row r="787" spans="1:17" s="48" customFormat="1" ht="15" x14ac:dyDescent="0.2">
      <c r="A787" s="44"/>
      <c r="B787" s="45"/>
      <c r="C787" s="46"/>
      <c r="D787" s="46"/>
      <c r="E787" s="47"/>
      <c r="F787" s="47"/>
      <c r="G787" s="47"/>
      <c r="H787" s="47"/>
      <c r="I787" s="47"/>
      <c r="J787" s="53" t="str">
        <f t="shared" si="110"/>
        <v>no</v>
      </c>
      <c r="K787" s="64">
        <f t="shared" si="111"/>
        <v>0</v>
      </c>
      <c r="L787" s="64">
        <f t="shared" si="107"/>
        <v>0</v>
      </c>
      <c r="M787" s="64">
        <f t="shared" si="108"/>
        <v>0</v>
      </c>
      <c r="N787" s="65">
        <f t="shared" si="113"/>
        <v>386.5</v>
      </c>
      <c r="O787" s="64">
        <f t="shared" si="112"/>
        <v>0</v>
      </c>
      <c r="P787" s="64">
        <f t="shared" si="109"/>
        <v>0</v>
      </c>
      <c r="Q787" s="65">
        <f t="shared" si="114"/>
        <v>364.49445116469883</v>
      </c>
    </row>
    <row r="788" spans="1:17" s="48" customFormat="1" ht="15" x14ac:dyDescent="0.2">
      <c r="A788" s="44"/>
      <c r="B788" s="45"/>
      <c r="C788" s="46"/>
      <c r="D788" s="46"/>
      <c r="E788" s="47"/>
      <c r="F788" s="47"/>
      <c r="G788" s="47"/>
      <c r="H788" s="47"/>
      <c r="I788" s="47"/>
      <c r="J788" s="53" t="str">
        <f t="shared" si="110"/>
        <v>no</v>
      </c>
      <c r="K788" s="64">
        <f t="shared" si="111"/>
        <v>0</v>
      </c>
      <c r="L788" s="64">
        <f t="shared" si="107"/>
        <v>0</v>
      </c>
      <c r="M788" s="64">
        <f t="shared" si="108"/>
        <v>0</v>
      </c>
      <c r="N788" s="65">
        <f t="shared" si="113"/>
        <v>386.5</v>
      </c>
      <c r="O788" s="64">
        <f t="shared" si="112"/>
        <v>0</v>
      </c>
      <c r="P788" s="64">
        <f t="shared" si="109"/>
        <v>0</v>
      </c>
      <c r="Q788" s="65">
        <f t="shared" si="114"/>
        <v>364.49445116469883</v>
      </c>
    </row>
    <row r="789" spans="1:17" s="48" customFormat="1" ht="15" x14ac:dyDescent="0.2">
      <c r="A789" s="44"/>
      <c r="B789" s="45"/>
      <c r="C789" s="46"/>
      <c r="D789" s="46"/>
      <c r="E789" s="47"/>
      <c r="F789" s="47"/>
      <c r="G789" s="47"/>
      <c r="H789" s="47"/>
      <c r="I789" s="47"/>
      <c r="J789" s="53" t="str">
        <f t="shared" si="110"/>
        <v>no</v>
      </c>
      <c r="K789" s="64">
        <f t="shared" si="111"/>
        <v>0</v>
      </c>
      <c r="L789" s="64">
        <f t="shared" si="107"/>
        <v>0</v>
      </c>
      <c r="M789" s="64">
        <f t="shared" si="108"/>
        <v>0</v>
      </c>
      <c r="N789" s="65">
        <f t="shared" si="113"/>
        <v>386.5</v>
      </c>
      <c r="O789" s="64">
        <f t="shared" si="112"/>
        <v>0</v>
      </c>
      <c r="P789" s="64">
        <f t="shared" si="109"/>
        <v>0</v>
      </c>
      <c r="Q789" s="65">
        <f t="shared" si="114"/>
        <v>364.49445116469883</v>
      </c>
    </row>
    <row r="790" spans="1:17" s="48" customFormat="1" ht="15" x14ac:dyDescent="0.2">
      <c r="A790" s="44"/>
      <c r="B790" s="45"/>
      <c r="C790" s="46"/>
      <c r="D790" s="46"/>
      <c r="E790" s="47"/>
      <c r="F790" s="47"/>
      <c r="G790" s="47"/>
      <c r="H790" s="47"/>
      <c r="I790" s="47"/>
      <c r="J790" s="53" t="str">
        <f t="shared" si="110"/>
        <v>no</v>
      </c>
      <c r="K790" s="64">
        <f t="shared" si="111"/>
        <v>0</v>
      </c>
      <c r="L790" s="64">
        <f t="shared" si="107"/>
        <v>0</v>
      </c>
      <c r="M790" s="64">
        <f t="shared" si="108"/>
        <v>0</v>
      </c>
      <c r="N790" s="65">
        <f t="shared" si="113"/>
        <v>386.5</v>
      </c>
      <c r="O790" s="64">
        <f t="shared" si="112"/>
        <v>0</v>
      </c>
      <c r="P790" s="64">
        <f t="shared" si="109"/>
        <v>0</v>
      </c>
      <c r="Q790" s="65">
        <f t="shared" si="114"/>
        <v>364.49445116469883</v>
      </c>
    </row>
    <row r="791" spans="1:17" s="48" customFormat="1" ht="15" x14ac:dyDescent="0.2">
      <c r="A791" s="44"/>
      <c r="B791" s="45"/>
      <c r="C791" s="46"/>
      <c r="D791" s="46"/>
      <c r="E791" s="47"/>
      <c r="F791" s="47"/>
      <c r="G791" s="47"/>
      <c r="H791" s="47"/>
      <c r="I791" s="47"/>
      <c r="J791" s="53" t="str">
        <f t="shared" si="110"/>
        <v>no</v>
      </c>
      <c r="K791" s="64">
        <f t="shared" si="111"/>
        <v>0</v>
      </c>
      <c r="L791" s="64">
        <f t="shared" si="107"/>
        <v>0</v>
      </c>
      <c r="M791" s="64">
        <f t="shared" si="108"/>
        <v>0</v>
      </c>
      <c r="N791" s="65">
        <f t="shared" si="113"/>
        <v>386.5</v>
      </c>
      <c r="O791" s="64">
        <f t="shared" si="112"/>
        <v>0</v>
      </c>
      <c r="P791" s="64">
        <f t="shared" si="109"/>
        <v>0</v>
      </c>
      <c r="Q791" s="65">
        <f t="shared" si="114"/>
        <v>364.49445116469883</v>
      </c>
    </row>
    <row r="792" spans="1:17" s="48" customFormat="1" ht="15" x14ac:dyDescent="0.2">
      <c r="A792" s="44"/>
      <c r="B792" s="45"/>
      <c r="C792" s="46"/>
      <c r="D792" s="46"/>
      <c r="E792" s="47"/>
      <c r="F792" s="47"/>
      <c r="G792" s="47"/>
      <c r="H792" s="47"/>
      <c r="I792" s="47"/>
      <c r="J792" s="53" t="str">
        <f t="shared" si="110"/>
        <v>no</v>
      </c>
      <c r="K792" s="64">
        <f t="shared" si="111"/>
        <v>0</v>
      </c>
      <c r="L792" s="64">
        <f t="shared" si="107"/>
        <v>0</v>
      </c>
      <c r="M792" s="64">
        <f t="shared" si="108"/>
        <v>0</v>
      </c>
      <c r="N792" s="65">
        <f t="shared" si="113"/>
        <v>386.5</v>
      </c>
      <c r="O792" s="64">
        <f t="shared" si="112"/>
        <v>0</v>
      </c>
      <c r="P792" s="64">
        <f t="shared" si="109"/>
        <v>0</v>
      </c>
      <c r="Q792" s="65">
        <f t="shared" si="114"/>
        <v>364.49445116469883</v>
      </c>
    </row>
    <row r="793" spans="1:17" s="48" customFormat="1" ht="15" x14ac:dyDescent="0.2">
      <c r="A793" s="44"/>
      <c r="B793" s="45"/>
      <c r="C793" s="46"/>
      <c r="D793" s="46"/>
      <c r="E793" s="47"/>
      <c r="F793" s="47"/>
      <c r="G793" s="47"/>
      <c r="H793" s="47"/>
      <c r="I793" s="47"/>
      <c r="J793" s="53" t="str">
        <f t="shared" si="110"/>
        <v>no</v>
      </c>
      <c r="K793" s="64">
        <f t="shared" si="111"/>
        <v>0</v>
      </c>
      <c r="L793" s="64">
        <f t="shared" si="107"/>
        <v>0</v>
      </c>
      <c r="M793" s="64">
        <f t="shared" si="108"/>
        <v>0</v>
      </c>
      <c r="N793" s="65">
        <f t="shared" si="113"/>
        <v>386.5</v>
      </c>
      <c r="O793" s="64">
        <f t="shared" si="112"/>
        <v>0</v>
      </c>
      <c r="P793" s="64">
        <f t="shared" si="109"/>
        <v>0</v>
      </c>
      <c r="Q793" s="65">
        <f t="shared" si="114"/>
        <v>364.49445116469883</v>
      </c>
    </row>
    <row r="794" spans="1:17" s="48" customFormat="1" ht="15" x14ac:dyDescent="0.2">
      <c r="A794" s="44"/>
      <c r="B794" s="45"/>
      <c r="C794" s="46"/>
      <c r="D794" s="46"/>
      <c r="E794" s="47"/>
      <c r="F794" s="47"/>
      <c r="G794" s="47"/>
      <c r="H794" s="47"/>
      <c r="I794" s="47"/>
      <c r="J794" s="53" t="str">
        <f t="shared" si="110"/>
        <v>no</v>
      </c>
      <c r="K794" s="64">
        <f t="shared" si="111"/>
        <v>0</v>
      </c>
      <c r="L794" s="64">
        <f t="shared" si="107"/>
        <v>0</v>
      </c>
      <c r="M794" s="64">
        <f t="shared" si="108"/>
        <v>0</v>
      </c>
      <c r="N794" s="65">
        <f t="shared" si="113"/>
        <v>386.5</v>
      </c>
      <c r="O794" s="64">
        <f t="shared" si="112"/>
        <v>0</v>
      </c>
      <c r="P794" s="64">
        <f t="shared" si="109"/>
        <v>0</v>
      </c>
      <c r="Q794" s="65">
        <f t="shared" si="114"/>
        <v>364.49445116469883</v>
      </c>
    </row>
    <row r="795" spans="1:17" s="48" customFormat="1" ht="15" x14ac:dyDescent="0.2">
      <c r="A795" s="44"/>
      <c r="B795" s="45"/>
      <c r="C795" s="46"/>
      <c r="D795" s="46"/>
      <c r="E795" s="47"/>
      <c r="F795" s="47"/>
      <c r="G795" s="47"/>
      <c r="H795" s="47"/>
      <c r="I795" s="47"/>
      <c r="J795" s="53" t="str">
        <f t="shared" si="110"/>
        <v>no</v>
      </c>
      <c r="K795" s="64">
        <f t="shared" si="111"/>
        <v>0</v>
      </c>
      <c r="L795" s="64">
        <f t="shared" si="107"/>
        <v>0</v>
      </c>
      <c r="M795" s="64">
        <f t="shared" si="108"/>
        <v>0</v>
      </c>
      <c r="N795" s="65">
        <f t="shared" si="113"/>
        <v>386.5</v>
      </c>
      <c r="O795" s="64">
        <f t="shared" si="112"/>
        <v>0</v>
      </c>
      <c r="P795" s="64">
        <f t="shared" si="109"/>
        <v>0</v>
      </c>
      <c r="Q795" s="65">
        <f t="shared" si="114"/>
        <v>364.49445116469883</v>
      </c>
    </row>
    <row r="796" spans="1:17" s="48" customFormat="1" ht="15" x14ac:dyDescent="0.2">
      <c r="A796" s="44"/>
      <c r="B796" s="45"/>
      <c r="C796" s="46"/>
      <c r="D796" s="46"/>
      <c r="E796" s="47"/>
      <c r="F796" s="47"/>
      <c r="G796" s="47"/>
      <c r="H796" s="47"/>
      <c r="I796" s="47"/>
      <c r="J796" s="53" t="str">
        <f t="shared" si="110"/>
        <v>no</v>
      </c>
      <c r="K796" s="64">
        <f t="shared" si="111"/>
        <v>0</v>
      </c>
      <c r="L796" s="64">
        <f t="shared" si="107"/>
        <v>0</v>
      </c>
      <c r="M796" s="64">
        <f t="shared" si="108"/>
        <v>0</v>
      </c>
      <c r="N796" s="65">
        <f t="shared" si="113"/>
        <v>386.5</v>
      </c>
      <c r="O796" s="64">
        <f t="shared" si="112"/>
        <v>0</v>
      </c>
      <c r="P796" s="64">
        <f t="shared" si="109"/>
        <v>0</v>
      </c>
      <c r="Q796" s="65">
        <f t="shared" si="114"/>
        <v>364.49445116469883</v>
      </c>
    </row>
    <row r="797" spans="1:17" s="48" customFormat="1" ht="15" x14ac:dyDescent="0.2">
      <c r="A797" s="44"/>
      <c r="B797" s="45"/>
      <c r="C797" s="46"/>
      <c r="D797" s="46"/>
      <c r="E797" s="47"/>
      <c r="F797" s="47"/>
      <c r="G797" s="47"/>
      <c r="H797" s="47"/>
      <c r="I797" s="47"/>
      <c r="J797" s="53" t="str">
        <f t="shared" si="110"/>
        <v>no</v>
      </c>
      <c r="K797" s="64">
        <f t="shared" si="111"/>
        <v>0</v>
      </c>
      <c r="L797" s="64">
        <f t="shared" si="107"/>
        <v>0</v>
      </c>
      <c r="M797" s="64">
        <f t="shared" si="108"/>
        <v>0</v>
      </c>
      <c r="N797" s="65">
        <f t="shared" si="113"/>
        <v>386.5</v>
      </c>
      <c r="O797" s="64">
        <f t="shared" si="112"/>
        <v>0</v>
      </c>
      <c r="P797" s="64">
        <f t="shared" si="109"/>
        <v>0</v>
      </c>
      <c r="Q797" s="65">
        <f t="shared" si="114"/>
        <v>364.49445116469883</v>
      </c>
    </row>
    <row r="798" spans="1:17" s="48" customFormat="1" ht="15" x14ac:dyDescent="0.2">
      <c r="A798" s="44"/>
      <c r="B798" s="45"/>
      <c r="C798" s="46"/>
      <c r="D798" s="46"/>
      <c r="E798" s="47"/>
      <c r="F798" s="47"/>
      <c r="G798" s="47"/>
      <c r="H798" s="47"/>
      <c r="I798" s="47"/>
      <c r="J798" s="53" t="str">
        <f t="shared" si="110"/>
        <v>no</v>
      </c>
      <c r="K798" s="64">
        <f t="shared" si="111"/>
        <v>0</v>
      </c>
      <c r="L798" s="64">
        <f t="shared" si="107"/>
        <v>0</v>
      </c>
      <c r="M798" s="64">
        <f t="shared" si="108"/>
        <v>0</v>
      </c>
      <c r="N798" s="65">
        <f t="shared" si="113"/>
        <v>386.5</v>
      </c>
      <c r="O798" s="64">
        <f t="shared" si="112"/>
        <v>0</v>
      </c>
      <c r="P798" s="64">
        <f t="shared" si="109"/>
        <v>0</v>
      </c>
      <c r="Q798" s="65">
        <f t="shared" si="114"/>
        <v>364.49445116469883</v>
      </c>
    </row>
    <row r="799" spans="1:17" s="48" customFormat="1" ht="15" x14ac:dyDescent="0.2">
      <c r="A799" s="44"/>
      <c r="B799" s="45"/>
      <c r="C799" s="46"/>
      <c r="D799" s="46"/>
      <c r="E799" s="47"/>
      <c r="F799" s="47"/>
      <c r="G799" s="47"/>
      <c r="H799" s="47"/>
      <c r="I799" s="47"/>
      <c r="J799" s="53" t="str">
        <f t="shared" si="110"/>
        <v>no</v>
      </c>
      <c r="K799" s="64">
        <f t="shared" si="111"/>
        <v>0</v>
      </c>
      <c r="L799" s="64">
        <f t="shared" si="107"/>
        <v>0</v>
      </c>
      <c r="M799" s="64">
        <f t="shared" si="108"/>
        <v>0</v>
      </c>
      <c r="N799" s="65">
        <f t="shared" si="113"/>
        <v>386.5</v>
      </c>
      <c r="O799" s="64">
        <f t="shared" si="112"/>
        <v>0</v>
      </c>
      <c r="P799" s="64">
        <f t="shared" si="109"/>
        <v>0</v>
      </c>
      <c r="Q799" s="65">
        <f t="shared" si="114"/>
        <v>364.49445116469883</v>
      </c>
    </row>
    <row r="800" spans="1:17" s="48" customFormat="1" ht="15" x14ac:dyDescent="0.2">
      <c r="A800" s="44"/>
      <c r="B800" s="45"/>
      <c r="C800" s="46"/>
      <c r="D800" s="46"/>
      <c r="E800" s="47"/>
      <c r="F800" s="47"/>
      <c r="G800" s="47"/>
      <c r="H800" s="47"/>
      <c r="I800" s="47"/>
      <c r="J800" s="53" t="str">
        <f t="shared" si="110"/>
        <v>no</v>
      </c>
      <c r="K800" s="64">
        <f t="shared" si="111"/>
        <v>0</v>
      </c>
      <c r="L800" s="64">
        <f t="shared" si="107"/>
        <v>0</v>
      </c>
      <c r="M800" s="64">
        <f t="shared" si="108"/>
        <v>0</v>
      </c>
      <c r="N800" s="65">
        <f t="shared" si="113"/>
        <v>386.5</v>
      </c>
      <c r="O800" s="64">
        <f t="shared" si="112"/>
        <v>0</v>
      </c>
      <c r="P800" s="64">
        <f t="shared" si="109"/>
        <v>0</v>
      </c>
      <c r="Q800" s="65">
        <f t="shared" si="114"/>
        <v>364.49445116469883</v>
      </c>
    </row>
    <row r="801" spans="1:17" s="48" customFormat="1" ht="15" x14ac:dyDescent="0.2">
      <c r="A801" s="44"/>
      <c r="B801" s="45"/>
      <c r="C801" s="46"/>
      <c r="D801" s="46"/>
      <c r="E801" s="47"/>
      <c r="F801" s="47"/>
      <c r="G801" s="47"/>
      <c r="H801" s="47"/>
      <c r="I801" s="47"/>
      <c r="J801" s="53" t="str">
        <f t="shared" si="110"/>
        <v>no</v>
      </c>
      <c r="K801" s="64">
        <f t="shared" si="111"/>
        <v>0</v>
      </c>
      <c r="L801" s="64">
        <f t="shared" si="107"/>
        <v>0</v>
      </c>
      <c r="M801" s="64">
        <f t="shared" si="108"/>
        <v>0</v>
      </c>
      <c r="N801" s="65">
        <f t="shared" si="113"/>
        <v>386.5</v>
      </c>
      <c r="O801" s="64">
        <f t="shared" si="112"/>
        <v>0</v>
      </c>
      <c r="P801" s="64">
        <f t="shared" si="109"/>
        <v>0</v>
      </c>
      <c r="Q801" s="65">
        <f t="shared" si="114"/>
        <v>364.49445116469883</v>
      </c>
    </row>
    <row r="802" spans="1:17" s="48" customFormat="1" ht="15" x14ac:dyDescent="0.2">
      <c r="A802" s="44"/>
      <c r="B802" s="45"/>
      <c r="C802" s="46"/>
      <c r="D802" s="46"/>
      <c r="E802" s="47"/>
      <c r="F802" s="47"/>
      <c r="G802" s="47"/>
      <c r="H802" s="47"/>
      <c r="I802" s="47"/>
      <c r="J802" s="53" t="str">
        <f t="shared" si="110"/>
        <v>no</v>
      </c>
      <c r="K802" s="64">
        <f t="shared" si="111"/>
        <v>0</v>
      </c>
      <c r="L802" s="64">
        <f t="shared" si="107"/>
        <v>0</v>
      </c>
      <c r="M802" s="64">
        <f t="shared" si="108"/>
        <v>0</v>
      </c>
      <c r="N802" s="65">
        <f t="shared" si="113"/>
        <v>386.5</v>
      </c>
      <c r="O802" s="64">
        <f t="shared" si="112"/>
        <v>0</v>
      </c>
      <c r="P802" s="64">
        <f t="shared" si="109"/>
        <v>0</v>
      </c>
      <c r="Q802" s="65">
        <f t="shared" si="114"/>
        <v>364.49445116469883</v>
      </c>
    </row>
    <row r="803" spans="1:17" s="48" customFormat="1" ht="15" x14ac:dyDescent="0.2">
      <c r="A803" s="44"/>
      <c r="B803" s="45"/>
      <c r="C803" s="46"/>
      <c r="D803" s="46"/>
      <c r="E803" s="47"/>
      <c r="F803" s="47"/>
      <c r="G803" s="47"/>
      <c r="H803" s="47"/>
      <c r="I803" s="47"/>
      <c r="J803" s="53" t="str">
        <f t="shared" si="110"/>
        <v>no</v>
      </c>
      <c r="K803" s="64">
        <f t="shared" si="111"/>
        <v>0</v>
      </c>
      <c r="L803" s="64">
        <f t="shared" si="107"/>
        <v>0</v>
      </c>
      <c r="M803" s="64">
        <f t="shared" si="108"/>
        <v>0</v>
      </c>
      <c r="N803" s="65">
        <f t="shared" si="113"/>
        <v>386.5</v>
      </c>
      <c r="O803" s="64">
        <f t="shared" si="112"/>
        <v>0</v>
      </c>
      <c r="P803" s="64">
        <f t="shared" si="109"/>
        <v>0</v>
      </c>
      <c r="Q803" s="65">
        <f t="shared" si="114"/>
        <v>364.49445116469883</v>
      </c>
    </row>
    <row r="804" spans="1:17" s="48" customFormat="1" ht="15" x14ac:dyDescent="0.2">
      <c r="A804" s="44"/>
      <c r="B804" s="45"/>
      <c r="C804" s="46"/>
      <c r="D804" s="46"/>
      <c r="E804" s="47"/>
      <c r="F804" s="47"/>
      <c r="G804" s="47"/>
      <c r="H804" s="47"/>
      <c r="I804" s="47"/>
      <c r="J804" s="53" t="str">
        <f t="shared" si="110"/>
        <v>no</v>
      </c>
      <c r="K804" s="64">
        <f t="shared" si="111"/>
        <v>0</v>
      </c>
      <c r="L804" s="64">
        <f t="shared" si="107"/>
        <v>0</v>
      </c>
      <c r="M804" s="64">
        <f t="shared" si="108"/>
        <v>0</v>
      </c>
      <c r="N804" s="65">
        <f t="shared" si="113"/>
        <v>386.5</v>
      </c>
      <c r="O804" s="64">
        <f t="shared" si="112"/>
        <v>0</v>
      </c>
      <c r="P804" s="64">
        <f t="shared" si="109"/>
        <v>0</v>
      </c>
      <c r="Q804" s="65">
        <f t="shared" si="114"/>
        <v>364.49445116469883</v>
      </c>
    </row>
    <row r="805" spans="1:17" s="48" customFormat="1" ht="15" x14ac:dyDescent="0.2">
      <c r="A805" s="44"/>
      <c r="B805" s="45"/>
      <c r="C805" s="46"/>
      <c r="D805" s="46"/>
      <c r="E805" s="47"/>
      <c r="F805" s="47"/>
      <c r="G805" s="47"/>
      <c r="H805" s="47"/>
      <c r="I805" s="47"/>
      <c r="J805" s="53" t="str">
        <f t="shared" si="110"/>
        <v>no</v>
      </c>
      <c r="K805" s="64">
        <f t="shared" si="111"/>
        <v>0</v>
      </c>
      <c r="L805" s="64">
        <f t="shared" si="107"/>
        <v>0</v>
      </c>
      <c r="M805" s="64">
        <f t="shared" si="108"/>
        <v>0</v>
      </c>
      <c r="N805" s="65">
        <f t="shared" si="113"/>
        <v>386.5</v>
      </c>
      <c r="O805" s="64">
        <f t="shared" si="112"/>
        <v>0</v>
      </c>
      <c r="P805" s="64">
        <f t="shared" si="109"/>
        <v>0</v>
      </c>
      <c r="Q805" s="65">
        <f t="shared" si="114"/>
        <v>364.49445116469883</v>
      </c>
    </row>
    <row r="806" spans="1:17" s="48" customFormat="1" ht="15" x14ac:dyDescent="0.2">
      <c r="A806" s="44"/>
      <c r="B806" s="45"/>
      <c r="C806" s="46"/>
      <c r="D806" s="46"/>
      <c r="E806" s="47"/>
      <c r="F806" s="47"/>
      <c r="G806" s="47"/>
      <c r="H806" s="47"/>
      <c r="I806" s="47"/>
      <c r="J806" s="53" t="str">
        <f t="shared" si="110"/>
        <v>no</v>
      </c>
      <c r="K806" s="64">
        <f t="shared" si="111"/>
        <v>0</v>
      </c>
      <c r="L806" s="64">
        <f t="shared" si="107"/>
        <v>0</v>
      </c>
      <c r="M806" s="64">
        <f t="shared" si="108"/>
        <v>0</v>
      </c>
      <c r="N806" s="65">
        <f t="shared" si="113"/>
        <v>386.5</v>
      </c>
      <c r="O806" s="64">
        <f t="shared" si="112"/>
        <v>0</v>
      </c>
      <c r="P806" s="64">
        <f t="shared" si="109"/>
        <v>0</v>
      </c>
      <c r="Q806" s="65">
        <f t="shared" si="114"/>
        <v>364.49445116469883</v>
      </c>
    </row>
    <row r="807" spans="1:17" s="48" customFormat="1" ht="15" x14ac:dyDescent="0.2">
      <c r="A807" s="44"/>
      <c r="B807" s="45"/>
      <c r="C807" s="46"/>
      <c r="D807" s="46"/>
      <c r="E807" s="47"/>
      <c r="F807" s="47"/>
      <c r="G807" s="47"/>
      <c r="H807" s="47"/>
      <c r="I807" s="47"/>
      <c r="J807" s="53" t="str">
        <f t="shared" si="110"/>
        <v>no</v>
      </c>
      <c r="K807" s="64">
        <f t="shared" si="111"/>
        <v>0</v>
      </c>
      <c r="L807" s="64">
        <f t="shared" si="107"/>
        <v>0</v>
      </c>
      <c r="M807" s="64">
        <f t="shared" si="108"/>
        <v>0</v>
      </c>
      <c r="N807" s="65">
        <f t="shared" si="113"/>
        <v>386.5</v>
      </c>
      <c r="O807" s="64">
        <f t="shared" si="112"/>
        <v>0</v>
      </c>
      <c r="P807" s="64">
        <f t="shared" si="109"/>
        <v>0</v>
      </c>
      <c r="Q807" s="65">
        <f t="shared" si="114"/>
        <v>364.49445116469883</v>
      </c>
    </row>
    <row r="808" spans="1:17" s="48" customFormat="1" ht="15" x14ac:dyDescent="0.2">
      <c r="A808" s="44"/>
      <c r="B808" s="45"/>
      <c r="C808" s="46"/>
      <c r="D808" s="46"/>
      <c r="E808" s="47"/>
      <c r="F808" s="47"/>
      <c r="G808" s="47"/>
      <c r="H808" s="47"/>
      <c r="I808" s="47"/>
      <c r="J808" s="53" t="str">
        <f t="shared" si="110"/>
        <v>no</v>
      </c>
      <c r="K808" s="64">
        <f t="shared" si="111"/>
        <v>0</v>
      </c>
      <c r="L808" s="64">
        <f t="shared" si="107"/>
        <v>0</v>
      </c>
      <c r="M808" s="64">
        <f t="shared" si="108"/>
        <v>0</v>
      </c>
      <c r="N808" s="65">
        <f t="shared" si="113"/>
        <v>386.5</v>
      </c>
      <c r="O808" s="64">
        <f t="shared" si="112"/>
        <v>0</v>
      </c>
      <c r="P808" s="64">
        <f t="shared" si="109"/>
        <v>0</v>
      </c>
      <c r="Q808" s="65">
        <f t="shared" si="114"/>
        <v>364.49445116469883</v>
      </c>
    </row>
    <row r="809" spans="1:17" s="48" customFormat="1" ht="15" x14ac:dyDescent="0.2">
      <c r="A809" s="44"/>
      <c r="B809" s="45"/>
      <c r="C809" s="46"/>
      <c r="D809" s="46"/>
      <c r="E809" s="47"/>
      <c r="F809" s="47"/>
      <c r="G809" s="47"/>
      <c r="H809" s="47"/>
      <c r="I809" s="47"/>
      <c r="J809" s="53" t="str">
        <f t="shared" si="110"/>
        <v>no</v>
      </c>
      <c r="K809" s="64">
        <f t="shared" si="111"/>
        <v>0</v>
      </c>
      <c r="L809" s="64">
        <f t="shared" si="107"/>
        <v>0</v>
      </c>
      <c r="M809" s="64">
        <f t="shared" si="108"/>
        <v>0</v>
      </c>
      <c r="N809" s="65">
        <f t="shared" si="113"/>
        <v>386.5</v>
      </c>
      <c r="O809" s="64">
        <f t="shared" si="112"/>
        <v>0</v>
      </c>
      <c r="P809" s="64">
        <f t="shared" si="109"/>
        <v>0</v>
      </c>
      <c r="Q809" s="65">
        <f t="shared" si="114"/>
        <v>364.49445116469883</v>
      </c>
    </row>
    <row r="810" spans="1:17" s="48" customFormat="1" ht="15" x14ac:dyDescent="0.2">
      <c r="A810" s="44"/>
      <c r="B810" s="45"/>
      <c r="C810" s="46"/>
      <c r="D810" s="46"/>
      <c r="E810" s="47"/>
      <c r="F810" s="47"/>
      <c r="G810" s="47"/>
      <c r="H810" s="47"/>
      <c r="I810" s="47"/>
      <c r="J810" s="53" t="str">
        <f t="shared" si="110"/>
        <v>no</v>
      </c>
      <c r="K810" s="64">
        <f t="shared" si="111"/>
        <v>0</v>
      </c>
      <c r="L810" s="64">
        <f t="shared" si="107"/>
        <v>0</v>
      </c>
      <c r="M810" s="64">
        <f t="shared" si="108"/>
        <v>0</v>
      </c>
      <c r="N810" s="65">
        <f t="shared" si="113"/>
        <v>386.5</v>
      </c>
      <c r="O810" s="64">
        <f t="shared" si="112"/>
        <v>0</v>
      </c>
      <c r="P810" s="64">
        <f t="shared" si="109"/>
        <v>0</v>
      </c>
      <c r="Q810" s="65">
        <f t="shared" si="114"/>
        <v>364.49445116469883</v>
      </c>
    </row>
    <row r="811" spans="1:17" s="48" customFormat="1" ht="15" x14ac:dyDescent="0.2">
      <c r="A811" s="44"/>
      <c r="B811" s="45"/>
      <c r="C811" s="46"/>
      <c r="D811" s="46"/>
      <c r="E811" s="47"/>
      <c r="F811" s="47"/>
      <c r="G811" s="47"/>
      <c r="H811" s="47"/>
      <c r="I811" s="47"/>
      <c r="J811" s="53" t="str">
        <f t="shared" si="110"/>
        <v>no</v>
      </c>
      <c r="K811" s="64">
        <f t="shared" si="111"/>
        <v>0</v>
      </c>
      <c r="L811" s="64">
        <f t="shared" si="107"/>
        <v>0</v>
      </c>
      <c r="M811" s="64">
        <f t="shared" si="108"/>
        <v>0</v>
      </c>
      <c r="N811" s="65">
        <f t="shared" si="113"/>
        <v>386.5</v>
      </c>
      <c r="O811" s="64">
        <f t="shared" si="112"/>
        <v>0</v>
      </c>
      <c r="P811" s="64">
        <f t="shared" si="109"/>
        <v>0</v>
      </c>
      <c r="Q811" s="65">
        <f t="shared" si="114"/>
        <v>364.49445116469883</v>
      </c>
    </row>
    <row r="812" spans="1:17" s="48" customFormat="1" ht="15" x14ac:dyDescent="0.2">
      <c r="A812" s="44"/>
      <c r="B812" s="45"/>
      <c r="C812" s="46"/>
      <c r="D812" s="46"/>
      <c r="E812" s="47"/>
      <c r="F812" s="47"/>
      <c r="G812" s="47"/>
      <c r="H812" s="47"/>
      <c r="I812" s="47"/>
      <c r="J812" s="53" t="str">
        <f t="shared" si="110"/>
        <v>no</v>
      </c>
      <c r="K812" s="64">
        <f t="shared" si="111"/>
        <v>0</v>
      </c>
      <c r="L812" s="64">
        <f t="shared" si="107"/>
        <v>0</v>
      </c>
      <c r="M812" s="64">
        <f t="shared" si="108"/>
        <v>0</v>
      </c>
      <c r="N812" s="65">
        <f t="shared" si="113"/>
        <v>386.5</v>
      </c>
      <c r="O812" s="64">
        <f t="shared" si="112"/>
        <v>0</v>
      </c>
      <c r="P812" s="64">
        <f t="shared" si="109"/>
        <v>0</v>
      </c>
      <c r="Q812" s="65">
        <f t="shared" si="114"/>
        <v>364.49445116469883</v>
      </c>
    </row>
    <row r="813" spans="1:17" s="48" customFormat="1" ht="15" x14ac:dyDescent="0.2">
      <c r="A813" s="44"/>
      <c r="B813" s="45"/>
      <c r="C813" s="46"/>
      <c r="D813" s="46"/>
      <c r="E813" s="47"/>
      <c r="F813" s="47"/>
      <c r="G813" s="47"/>
      <c r="H813" s="47"/>
      <c r="I813" s="47"/>
      <c r="J813" s="53" t="str">
        <f t="shared" si="110"/>
        <v>no</v>
      </c>
      <c r="K813" s="64">
        <f t="shared" si="111"/>
        <v>0</v>
      </c>
      <c r="L813" s="64">
        <f t="shared" si="107"/>
        <v>0</v>
      </c>
      <c r="M813" s="64">
        <f t="shared" si="108"/>
        <v>0</v>
      </c>
      <c r="N813" s="65">
        <f t="shared" si="113"/>
        <v>386.5</v>
      </c>
      <c r="O813" s="64">
        <f t="shared" si="112"/>
        <v>0</v>
      </c>
      <c r="P813" s="64">
        <f t="shared" si="109"/>
        <v>0</v>
      </c>
      <c r="Q813" s="65">
        <f t="shared" si="114"/>
        <v>364.49445116469883</v>
      </c>
    </row>
    <row r="814" spans="1:17" s="48" customFormat="1" ht="15" x14ac:dyDescent="0.2">
      <c r="A814" s="44"/>
      <c r="B814" s="45"/>
      <c r="C814" s="46"/>
      <c r="D814" s="46"/>
      <c r="E814" s="47"/>
      <c r="F814" s="47"/>
      <c r="G814" s="47"/>
      <c r="H814" s="47"/>
      <c r="I814" s="47"/>
      <c r="J814" s="53" t="str">
        <f t="shared" si="110"/>
        <v>no</v>
      </c>
      <c r="K814" s="64">
        <f t="shared" si="111"/>
        <v>0</v>
      </c>
      <c r="L814" s="64">
        <f t="shared" si="107"/>
        <v>0</v>
      </c>
      <c r="M814" s="64">
        <f t="shared" si="108"/>
        <v>0</v>
      </c>
      <c r="N814" s="65">
        <f t="shared" si="113"/>
        <v>386.5</v>
      </c>
      <c r="O814" s="64">
        <f t="shared" si="112"/>
        <v>0</v>
      </c>
      <c r="P814" s="64">
        <f t="shared" si="109"/>
        <v>0</v>
      </c>
      <c r="Q814" s="65">
        <f t="shared" si="114"/>
        <v>364.49445116469883</v>
      </c>
    </row>
    <row r="815" spans="1:17" s="48" customFormat="1" ht="15" x14ac:dyDescent="0.2">
      <c r="A815" s="44"/>
      <c r="B815" s="45"/>
      <c r="C815" s="46"/>
      <c r="D815" s="46"/>
      <c r="E815" s="47"/>
      <c r="F815" s="47"/>
      <c r="G815" s="47"/>
      <c r="H815" s="47"/>
      <c r="I815" s="47"/>
      <c r="J815" s="53" t="str">
        <f t="shared" si="110"/>
        <v>no</v>
      </c>
      <c r="K815" s="64">
        <f t="shared" si="111"/>
        <v>0</v>
      </c>
      <c r="L815" s="64">
        <f t="shared" si="107"/>
        <v>0</v>
      </c>
      <c r="M815" s="64">
        <f t="shared" si="108"/>
        <v>0</v>
      </c>
      <c r="N815" s="65">
        <f t="shared" si="113"/>
        <v>386.5</v>
      </c>
      <c r="O815" s="64">
        <f t="shared" si="112"/>
        <v>0</v>
      </c>
      <c r="P815" s="64">
        <f t="shared" si="109"/>
        <v>0</v>
      </c>
      <c r="Q815" s="65">
        <f t="shared" si="114"/>
        <v>364.49445116469883</v>
      </c>
    </row>
    <row r="816" spans="1:17" s="48" customFormat="1" ht="15" x14ac:dyDescent="0.2">
      <c r="A816" s="44"/>
      <c r="B816" s="45"/>
      <c r="C816" s="46"/>
      <c r="D816" s="46"/>
      <c r="E816" s="47"/>
      <c r="F816" s="47"/>
      <c r="G816" s="47"/>
      <c r="H816" s="47"/>
      <c r="I816" s="47"/>
      <c r="J816" s="53" t="str">
        <f t="shared" si="110"/>
        <v>no</v>
      </c>
      <c r="K816" s="64">
        <f t="shared" si="111"/>
        <v>0</v>
      </c>
      <c r="L816" s="64">
        <f t="shared" si="107"/>
        <v>0</v>
      </c>
      <c r="M816" s="64">
        <f t="shared" si="108"/>
        <v>0</v>
      </c>
      <c r="N816" s="65">
        <f t="shared" si="113"/>
        <v>386.5</v>
      </c>
      <c r="O816" s="64">
        <f t="shared" si="112"/>
        <v>0</v>
      </c>
      <c r="P816" s="64">
        <f t="shared" si="109"/>
        <v>0</v>
      </c>
      <c r="Q816" s="65">
        <f t="shared" si="114"/>
        <v>364.49445116469883</v>
      </c>
    </row>
    <row r="817" spans="1:17" s="48" customFormat="1" ht="15" x14ac:dyDescent="0.2">
      <c r="A817" s="44"/>
      <c r="B817" s="45"/>
      <c r="C817" s="46"/>
      <c r="D817" s="46"/>
      <c r="E817" s="47"/>
      <c r="F817" s="47"/>
      <c r="G817" s="47"/>
      <c r="H817" s="47"/>
      <c r="I817" s="47"/>
      <c r="J817" s="53" t="str">
        <f t="shared" si="110"/>
        <v>no</v>
      </c>
      <c r="K817" s="64">
        <f t="shared" si="111"/>
        <v>0</v>
      </c>
      <c r="L817" s="64">
        <f t="shared" si="107"/>
        <v>0</v>
      </c>
      <c r="M817" s="64">
        <f t="shared" si="108"/>
        <v>0</v>
      </c>
      <c r="N817" s="65">
        <f t="shared" si="113"/>
        <v>386.5</v>
      </c>
      <c r="O817" s="64">
        <f t="shared" si="112"/>
        <v>0</v>
      </c>
      <c r="P817" s="64">
        <f t="shared" si="109"/>
        <v>0</v>
      </c>
      <c r="Q817" s="65">
        <f t="shared" si="114"/>
        <v>364.49445116469883</v>
      </c>
    </row>
    <row r="818" spans="1:17" s="48" customFormat="1" ht="15" x14ac:dyDescent="0.2">
      <c r="A818" s="44"/>
      <c r="B818" s="45"/>
      <c r="C818" s="46"/>
      <c r="D818" s="46"/>
      <c r="E818" s="47"/>
      <c r="F818" s="47"/>
      <c r="G818" s="47"/>
      <c r="H818" s="47"/>
      <c r="I818" s="47"/>
      <c r="J818" s="53" t="str">
        <f t="shared" si="110"/>
        <v>no</v>
      </c>
      <c r="K818" s="64">
        <f t="shared" si="111"/>
        <v>0</v>
      </c>
      <c r="L818" s="64">
        <f t="shared" si="107"/>
        <v>0</v>
      </c>
      <c r="M818" s="64">
        <f t="shared" si="108"/>
        <v>0</v>
      </c>
      <c r="N818" s="65">
        <f t="shared" si="113"/>
        <v>386.5</v>
      </c>
      <c r="O818" s="64">
        <f t="shared" si="112"/>
        <v>0</v>
      </c>
      <c r="P818" s="64">
        <f t="shared" si="109"/>
        <v>0</v>
      </c>
      <c r="Q818" s="65">
        <f t="shared" si="114"/>
        <v>364.49445116469883</v>
      </c>
    </row>
    <row r="819" spans="1:17" s="48" customFormat="1" ht="15" x14ac:dyDescent="0.2">
      <c r="A819" s="44"/>
      <c r="B819" s="45"/>
      <c r="C819" s="46"/>
      <c r="D819" s="46"/>
      <c r="E819" s="47"/>
      <c r="F819" s="47"/>
      <c r="G819" s="47"/>
      <c r="H819" s="47"/>
      <c r="I819" s="47"/>
      <c r="J819" s="53" t="str">
        <f t="shared" si="110"/>
        <v>no</v>
      </c>
      <c r="K819" s="64">
        <f t="shared" si="111"/>
        <v>0</v>
      </c>
      <c r="L819" s="64">
        <f t="shared" si="107"/>
        <v>0</v>
      </c>
      <c r="M819" s="64">
        <f t="shared" si="108"/>
        <v>0</v>
      </c>
      <c r="N819" s="65">
        <f t="shared" si="113"/>
        <v>386.5</v>
      </c>
      <c r="O819" s="64">
        <f t="shared" si="112"/>
        <v>0</v>
      </c>
      <c r="P819" s="64">
        <f t="shared" si="109"/>
        <v>0</v>
      </c>
      <c r="Q819" s="65">
        <f t="shared" si="114"/>
        <v>364.49445116469883</v>
      </c>
    </row>
    <row r="820" spans="1:17" s="48" customFormat="1" ht="15" x14ac:dyDescent="0.2">
      <c r="A820" s="44"/>
      <c r="B820" s="45"/>
      <c r="C820" s="46"/>
      <c r="D820" s="46"/>
      <c r="E820" s="47"/>
      <c r="F820" s="47"/>
      <c r="G820" s="47"/>
      <c r="H820" s="47"/>
      <c r="I820" s="47"/>
      <c r="J820" s="53" t="str">
        <f t="shared" si="110"/>
        <v>no</v>
      </c>
      <c r="K820" s="64">
        <f t="shared" si="111"/>
        <v>0</v>
      </c>
      <c r="L820" s="64">
        <f t="shared" si="107"/>
        <v>0</v>
      </c>
      <c r="M820" s="64">
        <f t="shared" si="108"/>
        <v>0</v>
      </c>
      <c r="N820" s="65">
        <f t="shared" si="113"/>
        <v>386.5</v>
      </c>
      <c r="O820" s="64">
        <f t="shared" si="112"/>
        <v>0</v>
      </c>
      <c r="P820" s="64">
        <f t="shared" si="109"/>
        <v>0</v>
      </c>
      <c r="Q820" s="65">
        <f t="shared" si="114"/>
        <v>364.49445116469883</v>
      </c>
    </row>
    <row r="821" spans="1:17" s="48" customFormat="1" ht="15" x14ac:dyDescent="0.2">
      <c r="A821" s="44"/>
      <c r="B821" s="45"/>
      <c r="C821" s="46"/>
      <c r="D821" s="46"/>
      <c r="E821" s="47"/>
      <c r="F821" s="47"/>
      <c r="G821" s="47"/>
      <c r="H821" s="47"/>
      <c r="I821" s="47"/>
      <c r="J821" s="53" t="str">
        <f t="shared" si="110"/>
        <v>no</v>
      </c>
      <c r="K821" s="64">
        <f t="shared" si="111"/>
        <v>0</v>
      </c>
      <c r="L821" s="64">
        <f t="shared" si="107"/>
        <v>0</v>
      </c>
      <c r="M821" s="64">
        <f t="shared" si="108"/>
        <v>0</v>
      </c>
      <c r="N821" s="65">
        <f t="shared" si="113"/>
        <v>386.5</v>
      </c>
      <c r="O821" s="64">
        <f t="shared" si="112"/>
        <v>0</v>
      </c>
      <c r="P821" s="64">
        <f t="shared" si="109"/>
        <v>0</v>
      </c>
      <c r="Q821" s="65">
        <f t="shared" si="114"/>
        <v>364.49445116469883</v>
      </c>
    </row>
    <row r="822" spans="1:17" s="48" customFormat="1" ht="15" x14ac:dyDescent="0.2">
      <c r="A822" s="44"/>
      <c r="B822" s="45"/>
      <c r="C822" s="46"/>
      <c r="D822" s="46"/>
      <c r="E822" s="47"/>
      <c r="F822" s="47"/>
      <c r="G822" s="47"/>
      <c r="H822" s="47"/>
      <c r="I822" s="47"/>
      <c r="J822" s="53" t="str">
        <f t="shared" si="110"/>
        <v>no</v>
      </c>
      <c r="K822" s="64">
        <f t="shared" si="111"/>
        <v>0</v>
      </c>
      <c r="L822" s="64">
        <f t="shared" si="107"/>
        <v>0</v>
      </c>
      <c r="M822" s="64">
        <f t="shared" si="108"/>
        <v>0</v>
      </c>
      <c r="N822" s="65">
        <f t="shared" si="113"/>
        <v>386.5</v>
      </c>
      <c r="O822" s="64">
        <f t="shared" si="112"/>
        <v>0</v>
      </c>
      <c r="P822" s="64">
        <f t="shared" si="109"/>
        <v>0</v>
      </c>
      <c r="Q822" s="65">
        <f t="shared" si="114"/>
        <v>364.49445116469883</v>
      </c>
    </row>
    <row r="823" spans="1:17" s="48" customFormat="1" ht="15" x14ac:dyDescent="0.2">
      <c r="A823" s="44"/>
      <c r="B823" s="45"/>
      <c r="C823" s="46"/>
      <c r="D823" s="46"/>
      <c r="E823" s="47"/>
      <c r="F823" s="47"/>
      <c r="G823" s="47"/>
      <c r="H823" s="47"/>
      <c r="I823" s="47"/>
      <c r="J823" s="53" t="str">
        <f t="shared" si="110"/>
        <v>no</v>
      </c>
      <c r="K823" s="64">
        <f t="shared" si="111"/>
        <v>0</v>
      </c>
      <c r="L823" s="64">
        <f t="shared" si="107"/>
        <v>0</v>
      </c>
      <c r="M823" s="64">
        <f t="shared" si="108"/>
        <v>0</v>
      </c>
      <c r="N823" s="65">
        <f t="shared" si="113"/>
        <v>386.5</v>
      </c>
      <c r="O823" s="64">
        <f t="shared" si="112"/>
        <v>0</v>
      </c>
      <c r="P823" s="64">
        <f t="shared" si="109"/>
        <v>0</v>
      </c>
      <c r="Q823" s="65">
        <f t="shared" si="114"/>
        <v>364.49445116469883</v>
      </c>
    </row>
    <row r="824" spans="1:17" s="48" customFormat="1" ht="15" x14ac:dyDescent="0.2">
      <c r="A824" s="44"/>
      <c r="B824" s="45"/>
      <c r="C824" s="46"/>
      <c r="D824" s="46"/>
      <c r="E824" s="47"/>
      <c r="F824" s="47"/>
      <c r="G824" s="47"/>
      <c r="H824" s="47"/>
      <c r="I824" s="47"/>
      <c r="J824" s="53" t="str">
        <f t="shared" si="110"/>
        <v>no</v>
      </c>
      <c r="K824" s="64">
        <f t="shared" si="111"/>
        <v>0</v>
      </c>
      <c r="L824" s="64">
        <f t="shared" ref="L824:L887" si="115">IF(ISBLANK(I824),0,IF($J824="no",0,IF($I824="No",-(($G824-1)*($C$4*$E824)),$C$4*$E824*(1-$C$6))))</f>
        <v>0</v>
      </c>
      <c r="M824" s="64">
        <f t="shared" ref="M824:M887" si="116">IF($J824="yes",($G824-1)*$C$4*$E824,0)</f>
        <v>0</v>
      </c>
      <c r="N824" s="65">
        <f t="shared" si="113"/>
        <v>386.5</v>
      </c>
      <c r="O824" s="64">
        <f t="shared" si="112"/>
        <v>0</v>
      </c>
      <c r="P824" s="64">
        <f t="shared" ref="P824:P887" si="117">IF(ISBLANK(I824),0,IF(L824&lt;0,-O824,IF(L824=0,0,((O824/($G824-1))*(1-$C$6)))))</f>
        <v>0</v>
      </c>
      <c r="Q824" s="65">
        <f t="shared" si="114"/>
        <v>364.49445116469883</v>
      </c>
    </row>
    <row r="825" spans="1:17" s="48" customFormat="1" ht="15" x14ac:dyDescent="0.2">
      <c r="A825" s="44"/>
      <c r="B825" s="45"/>
      <c r="C825" s="46"/>
      <c r="D825" s="46"/>
      <c r="E825" s="47"/>
      <c r="F825" s="47"/>
      <c r="G825" s="47"/>
      <c r="H825" s="47"/>
      <c r="I825" s="47"/>
      <c r="J825" s="53" t="str">
        <f t="shared" si="110"/>
        <v>no</v>
      </c>
      <c r="K825" s="64">
        <f t="shared" si="111"/>
        <v>0</v>
      </c>
      <c r="L825" s="64">
        <f t="shared" si="115"/>
        <v>0</v>
      </c>
      <c r="M825" s="64">
        <f t="shared" si="116"/>
        <v>0</v>
      </c>
      <c r="N825" s="65">
        <f t="shared" si="113"/>
        <v>386.5</v>
      </c>
      <c r="O825" s="64">
        <f t="shared" si="112"/>
        <v>0</v>
      </c>
      <c r="P825" s="64">
        <f t="shared" si="117"/>
        <v>0</v>
      </c>
      <c r="Q825" s="65">
        <f t="shared" si="114"/>
        <v>364.49445116469883</v>
      </c>
    </row>
    <row r="826" spans="1:17" s="48" customFormat="1" ht="15" x14ac:dyDescent="0.2">
      <c r="A826" s="44"/>
      <c r="B826" s="45"/>
      <c r="C826" s="46"/>
      <c r="D826" s="46"/>
      <c r="E826" s="47"/>
      <c r="F826" s="47"/>
      <c r="G826" s="47"/>
      <c r="H826" s="47"/>
      <c r="I826" s="47"/>
      <c r="J826" s="53" t="str">
        <f t="shared" si="110"/>
        <v>no</v>
      </c>
      <c r="K826" s="64">
        <f t="shared" si="111"/>
        <v>0</v>
      </c>
      <c r="L826" s="64">
        <f t="shared" si="115"/>
        <v>0</v>
      </c>
      <c r="M826" s="64">
        <f t="shared" si="116"/>
        <v>0</v>
      </c>
      <c r="N826" s="65">
        <f t="shared" si="113"/>
        <v>386.5</v>
      </c>
      <c r="O826" s="64">
        <f t="shared" si="112"/>
        <v>0</v>
      </c>
      <c r="P826" s="64">
        <f t="shared" si="117"/>
        <v>0</v>
      </c>
      <c r="Q826" s="65">
        <f t="shared" si="114"/>
        <v>364.49445116469883</v>
      </c>
    </row>
    <row r="827" spans="1:17" s="48" customFormat="1" ht="15" x14ac:dyDescent="0.2">
      <c r="A827" s="44"/>
      <c r="B827" s="45"/>
      <c r="C827" s="46"/>
      <c r="D827" s="46"/>
      <c r="E827" s="47"/>
      <c r="F827" s="47"/>
      <c r="G827" s="47"/>
      <c r="H827" s="47"/>
      <c r="I827" s="47"/>
      <c r="J827" s="53" t="str">
        <f t="shared" si="110"/>
        <v>no</v>
      </c>
      <c r="K827" s="64">
        <f t="shared" si="111"/>
        <v>0</v>
      </c>
      <c r="L827" s="64">
        <f t="shared" si="115"/>
        <v>0</v>
      </c>
      <c r="M827" s="64">
        <f t="shared" si="116"/>
        <v>0</v>
      </c>
      <c r="N827" s="65">
        <f t="shared" si="113"/>
        <v>386.5</v>
      </c>
      <c r="O827" s="64">
        <f t="shared" si="112"/>
        <v>0</v>
      </c>
      <c r="P827" s="64">
        <f t="shared" si="117"/>
        <v>0</v>
      </c>
      <c r="Q827" s="65">
        <f t="shared" si="114"/>
        <v>364.49445116469883</v>
      </c>
    </row>
    <row r="828" spans="1:17" s="48" customFormat="1" ht="15" x14ac:dyDescent="0.2">
      <c r="A828" s="44"/>
      <c r="B828" s="45"/>
      <c r="C828" s="46"/>
      <c r="D828" s="46"/>
      <c r="E828" s="47"/>
      <c r="F828" s="47"/>
      <c r="G828" s="47"/>
      <c r="H828" s="47"/>
      <c r="I828" s="47"/>
      <c r="J828" s="53" t="str">
        <f t="shared" si="110"/>
        <v>no</v>
      </c>
      <c r="K828" s="64">
        <f t="shared" si="111"/>
        <v>0</v>
      </c>
      <c r="L828" s="64">
        <f t="shared" si="115"/>
        <v>0</v>
      </c>
      <c r="M828" s="64">
        <f t="shared" si="116"/>
        <v>0</v>
      </c>
      <c r="N828" s="65">
        <f t="shared" si="113"/>
        <v>386.5</v>
      </c>
      <c r="O828" s="64">
        <f t="shared" si="112"/>
        <v>0</v>
      </c>
      <c r="P828" s="64">
        <f t="shared" si="117"/>
        <v>0</v>
      </c>
      <c r="Q828" s="65">
        <f t="shared" si="114"/>
        <v>364.49445116469883</v>
      </c>
    </row>
    <row r="829" spans="1:17" s="48" customFormat="1" ht="15" x14ac:dyDescent="0.2">
      <c r="A829" s="44"/>
      <c r="B829" s="45"/>
      <c r="C829" s="46"/>
      <c r="D829" s="46"/>
      <c r="E829" s="47"/>
      <c r="F829" s="47"/>
      <c r="G829" s="47"/>
      <c r="H829" s="47"/>
      <c r="I829" s="47"/>
      <c r="J829" s="53" t="str">
        <f t="shared" si="110"/>
        <v>no</v>
      </c>
      <c r="K829" s="64">
        <f t="shared" si="111"/>
        <v>0</v>
      </c>
      <c r="L829" s="64">
        <f t="shared" si="115"/>
        <v>0</v>
      </c>
      <c r="M829" s="64">
        <f t="shared" si="116"/>
        <v>0</v>
      </c>
      <c r="N829" s="65">
        <f t="shared" si="113"/>
        <v>386.5</v>
      </c>
      <c r="O829" s="64">
        <f t="shared" si="112"/>
        <v>0</v>
      </c>
      <c r="P829" s="64">
        <f t="shared" si="117"/>
        <v>0</v>
      </c>
      <c r="Q829" s="65">
        <f t="shared" si="114"/>
        <v>364.49445116469883</v>
      </c>
    </row>
    <row r="830" spans="1:17" s="48" customFormat="1" ht="15" x14ac:dyDescent="0.2">
      <c r="A830" s="44"/>
      <c r="B830" s="45"/>
      <c r="C830" s="46"/>
      <c r="D830" s="46"/>
      <c r="E830" s="47"/>
      <c r="F830" s="47"/>
      <c r="G830" s="47"/>
      <c r="H830" s="47"/>
      <c r="I830" s="47"/>
      <c r="J830" s="53" t="str">
        <f t="shared" si="110"/>
        <v>no</v>
      </c>
      <c r="K830" s="64">
        <f t="shared" si="111"/>
        <v>0</v>
      </c>
      <c r="L830" s="64">
        <f t="shared" si="115"/>
        <v>0</v>
      </c>
      <c r="M830" s="64">
        <f t="shared" si="116"/>
        <v>0</v>
      </c>
      <c r="N830" s="65">
        <f t="shared" si="113"/>
        <v>386.5</v>
      </c>
      <c r="O830" s="64">
        <f t="shared" si="112"/>
        <v>0</v>
      </c>
      <c r="P830" s="64">
        <f t="shared" si="117"/>
        <v>0</v>
      </c>
      <c r="Q830" s="65">
        <f t="shared" si="114"/>
        <v>364.49445116469883</v>
      </c>
    </row>
    <row r="831" spans="1:17" s="48" customFormat="1" ht="15" x14ac:dyDescent="0.2">
      <c r="A831" s="44"/>
      <c r="B831" s="45"/>
      <c r="C831" s="46"/>
      <c r="D831" s="46"/>
      <c r="E831" s="47"/>
      <c r="F831" s="47"/>
      <c r="G831" s="47"/>
      <c r="H831" s="47"/>
      <c r="I831" s="47"/>
      <c r="J831" s="53" t="str">
        <f t="shared" si="110"/>
        <v>no</v>
      </c>
      <c r="K831" s="64">
        <f t="shared" si="111"/>
        <v>0</v>
      </c>
      <c r="L831" s="64">
        <f t="shared" si="115"/>
        <v>0</v>
      </c>
      <c r="M831" s="64">
        <f t="shared" si="116"/>
        <v>0</v>
      </c>
      <c r="N831" s="65">
        <f t="shared" si="113"/>
        <v>386.5</v>
      </c>
      <c r="O831" s="64">
        <f t="shared" si="112"/>
        <v>0</v>
      </c>
      <c r="P831" s="64">
        <f t="shared" si="117"/>
        <v>0</v>
      </c>
      <c r="Q831" s="65">
        <f t="shared" si="114"/>
        <v>364.49445116469883</v>
      </c>
    </row>
    <row r="832" spans="1:17" s="48" customFormat="1" ht="15" x14ac:dyDescent="0.2">
      <c r="A832" s="44"/>
      <c r="B832" s="45"/>
      <c r="C832" s="46"/>
      <c r="D832" s="46"/>
      <c r="E832" s="47"/>
      <c r="F832" s="47"/>
      <c r="G832" s="47"/>
      <c r="H832" s="47"/>
      <c r="I832" s="47"/>
      <c r="J832" s="53" t="str">
        <f t="shared" si="110"/>
        <v>no</v>
      </c>
      <c r="K832" s="64">
        <f t="shared" si="111"/>
        <v>0</v>
      </c>
      <c r="L832" s="64">
        <f t="shared" si="115"/>
        <v>0</v>
      </c>
      <c r="M832" s="64">
        <f t="shared" si="116"/>
        <v>0</v>
      </c>
      <c r="N832" s="65">
        <f t="shared" si="113"/>
        <v>386.5</v>
      </c>
      <c r="O832" s="64">
        <f t="shared" si="112"/>
        <v>0</v>
      </c>
      <c r="P832" s="64">
        <f t="shared" si="117"/>
        <v>0</v>
      </c>
      <c r="Q832" s="65">
        <f t="shared" si="114"/>
        <v>364.49445116469883</v>
      </c>
    </row>
    <row r="833" spans="1:17" s="48" customFormat="1" ht="15" x14ac:dyDescent="0.2">
      <c r="A833" s="44"/>
      <c r="B833" s="45"/>
      <c r="C833" s="46"/>
      <c r="D833" s="46"/>
      <c r="E833" s="47"/>
      <c r="F833" s="47"/>
      <c r="G833" s="47"/>
      <c r="H833" s="47"/>
      <c r="I833" s="47"/>
      <c r="J833" s="53" t="str">
        <f t="shared" si="110"/>
        <v>no</v>
      </c>
      <c r="K833" s="64">
        <f t="shared" si="111"/>
        <v>0</v>
      </c>
      <c r="L833" s="64">
        <f t="shared" si="115"/>
        <v>0</v>
      </c>
      <c r="M833" s="64">
        <f t="shared" si="116"/>
        <v>0</v>
      </c>
      <c r="N833" s="65">
        <f t="shared" si="113"/>
        <v>386.5</v>
      </c>
      <c r="O833" s="64">
        <f t="shared" si="112"/>
        <v>0</v>
      </c>
      <c r="P833" s="64">
        <f t="shared" si="117"/>
        <v>0</v>
      </c>
      <c r="Q833" s="65">
        <f t="shared" si="114"/>
        <v>364.49445116469883</v>
      </c>
    </row>
    <row r="834" spans="1:17" s="48" customFormat="1" ht="15" x14ac:dyDescent="0.2">
      <c r="A834" s="44"/>
      <c r="B834" s="45"/>
      <c r="C834" s="46"/>
      <c r="D834" s="46"/>
      <c r="E834" s="47"/>
      <c r="F834" s="47"/>
      <c r="G834" s="47"/>
      <c r="H834" s="47"/>
      <c r="I834" s="47"/>
      <c r="J834" s="53" t="str">
        <f t="shared" si="110"/>
        <v>no</v>
      </c>
      <c r="K834" s="64">
        <f t="shared" si="111"/>
        <v>0</v>
      </c>
      <c r="L834" s="64">
        <f t="shared" si="115"/>
        <v>0</v>
      </c>
      <c r="M834" s="64">
        <f t="shared" si="116"/>
        <v>0</v>
      </c>
      <c r="N834" s="65">
        <f t="shared" si="113"/>
        <v>386.5</v>
      </c>
      <c r="O834" s="64">
        <f t="shared" si="112"/>
        <v>0</v>
      </c>
      <c r="P834" s="64">
        <f t="shared" si="117"/>
        <v>0</v>
      </c>
      <c r="Q834" s="65">
        <f t="shared" si="114"/>
        <v>364.49445116469883</v>
      </c>
    </row>
    <row r="835" spans="1:17" s="48" customFormat="1" ht="15" x14ac:dyDescent="0.2">
      <c r="A835" s="44"/>
      <c r="B835" s="45"/>
      <c r="C835" s="46"/>
      <c r="D835" s="46"/>
      <c r="E835" s="47"/>
      <c r="F835" s="47"/>
      <c r="G835" s="47"/>
      <c r="H835" s="47"/>
      <c r="I835" s="47"/>
      <c r="J835" s="53" t="str">
        <f t="shared" si="110"/>
        <v>no</v>
      </c>
      <c r="K835" s="64">
        <f t="shared" si="111"/>
        <v>0</v>
      </c>
      <c r="L835" s="64">
        <f t="shared" si="115"/>
        <v>0</v>
      </c>
      <c r="M835" s="64">
        <f t="shared" si="116"/>
        <v>0</v>
      </c>
      <c r="N835" s="65">
        <f t="shared" si="113"/>
        <v>386.5</v>
      </c>
      <c r="O835" s="64">
        <f t="shared" si="112"/>
        <v>0</v>
      </c>
      <c r="P835" s="64">
        <f t="shared" si="117"/>
        <v>0</v>
      </c>
      <c r="Q835" s="65">
        <f t="shared" si="114"/>
        <v>364.49445116469883</v>
      </c>
    </row>
    <row r="836" spans="1:17" s="48" customFormat="1" ht="15" x14ac:dyDescent="0.2">
      <c r="A836" s="44"/>
      <c r="B836" s="45"/>
      <c r="C836" s="46"/>
      <c r="D836" s="46"/>
      <c r="E836" s="47"/>
      <c r="F836" s="47"/>
      <c r="G836" s="47"/>
      <c r="H836" s="47"/>
      <c r="I836" s="47"/>
      <c r="J836" s="53" t="str">
        <f t="shared" si="110"/>
        <v>no</v>
      </c>
      <c r="K836" s="64">
        <f t="shared" si="111"/>
        <v>0</v>
      </c>
      <c r="L836" s="64">
        <f t="shared" si="115"/>
        <v>0</v>
      </c>
      <c r="M836" s="64">
        <f t="shared" si="116"/>
        <v>0</v>
      </c>
      <c r="N836" s="65">
        <f t="shared" si="113"/>
        <v>386.5</v>
      </c>
      <c r="O836" s="64">
        <f t="shared" si="112"/>
        <v>0</v>
      </c>
      <c r="P836" s="64">
        <f t="shared" si="117"/>
        <v>0</v>
      </c>
      <c r="Q836" s="65">
        <f t="shared" si="114"/>
        <v>364.49445116469883</v>
      </c>
    </row>
    <row r="837" spans="1:17" s="48" customFormat="1" ht="15" x14ac:dyDescent="0.2">
      <c r="A837" s="44"/>
      <c r="B837" s="45"/>
      <c r="C837" s="46"/>
      <c r="D837" s="46"/>
      <c r="E837" s="47"/>
      <c r="F837" s="47"/>
      <c r="G837" s="47"/>
      <c r="H837" s="47"/>
      <c r="I837" s="47"/>
      <c r="J837" s="53" t="str">
        <f t="shared" ref="J837:J900" si="118">IF(ISBLANK(G837),"no",IF($I837="NR","no",IF($D837="0-0 at half time","no",IF($G837&lt;=$C$9,"yes","no"))))</f>
        <v>no</v>
      </c>
      <c r="K837" s="64">
        <f t="shared" si="111"/>
        <v>0</v>
      </c>
      <c r="L837" s="64">
        <f t="shared" si="115"/>
        <v>0</v>
      </c>
      <c r="M837" s="64">
        <f t="shared" si="116"/>
        <v>0</v>
      </c>
      <c r="N837" s="65">
        <f t="shared" si="113"/>
        <v>386.5</v>
      </c>
      <c r="O837" s="64">
        <f t="shared" si="112"/>
        <v>0</v>
      </c>
      <c r="P837" s="64">
        <f t="shared" si="117"/>
        <v>0</v>
      </c>
      <c r="Q837" s="65">
        <f t="shared" si="114"/>
        <v>364.49445116469883</v>
      </c>
    </row>
    <row r="838" spans="1:17" s="48" customFormat="1" ht="15" x14ac:dyDescent="0.2">
      <c r="A838" s="44"/>
      <c r="B838" s="45"/>
      <c r="C838" s="46"/>
      <c r="D838" s="46"/>
      <c r="E838" s="47"/>
      <c r="F838" s="47"/>
      <c r="G838" s="47"/>
      <c r="H838" s="47"/>
      <c r="I838" s="47"/>
      <c r="J838" s="53" t="str">
        <f t="shared" si="118"/>
        <v>no</v>
      </c>
      <c r="K838" s="64">
        <f t="shared" si="111"/>
        <v>0</v>
      </c>
      <c r="L838" s="64">
        <f t="shared" si="115"/>
        <v>0</v>
      </c>
      <c r="M838" s="64">
        <f t="shared" si="116"/>
        <v>0</v>
      </c>
      <c r="N838" s="65">
        <f t="shared" si="113"/>
        <v>386.5</v>
      </c>
      <c r="O838" s="64">
        <f t="shared" si="112"/>
        <v>0</v>
      </c>
      <c r="P838" s="64">
        <f t="shared" si="117"/>
        <v>0</v>
      </c>
      <c r="Q838" s="65">
        <f t="shared" si="114"/>
        <v>364.49445116469883</v>
      </c>
    </row>
    <row r="839" spans="1:17" s="48" customFormat="1" ht="15" x14ac:dyDescent="0.2">
      <c r="A839" s="44"/>
      <c r="B839" s="45"/>
      <c r="C839" s="46"/>
      <c r="D839" s="46"/>
      <c r="E839" s="47"/>
      <c r="F839" s="47"/>
      <c r="G839" s="47"/>
      <c r="H839" s="47"/>
      <c r="I839" s="47"/>
      <c r="J839" s="53" t="str">
        <f t="shared" si="118"/>
        <v>no</v>
      </c>
      <c r="K839" s="64">
        <f t="shared" si="111"/>
        <v>0</v>
      </c>
      <c r="L839" s="64">
        <f t="shared" si="115"/>
        <v>0</v>
      </c>
      <c r="M839" s="64">
        <f t="shared" si="116"/>
        <v>0</v>
      </c>
      <c r="N839" s="65">
        <f t="shared" si="113"/>
        <v>386.5</v>
      </c>
      <c r="O839" s="64">
        <f t="shared" si="112"/>
        <v>0</v>
      </c>
      <c r="P839" s="64">
        <f t="shared" si="117"/>
        <v>0</v>
      </c>
      <c r="Q839" s="65">
        <f t="shared" si="114"/>
        <v>364.49445116469883</v>
      </c>
    </row>
    <row r="840" spans="1:17" s="48" customFormat="1" ht="15" x14ac:dyDescent="0.2">
      <c r="A840" s="44"/>
      <c r="B840" s="45"/>
      <c r="C840" s="46"/>
      <c r="D840" s="46"/>
      <c r="E840" s="47"/>
      <c r="F840" s="47"/>
      <c r="G840" s="47"/>
      <c r="H840" s="47"/>
      <c r="I840" s="47"/>
      <c r="J840" s="53" t="str">
        <f t="shared" si="118"/>
        <v>no</v>
      </c>
      <c r="K840" s="64">
        <f t="shared" si="111"/>
        <v>0</v>
      </c>
      <c r="L840" s="64">
        <f t="shared" si="115"/>
        <v>0</v>
      </c>
      <c r="M840" s="64">
        <f t="shared" si="116"/>
        <v>0</v>
      </c>
      <c r="N840" s="65">
        <f t="shared" si="113"/>
        <v>386.5</v>
      </c>
      <c r="O840" s="64">
        <f t="shared" si="112"/>
        <v>0</v>
      </c>
      <c r="P840" s="64">
        <f t="shared" si="117"/>
        <v>0</v>
      </c>
      <c r="Q840" s="65">
        <f t="shared" si="114"/>
        <v>364.49445116469883</v>
      </c>
    </row>
    <row r="841" spans="1:17" s="48" customFormat="1" ht="15" x14ac:dyDescent="0.2">
      <c r="A841" s="44"/>
      <c r="B841" s="45"/>
      <c r="C841" s="46"/>
      <c r="D841" s="46"/>
      <c r="E841" s="47"/>
      <c r="F841" s="47"/>
      <c r="G841" s="47"/>
      <c r="H841" s="47"/>
      <c r="I841" s="47"/>
      <c r="J841" s="53" t="str">
        <f t="shared" si="118"/>
        <v>no</v>
      </c>
      <c r="K841" s="64">
        <f t="shared" si="111"/>
        <v>0</v>
      </c>
      <c r="L841" s="64">
        <f t="shared" si="115"/>
        <v>0</v>
      </c>
      <c r="M841" s="64">
        <f t="shared" si="116"/>
        <v>0</v>
      </c>
      <c r="N841" s="65">
        <f t="shared" si="113"/>
        <v>386.5</v>
      </c>
      <c r="O841" s="64">
        <f t="shared" si="112"/>
        <v>0</v>
      </c>
      <c r="P841" s="64">
        <f t="shared" si="117"/>
        <v>0</v>
      </c>
      <c r="Q841" s="65">
        <f t="shared" si="114"/>
        <v>364.49445116469883</v>
      </c>
    </row>
    <row r="842" spans="1:17" s="48" customFormat="1" ht="15" x14ac:dyDescent="0.2">
      <c r="A842" s="44"/>
      <c r="B842" s="45"/>
      <c r="C842" s="46"/>
      <c r="D842" s="46"/>
      <c r="E842" s="47"/>
      <c r="F842" s="47"/>
      <c r="G842" s="47"/>
      <c r="H842" s="47"/>
      <c r="I842" s="47"/>
      <c r="J842" s="53" t="str">
        <f t="shared" si="118"/>
        <v>no</v>
      </c>
      <c r="K842" s="64">
        <f t="shared" si="111"/>
        <v>0</v>
      </c>
      <c r="L842" s="64">
        <f t="shared" si="115"/>
        <v>0</v>
      </c>
      <c r="M842" s="64">
        <f t="shared" si="116"/>
        <v>0</v>
      </c>
      <c r="N842" s="65">
        <f t="shared" si="113"/>
        <v>386.5</v>
      </c>
      <c r="O842" s="64">
        <f t="shared" si="112"/>
        <v>0</v>
      </c>
      <c r="P842" s="64">
        <f t="shared" si="117"/>
        <v>0</v>
      </c>
      <c r="Q842" s="65">
        <f t="shared" si="114"/>
        <v>364.49445116469883</v>
      </c>
    </row>
    <row r="843" spans="1:17" s="48" customFormat="1" ht="15" x14ac:dyDescent="0.2">
      <c r="A843" s="44"/>
      <c r="B843" s="45"/>
      <c r="C843" s="46"/>
      <c r="D843" s="46"/>
      <c r="E843" s="47"/>
      <c r="F843" s="47"/>
      <c r="G843" s="47"/>
      <c r="H843" s="47"/>
      <c r="I843" s="47"/>
      <c r="J843" s="53" t="str">
        <f t="shared" si="118"/>
        <v>no</v>
      </c>
      <c r="K843" s="64">
        <f t="shared" si="111"/>
        <v>0</v>
      </c>
      <c r="L843" s="64">
        <f t="shared" si="115"/>
        <v>0</v>
      </c>
      <c r="M843" s="64">
        <f t="shared" si="116"/>
        <v>0</v>
      </c>
      <c r="N843" s="65">
        <f t="shared" si="113"/>
        <v>386.5</v>
      </c>
      <c r="O843" s="64">
        <f t="shared" si="112"/>
        <v>0</v>
      </c>
      <c r="P843" s="64">
        <f t="shared" si="117"/>
        <v>0</v>
      </c>
      <c r="Q843" s="65">
        <f t="shared" si="114"/>
        <v>364.49445116469883</v>
      </c>
    </row>
    <row r="844" spans="1:17" s="48" customFormat="1" ht="15" x14ac:dyDescent="0.2">
      <c r="A844" s="44"/>
      <c r="B844" s="45"/>
      <c r="C844" s="46"/>
      <c r="D844" s="46"/>
      <c r="E844" s="47"/>
      <c r="F844" s="47"/>
      <c r="G844" s="47"/>
      <c r="H844" s="47"/>
      <c r="I844" s="47"/>
      <c r="J844" s="53" t="str">
        <f t="shared" si="118"/>
        <v>no</v>
      </c>
      <c r="K844" s="64">
        <f t="shared" si="111"/>
        <v>0</v>
      </c>
      <c r="L844" s="64">
        <f t="shared" si="115"/>
        <v>0</v>
      </c>
      <c r="M844" s="64">
        <f t="shared" si="116"/>
        <v>0</v>
      </c>
      <c r="N844" s="65">
        <f t="shared" si="113"/>
        <v>386.5</v>
      </c>
      <c r="O844" s="64">
        <f t="shared" si="112"/>
        <v>0</v>
      </c>
      <c r="P844" s="64">
        <f t="shared" si="117"/>
        <v>0</v>
      </c>
      <c r="Q844" s="65">
        <f t="shared" si="114"/>
        <v>364.49445116469883</v>
      </c>
    </row>
    <row r="845" spans="1:17" s="48" customFormat="1" ht="15" x14ac:dyDescent="0.2">
      <c r="A845" s="44"/>
      <c r="B845" s="45"/>
      <c r="C845" s="46"/>
      <c r="D845" s="46"/>
      <c r="E845" s="47"/>
      <c r="F845" s="47"/>
      <c r="G845" s="47"/>
      <c r="H845" s="47"/>
      <c r="I845" s="47"/>
      <c r="J845" s="53" t="str">
        <f t="shared" si="118"/>
        <v>no</v>
      </c>
      <c r="K845" s="64">
        <f t="shared" si="111"/>
        <v>0</v>
      </c>
      <c r="L845" s="64">
        <f t="shared" si="115"/>
        <v>0</v>
      </c>
      <c r="M845" s="64">
        <f t="shared" si="116"/>
        <v>0</v>
      </c>
      <c r="N845" s="65">
        <f t="shared" si="113"/>
        <v>386.5</v>
      </c>
      <c r="O845" s="64">
        <f t="shared" si="112"/>
        <v>0</v>
      </c>
      <c r="P845" s="64">
        <f t="shared" si="117"/>
        <v>0</v>
      </c>
      <c r="Q845" s="65">
        <f t="shared" si="114"/>
        <v>364.49445116469883</v>
      </c>
    </row>
    <row r="846" spans="1:17" s="48" customFormat="1" ht="15" x14ac:dyDescent="0.2">
      <c r="A846" s="44"/>
      <c r="B846" s="45"/>
      <c r="C846" s="46"/>
      <c r="D846" s="46"/>
      <c r="E846" s="47"/>
      <c r="F846" s="47"/>
      <c r="G846" s="47"/>
      <c r="H846" s="47"/>
      <c r="I846" s="47"/>
      <c r="J846" s="53" t="str">
        <f t="shared" si="118"/>
        <v>no</v>
      </c>
      <c r="K846" s="64">
        <f t="shared" si="111"/>
        <v>0</v>
      </c>
      <c r="L846" s="64">
        <f t="shared" si="115"/>
        <v>0</v>
      </c>
      <c r="M846" s="64">
        <f t="shared" si="116"/>
        <v>0</v>
      </c>
      <c r="N846" s="65">
        <f t="shared" si="113"/>
        <v>386.5</v>
      </c>
      <c r="O846" s="64">
        <f t="shared" si="112"/>
        <v>0</v>
      </c>
      <c r="P846" s="64">
        <f t="shared" si="117"/>
        <v>0</v>
      </c>
      <c r="Q846" s="65">
        <f t="shared" si="114"/>
        <v>364.49445116469883</v>
      </c>
    </row>
    <row r="847" spans="1:17" s="48" customFormat="1" ht="15" x14ac:dyDescent="0.2">
      <c r="A847" s="44"/>
      <c r="B847" s="45"/>
      <c r="C847" s="46"/>
      <c r="D847" s="46"/>
      <c r="E847" s="47"/>
      <c r="F847" s="47"/>
      <c r="G847" s="47"/>
      <c r="H847" s="47"/>
      <c r="I847" s="47"/>
      <c r="J847" s="53" t="str">
        <f t="shared" si="118"/>
        <v>no</v>
      </c>
      <c r="K847" s="64">
        <f t="shared" ref="K847:K910" si="119">$E847*$C$4</f>
        <v>0</v>
      </c>
      <c r="L847" s="64">
        <f t="shared" si="115"/>
        <v>0</v>
      </c>
      <c r="M847" s="64">
        <f t="shared" si="116"/>
        <v>0</v>
      </c>
      <c r="N847" s="65">
        <f t="shared" si="113"/>
        <v>386.5</v>
      </c>
      <c r="O847" s="64">
        <f t="shared" ref="O847:O910" si="120">IF(J847="no",0,$E847*$C$5)</f>
        <v>0</v>
      </c>
      <c r="P847" s="64">
        <f t="shared" si="117"/>
        <v>0</v>
      </c>
      <c r="Q847" s="65">
        <f t="shared" si="114"/>
        <v>364.49445116469883</v>
      </c>
    </row>
    <row r="848" spans="1:17" s="48" customFormat="1" ht="15" x14ac:dyDescent="0.2">
      <c r="A848" s="44"/>
      <c r="B848" s="45"/>
      <c r="C848" s="46"/>
      <c r="D848" s="46"/>
      <c r="E848" s="47"/>
      <c r="F848" s="47"/>
      <c r="G848" s="47"/>
      <c r="H848" s="47"/>
      <c r="I848" s="47"/>
      <c r="J848" s="53" t="str">
        <f t="shared" si="118"/>
        <v>no</v>
      </c>
      <c r="K848" s="64">
        <f t="shared" si="119"/>
        <v>0</v>
      </c>
      <c r="L848" s="64">
        <f t="shared" si="115"/>
        <v>0</v>
      </c>
      <c r="M848" s="64">
        <f t="shared" si="116"/>
        <v>0</v>
      </c>
      <c r="N848" s="65">
        <f t="shared" si="113"/>
        <v>386.5</v>
      </c>
      <c r="O848" s="64">
        <f t="shared" si="120"/>
        <v>0</v>
      </c>
      <c r="P848" s="64">
        <f t="shared" si="117"/>
        <v>0</v>
      </c>
      <c r="Q848" s="65">
        <f t="shared" si="114"/>
        <v>364.49445116469883</v>
      </c>
    </row>
    <row r="849" spans="1:17" s="48" customFormat="1" ht="15" x14ac:dyDescent="0.2">
      <c r="A849" s="44"/>
      <c r="B849" s="45"/>
      <c r="C849" s="46"/>
      <c r="D849" s="46"/>
      <c r="E849" s="47"/>
      <c r="F849" s="47"/>
      <c r="G849" s="47"/>
      <c r="H849" s="47"/>
      <c r="I849" s="47"/>
      <c r="J849" s="53" t="str">
        <f t="shared" si="118"/>
        <v>no</v>
      </c>
      <c r="K849" s="64">
        <f t="shared" si="119"/>
        <v>0</v>
      </c>
      <c r="L849" s="64">
        <f t="shared" si="115"/>
        <v>0</v>
      </c>
      <c r="M849" s="64">
        <f t="shared" si="116"/>
        <v>0</v>
      </c>
      <c r="N849" s="65">
        <f t="shared" ref="N849:N912" si="121">L849+N848</f>
        <v>386.5</v>
      </c>
      <c r="O849" s="64">
        <f t="shared" si="120"/>
        <v>0</v>
      </c>
      <c r="P849" s="64">
        <f t="shared" si="117"/>
        <v>0</v>
      </c>
      <c r="Q849" s="65">
        <f t="shared" ref="Q849:Q912" si="122">Q848+P849</f>
        <v>364.49445116469883</v>
      </c>
    </row>
    <row r="850" spans="1:17" s="48" customFormat="1" ht="15" x14ac:dyDescent="0.2">
      <c r="A850" s="44"/>
      <c r="B850" s="45"/>
      <c r="C850" s="46"/>
      <c r="D850" s="46"/>
      <c r="E850" s="47"/>
      <c r="F850" s="47"/>
      <c r="G850" s="47"/>
      <c r="H850" s="47"/>
      <c r="I850" s="47"/>
      <c r="J850" s="53" t="str">
        <f t="shared" si="118"/>
        <v>no</v>
      </c>
      <c r="K850" s="64">
        <f t="shared" si="119"/>
        <v>0</v>
      </c>
      <c r="L850" s="64">
        <f t="shared" si="115"/>
        <v>0</v>
      </c>
      <c r="M850" s="64">
        <f t="shared" si="116"/>
        <v>0</v>
      </c>
      <c r="N850" s="65">
        <f t="shared" si="121"/>
        <v>386.5</v>
      </c>
      <c r="O850" s="64">
        <f t="shared" si="120"/>
        <v>0</v>
      </c>
      <c r="P850" s="64">
        <f t="shared" si="117"/>
        <v>0</v>
      </c>
      <c r="Q850" s="65">
        <f t="shared" si="122"/>
        <v>364.49445116469883</v>
      </c>
    </row>
    <row r="851" spans="1:17" s="48" customFormat="1" ht="15" x14ac:dyDescent="0.2">
      <c r="A851" s="44"/>
      <c r="B851" s="45"/>
      <c r="C851" s="46"/>
      <c r="D851" s="46"/>
      <c r="E851" s="47"/>
      <c r="F851" s="47"/>
      <c r="G851" s="47"/>
      <c r="H851" s="47"/>
      <c r="I851" s="47"/>
      <c r="J851" s="53" t="str">
        <f t="shared" si="118"/>
        <v>no</v>
      </c>
      <c r="K851" s="64">
        <f t="shared" si="119"/>
        <v>0</v>
      </c>
      <c r="L851" s="64">
        <f t="shared" si="115"/>
        <v>0</v>
      </c>
      <c r="M851" s="64">
        <f t="shared" si="116"/>
        <v>0</v>
      </c>
      <c r="N851" s="65">
        <f t="shared" si="121"/>
        <v>386.5</v>
      </c>
      <c r="O851" s="64">
        <f t="shared" si="120"/>
        <v>0</v>
      </c>
      <c r="P851" s="64">
        <f t="shared" si="117"/>
        <v>0</v>
      </c>
      <c r="Q851" s="65">
        <f t="shared" si="122"/>
        <v>364.49445116469883</v>
      </c>
    </row>
    <row r="852" spans="1:17" s="48" customFormat="1" ht="15" x14ac:dyDescent="0.2">
      <c r="A852" s="44"/>
      <c r="B852" s="45"/>
      <c r="C852" s="46"/>
      <c r="D852" s="46"/>
      <c r="E852" s="47"/>
      <c r="F852" s="47"/>
      <c r="G852" s="47"/>
      <c r="H852" s="47"/>
      <c r="I852" s="47"/>
      <c r="J852" s="53" t="str">
        <f t="shared" si="118"/>
        <v>no</v>
      </c>
      <c r="K852" s="64">
        <f t="shared" si="119"/>
        <v>0</v>
      </c>
      <c r="L852" s="64">
        <f t="shared" si="115"/>
        <v>0</v>
      </c>
      <c r="M852" s="64">
        <f t="shared" si="116"/>
        <v>0</v>
      </c>
      <c r="N852" s="65">
        <f t="shared" si="121"/>
        <v>386.5</v>
      </c>
      <c r="O852" s="64">
        <f t="shared" si="120"/>
        <v>0</v>
      </c>
      <c r="P852" s="64">
        <f t="shared" si="117"/>
        <v>0</v>
      </c>
      <c r="Q852" s="65">
        <f t="shared" si="122"/>
        <v>364.49445116469883</v>
      </c>
    </row>
    <row r="853" spans="1:17" s="48" customFormat="1" ht="15" x14ac:dyDescent="0.2">
      <c r="A853" s="44"/>
      <c r="B853" s="45"/>
      <c r="C853" s="46"/>
      <c r="D853" s="46"/>
      <c r="E853" s="47"/>
      <c r="F853" s="47"/>
      <c r="G853" s="47"/>
      <c r="H853" s="47"/>
      <c r="I853" s="47"/>
      <c r="J853" s="53" t="str">
        <f t="shared" si="118"/>
        <v>no</v>
      </c>
      <c r="K853" s="64">
        <f t="shared" si="119"/>
        <v>0</v>
      </c>
      <c r="L853" s="64">
        <f t="shared" si="115"/>
        <v>0</v>
      </c>
      <c r="M853" s="64">
        <f t="shared" si="116"/>
        <v>0</v>
      </c>
      <c r="N853" s="65">
        <f t="shared" si="121"/>
        <v>386.5</v>
      </c>
      <c r="O853" s="64">
        <f t="shared" si="120"/>
        <v>0</v>
      </c>
      <c r="P853" s="64">
        <f t="shared" si="117"/>
        <v>0</v>
      </c>
      <c r="Q853" s="65">
        <f t="shared" si="122"/>
        <v>364.49445116469883</v>
      </c>
    </row>
    <row r="854" spans="1:17" s="48" customFormat="1" ht="15" x14ac:dyDescent="0.2">
      <c r="A854" s="44"/>
      <c r="B854" s="45"/>
      <c r="C854" s="46"/>
      <c r="D854" s="46"/>
      <c r="E854" s="47"/>
      <c r="F854" s="47"/>
      <c r="G854" s="47"/>
      <c r="H854" s="47"/>
      <c r="I854" s="47"/>
      <c r="J854" s="53" t="str">
        <f t="shared" si="118"/>
        <v>no</v>
      </c>
      <c r="K854" s="64">
        <f t="shared" si="119"/>
        <v>0</v>
      </c>
      <c r="L854" s="64">
        <f t="shared" si="115"/>
        <v>0</v>
      </c>
      <c r="M854" s="64">
        <f t="shared" si="116"/>
        <v>0</v>
      </c>
      <c r="N854" s="65">
        <f t="shared" si="121"/>
        <v>386.5</v>
      </c>
      <c r="O854" s="64">
        <f t="shared" si="120"/>
        <v>0</v>
      </c>
      <c r="P854" s="64">
        <f t="shared" si="117"/>
        <v>0</v>
      </c>
      <c r="Q854" s="65">
        <f t="shared" si="122"/>
        <v>364.49445116469883</v>
      </c>
    </row>
    <row r="855" spans="1:17" s="48" customFormat="1" ht="15" x14ac:dyDescent="0.2">
      <c r="A855" s="44"/>
      <c r="B855" s="45"/>
      <c r="C855" s="46"/>
      <c r="D855" s="46"/>
      <c r="E855" s="47"/>
      <c r="F855" s="47"/>
      <c r="G855" s="47"/>
      <c r="H855" s="47"/>
      <c r="I855" s="47"/>
      <c r="J855" s="53" t="str">
        <f t="shared" si="118"/>
        <v>no</v>
      </c>
      <c r="K855" s="64">
        <f t="shared" si="119"/>
        <v>0</v>
      </c>
      <c r="L855" s="64">
        <f t="shared" si="115"/>
        <v>0</v>
      </c>
      <c r="M855" s="64">
        <f t="shared" si="116"/>
        <v>0</v>
      </c>
      <c r="N855" s="65">
        <f t="shared" si="121"/>
        <v>386.5</v>
      </c>
      <c r="O855" s="64">
        <f t="shared" si="120"/>
        <v>0</v>
      </c>
      <c r="P855" s="64">
        <f t="shared" si="117"/>
        <v>0</v>
      </c>
      <c r="Q855" s="65">
        <f t="shared" si="122"/>
        <v>364.49445116469883</v>
      </c>
    </row>
    <row r="856" spans="1:17" s="48" customFormat="1" ht="15" x14ac:dyDescent="0.2">
      <c r="A856" s="44"/>
      <c r="B856" s="45"/>
      <c r="C856" s="46"/>
      <c r="D856" s="46"/>
      <c r="E856" s="47"/>
      <c r="F856" s="47"/>
      <c r="G856" s="47"/>
      <c r="H856" s="47"/>
      <c r="I856" s="47"/>
      <c r="J856" s="53" t="str">
        <f t="shared" si="118"/>
        <v>no</v>
      </c>
      <c r="K856" s="64">
        <f t="shared" si="119"/>
        <v>0</v>
      </c>
      <c r="L856" s="64">
        <f t="shared" si="115"/>
        <v>0</v>
      </c>
      <c r="M856" s="64">
        <f t="shared" si="116"/>
        <v>0</v>
      </c>
      <c r="N856" s="65">
        <f t="shared" si="121"/>
        <v>386.5</v>
      </c>
      <c r="O856" s="64">
        <f t="shared" si="120"/>
        <v>0</v>
      </c>
      <c r="P856" s="64">
        <f t="shared" si="117"/>
        <v>0</v>
      </c>
      <c r="Q856" s="65">
        <f t="shared" si="122"/>
        <v>364.49445116469883</v>
      </c>
    </row>
    <row r="857" spans="1:17" s="48" customFormat="1" ht="15" x14ac:dyDescent="0.2">
      <c r="A857" s="44"/>
      <c r="B857" s="45"/>
      <c r="C857" s="46"/>
      <c r="D857" s="46"/>
      <c r="E857" s="47"/>
      <c r="F857" s="47"/>
      <c r="G857" s="47"/>
      <c r="H857" s="47"/>
      <c r="I857" s="47"/>
      <c r="J857" s="53" t="str">
        <f t="shared" si="118"/>
        <v>no</v>
      </c>
      <c r="K857" s="64">
        <f t="shared" si="119"/>
        <v>0</v>
      </c>
      <c r="L857" s="64">
        <f t="shared" si="115"/>
        <v>0</v>
      </c>
      <c r="M857" s="64">
        <f t="shared" si="116"/>
        <v>0</v>
      </c>
      <c r="N857" s="65">
        <f t="shared" si="121"/>
        <v>386.5</v>
      </c>
      <c r="O857" s="64">
        <f t="shared" si="120"/>
        <v>0</v>
      </c>
      <c r="P857" s="64">
        <f t="shared" si="117"/>
        <v>0</v>
      </c>
      <c r="Q857" s="65">
        <f t="shared" si="122"/>
        <v>364.49445116469883</v>
      </c>
    </row>
    <row r="858" spans="1:17" s="48" customFormat="1" ht="15" x14ac:dyDescent="0.2">
      <c r="A858" s="44"/>
      <c r="B858" s="45"/>
      <c r="C858" s="46"/>
      <c r="D858" s="46"/>
      <c r="E858" s="47"/>
      <c r="F858" s="47"/>
      <c r="G858" s="47"/>
      <c r="H858" s="47"/>
      <c r="I858" s="47"/>
      <c r="J858" s="53" t="str">
        <f t="shared" si="118"/>
        <v>no</v>
      </c>
      <c r="K858" s="64">
        <f t="shared" si="119"/>
        <v>0</v>
      </c>
      <c r="L858" s="64">
        <f t="shared" si="115"/>
        <v>0</v>
      </c>
      <c r="M858" s="64">
        <f t="shared" si="116"/>
        <v>0</v>
      </c>
      <c r="N858" s="65">
        <f t="shared" si="121"/>
        <v>386.5</v>
      </c>
      <c r="O858" s="64">
        <f t="shared" si="120"/>
        <v>0</v>
      </c>
      <c r="P858" s="64">
        <f t="shared" si="117"/>
        <v>0</v>
      </c>
      <c r="Q858" s="65">
        <f t="shared" si="122"/>
        <v>364.49445116469883</v>
      </c>
    </row>
    <row r="859" spans="1:17" s="48" customFormat="1" ht="15" x14ac:dyDescent="0.2">
      <c r="A859" s="44"/>
      <c r="B859" s="45"/>
      <c r="C859" s="46"/>
      <c r="D859" s="46"/>
      <c r="E859" s="47"/>
      <c r="F859" s="47"/>
      <c r="G859" s="47"/>
      <c r="H859" s="47"/>
      <c r="I859" s="47"/>
      <c r="J859" s="53" t="str">
        <f t="shared" si="118"/>
        <v>no</v>
      </c>
      <c r="K859" s="64">
        <f t="shared" si="119"/>
        <v>0</v>
      </c>
      <c r="L859" s="64">
        <f t="shared" si="115"/>
        <v>0</v>
      </c>
      <c r="M859" s="64">
        <f t="shared" si="116"/>
        <v>0</v>
      </c>
      <c r="N859" s="65">
        <f t="shared" si="121"/>
        <v>386.5</v>
      </c>
      <c r="O859" s="64">
        <f t="shared" si="120"/>
        <v>0</v>
      </c>
      <c r="P859" s="64">
        <f t="shared" si="117"/>
        <v>0</v>
      </c>
      <c r="Q859" s="65">
        <f t="shared" si="122"/>
        <v>364.49445116469883</v>
      </c>
    </row>
    <row r="860" spans="1:17" s="48" customFormat="1" ht="15" x14ac:dyDescent="0.2">
      <c r="A860" s="44"/>
      <c r="B860" s="45"/>
      <c r="C860" s="46"/>
      <c r="D860" s="46"/>
      <c r="E860" s="47"/>
      <c r="F860" s="47"/>
      <c r="G860" s="47"/>
      <c r="H860" s="47"/>
      <c r="I860" s="47"/>
      <c r="J860" s="53" t="str">
        <f t="shared" si="118"/>
        <v>no</v>
      </c>
      <c r="K860" s="64">
        <f t="shared" si="119"/>
        <v>0</v>
      </c>
      <c r="L860" s="64">
        <f t="shared" si="115"/>
        <v>0</v>
      </c>
      <c r="M860" s="64">
        <f t="shared" si="116"/>
        <v>0</v>
      </c>
      <c r="N860" s="65">
        <f t="shared" si="121"/>
        <v>386.5</v>
      </c>
      <c r="O860" s="64">
        <f t="shared" si="120"/>
        <v>0</v>
      </c>
      <c r="P860" s="64">
        <f t="shared" si="117"/>
        <v>0</v>
      </c>
      <c r="Q860" s="65">
        <f t="shared" si="122"/>
        <v>364.49445116469883</v>
      </c>
    </row>
    <row r="861" spans="1:17" s="48" customFormat="1" ht="15" x14ac:dyDescent="0.2">
      <c r="A861" s="44"/>
      <c r="B861" s="45"/>
      <c r="C861" s="46"/>
      <c r="D861" s="46"/>
      <c r="E861" s="47"/>
      <c r="F861" s="47"/>
      <c r="G861" s="47"/>
      <c r="H861" s="47"/>
      <c r="I861" s="47"/>
      <c r="J861" s="53" t="str">
        <f t="shared" si="118"/>
        <v>no</v>
      </c>
      <c r="K861" s="64">
        <f t="shared" si="119"/>
        <v>0</v>
      </c>
      <c r="L861" s="64">
        <f t="shared" si="115"/>
        <v>0</v>
      </c>
      <c r="M861" s="64">
        <f t="shared" si="116"/>
        <v>0</v>
      </c>
      <c r="N861" s="65">
        <f t="shared" si="121"/>
        <v>386.5</v>
      </c>
      <c r="O861" s="64">
        <f t="shared" si="120"/>
        <v>0</v>
      </c>
      <c r="P861" s="64">
        <f t="shared" si="117"/>
        <v>0</v>
      </c>
      <c r="Q861" s="65">
        <f t="shared" si="122"/>
        <v>364.49445116469883</v>
      </c>
    </row>
    <row r="862" spans="1:17" s="48" customFormat="1" ht="15" x14ac:dyDescent="0.2">
      <c r="A862" s="44"/>
      <c r="B862" s="45"/>
      <c r="C862" s="46"/>
      <c r="D862" s="46"/>
      <c r="E862" s="47"/>
      <c r="F862" s="47"/>
      <c r="G862" s="47"/>
      <c r="H862" s="47"/>
      <c r="I862" s="47"/>
      <c r="J862" s="53" t="str">
        <f t="shared" si="118"/>
        <v>no</v>
      </c>
      <c r="K862" s="64">
        <f t="shared" si="119"/>
        <v>0</v>
      </c>
      <c r="L862" s="64">
        <f t="shared" si="115"/>
        <v>0</v>
      </c>
      <c r="M862" s="64">
        <f t="shared" si="116"/>
        <v>0</v>
      </c>
      <c r="N862" s="65">
        <f t="shared" si="121"/>
        <v>386.5</v>
      </c>
      <c r="O862" s="64">
        <f t="shared" si="120"/>
        <v>0</v>
      </c>
      <c r="P862" s="64">
        <f t="shared" si="117"/>
        <v>0</v>
      </c>
      <c r="Q862" s="65">
        <f t="shared" si="122"/>
        <v>364.49445116469883</v>
      </c>
    </row>
    <row r="863" spans="1:17" s="48" customFormat="1" ht="15" x14ac:dyDescent="0.2">
      <c r="A863" s="44"/>
      <c r="B863" s="45"/>
      <c r="C863" s="46"/>
      <c r="D863" s="46"/>
      <c r="E863" s="47"/>
      <c r="F863" s="47"/>
      <c r="G863" s="47"/>
      <c r="H863" s="47"/>
      <c r="I863" s="47"/>
      <c r="J863" s="53" t="str">
        <f t="shared" si="118"/>
        <v>no</v>
      </c>
      <c r="K863" s="64">
        <f t="shared" si="119"/>
        <v>0</v>
      </c>
      <c r="L863" s="64">
        <f t="shared" si="115"/>
        <v>0</v>
      </c>
      <c r="M863" s="64">
        <f t="shared" si="116"/>
        <v>0</v>
      </c>
      <c r="N863" s="65">
        <f t="shared" si="121"/>
        <v>386.5</v>
      </c>
      <c r="O863" s="64">
        <f t="shared" si="120"/>
        <v>0</v>
      </c>
      <c r="P863" s="64">
        <f t="shared" si="117"/>
        <v>0</v>
      </c>
      <c r="Q863" s="65">
        <f t="shared" si="122"/>
        <v>364.49445116469883</v>
      </c>
    </row>
    <row r="864" spans="1:17" s="48" customFormat="1" ht="15" x14ac:dyDescent="0.2">
      <c r="A864" s="44"/>
      <c r="B864" s="45"/>
      <c r="C864" s="46"/>
      <c r="D864" s="46"/>
      <c r="E864" s="47"/>
      <c r="F864" s="47"/>
      <c r="G864" s="47"/>
      <c r="H864" s="47"/>
      <c r="I864" s="47"/>
      <c r="J864" s="53" t="str">
        <f t="shared" si="118"/>
        <v>no</v>
      </c>
      <c r="K864" s="64">
        <f t="shared" si="119"/>
        <v>0</v>
      </c>
      <c r="L864" s="64">
        <f t="shared" si="115"/>
        <v>0</v>
      </c>
      <c r="M864" s="64">
        <f t="shared" si="116"/>
        <v>0</v>
      </c>
      <c r="N864" s="65">
        <f t="shared" si="121"/>
        <v>386.5</v>
      </c>
      <c r="O864" s="64">
        <f t="shared" si="120"/>
        <v>0</v>
      </c>
      <c r="P864" s="64">
        <f t="shared" si="117"/>
        <v>0</v>
      </c>
      <c r="Q864" s="65">
        <f t="shared" si="122"/>
        <v>364.49445116469883</v>
      </c>
    </row>
    <row r="865" spans="1:17" s="48" customFormat="1" ht="15" x14ac:dyDescent="0.2">
      <c r="A865" s="44"/>
      <c r="B865" s="45"/>
      <c r="C865" s="46"/>
      <c r="D865" s="46"/>
      <c r="E865" s="47"/>
      <c r="F865" s="47"/>
      <c r="G865" s="47"/>
      <c r="H865" s="47"/>
      <c r="I865" s="47"/>
      <c r="J865" s="53" t="str">
        <f t="shared" si="118"/>
        <v>no</v>
      </c>
      <c r="K865" s="64">
        <f t="shared" si="119"/>
        <v>0</v>
      </c>
      <c r="L865" s="64">
        <f t="shared" si="115"/>
        <v>0</v>
      </c>
      <c r="M865" s="64">
        <f t="shared" si="116"/>
        <v>0</v>
      </c>
      <c r="N865" s="65">
        <f t="shared" si="121"/>
        <v>386.5</v>
      </c>
      <c r="O865" s="64">
        <f t="shared" si="120"/>
        <v>0</v>
      </c>
      <c r="P865" s="64">
        <f t="shared" si="117"/>
        <v>0</v>
      </c>
      <c r="Q865" s="65">
        <f t="shared" si="122"/>
        <v>364.49445116469883</v>
      </c>
    </row>
    <row r="866" spans="1:17" s="48" customFormat="1" ht="15" x14ac:dyDescent="0.2">
      <c r="A866" s="44"/>
      <c r="B866" s="45"/>
      <c r="C866" s="46"/>
      <c r="D866" s="46"/>
      <c r="E866" s="47"/>
      <c r="F866" s="47"/>
      <c r="G866" s="47"/>
      <c r="H866" s="47"/>
      <c r="I866" s="47"/>
      <c r="J866" s="53" t="str">
        <f t="shared" si="118"/>
        <v>no</v>
      </c>
      <c r="K866" s="64">
        <f t="shared" si="119"/>
        <v>0</v>
      </c>
      <c r="L866" s="64">
        <f t="shared" si="115"/>
        <v>0</v>
      </c>
      <c r="M866" s="64">
        <f t="shared" si="116"/>
        <v>0</v>
      </c>
      <c r="N866" s="65">
        <f t="shared" si="121"/>
        <v>386.5</v>
      </c>
      <c r="O866" s="64">
        <f t="shared" si="120"/>
        <v>0</v>
      </c>
      <c r="P866" s="64">
        <f t="shared" si="117"/>
        <v>0</v>
      </c>
      <c r="Q866" s="65">
        <f t="shared" si="122"/>
        <v>364.49445116469883</v>
      </c>
    </row>
    <row r="867" spans="1:17" s="48" customFormat="1" ht="15" x14ac:dyDescent="0.2">
      <c r="A867" s="44"/>
      <c r="B867" s="45"/>
      <c r="C867" s="46"/>
      <c r="D867" s="46"/>
      <c r="E867" s="47"/>
      <c r="F867" s="47"/>
      <c r="G867" s="47"/>
      <c r="H867" s="47"/>
      <c r="I867" s="47"/>
      <c r="J867" s="53" t="str">
        <f t="shared" si="118"/>
        <v>no</v>
      </c>
      <c r="K867" s="64">
        <f t="shared" si="119"/>
        <v>0</v>
      </c>
      <c r="L867" s="64">
        <f t="shared" si="115"/>
        <v>0</v>
      </c>
      <c r="M867" s="64">
        <f t="shared" si="116"/>
        <v>0</v>
      </c>
      <c r="N867" s="65">
        <f t="shared" si="121"/>
        <v>386.5</v>
      </c>
      <c r="O867" s="64">
        <f t="shared" si="120"/>
        <v>0</v>
      </c>
      <c r="P867" s="64">
        <f t="shared" si="117"/>
        <v>0</v>
      </c>
      <c r="Q867" s="65">
        <f t="shared" si="122"/>
        <v>364.49445116469883</v>
      </c>
    </row>
    <row r="868" spans="1:17" s="48" customFormat="1" ht="15" x14ac:dyDescent="0.2">
      <c r="A868" s="44"/>
      <c r="B868" s="45"/>
      <c r="C868" s="46"/>
      <c r="D868" s="46"/>
      <c r="E868" s="47"/>
      <c r="F868" s="47"/>
      <c r="G868" s="47"/>
      <c r="H868" s="47"/>
      <c r="I868" s="47"/>
      <c r="J868" s="53" t="str">
        <f t="shared" si="118"/>
        <v>no</v>
      </c>
      <c r="K868" s="64">
        <f t="shared" si="119"/>
        <v>0</v>
      </c>
      <c r="L868" s="64">
        <f t="shared" si="115"/>
        <v>0</v>
      </c>
      <c r="M868" s="64">
        <f t="shared" si="116"/>
        <v>0</v>
      </c>
      <c r="N868" s="65">
        <f t="shared" si="121"/>
        <v>386.5</v>
      </c>
      <c r="O868" s="64">
        <f t="shared" si="120"/>
        <v>0</v>
      </c>
      <c r="P868" s="64">
        <f t="shared" si="117"/>
        <v>0</v>
      </c>
      <c r="Q868" s="65">
        <f t="shared" si="122"/>
        <v>364.49445116469883</v>
      </c>
    </row>
    <row r="869" spans="1:17" s="48" customFormat="1" ht="15" x14ac:dyDescent="0.2">
      <c r="A869" s="44"/>
      <c r="B869" s="45"/>
      <c r="C869" s="46"/>
      <c r="D869" s="46"/>
      <c r="E869" s="47"/>
      <c r="F869" s="47"/>
      <c r="G869" s="47"/>
      <c r="H869" s="47"/>
      <c r="I869" s="47"/>
      <c r="J869" s="53" t="str">
        <f t="shared" si="118"/>
        <v>no</v>
      </c>
      <c r="K869" s="64">
        <f t="shared" si="119"/>
        <v>0</v>
      </c>
      <c r="L869" s="64">
        <f t="shared" si="115"/>
        <v>0</v>
      </c>
      <c r="M869" s="64">
        <f t="shared" si="116"/>
        <v>0</v>
      </c>
      <c r="N869" s="65">
        <f t="shared" si="121"/>
        <v>386.5</v>
      </c>
      <c r="O869" s="64">
        <f t="shared" si="120"/>
        <v>0</v>
      </c>
      <c r="P869" s="64">
        <f t="shared" si="117"/>
        <v>0</v>
      </c>
      <c r="Q869" s="65">
        <f t="shared" si="122"/>
        <v>364.49445116469883</v>
      </c>
    </row>
    <row r="870" spans="1:17" s="48" customFormat="1" ht="15" x14ac:dyDescent="0.2">
      <c r="A870" s="44"/>
      <c r="B870" s="45"/>
      <c r="C870" s="46"/>
      <c r="D870" s="46"/>
      <c r="E870" s="47"/>
      <c r="F870" s="47"/>
      <c r="G870" s="47"/>
      <c r="H870" s="47"/>
      <c r="I870" s="47"/>
      <c r="J870" s="53" t="str">
        <f t="shared" si="118"/>
        <v>no</v>
      </c>
      <c r="K870" s="64">
        <f t="shared" si="119"/>
        <v>0</v>
      </c>
      <c r="L870" s="64">
        <f t="shared" si="115"/>
        <v>0</v>
      </c>
      <c r="M870" s="64">
        <f t="shared" si="116"/>
        <v>0</v>
      </c>
      <c r="N870" s="65">
        <f t="shared" si="121"/>
        <v>386.5</v>
      </c>
      <c r="O870" s="64">
        <f t="shared" si="120"/>
        <v>0</v>
      </c>
      <c r="P870" s="64">
        <f t="shared" si="117"/>
        <v>0</v>
      </c>
      <c r="Q870" s="65">
        <f t="shared" si="122"/>
        <v>364.49445116469883</v>
      </c>
    </row>
    <row r="871" spans="1:17" s="48" customFormat="1" ht="15" x14ac:dyDescent="0.2">
      <c r="A871" s="44"/>
      <c r="B871" s="45"/>
      <c r="C871" s="46"/>
      <c r="D871" s="46"/>
      <c r="E871" s="47"/>
      <c r="F871" s="47"/>
      <c r="G871" s="47"/>
      <c r="H871" s="47"/>
      <c r="I871" s="47"/>
      <c r="J871" s="53" t="str">
        <f t="shared" si="118"/>
        <v>no</v>
      </c>
      <c r="K871" s="64">
        <f t="shared" si="119"/>
        <v>0</v>
      </c>
      <c r="L871" s="64">
        <f t="shared" si="115"/>
        <v>0</v>
      </c>
      <c r="M871" s="64">
        <f t="shared" si="116"/>
        <v>0</v>
      </c>
      <c r="N871" s="65">
        <f t="shared" si="121"/>
        <v>386.5</v>
      </c>
      <c r="O871" s="64">
        <f t="shared" si="120"/>
        <v>0</v>
      </c>
      <c r="P871" s="64">
        <f t="shared" si="117"/>
        <v>0</v>
      </c>
      <c r="Q871" s="65">
        <f t="shared" si="122"/>
        <v>364.49445116469883</v>
      </c>
    </row>
    <row r="872" spans="1:17" s="48" customFormat="1" ht="15" x14ac:dyDescent="0.2">
      <c r="A872" s="44"/>
      <c r="B872" s="45"/>
      <c r="C872" s="46"/>
      <c r="D872" s="46"/>
      <c r="E872" s="47"/>
      <c r="F872" s="47"/>
      <c r="G872" s="47"/>
      <c r="H872" s="47"/>
      <c r="I872" s="47"/>
      <c r="J872" s="53" t="str">
        <f t="shared" si="118"/>
        <v>no</v>
      </c>
      <c r="K872" s="64">
        <f t="shared" si="119"/>
        <v>0</v>
      </c>
      <c r="L872" s="64">
        <f t="shared" si="115"/>
        <v>0</v>
      </c>
      <c r="M872" s="64">
        <f t="shared" si="116"/>
        <v>0</v>
      </c>
      <c r="N872" s="65">
        <f t="shared" si="121"/>
        <v>386.5</v>
      </c>
      <c r="O872" s="64">
        <f t="shared" si="120"/>
        <v>0</v>
      </c>
      <c r="P872" s="64">
        <f t="shared" si="117"/>
        <v>0</v>
      </c>
      <c r="Q872" s="65">
        <f t="shared" si="122"/>
        <v>364.49445116469883</v>
      </c>
    </row>
    <row r="873" spans="1:17" s="48" customFormat="1" ht="15" x14ac:dyDescent="0.2">
      <c r="A873" s="44"/>
      <c r="B873" s="45"/>
      <c r="C873" s="46"/>
      <c r="D873" s="46"/>
      <c r="E873" s="47"/>
      <c r="F873" s="47"/>
      <c r="G873" s="47"/>
      <c r="H873" s="47"/>
      <c r="I873" s="47"/>
      <c r="J873" s="53" t="str">
        <f t="shared" si="118"/>
        <v>no</v>
      </c>
      <c r="K873" s="64">
        <f t="shared" si="119"/>
        <v>0</v>
      </c>
      <c r="L873" s="64">
        <f t="shared" si="115"/>
        <v>0</v>
      </c>
      <c r="M873" s="64">
        <f t="shared" si="116"/>
        <v>0</v>
      </c>
      <c r="N873" s="65">
        <f t="shared" si="121"/>
        <v>386.5</v>
      </c>
      <c r="O873" s="64">
        <f t="shared" si="120"/>
        <v>0</v>
      </c>
      <c r="P873" s="64">
        <f t="shared" si="117"/>
        <v>0</v>
      </c>
      <c r="Q873" s="65">
        <f t="shared" si="122"/>
        <v>364.49445116469883</v>
      </c>
    </row>
    <row r="874" spans="1:17" s="48" customFormat="1" ht="15" x14ac:dyDescent="0.2">
      <c r="A874" s="44"/>
      <c r="B874" s="45"/>
      <c r="C874" s="46"/>
      <c r="D874" s="46"/>
      <c r="E874" s="47"/>
      <c r="F874" s="47"/>
      <c r="G874" s="47"/>
      <c r="H874" s="47"/>
      <c r="I874" s="47"/>
      <c r="J874" s="53" t="str">
        <f t="shared" si="118"/>
        <v>no</v>
      </c>
      <c r="K874" s="64">
        <f t="shared" si="119"/>
        <v>0</v>
      </c>
      <c r="L874" s="64">
        <f t="shared" si="115"/>
        <v>0</v>
      </c>
      <c r="M874" s="64">
        <f t="shared" si="116"/>
        <v>0</v>
      </c>
      <c r="N874" s="65">
        <f t="shared" si="121"/>
        <v>386.5</v>
      </c>
      <c r="O874" s="64">
        <f t="shared" si="120"/>
        <v>0</v>
      </c>
      <c r="P874" s="64">
        <f t="shared" si="117"/>
        <v>0</v>
      </c>
      <c r="Q874" s="65">
        <f t="shared" si="122"/>
        <v>364.49445116469883</v>
      </c>
    </row>
    <row r="875" spans="1:17" s="48" customFormat="1" ht="15" x14ac:dyDescent="0.2">
      <c r="A875" s="44"/>
      <c r="B875" s="45"/>
      <c r="C875" s="46"/>
      <c r="D875" s="46"/>
      <c r="E875" s="47"/>
      <c r="F875" s="47"/>
      <c r="G875" s="47"/>
      <c r="H875" s="47"/>
      <c r="I875" s="47"/>
      <c r="J875" s="53" t="str">
        <f t="shared" si="118"/>
        <v>no</v>
      </c>
      <c r="K875" s="64">
        <f t="shared" si="119"/>
        <v>0</v>
      </c>
      <c r="L875" s="64">
        <f t="shared" si="115"/>
        <v>0</v>
      </c>
      <c r="M875" s="64">
        <f t="shared" si="116"/>
        <v>0</v>
      </c>
      <c r="N875" s="65">
        <f t="shared" si="121"/>
        <v>386.5</v>
      </c>
      <c r="O875" s="64">
        <f t="shared" si="120"/>
        <v>0</v>
      </c>
      <c r="P875" s="64">
        <f t="shared" si="117"/>
        <v>0</v>
      </c>
      <c r="Q875" s="65">
        <f t="shared" si="122"/>
        <v>364.49445116469883</v>
      </c>
    </row>
    <row r="876" spans="1:17" s="48" customFormat="1" ht="15" x14ac:dyDescent="0.2">
      <c r="A876" s="44"/>
      <c r="B876" s="45"/>
      <c r="C876" s="46"/>
      <c r="D876" s="46"/>
      <c r="E876" s="47"/>
      <c r="F876" s="47"/>
      <c r="G876" s="47"/>
      <c r="H876" s="47"/>
      <c r="I876" s="47"/>
      <c r="J876" s="53" t="str">
        <f t="shared" si="118"/>
        <v>no</v>
      </c>
      <c r="K876" s="64">
        <f t="shared" si="119"/>
        <v>0</v>
      </c>
      <c r="L876" s="64">
        <f t="shared" si="115"/>
        <v>0</v>
      </c>
      <c r="M876" s="64">
        <f t="shared" si="116"/>
        <v>0</v>
      </c>
      <c r="N876" s="65">
        <f t="shared" si="121"/>
        <v>386.5</v>
      </c>
      <c r="O876" s="64">
        <f t="shared" si="120"/>
        <v>0</v>
      </c>
      <c r="P876" s="64">
        <f t="shared" si="117"/>
        <v>0</v>
      </c>
      <c r="Q876" s="65">
        <f t="shared" si="122"/>
        <v>364.49445116469883</v>
      </c>
    </row>
    <row r="877" spans="1:17" s="48" customFormat="1" ht="15" x14ac:dyDescent="0.2">
      <c r="A877" s="44"/>
      <c r="B877" s="45"/>
      <c r="C877" s="46"/>
      <c r="D877" s="46"/>
      <c r="E877" s="47"/>
      <c r="F877" s="47"/>
      <c r="G877" s="47"/>
      <c r="H877" s="47"/>
      <c r="I877" s="47"/>
      <c r="J877" s="53" t="str">
        <f t="shared" si="118"/>
        <v>no</v>
      </c>
      <c r="K877" s="64">
        <f t="shared" si="119"/>
        <v>0</v>
      </c>
      <c r="L877" s="64">
        <f t="shared" si="115"/>
        <v>0</v>
      </c>
      <c r="M877" s="64">
        <f t="shared" si="116"/>
        <v>0</v>
      </c>
      <c r="N877" s="65">
        <f t="shared" si="121"/>
        <v>386.5</v>
      </c>
      <c r="O877" s="64">
        <f t="shared" si="120"/>
        <v>0</v>
      </c>
      <c r="P877" s="64">
        <f t="shared" si="117"/>
        <v>0</v>
      </c>
      <c r="Q877" s="65">
        <f t="shared" si="122"/>
        <v>364.49445116469883</v>
      </c>
    </row>
    <row r="878" spans="1:17" s="48" customFormat="1" ht="15" x14ac:dyDescent="0.2">
      <c r="A878" s="44"/>
      <c r="B878" s="45"/>
      <c r="C878" s="46"/>
      <c r="D878" s="46"/>
      <c r="E878" s="47"/>
      <c r="F878" s="47"/>
      <c r="G878" s="47"/>
      <c r="H878" s="47"/>
      <c r="I878" s="47"/>
      <c r="J878" s="53" t="str">
        <f t="shared" si="118"/>
        <v>no</v>
      </c>
      <c r="K878" s="64">
        <f t="shared" si="119"/>
        <v>0</v>
      </c>
      <c r="L878" s="64">
        <f t="shared" si="115"/>
        <v>0</v>
      </c>
      <c r="M878" s="64">
        <f t="shared" si="116"/>
        <v>0</v>
      </c>
      <c r="N878" s="65">
        <f t="shared" si="121"/>
        <v>386.5</v>
      </c>
      <c r="O878" s="64">
        <f t="shared" si="120"/>
        <v>0</v>
      </c>
      <c r="P878" s="64">
        <f t="shared" si="117"/>
        <v>0</v>
      </c>
      <c r="Q878" s="65">
        <f t="shared" si="122"/>
        <v>364.49445116469883</v>
      </c>
    </row>
    <row r="879" spans="1:17" s="48" customFormat="1" ht="15" x14ac:dyDescent="0.2">
      <c r="A879" s="44"/>
      <c r="B879" s="45"/>
      <c r="C879" s="46"/>
      <c r="D879" s="46"/>
      <c r="E879" s="47"/>
      <c r="F879" s="47"/>
      <c r="G879" s="47"/>
      <c r="H879" s="47"/>
      <c r="I879" s="47"/>
      <c r="J879" s="53" t="str">
        <f t="shared" si="118"/>
        <v>no</v>
      </c>
      <c r="K879" s="64">
        <f t="shared" si="119"/>
        <v>0</v>
      </c>
      <c r="L879" s="64">
        <f t="shared" si="115"/>
        <v>0</v>
      </c>
      <c r="M879" s="64">
        <f t="shared" si="116"/>
        <v>0</v>
      </c>
      <c r="N879" s="65">
        <f t="shared" si="121"/>
        <v>386.5</v>
      </c>
      <c r="O879" s="64">
        <f t="shared" si="120"/>
        <v>0</v>
      </c>
      <c r="P879" s="64">
        <f t="shared" si="117"/>
        <v>0</v>
      </c>
      <c r="Q879" s="65">
        <f t="shared" si="122"/>
        <v>364.49445116469883</v>
      </c>
    </row>
    <row r="880" spans="1:17" s="48" customFormat="1" ht="15" x14ac:dyDescent="0.2">
      <c r="A880" s="44"/>
      <c r="B880" s="45"/>
      <c r="C880" s="46"/>
      <c r="D880" s="46"/>
      <c r="E880" s="47"/>
      <c r="F880" s="47"/>
      <c r="G880" s="47"/>
      <c r="H880" s="47"/>
      <c r="I880" s="47"/>
      <c r="J880" s="53" t="str">
        <f t="shared" si="118"/>
        <v>no</v>
      </c>
      <c r="K880" s="64">
        <f t="shared" si="119"/>
        <v>0</v>
      </c>
      <c r="L880" s="64">
        <f t="shared" si="115"/>
        <v>0</v>
      </c>
      <c r="M880" s="64">
        <f t="shared" si="116"/>
        <v>0</v>
      </c>
      <c r="N880" s="65">
        <f t="shared" si="121"/>
        <v>386.5</v>
      </c>
      <c r="O880" s="64">
        <f t="shared" si="120"/>
        <v>0</v>
      </c>
      <c r="P880" s="64">
        <f t="shared" si="117"/>
        <v>0</v>
      </c>
      <c r="Q880" s="65">
        <f t="shared" si="122"/>
        <v>364.49445116469883</v>
      </c>
    </row>
    <row r="881" spans="1:17" s="48" customFormat="1" ht="15" x14ac:dyDescent="0.2">
      <c r="A881" s="44"/>
      <c r="B881" s="45"/>
      <c r="C881" s="46"/>
      <c r="D881" s="46"/>
      <c r="E881" s="47"/>
      <c r="F881" s="47"/>
      <c r="G881" s="47"/>
      <c r="H881" s="47"/>
      <c r="I881" s="47"/>
      <c r="J881" s="53" t="str">
        <f t="shared" si="118"/>
        <v>no</v>
      </c>
      <c r="K881" s="64">
        <f t="shared" si="119"/>
        <v>0</v>
      </c>
      <c r="L881" s="64">
        <f t="shared" si="115"/>
        <v>0</v>
      </c>
      <c r="M881" s="64">
        <f t="shared" si="116"/>
        <v>0</v>
      </c>
      <c r="N881" s="65">
        <f t="shared" si="121"/>
        <v>386.5</v>
      </c>
      <c r="O881" s="64">
        <f t="shared" si="120"/>
        <v>0</v>
      </c>
      <c r="P881" s="64">
        <f t="shared" si="117"/>
        <v>0</v>
      </c>
      <c r="Q881" s="65">
        <f t="shared" si="122"/>
        <v>364.49445116469883</v>
      </c>
    </row>
    <row r="882" spans="1:17" s="48" customFormat="1" ht="15" x14ac:dyDescent="0.2">
      <c r="A882" s="44"/>
      <c r="B882" s="45"/>
      <c r="C882" s="46"/>
      <c r="D882" s="46"/>
      <c r="E882" s="47"/>
      <c r="F882" s="47"/>
      <c r="G882" s="47"/>
      <c r="H882" s="47"/>
      <c r="I882" s="47"/>
      <c r="J882" s="53" t="str">
        <f t="shared" si="118"/>
        <v>no</v>
      </c>
      <c r="K882" s="64">
        <f t="shared" si="119"/>
        <v>0</v>
      </c>
      <c r="L882" s="64">
        <f t="shared" si="115"/>
        <v>0</v>
      </c>
      <c r="M882" s="64">
        <f t="shared" si="116"/>
        <v>0</v>
      </c>
      <c r="N882" s="65">
        <f t="shared" si="121"/>
        <v>386.5</v>
      </c>
      <c r="O882" s="64">
        <f t="shared" si="120"/>
        <v>0</v>
      </c>
      <c r="P882" s="64">
        <f t="shared" si="117"/>
        <v>0</v>
      </c>
      <c r="Q882" s="65">
        <f t="shared" si="122"/>
        <v>364.49445116469883</v>
      </c>
    </row>
    <row r="883" spans="1:17" s="48" customFormat="1" ht="15" x14ac:dyDescent="0.2">
      <c r="A883" s="44"/>
      <c r="B883" s="45"/>
      <c r="C883" s="46"/>
      <c r="D883" s="46"/>
      <c r="E883" s="47"/>
      <c r="F883" s="47"/>
      <c r="G883" s="47"/>
      <c r="H883" s="47"/>
      <c r="I883" s="47"/>
      <c r="J883" s="53" t="str">
        <f t="shared" si="118"/>
        <v>no</v>
      </c>
      <c r="K883" s="64">
        <f t="shared" si="119"/>
        <v>0</v>
      </c>
      <c r="L883" s="64">
        <f t="shared" si="115"/>
        <v>0</v>
      </c>
      <c r="M883" s="64">
        <f t="shared" si="116"/>
        <v>0</v>
      </c>
      <c r="N883" s="65">
        <f t="shared" si="121"/>
        <v>386.5</v>
      </c>
      <c r="O883" s="64">
        <f t="shared" si="120"/>
        <v>0</v>
      </c>
      <c r="P883" s="64">
        <f t="shared" si="117"/>
        <v>0</v>
      </c>
      <c r="Q883" s="65">
        <f t="shared" si="122"/>
        <v>364.49445116469883</v>
      </c>
    </row>
    <row r="884" spans="1:17" s="48" customFormat="1" ht="15" x14ac:dyDescent="0.2">
      <c r="A884" s="44"/>
      <c r="B884" s="45"/>
      <c r="C884" s="46"/>
      <c r="D884" s="46"/>
      <c r="E884" s="47"/>
      <c r="F884" s="47"/>
      <c r="G884" s="47"/>
      <c r="H884" s="47"/>
      <c r="I884" s="47"/>
      <c r="J884" s="53" t="str">
        <f t="shared" si="118"/>
        <v>no</v>
      </c>
      <c r="K884" s="64">
        <f t="shared" si="119"/>
        <v>0</v>
      </c>
      <c r="L884" s="64">
        <f t="shared" si="115"/>
        <v>0</v>
      </c>
      <c r="M884" s="64">
        <f t="shared" si="116"/>
        <v>0</v>
      </c>
      <c r="N884" s="65">
        <f t="shared" si="121"/>
        <v>386.5</v>
      </c>
      <c r="O884" s="64">
        <f t="shared" si="120"/>
        <v>0</v>
      </c>
      <c r="P884" s="64">
        <f t="shared" si="117"/>
        <v>0</v>
      </c>
      <c r="Q884" s="65">
        <f t="shared" si="122"/>
        <v>364.49445116469883</v>
      </c>
    </row>
    <row r="885" spans="1:17" s="48" customFormat="1" ht="15" x14ac:dyDescent="0.2">
      <c r="A885" s="44"/>
      <c r="B885" s="45"/>
      <c r="C885" s="46"/>
      <c r="D885" s="46"/>
      <c r="E885" s="47"/>
      <c r="F885" s="47"/>
      <c r="G885" s="47"/>
      <c r="H885" s="47"/>
      <c r="I885" s="47"/>
      <c r="J885" s="53" t="str">
        <f t="shared" si="118"/>
        <v>no</v>
      </c>
      <c r="K885" s="64">
        <f t="shared" si="119"/>
        <v>0</v>
      </c>
      <c r="L885" s="64">
        <f t="shared" si="115"/>
        <v>0</v>
      </c>
      <c r="M885" s="64">
        <f t="shared" si="116"/>
        <v>0</v>
      </c>
      <c r="N885" s="65">
        <f t="shared" si="121"/>
        <v>386.5</v>
      </c>
      <c r="O885" s="64">
        <f t="shared" si="120"/>
        <v>0</v>
      </c>
      <c r="P885" s="64">
        <f t="shared" si="117"/>
        <v>0</v>
      </c>
      <c r="Q885" s="65">
        <f t="shared" si="122"/>
        <v>364.49445116469883</v>
      </c>
    </row>
    <row r="886" spans="1:17" s="48" customFormat="1" ht="15" x14ac:dyDescent="0.2">
      <c r="A886" s="44"/>
      <c r="B886" s="45"/>
      <c r="C886" s="46"/>
      <c r="D886" s="46"/>
      <c r="E886" s="47"/>
      <c r="F886" s="47"/>
      <c r="G886" s="47"/>
      <c r="H886" s="47"/>
      <c r="I886" s="47"/>
      <c r="J886" s="53" t="str">
        <f t="shared" si="118"/>
        <v>no</v>
      </c>
      <c r="K886" s="64">
        <f t="shared" si="119"/>
        <v>0</v>
      </c>
      <c r="L886" s="64">
        <f t="shared" si="115"/>
        <v>0</v>
      </c>
      <c r="M886" s="64">
        <f t="shared" si="116"/>
        <v>0</v>
      </c>
      <c r="N886" s="65">
        <f t="shared" si="121"/>
        <v>386.5</v>
      </c>
      <c r="O886" s="64">
        <f t="shared" si="120"/>
        <v>0</v>
      </c>
      <c r="P886" s="64">
        <f t="shared" si="117"/>
        <v>0</v>
      </c>
      <c r="Q886" s="65">
        <f t="shared" si="122"/>
        <v>364.49445116469883</v>
      </c>
    </row>
    <row r="887" spans="1:17" s="48" customFormat="1" ht="15" x14ac:dyDescent="0.2">
      <c r="A887" s="44"/>
      <c r="B887" s="45"/>
      <c r="C887" s="46"/>
      <c r="D887" s="46"/>
      <c r="E887" s="47"/>
      <c r="F887" s="47"/>
      <c r="G887" s="47"/>
      <c r="H887" s="47"/>
      <c r="I887" s="47"/>
      <c r="J887" s="53" t="str">
        <f t="shared" si="118"/>
        <v>no</v>
      </c>
      <c r="K887" s="64">
        <f t="shared" si="119"/>
        <v>0</v>
      </c>
      <c r="L887" s="64">
        <f t="shared" si="115"/>
        <v>0</v>
      </c>
      <c r="M887" s="64">
        <f t="shared" si="116"/>
        <v>0</v>
      </c>
      <c r="N887" s="65">
        <f t="shared" si="121"/>
        <v>386.5</v>
      </c>
      <c r="O887" s="64">
        <f t="shared" si="120"/>
        <v>0</v>
      </c>
      <c r="P887" s="64">
        <f t="shared" si="117"/>
        <v>0</v>
      </c>
      <c r="Q887" s="65">
        <f t="shared" si="122"/>
        <v>364.49445116469883</v>
      </c>
    </row>
    <row r="888" spans="1:17" s="48" customFormat="1" ht="15" x14ac:dyDescent="0.2">
      <c r="A888" s="44"/>
      <c r="B888" s="45"/>
      <c r="C888" s="46"/>
      <c r="D888" s="46"/>
      <c r="E888" s="47"/>
      <c r="F888" s="47"/>
      <c r="G888" s="47"/>
      <c r="H888" s="47"/>
      <c r="I888" s="47"/>
      <c r="J888" s="53" t="str">
        <f t="shared" si="118"/>
        <v>no</v>
      </c>
      <c r="K888" s="64">
        <f t="shared" si="119"/>
        <v>0</v>
      </c>
      <c r="L888" s="64">
        <f t="shared" ref="L888:L951" si="123">IF(ISBLANK(I888),0,IF($J888="no",0,IF($I888="No",-(($G888-1)*($C$4*$E888)),$C$4*$E888*(1-$C$6))))</f>
        <v>0</v>
      </c>
      <c r="M888" s="64">
        <f t="shared" ref="M888:M951" si="124">IF($J888="yes",($G888-1)*$C$4*$E888,0)</f>
        <v>0</v>
      </c>
      <c r="N888" s="65">
        <f t="shared" si="121"/>
        <v>386.5</v>
      </c>
      <c r="O888" s="64">
        <f t="shared" si="120"/>
        <v>0</v>
      </c>
      <c r="P888" s="64">
        <f t="shared" ref="P888:P951" si="125">IF(ISBLANK(I888),0,IF(L888&lt;0,-O888,IF(L888=0,0,((O888/($G888-1))*(1-$C$6)))))</f>
        <v>0</v>
      </c>
      <c r="Q888" s="65">
        <f t="shared" si="122"/>
        <v>364.49445116469883</v>
      </c>
    </row>
    <row r="889" spans="1:17" s="48" customFormat="1" ht="15" x14ac:dyDescent="0.2">
      <c r="A889" s="44"/>
      <c r="B889" s="45"/>
      <c r="C889" s="46"/>
      <c r="D889" s="46"/>
      <c r="E889" s="47"/>
      <c r="F889" s="47"/>
      <c r="G889" s="47"/>
      <c r="H889" s="47"/>
      <c r="I889" s="47"/>
      <c r="J889" s="53" t="str">
        <f t="shared" si="118"/>
        <v>no</v>
      </c>
      <c r="K889" s="64">
        <f t="shared" si="119"/>
        <v>0</v>
      </c>
      <c r="L889" s="64">
        <f t="shared" si="123"/>
        <v>0</v>
      </c>
      <c r="M889" s="64">
        <f t="shared" si="124"/>
        <v>0</v>
      </c>
      <c r="N889" s="65">
        <f t="shared" si="121"/>
        <v>386.5</v>
      </c>
      <c r="O889" s="64">
        <f t="shared" si="120"/>
        <v>0</v>
      </c>
      <c r="P889" s="64">
        <f t="shared" si="125"/>
        <v>0</v>
      </c>
      <c r="Q889" s="65">
        <f t="shared" si="122"/>
        <v>364.49445116469883</v>
      </c>
    </row>
    <row r="890" spans="1:17" s="48" customFormat="1" ht="15" x14ac:dyDescent="0.2">
      <c r="A890" s="44"/>
      <c r="B890" s="45"/>
      <c r="C890" s="46"/>
      <c r="D890" s="46"/>
      <c r="E890" s="47"/>
      <c r="F890" s="47"/>
      <c r="G890" s="47"/>
      <c r="H890" s="47"/>
      <c r="I890" s="47"/>
      <c r="J890" s="53" t="str">
        <f t="shared" si="118"/>
        <v>no</v>
      </c>
      <c r="K890" s="64">
        <f t="shared" si="119"/>
        <v>0</v>
      </c>
      <c r="L890" s="64">
        <f t="shared" si="123"/>
        <v>0</v>
      </c>
      <c r="M890" s="64">
        <f t="shared" si="124"/>
        <v>0</v>
      </c>
      <c r="N890" s="65">
        <f t="shared" si="121"/>
        <v>386.5</v>
      </c>
      <c r="O890" s="64">
        <f t="shared" si="120"/>
        <v>0</v>
      </c>
      <c r="P890" s="64">
        <f t="shared" si="125"/>
        <v>0</v>
      </c>
      <c r="Q890" s="65">
        <f t="shared" si="122"/>
        <v>364.49445116469883</v>
      </c>
    </row>
    <row r="891" spans="1:17" s="48" customFormat="1" ht="15" x14ac:dyDescent="0.2">
      <c r="A891" s="44"/>
      <c r="B891" s="45"/>
      <c r="C891" s="46"/>
      <c r="D891" s="46"/>
      <c r="E891" s="47"/>
      <c r="F891" s="47"/>
      <c r="G891" s="47"/>
      <c r="H891" s="47"/>
      <c r="I891" s="47"/>
      <c r="J891" s="53" t="str">
        <f t="shared" si="118"/>
        <v>no</v>
      </c>
      <c r="K891" s="64">
        <f t="shared" si="119"/>
        <v>0</v>
      </c>
      <c r="L891" s="64">
        <f t="shared" si="123"/>
        <v>0</v>
      </c>
      <c r="M891" s="64">
        <f t="shared" si="124"/>
        <v>0</v>
      </c>
      <c r="N891" s="65">
        <f t="shared" si="121"/>
        <v>386.5</v>
      </c>
      <c r="O891" s="64">
        <f t="shared" si="120"/>
        <v>0</v>
      </c>
      <c r="P891" s="64">
        <f t="shared" si="125"/>
        <v>0</v>
      </c>
      <c r="Q891" s="65">
        <f t="shared" si="122"/>
        <v>364.49445116469883</v>
      </c>
    </row>
    <row r="892" spans="1:17" s="48" customFormat="1" ht="15" x14ac:dyDescent="0.2">
      <c r="A892" s="44"/>
      <c r="B892" s="45"/>
      <c r="C892" s="46"/>
      <c r="D892" s="46"/>
      <c r="E892" s="47"/>
      <c r="F892" s="47"/>
      <c r="G892" s="47"/>
      <c r="H892" s="47"/>
      <c r="I892" s="47"/>
      <c r="J892" s="53" t="str">
        <f t="shared" si="118"/>
        <v>no</v>
      </c>
      <c r="K892" s="64">
        <f t="shared" si="119"/>
        <v>0</v>
      </c>
      <c r="L892" s="64">
        <f t="shared" si="123"/>
        <v>0</v>
      </c>
      <c r="M892" s="64">
        <f t="shared" si="124"/>
        <v>0</v>
      </c>
      <c r="N892" s="65">
        <f t="shared" si="121"/>
        <v>386.5</v>
      </c>
      <c r="O892" s="64">
        <f t="shared" si="120"/>
        <v>0</v>
      </c>
      <c r="P892" s="64">
        <f t="shared" si="125"/>
        <v>0</v>
      </c>
      <c r="Q892" s="65">
        <f t="shared" si="122"/>
        <v>364.49445116469883</v>
      </c>
    </row>
    <row r="893" spans="1:17" s="48" customFormat="1" ht="15" x14ac:dyDescent="0.2">
      <c r="A893" s="44"/>
      <c r="B893" s="45"/>
      <c r="C893" s="46"/>
      <c r="D893" s="46"/>
      <c r="E893" s="47"/>
      <c r="F893" s="47"/>
      <c r="G893" s="47"/>
      <c r="H893" s="47"/>
      <c r="I893" s="47"/>
      <c r="J893" s="53" t="str">
        <f t="shared" si="118"/>
        <v>no</v>
      </c>
      <c r="K893" s="64">
        <f t="shared" si="119"/>
        <v>0</v>
      </c>
      <c r="L893" s="64">
        <f t="shared" si="123"/>
        <v>0</v>
      </c>
      <c r="M893" s="64">
        <f t="shared" si="124"/>
        <v>0</v>
      </c>
      <c r="N893" s="65">
        <f t="shared" si="121"/>
        <v>386.5</v>
      </c>
      <c r="O893" s="64">
        <f t="shared" si="120"/>
        <v>0</v>
      </c>
      <c r="P893" s="64">
        <f t="shared" si="125"/>
        <v>0</v>
      </c>
      <c r="Q893" s="65">
        <f t="shared" si="122"/>
        <v>364.49445116469883</v>
      </c>
    </row>
    <row r="894" spans="1:17" s="48" customFormat="1" ht="15" x14ac:dyDescent="0.2">
      <c r="A894" s="44"/>
      <c r="B894" s="45"/>
      <c r="C894" s="46"/>
      <c r="D894" s="46"/>
      <c r="E894" s="47"/>
      <c r="F894" s="47"/>
      <c r="G894" s="47"/>
      <c r="H894" s="47"/>
      <c r="I894" s="47"/>
      <c r="J894" s="53" t="str">
        <f t="shared" si="118"/>
        <v>no</v>
      </c>
      <c r="K894" s="64">
        <f t="shared" si="119"/>
        <v>0</v>
      </c>
      <c r="L894" s="64">
        <f t="shared" si="123"/>
        <v>0</v>
      </c>
      <c r="M894" s="64">
        <f t="shared" si="124"/>
        <v>0</v>
      </c>
      <c r="N894" s="65">
        <f t="shared" si="121"/>
        <v>386.5</v>
      </c>
      <c r="O894" s="64">
        <f t="shared" si="120"/>
        <v>0</v>
      </c>
      <c r="P894" s="64">
        <f t="shared" si="125"/>
        <v>0</v>
      </c>
      <c r="Q894" s="65">
        <f t="shared" si="122"/>
        <v>364.49445116469883</v>
      </c>
    </row>
    <row r="895" spans="1:17" s="48" customFormat="1" ht="15" x14ac:dyDescent="0.2">
      <c r="A895" s="44"/>
      <c r="B895" s="45"/>
      <c r="C895" s="46"/>
      <c r="D895" s="46"/>
      <c r="E895" s="47"/>
      <c r="F895" s="47"/>
      <c r="G895" s="47"/>
      <c r="H895" s="47"/>
      <c r="I895" s="47"/>
      <c r="J895" s="53" t="str">
        <f t="shared" si="118"/>
        <v>no</v>
      </c>
      <c r="K895" s="64">
        <f t="shared" si="119"/>
        <v>0</v>
      </c>
      <c r="L895" s="64">
        <f t="shared" si="123"/>
        <v>0</v>
      </c>
      <c r="M895" s="64">
        <f t="shared" si="124"/>
        <v>0</v>
      </c>
      <c r="N895" s="65">
        <f t="shared" si="121"/>
        <v>386.5</v>
      </c>
      <c r="O895" s="64">
        <f t="shared" si="120"/>
        <v>0</v>
      </c>
      <c r="P895" s="64">
        <f t="shared" si="125"/>
        <v>0</v>
      </c>
      <c r="Q895" s="65">
        <f t="shared" si="122"/>
        <v>364.49445116469883</v>
      </c>
    </row>
    <row r="896" spans="1:17" s="48" customFormat="1" ht="15" x14ac:dyDescent="0.2">
      <c r="A896" s="44"/>
      <c r="B896" s="45"/>
      <c r="C896" s="46"/>
      <c r="D896" s="46"/>
      <c r="E896" s="47"/>
      <c r="F896" s="47"/>
      <c r="G896" s="47"/>
      <c r="H896" s="47"/>
      <c r="I896" s="47"/>
      <c r="J896" s="53" t="str">
        <f t="shared" si="118"/>
        <v>no</v>
      </c>
      <c r="K896" s="64">
        <f t="shared" si="119"/>
        <v>0</v>
      </c>
      <c r="L896" s="64">
        <f t="shared" si="123"/>
        <v>0</v>
      </c>
      <c r="M896" s="64">
        <f t="shared" si="124"/>
        <v>0</v>
      </c>
      <c r="N896" s="65">
        <f t="shared" si="121"/>
        <v>386.5</v>
      </c>
      <c r="O896" s="64">
        <f t="shared" si="120"/>
        <v>0</v>
      </c>
      <c r="P896" s="64">
        <f t="shared" si="125"/>
        <v>0</v>
      </c>
      <c r="Q896" s="65">
        <f t="shared" si="122"/>
        <v>364.49445116469883</v>
      </c>
    </row>
    <row r="897" spans="1:17" s="48" customFormat="1" ht="15" x14ac:dyDescent="0.2">
      <c r="A897" s="44"/>
      <c r="B897" s="45"/>
      <c r="C897" s="46"/>
      <c r="D897" s="46"/>
      <c r="E897" s="47"/>
      <c r="F897" s="47"/>
      <c r="G897" s="47"/>
      <c r="H897" s="47"/>
      <c r="I897" s="47"/>
      <c r="J897" s="53" t="str">
        <f t="shared" si="118"/>
        <v>no</v>
      </c>
      <c r="K897" s="64">
        <f t="shared" si="119"/>
        <v>0</v>
      </c>
      <c r="L897" s="64">
        <f t="shared" si="123"/>
        <v>0</v>
      </c>
      <c r="M897" s="64">
        <f t="shared" si="124"/>
        <v>0</v>
      </c>
      <c r="N897" s="65">
        <f t="shared" si="121"/>
        <v>386.5</v>
      </c>
      <c r="O897" s="64">
        <f t="shared" si="120"/>
        <v>0</v>
      </c>
      <c r="P897" s="64">
        <f t="shared" si="125"/>
        <v>0</v>
      </c>
      <c r="Q897" s="65">
        <f t="shared" si="122"/>
        <v>364.49445116469883</v>
      </c>
    </row>
    <row r="898" spans="1:17" s="48" customFormat="1" ht="15" x14ac:dyDescent="0.2">
      <c r="A898" s="44"/>
      <c r="B898" s="45"/>
      <c r="C898" s="46"/>
      <c r="D898" s="46"/>
      <c r="E898" s="47"/>
      <c r="F898" s="47"/>
      <c r="G898" s="47"/>
      <c r="H898" s="47"/>
      <c r="I898" s="47"/>
      <c r="J898" s="53" t="str">
        <f t="shared" si="118"/>
        <v>no</v>
      </c>
      <c r="K898" s="64">
        <f t="shared" si="119"/>
        <v>0</v>
      </c>
      <c r="L898" s="64">
        <f t="shared" si="123"/>
        <v>0</v>
      </c>
      <c r="M898" s="64">
        <f t="shared" si="124"/>
        <v>0</v>
      </c>
      <c r="N898" s="65">
        <f t="shared" si="121"/>
        <v>386.5</v>
      </c>
      <c r="O898" s="64">
        <f t="shared" si="120"/>
        <v>0</v>
      </c>
      <c r="P898" s="64">
        <f t="shared" si="125"/>
        <v>0</v>
      </c>
      <c r="Q898" s="65">
        <f t="shared" si="122"/>
        <v>364.49445116469883</v>
      </c>
    </row>
    <row r="899" spans="1:17" s="48" customFormat="1" ht="15" x14ac:dyDescent="0.2">
      <c r="A899" s="44"/>
      <c r="B899" s="45"/>
      <c r="C899" s="46"/>
      <c r="D899" s="46"/>
      <c r="E899" s="47"/>
      <c r="F899" s="47"/>
      <c r="G899" s="47"/>
      <c r="H899" s="47"/>
      <c r="I899" s="47"/>
      <c r="J899" s="53" t="str">
        <f t="shared" si="118"/>
        <v>no</v>
      </c>
      <c r="K899" s="64">
        <f t="shared" si="119"/>
        <v>0</v>
      </c>
      <c r="L899" s="64">
        <f t="shared" si="123"/>
        <v>0</v>
      </c>
      <c r="M899" s="64">
        <f t="shared" si="124"/>
        <v>0</v>
      </c>
      <c r="N899" s="65">
        <f t="shared" si="121"/>
        <v>386.5</v>
      </c>
      <c r="O899" s="64">
        <f t="shared" si="120"/>
        <v>0</v>
      </c>
      <c r="P899" s="64">
        <f t="shared" si="125"/>
        <v>0</v>
      </c>
      <c r="Q899" s="65">
        <f t="shared" si="122"/>
        <v>364.49445116469883</v>
      </c>
    </row>
    <row r="900" spans="1:17" s="48" customFormat="1" ht="15" x14ac:dyDescent="0.2">
      <c r="A900" s="44"/>
      <c r="B900" s="45"/>
      <c r="C900" s="46"/>
      <c r="D900" s="46"/>
      <c r="E900" s="47"/>
      <c r="F900" s="47"/>
      <c r="G900" s="47"/>
      <c r="H900" s="47"/>
      <c r="I900" s="47"/>
      <c r="J900" s="53" t="str">
        <f t="shared" si="118"/>
        <v>no</v>
      </c>
      <c r="K900" s="64">
        <f t="shared" si="119"/>
        <v>0</v>
      </c>
      <c r="L900" s="64">
        <f t="shared" si="123"/>
        <v>0</v>
      </c>
      <c r="M900" s="64">
        <f t="shared" si="124"/>
        <v>0</v>
      </c>
      <c r="N900" s="65">
        <f t="shared" si="121"/>
        <v>386.5</v>
      </c>
      <c r="O900" s="64">
        <f t="shared" si="120"/>
        <v>0</v>
      </c>
      <c r="P900" s="64">
        <f t="shared" si="125"/>
        <v>0</v>
      </c>
      <c r="Q900" s="65">
        <f t="shared" si="122"/>
        <v>364.49445116469883</v>
      </c>
    </row>
    <row r="901" spans="1:17" s="48" customFormat="1" ht="15" x14ac:dyDescent="0.2">
      <c r="A901" s="44"/>
      <c r="B901" s="45"/>
      <c r="C901" s="46"/>
      <c r="D901" s="46"/>
      <c r="E901" s="47"/>
      <c r="F901" s="47"/>
      <c r="G901" s="47"/>
      <c r="H901" s="47"/>
      <c r="I901" s="47"/>
      <c r="J901" s="53" t="str">
        <f t="shared" ref="J901:J964" si="126">IF(ISBLANK(G901),"no",IF($I901="NR","no",IF($D901="0-0 at half time","no",IF($G901&lt;=$C$9,"yes","no"))))</f>
        <v>no</v>
      </c>
      <c r="K901" s="64">
        <f t="shared" si="119"/>
        <v>0</v>
      </c>
      <c r="L901" s="64">
        <f t="shared" si="123"/>
        <v>0</v>
      </c>
      <c r="M901" s="64">
        <f t="shared" si="124"/>
        <v>0</v>
      </c>
      <c r="N901" s="65">
        <f t="shared" si="121"/>
        <v>386.5</v>
      </c>
      <c r="O901" s="64">
        <f t="shared" si="120"/>
        <v>0</v>
      </c>
      <c r="P901" s="64">
        <f t="shared" si="125"/>
        <v>0</v>
      </c>
      <c r="Q901" s="65">
        <f t="shared" si="122"/>
        <v>364.49445116469883</v>
      </c>
    </row>
    <row r="902" spans="1:17" s="48" customFormat="1" ht="15" x14ac:dyDescent="0.2">
      <c r="A902" s="44"/>
      <c r="B902" s="45"/>
      <c r="C902" s="46"/>
      <c r="D902" s="46"/>
      <c r="E902" s="47"/>
      <c r="F902" s="47"/>
      <c r="G902" s="47"/>
      <c r="H902" s="47"/>
      <c r="I902" s="47"/>
      <c r="J902" s="53" t="str">
        <f t="shared" si="126"/>
        <v>no</v>
      </c>
      <c r="K902" s="64">
        <f t="shared" si="119"/>
        <v>0</v>
      </c>
      <c r="L902" s="64">
        <f t="shared" si="123"/>
        <v>0</v>
      </c>
      <c r="M902" s="64">
        <f t="shared" si="124"/>
        <v>0</v>
      </c>
      <c r="N902" s="65">
        <f t="shared" si="121"/>
        <v>386.5</v>
      </c>
      <c r="O902" s="64">
        <f t="shared" si="120"/>
        <v>0</v>
      </c>
      <c r="P902" s="64">
        <f t="shared" si="125"/>
        <v>0</v>
      </c>
      <c r="Q902" s="65">
        <f t="shared" si="122"/>
        <v>364.49445116469883</v>
      </c>
    </row>
    <row r="903" spans="1:17" s="48" customFormat="1" ht="15" x14ac:dyDescent="0.2">
      <c r="A903" s="44"/>
      <c r="B903" s="45"/>
      <c r="C903" s="46"/>
      <c r="D903" s="46"/>
      <c r="E903" s="47"/>
      <c r="F903" s="47"/>
      <c r="G903" s="47"/>
      <c r="H903" s="47"/>
      <c r="I903" s="47"/>
      <c r="J903" s="53" t="str">
        <f t="shared" si="126"/>
        <v>no</v>
      </c>
      <c r="K903" s="64">
        <f t="shared" si="119"/>
        <v>0</v>
      </c>
      <c r="L903" s="64">
        <f t="shared" si="123"/>
        <v>0</v>
      </c>
      <c r="M903" s="64">
        <f t="shared" si="124"/>
        <v>0</v>
      </c>
      <c r="N903" s="65">
        <f t="shared" si="121"/>
        <v>386.5</v>
      </c>
      <c r="O903" s="64">
        <f t="shared" si="120"/>
        <v>0</v>
      </c>
      <c r="P903" s="64">
        <f t="shared" si="125"/>
        <v>0</v>
      </c>
      <c r="Q903" s="65">
        <f t="shared" si="122"/>
        <v>364.49445116469883</v>
      </c>
    </row>
    <row r="904" spans="1:17" s="48" customFormat="1" ht="15" x14ac:dyDescent="0.2">
      <c r="A904" s="44"/>
      <c r="B904" s="45"/>
      <c r="C904" s="46"/>
      <c r="D904" s="46"/>
      <c r="E904" s="47"/>
      <c r="F904" s="47"/>
      <c r="G904" s="47"/>
      <c r="H904" s="47"/>
      <c r="I904" s="47"/>
      <c r="J904" s="53" t="str">
        <f t="shared" si="126"/>
        <v>no</v>
      </c>
      <c r="K904" s="64">
        <f t="shared" si="119"/>
        <v>0</v>
      </c>
      <c r="L904" s="64">
        <f t="shared" si="123"/>
        <v>0</v>
      </c>
      <c r="M904" s="64">
        <f t="shared" si="124"/>
        <v>0</v>
      </c>
      <c r="N904" s="65">
        <f t="shared" si="121"/>
        <v>386.5</v>
      </c>
      <c r="O904" s="64">
        <f t="shared" si="120"/>
        <v>0</v>
      </c>
      <c r="P904" s="64">
        <f t="shared" si="125"/>
        <v>0</v>
      </c>
      <c r="Q904" s="65">
        <f t="shared" si="122"/>
        <v>364.49445116469883</v>
      </c>
    </row>
    <row r="905" spans="1:17" s="48" customFormat="1" ht="15" x14ac:dyDescent="0.2">
      <c r="A905" s="44"/>
      <c r="B905" s="45"/>
      <c r="C905" s="46"/>
      <c r="D905" s="46"/>
      <c r="E905" s="47"/>
      <c r="F905" s="47"/>
      <c r="G905" s="47"/>
      <c r="H905" s="47"/>
      <c r="I905" s="47"/>
      <c r="J905" s="53" t="str">
        <f t="shared" si="126"/>
        <v>no</v>
      </c>
      <c r="K905" s="64">
        <f t="shared" si="119"/>
        <v>0</v>
      </c>
      <c r="L905" s="64">
        <f t="shared" si="123"/>
        <v>0</v>
      </c>
      <c r="M905" s="64">
        <f t="shared" si="124"/>
        <v>0</v>
      </c>
      <c r="N905" s="65">
        <f t="shared" si="121"/>
        <v>386.5</v>
      </c>
      <c r="O905" s="64">
        <f t="shared" si="120"/>
        <v>0</v>
      </c>
      <c r="P905" s="64">
        <f t="shared" si="125"/>
        <v>0</v>
      </c>
      <c r="Q905" s="65">
        <f t="shared" si="122"/>
        <v>364.49445116469883</v>
      </c>
    </row>
    <row r="906" spans="1:17" s="48" customFormat="1" ht="15" x14ac:dyDescent="0.2">
      <c r="A906" s="44"/>
      <c r="B906" s="45"/>
      <c r="C906" s="46"/>
      <c r="D906" s="46"/>
      <c r="E906" s="47"/>
      <c r="F906" s="47"/>
      <c r="G906" s="47"/>
      <c r="H906" s="47"/>
      <c r="I906" s="47"/>
      <c r="J906" s="53" t="str">
        <f t="shared" si="126"/>
        <v>no</v>
      </c>
      <c r="K906" s="64">
        <f t="shared" si="119"/>
        <v>0</v>
      </c>
      <c r="L906" s="64">
        <f t="shared" si="123"/>
        <v>0</v>
      </c>
      <c r="M906" s="64">
        <f t="shared" si="124"/>
        <v>0</v>
      </c>
      <c r="N906" s="65">
        <f t="shared" si="121"/>
        <v>386.5</v>
      </c>
      <c r="O906" s="64">
        <f t="shared" si="120"/>
        <v>0</v>
      </c>
      <c r="P906" s="64">
        <f t="shared" si="125"/>
        <v>0</v>
      </c>
      <c r="Q906" s="65">
        <f t="shared" si="122"/>
        <v>364.49445116469883</v>
      </c>
    </row>
    <row r="907" spans="1:17" s="48" customFormat="1" ht="15" x14ac:dyDescent="0.2">
      <c r="A907" s="44"/>
      <c r="B907" s="45"/>
      <c r="C907" s="46"/>
      <c r="D907" s="46"/>
      <c r="E907" s="47"/>
      <c r="F907" s="47"/>
      <c r="G907" s="47"/>
      <c r="H907" s="47"/>
      <c r="I907" s="47"/>
      <c r="J907" s="53" t="str">
        <f t="shared" si="126"/>
        <v>no</v>
      </c>
      <c r="K907" s="64">
        <f t="shared" si="119"/>
        <v>0</v>
      </c>
      <c r="L907" s="64">
        <f t="shared" si="123"/>
        <v>0</v>
      </c>
      <c r="M907" s="64">
        <f t="shared" si="124"/>
        <v>0</v>
      </c>
      <c r="N907" s="65">
        <f t="shared" si="121"/>
        <v>386.5</v>
      </c>
      <c r="O907" s="64">
        <f t="shared" si="120"/>
        <v>0</v>
      </c>
      <c r="P907" s="64">
        <f t="shared" si="125"/>
        <v>0</v>
      </c>
      <c r="Q907" s="65">
        <f t="shared" si="122"/>
        <v>364.49445116469883</v>
      </c>
    </row>
    <row r="908" spans="1:17" s="48" customFormat="1" ht="15" x14ac:dyDescent="0.2">
      <c r="A908" s="44"/>
      <c r="B908" s="45"/>
      <c r="C908" s="46"/>
      <c r="D908" s="46"/>
      <c r="E908" s="47"/>
      <c r="F908" s="47"/>
      <c r="G908" s="47"/>
      <c r="H908" s="47"/>
      <c r="I908" s="47"/>
      <c r="J908" s="53" t="str">
        <f t="shared" si="126"/>
        <v>no</v>
      </c>
      <c r="K908" s="64">
        <f t="shared" si="119"/>
        <v>0</v>
      </c>
      <c r="L908" s="64">
        <f t="shared" si="123"/>
        <v>0</v>
      </c>
      <c r="M908" s="64">
        <f t="shared" si="124"/>
        <v>0</v>
      </c>
      <c r="N908" s="65">
        <f t="shared" si="121"/>
        <v>386.5</v>
      </c>
      <c r="O908" s="64">
        <f t="shared" si="120"/>
        <v>0</v>
      </c>
      <c r="P908" s="64">
        <f t="shared" si="125"/>
        <v>0</v>
      </c>
      <c r="Q908" s="65">
        <f t="shared" si="122"/>
        <v>364.49445116469883</v>
      </c>
    </row>
    <row r="909" spans="1:17" s="48" customFormat="1" ht="15" x14ac:dyDescent="0.2">
      <c r="A909" s="44"/>
      <c r="B909" s="45"/>
      <c r="C909" s="46"/>
      <c r="D909" s="46"/>
      <c r="E909" s="47"/>
      <c r="F909" s="47"/>
      <c r="G909" s="47"/>
      <c r="H909" s="47"/>
      <c r="I909" s="47"/>
      <c r="J909" s="53" t="str">
        <f t="shared" si="126"/>
        <v>no</v>
      </c>
      <c r="K909" s="64">
        <f t="shared" si="119"/>
        <v>0</v>
      </c>
      <c r="L909" s="64">
        <f t="shared" si="123"/>
        <v>0</v>
      </c>
      <c r="M909" s="64">
        <f t="shared" si="124"/>
        <v>0</v>
      </c>
      <c r="N909" s="65">
        <f t="shared" si="121"/>
        <v>386.5</v>
      </c>
      <c r="O909" s="64">
        <f t="shared" si="120"/>
        <v>0</v>
      </c>
      <c r="P909" s="64">
        <f t="shared" si="125"/>
        <v>0</v>
      </c>
      <c r="Q909" s="65">
        <f t="shared" si="122"/>
        <v>364.49445116469883</v>
      </c>
    </row>
    <row r="910" spans="1:17" s="48" customFormat="1" ht="15" x14ac:dyDescent="0.2">
      <c r="A910" s="44"/>
      <c r="B910" s="45"/>
      <c r="C910" s="46"/>
      <c r="D910" s="46"/>
      <c r="E910" s="47"/>
      <c r="F910" s="47"/>
      <c r="G910" s="47"/>
      <c r="H910" s="47"/>
      <c r="I910" s="47"/>
      <c r="J910" s="53" t="str">
        <f t="shared" si="126"/>
        <v>no</v>
      </c>
      <c r="K910" s="64">
        <f t="shared" si="119"/>
        <v>0</v>
      </c>
      <c r="L910" s="64">
        <f t="shared" si="123"/>
        <v>0</v>
      </c>
      <c r="M910" s="64">
        <f t="shared" si="124"/>
        <v>0</v>
      </c>
      <c r="N910" s="65">
        <f t="shared" si="121"/>
        <v>386.5</v>
      </c>
      <c r="O910" s="64">
        <f t="shared" si="120"/>
        <v>0</v>
      </c>
      <c r="P910" s="64">
        <f t="shared" si="125"/>
        <v>0</v>
      </c>
      <c r="Q910" s="65">
        <f t="shared" si="122"/>
        <v>364.49445116469883</v>
      </c>
    </row>
    <row r="911" spans="1:17" s="48" customFormat="1" ht="15" x14ac:dyDescent="0.2">
      <c r="A911" s="44"/>
      <c r="B911" s="45"/>
      <c r="C911" s="46"/>
      <c r="D911" s="46"/>
      <c r="E911" s="47"/>
      <c r="F911" s="47"/>
      <c r="G911" s="47"/>
      <c r="H911" s="47"/>
      <c r="I911" s="47"/>
      <c r="J911" s="53" t="str">
        <f t="shared" si="126"/>
        <v>no</v>
      </c>
      <c r="K911" s="64">
        <f t="shared" ref="K911:K974" si="127">$E911*$C$4</f>
        <v>0</v>
      </c>
      <c r="L911" s="64">
        <f t="shared" si="123"/>
        <v>0</v>
      </c>
      <c r="M911" s="64">
        <f t="shared" si="124"/>
        <v>0</v>
      </c>
      <c r="N911" s="65">
        <f t="shared" si="121"/>
        <v>386.5</v>
      </c>
      <c r="O911" s="64">
        <f t="shared" ref="O911:O974" si="128">IF(J911="no",0,$E911*$C$5)</f>
        <v>0</v>
      </c>
      <c r="P911" s="64">
        <f t="shared" si="125"/>
        <v>0</v>
      </c>
      <c r="Q911" s="65">
        <f t="shared" si="122"/>
        <v>364.49445116469883</v>
      </c>
    </row>
    <row r="912" spans="1:17" s="48" customFormat="1" ht="15" x14ac:dyDescent="0.2">
      <c r="A912" s="44"/>
      <c r="B912" s="45"/>
      <c r="C912" s="46"/>
      <c r="D912" s="46"/>
      <c r="E912" s="47"/>
      <c r="F912" s="47"/>
      <c r="G912" s="47"/>
      <c r="H912" s="47"/>
      <c r="I912" s="47"/>
      <c r="J912" s="53" t="str">
        <f t="shared" si="126"/>
        <v>no</v>
      </c>
      <c r="K912" s="64">
        <f t="shared" si="127"/>
        <v>0</v>
      </c>
      <c r="L912" s="64">
        <f t="shared" si="123"/>
        <v>0</v>
      </c>
      <c r="M912" s="64">
        <f t="shared" si="124"/>
        <v>0</v>
      </c>
      <c r="N912" s="65">
        <f t="shared" si="121"/>
        <v>386.5</v>
      </c>
      <c r="O912" s="64">
        <f t="shared" si="128"/>
        <v>0</v>
      </c>
      <c r="P912" s="64">
        <f t="shared" si="125"/>
        <v>0</v>
      </c>
      <c r="Q912" s="65">
        <f t="shared" si="122"/>
        <v>364.49445116469883</v>
      </c>
    </row>
    <row r="913" spans="1:17" s="48" customFormat="1" ht="15" x14ac:dyDescent="0.2">
      <c r="A913" s="44"/>
      <c r="B913" s="45"/>
      <c r="C913" s="46"/>
      <c r="D913" s="46"/>
      <c r="E913" s="47"/>
      <c r="F913" s="47"/>
      <c r="G913" s="47"/>
      <c r="H913" s="47"/>
      <c r="I913" s="47"/>
      <c r="J913" s="53" t="str">
        <f t="shared" si="126"/>
        <v>no</v>
      </c>
      <c r="K913" s="64">
        <f t="shared" si="127"/>
        <v>0</v>
      </c>
      <c r="L913" s="64">
        <f t="shared" si="123"/>
        <v>0</v>
      </c>
      <c r="M913" s="64">
        <f t="shared" si="124"/>
        <v>0</v>
      </c>
      <c r="N913" s="65">
        <f t="shared" ref="N913:N976" si="129">L913+N912</f>
        <v>386.5</v>
      </c>
      <c r="O913" s="64">
        <f t="shared" si="128"/>
        <v>0</v>
      </c>
      <c r="P913" s="64">
        <f t="shared" si="125"/>
        <v>0</v>
      </c>
      <c r="Q913" s="65">
        <f t="shared" ref="Q913:Q976" si="130">Q912+P913</f>
        <v>364.49445116469883</v>
      </c>
    </row>
    <row r="914" spans="1:17" s="48" customFormat="1" ht="15" x14ac:dyDescent="0.2">
      <c r="A914" s="44"/>
      <c r="B914" s="45"/>
      <c r="C914" s="46"/>
      <c r="D914" s="46"/>
      <c r="E914" s="47"/>
      <c r="F914" s="47"/>
      <c r="G914" s="47"/>
      <c r="H914" s="47"/>
      <c r="I914" s="47"/>
      <c r="J914" s="53" t="str">
        <f t="shared" si="126"/>
        <v>no</v>
      </c>
      <c r="K914" s="64">
        <f t="shared" si="127"/>
        <v>0</v>
      </c>
      <c r="L914" s="64">
        <f t="shared" si="123"/>
        <v>0</v>
      </c>
      <c r="M914" s="64">
        <f t="shared" si="124"/>
        <v>0</v>
      </c>
      <c r="N914" s="65">
        <f t="shared" si="129"/>
        <v>386.5</v>
      </c>
      <c r="O914" s="64">
        <f t="shared" si="128"/>
        <v>0</v>
      </c>
      <c r="P914" s="64">
        <f t="shared" si="125"/>
        <v>0</v>
      </c>
      <c r="Q914" s="65">
        <f t="shared" si="130"/>
        <v>364.49445116469883</v>
      </c>
    </row>
    <row r="915" spans="1:17" s="48" customFormat="1" ht="15" x14ac:dyDescent="0.2">
      <c r="A915" s="44"/>
      <c r="B915" s="45"/>
      <c r="C915" s="46"/>
      <c r="D915" s="46"/>
      <c r="E915" s="47"/>
      <c r="F915" s="47"/>
      <c r="G915" s="47"/>
      <c r="H915" s="47"/>
      <c r="I915" s="47"/>
      <c r="J915" s="53" t="str">
        <f t="shared" si="126"/>
        <v>no</v>
      </c>
      <c r="K915" s="64">
        <f t="shared" si="127"/>
        <v>0</v>
      </c>
      <c r="L915" s="64">
        <f t="shared" si="123"/>
        <v>0</v>
      </c>
      <c r="M915" s="64">
        <f t="shared" si="124"/>
        <v>0</v>
      </c>
      <c r="N915" s="65">
        <f t="shared" si="129"/>
        <v>386.5</v>
      </c>
      <c r="O915" s="64">
        <f t="shared" si="128"/>
        <v>0</v>
      </c>
      <c r="P915" s="64">
        <f t="shared" si="125"/>
        <v>0</v>
      </c>
      <c r="Q915" s="65">
        <f t="shared" si="130"/>
        <v>364.49445116469883</v>
      </c>
    </row>
    <row r="916" spans="1:17" s="48" customFormat="1" ht="15" x14ac:dyDescent="0.2">
      <c r="A916" s="44"/>
      <c r="B916" s="45"/>
      <c r="C916" s="46"/>
      <c r="D916" s="46"/>
      <c r="E916" s="47"/>
      <c r="F916" s="47"/>
      <c r="G916" s="47"/>
      <c r="H916" s="47"/>
      <c r="I916" s="47"/>
      <c r="J916" s="53" t="str">
        <f t="shared" si="126"/>
        <v>no</v>
      </c>
      <c r="K916" s="64">
        <f t="shared" si="127"/>
        <v>0</v>
      </c>
      <c r="L916" s="64">
        <f t="shared" si="123"/>
        <v>0</v>
      </c>
      <c r="M916" s="64">
        <f t="shared" si="124"/>
        <v>0</v>
      </c>
      <c r="N916" s="65">
        <f t="shared" si="129"/>
        <v>386.5</v>
      </c>
      <c r="O916" s="64">
        <f t="shared" si="128"/>
        <v>0</v>
      </c>
      <c r="P916" s="64">
        <f t="shared" si="125"/>
        <v>0</v>
      </c>
      <c r="Q916" s="65">
        <f t="shared" si="130"/>
        <v>364.49445116469883</v>
      </c>
    </row>
    <row r="917" spans="1:17" s="48" customFormat="1" ht="15" x14ac:dyDescent="0.2">
      <c r="A917" s="44"/>
      <c r="B917" s="45"/>
      <c r="C917" s="46"/>
      <c r="D917" s="46"/>
      <c r="E917" s="47"/>
      <c r="F917" s="47"/>
      <c r="G917" s="47"/>
      <c r="H917" s="47"/>
      <c r="I917" s="47"/>
      <c r="J917" s="53" t="str">
        <f t="shared" si="126"/>
        <v>no</v>
      </c>
      <c r="K917" s="64">
        <f t="shared" si="127"/>
        <v>0</v>
      </c>
      <c r="L917" s="64">
        <f t="shared" si="123"/>
        <v>0</v>
      </c>
      <c r="M917" s="64">
        <f t="shared" si="124"/>
        <v>0</v>
      </c>
      <c r="N917" s="65">
        <f t="shared" si="129"/>
        <v>386.5</v>
      </c>
      <c r="O917" s="64">
        <f t="shared" si="128"/>
        <v>0</v>
      </c>
      <c r="P917" s="64">
        <f t="shared" si="125"/>
        <v>0</v>
      </c>
      <c r="Q917" s="65">
        <f t="shared" si="130"/>
        <v>364.49445116469883</v>
      </c>
    </row>
    <row r="918" spans="1:17" s="48" customFormat="1" ht="15" x14ac:dyDescent="0.2">
      <c r="A918" s="44"/>
      <c r="B918" s="45"/>
      <c r="C918" s="46"/>
      <c r="D918" s="46"/>
      <c r="E918" s="47"/>
      <c r="F918" s="47"/>
      <c r="G918" s="47"/>
      <c r="H918" s="47"/>
      <c r="I918" s="47"/>
      <c r="J918" s="53" t="str">
        <f t="shared" si="126"/>
        <v>no</v>
      </c>
      <c r="K918" s="64">
        <f t="shared" si="127"/>
        <v>0</v>
      </c>
      <c r="L918" s="64">
        <f t="shared" si="123"/>
        <v>0</v>
      </c>
      <c r="M918" s="64">
        <f t="shared" si="124"/>
        <v>0</v>
      </c>
      <c r="N918" s="65">
        <f t="shared" si="129"/>
        <v>386.5</v>
      </c>
      <c r="O918" s="64">
        <f t="shared" si="128"/>
        <v>0</v>
      </c>
      <c r="P918" s="64">
        <f t="shared" si="125"/>
        <v>0</v>
      </c>
      <c r="Q918" s="65">
        <f t="shared" si="130"/>
        <v>364.49445116469883</v>
      </c>
    </row>
    <row r="919" spans="1:17" s="48" customFormat="1" ht="15" x14ac:dyDescent="0.2">
      <c r="A919" s="44"/>
      <c r="B919" s="45"/>
      <c r="C919" s="46"/>
      <c r="D919" s="46"/>
      <c r="E919" s="47"/>
      <c r="F919" s="47"/>
      <c r="G919" s="47"/>
      <c r="H919" s="47"/>
      <c r="I919" s="47"/>
      <c r="J919" s="53" t="str">
        <f t="shared" si="126"/>
        <v>no</v>
      </c>
      <c r="K919" s="64">
        <f t="shared" si="127"/>
        <v>0</v>
      </c>
      <c r="L919" s="64">
        <f t="shared" si="123"/>
        <v>0</v>
      </c>
      <c r="M919" s="64">
        <f t="shared" si="124"/>
        <v>0</v>
      </c>
      <c r="N919" s="65">
        <f t="shared" si="129"/>
        <v>386.5</v>
      </c>
      <c r="O919" s="64">
        <f t="shared" si="128"/>
        <v>0</v>
      </c>
      <c r="P919" s="64">
        <f t="shared" si="125"/>
        <v>0</v>
      </c>
      <c r="Q919" s="65">
        <f t="shared" si="130"/>
        <v>364.49445116469883</v>
      </c>
    </row>
    <row r="920" spans="1:17" s="48" customFormat="1" ht="15" x14ac:dyDescent="0.2">
      <c r="A920" s="44"/>
      <c r="B920" s="45"/>
      <c r="C920" s="46"/>
      <c r="D920" s="46"/>
      <c r="E920" s="47"/>
      <c r="F920" s="47"/>
      <c r="G920" s="47"/>
      <c r="H920" s="47"/>
      <c r="I920" s="47"/>
      <c r="J920" s="53" t="str">
        <f t="shared" si="126"/>
        <v>no</v>
      </c>
      <c r="K920" s="64">
        <f t="shared" si="127"/>
        <v>0</v>
      </c>
      <c r="L920" s="64">
        <f t="shared" si="123"/>
        <v>0</v>
      </c>
      <c r="M920" s="64">
        <f t="shared" si="124"/>
        <v>0</v>
      </c>
      <c r="N920" s="65">
        <f t="shared" si="129"/>
        <v>386.5</v>
      </c>
      <c r="O920" s="64">
        <f t="shared" si="128"/>
        <v>0</v>
      </c>
      <c r="P920" s="64">
        <f t="shared" si="125"/>
        <v>0</v>
      </c>
      <c r="Q920" s="65">
        <f t="shared" si="130"/>
        <v>364.49445116469883</v>
      </c>
    </row>
    <row r="921" spans="1:17" s="48" customFormat="1" ht="15" x14ac:dyDescent="0.2">
      <c r="A921" s="44"/>
      <c r="B921" s="45"/>
      <c r="C921" s="46"/>
      <c r="D921" s="46"/>
      <c r="E921" s="47"/>
      <c r="F921" s="47"/>
      <c r="G921" s="47"/>
      <c r="H921" s="47"/>
      <c r="I921" s="47"/>
      <c r="J921" s="53" t="str">
        <f t="shared" si="126"/>
        <v>no</v>
      </c>
      <c r="K921" s="64">
        <f t="shared" si="127"/>
        <v>0</v>
      </c>
      <c r="L921" s="64">
        <f t="shared" si="123"/>
        <v>0</v>
      </c>
      <c r="M921" s="64">
        <f t="shared" si="124"/>
        <v>0</v>
      </c>
      <c r="N921" s="65">
        <f t="shared" si="129"/>
        <v>386.5</v>
      </c>
      <c r="O921" s="64">
        <f t="shared" si="128"/>
        <v>0</v>
      </c>
      <c r="P921" s="64">
        <f t="shared" si="125"/>
        <v>0</v>
      </c>
      <c r="Q921" s="65">
        <f t="shared" si="130"/>
        <v>364.49445116469883</v>
      </c>
    </row>
    <row r="922" spans="1:17" s="48" customFormat="1" ht="15" x14ac:dyDescent="0.2">
      <c r="A922" s="44"/>
      <c r="B922" s="45"/>
      <c r="C922" s="46"/>
      <c r="D922" s="46"/>
      <c r="E922" s="47"/>
      <c r="F922" s="47"/>
      <c r="G922" s="47"/>
      <c r="H922" s="47"/>
      <c r="I922" s="47"/>
      <c r="J922" s="53" t="str">
        <f t="shared" si="126"/>
        <v>no</v>
      </c>
      <c r="K922" s="64">
        <f t="shared" si="127"/>
        <v>0</v>
      </c>
      <c r="L922" s="64">
        <f t="shared" si="123"/>
        <v>0</v>
      </c>
      <c r="M922" s="64">
        <f t="shared" si="124"/>
        <v>0</v>
      </c>
      <c r="N922" s="65">
        <f t="shared" si="129"/>
        <v>386.5</v>
      </c>
      <c r="O922" s="64">
        <f t="shared" si="128"/>
        <v>0</v>
      </c>
      <c r="P922" s="64">
        <f t="shared" si="125"/>
        <v>0</v>
      </c>
      <c r="Q922" s="65">
        <f t="shared" si="130"/>
        <v>364.49445116469883</v>
      </c>
    </row>
    <row r="923" spans="1:17" s="48" customFormat="1" ht="15" x14ac:dyDescent="0.2">
      <c r="A923" s="44"/>
      <c r="B923" s="45"/>
      <c r="C923" s="46"/>
      <c r="D923" s="46"/>
      <c r="E923" s="47"/>
      <c r="F923" s="47"/>
      <c r="G923" s="47"/>
      <c r="H923" s="47"/>
      <c r="I923" s="47"/>
      <c r="J923" s="53" t="str">
        <f t="shared" si="126"/>
        <v>no</v>
      </c>
      <c r="K923" s="64">
        <f t="shared" si="127"/>
        <v>0</v>
      </c>
      <c r="L923" s="64">
        <f t="shared" si="123"/>
        <v>0</v>
      </c>
      <c r="M923" s="64">
        <f t="shared" si="124"/>
        <v>0</v>
      </c>
      <c r="N923" s="65">
        <f t="shared" si="129"/>
        <v>386.5</v>
      </c>
      <c r="O923" s="64">
        <f t="shared" si="128"/>
        <v>0</v>
      </c>
      <c r="P923" s="64">
        <f t="shared" si="125"/>
        <v>0</v>
      </c>
      <c r="Q923" s="65">
        <f t="shared" si="130"/>
        <v>364.49445116469883</v>
      </c>
    </row>
    <row r="924" spans="1:17" s="48" customFormat="1" ht="15" x14ac:dyDescent="0.2">
      <c r="A924" s="44"/>
      <c r="B924" s="45"/>
      <c r="C924" s="46"/>
      <c r="D924" s="46"/>
      <c r="E924" s="47"/>
      <c r="F924" s="47"/>
      <c r="G924" s="47"/>
      <c r="H924" s="47"/>
      <c r="I924" s="47"/>
      <c r="J924" s="53" t="str">
        <f t="shared" si="126"/>
        <v>no</v>
      </c>
      <c r="K924" s="64">
        <f t="shared" si="127"/>
        <v>0</v>
      </c>
      <c r="L924" s="64">
        <f t="shared" si="123"/>
        <v>0</v>
      </c>
      <c r="M924" s="64">
        <f t="shared" si="124"/>
        <v>0</v>
      </c>
      <c r="N924" s="65">
        <f t="shared" si="129"/>
        <v>386.5</v>
      </c>
      <c r="O924" s="64">
        <f t="shared" si="128"/>
        <v>0</v>
      </c>
      <c r="P924" s="64">
        <f t="shared" si="125"/>
        <v>0</v>
      </c>
      <c r="Q924" s="65">
        <f t="shared" si="130"/>
        <v>364.49445116469883</v>
      </c>
    </row>
    <row r="925" spans="1:17" s="48" customFormat="1" ht="15" x14ac:dyDescent="0.2">
      <c r="A925" s="44"/>
      <c r="B925" s="45"/>
      <c r="C925" s="46"/>
      <c r="D925" s="46"/>
      <c r="E925" s="47"/>
      <c r="F925" s="47"/>
      <c r="G925" s="47"/>
      <c r="H925" s="47"/>
      <c r="I925" s="47"/>
      <c r="J925" s="53" t="str">
        <f t="shared" si="126"/>
        <v>no</v>
      </c>
      <c r="K925" s="64">
        <f t="shared" si="127"/>
        <v>0</v>
      </c>
      <c r="L925" s="64">
        <f t="shared" si="123"/>
        <v>0</v>
      </c>
      <c r="M925" s="64">
        <f t="shared" si="124"/>
        <v>0</v>
      </c>
      <c r="N925" s="65">
        <f t="shared" si="129"/>
        <v>386.5</v>
      </c>
      <c r="O925" s="64">
        <f t="shared" si="128"/>
        <v>0</v>
      </c>
      <c r="P925" s="64">
        <f t="shared" si="125"/>
        <v>0</v>
      </c>
      <c r="Q925" s="65">
        <f t="shared" si="130"/>
        <v>364.49445116469883</v>
      </c>
    </row>
    <row r="926" spans="1:17" s="48" customFormat="1" ht="15" x14ac:dyDescent="0.2">
      <c r="A926" s="44"/>
      <c r="B926" s="45"/>
      <c r="C926" s="46"/>
      <c r="D926" s="46"/>
      <c r="E926" s="47"/>
      <c r="F926" s="47"/>
      <c r="G926" s="47"/>
      <c r="H926" s="47"/>
      <c r="I926" s="47"/>
      <c r="J926" s="53" t="str">
        <f t="shared" si="126"/>
        <v>no</v>
      </c>
      <c r="K926" s="64">
        <f t="shared" si="127"/>
        <v>0</v>
      </c>
      <c r="L926" s="64">
        <f t="shared" si="123"/>
        <v>0</v>
      </c>
      <c r="M926" s="64">
        <f t="shared" si="124"/>
        <v>0</v>
      </c>
      <c r="N926" s="65">
        <f t="shared" si="129"/>
        <v>386.5</v>
      </c>
      <c r="O926" s="64">
        <f t="shared" si="128"/>
        <v>0</v>
      </c>
      <c r="P926" s="64">
        <f t="shared" si="125"/>
        <v>0</v>
      </c>
      <c r="Q926" s="65">
        <f t="shared" si="130"/>
        <v>364.49445116469883</v>
      </c>
    </row>
    <row r="927" spans="1:17" s="48" customFormat="1" ht="15" x14ac:dyDescent="0.2">
      <c r="A927" s="44"/>
      <c r="B927" s="45"/>
      <c r="C927" s="46"/>
      <c r="D927" s="46"/>
      <c r="E927" s="47"/>
      <c r="F927" s="47"/>
      <c r="G927" s="47"/>
      <c r="H927" s="47"/>
      <c r="I927" s="47"/>
      <c r="J927" s="53" t="str">
        <f t="shared" si="126"/>
        <v>no</v>
      </c>
      <c r="K927" s="64">
        <f t="shared" si="127"/>
        <v>0</v>
      </c>
      <c r="L927" s="64">
        <f t="shared" si="123"/>
        <v>0</v>
      </c>
      <c r="M927" s="64">
        <f t="shared" si="124"/>
        <v>0</v>
      </c>
      <c r="N927" s="65">
        <f t="shared" si="129"/>
        <v>386.5</v>
      </c>
      <c r="O927" s="64">
        <f t="shared" si="128"/>
        <v>0</v>
      </c>
      <c r="P927" s="64">
        <f t="shared" si="125"/>
        <v>0</v>
      </c>
      <c r="Q927" s="65">
        <f t="shared" si="130"/>
        <v>364.49445116469883</v>
      </c>
    </row>
    <row r="928" spans="1:17" s="48" customFormat="1" ht="15" x14ac:dyDescent="0.2">
      <c r="A928" s="44"/>
      <c r="B928" s="45"/>
      <c r="C928" s="46"/>
      <c r="D928" s="46"/>
      <c r="E928" s="47"/>
      <c r="F928" s="47"/>
      <c r="G928" s="47"/>
      <c r="H928" s="47"/>
      <c r="I928" s="47"/>
      <c r="J928" s="53" t="str">
        <f t="shared" si="126"/>
        <v>no</v>
      </c>
      <c r="K928" s="64">
        <f t="shared" si="127"/>
        <v>0</v>
      </c>
      <c r="L928" s="64">
        <f t="shared" si="123"/>
        <v>0</v>
      </c>
      <c r="M928" s="64">
        <f t="shared" si="124"/>
        <v>0</v>
      </c>
      <c r="N928" s="65">
        <f t="shared" si="129"/>
        <v>386.5</v>
      </c>
      <c r="O928" s="64">
        <f t="shared" si="128"/>
        <v>0</v>
      </c>
      <c r="P928" s="64">
        <f t="shared" si="125"/>
        <v>0</v>
      </c>
      <c r="Q928" s="65">
        <f t="shared" si="130"/>
        <v>364.49445116469883</v>
      </c>
    </row>
    <row r="929" spans="1:17" s="48" customFormat="1" ht="15" x14ac:dyDescent="0.2">
      <c r="A929" s="44"/>
      <c r="B929" s="45"/>
      <c r="C929" s="46"/>
      <c r="D929" s="46"/>
      <c r="E929" s="47"/>
      <c r="F929" s="47"/>
      <c r="G929" s="47"/>
      <c r="H929" s="47"/>
      <c r="I929" s="47"/>
      <c r="J929" s="53" t="str">
        <f t="shared" si="126"/>
        <v>no</v>
      </c>
      <c r="K929" s="64">
        <f t="shared" si="127"/>
        <v>0</v>
      </c>
      <c r="L929" s="64">
        <f t="shared" si="123"/>
        <v>0</v>
      </c>
      <c r="M929" s="64">
        <f t="shared" si="124"/>
        <v>0</v>
      </c>
      <c r="N929" s="65">
        <f t="shared" si="129"/>
        <v>386.5</v>
      </c>
      <c r="O929" s="64">
        <f t="shared" si="128"/>
        <v>0</v>
      </c>
      <c r="P929" s="64">
        <f t="shared" si="125"/>
        <v>0</v>
      </c>
      <c r="Q929" s="65">
        <f t="shared" si="130"/>
        <v>364.49445116469883</v>
      </c>
    </row>
    <row r="930" spans="1:17" s="48" customFormat="1" ht="15" x14ac:dyDescent="0.2">
      <c r="A930" s="44"/>
      <c r="B930" s="45"/>
      <c r="C930" s="46"/>
      <c r="D930" s="46"/>
      <c r="E930" s="47"/>
      <c r="F930" s="47"/>
      <c r="G930" s="47"/>
      <c r="H930" s="47"/>
      <c r="I930" s="47"/>
      <c r="J930" s="53" t="str">
        <f t="shared" si="126"/>
        <v>no</v>
      </c>
      <c r="K930" s="64">
        <f t="shared" si="127"/>
        <v>0</v>
      </c>
      <c r="L930" s="64">
        <f t="shared" si="123"/>
        <v>0</v>
      </c>
      <c r="M930" s="64">
        <f t="shared" si="124"/>
        <v>0</v>
      </c>
      <c r="N930" s="65">
        <f t="shared" si="129"/>
        <v>386.5</v>
      </c>
      <c r="O930" s="64">
        <f t="shared" si="128"/>
        <v>0</v>
      </c>
      <c r="P930" s="64">
        <f t="shared" si="125"/>
        <v>0</v>
      </c>
      <c r="Q930" s="65">
        <f t="shared" si="130"/>
        <v>364.49445116469883</v>
      </c>
    </row>
    <row r="931" spans="1:17" s="48" customFormat="1" ht="15" x14ac:dyDescent="0.2">
      <c r="A931" s="44"/>
      <c r="B931" s="45"/>
      <c r="C931" s="46"/>
      <c r="D931" s="46"/>
      <c r="E931" s="47"/>
      <c r="F931" s="47"/>
      <c r="G931" s="47"/>
      <c r="H931" s="47"/>
      <c r="I931" s="47"/>
      <c r="J931" s="53" t="str">
        <f t="shared" si="126"/>
        <v>no</v>
      </c>
      <c r="K931" s="64">
        <f t="shared" si="127"/>
        <v>0</v>
      </c>
      <c r="L931" s="64">
        <f t="shared" si="123"/>
        <v>0</v>
      </c>
      <c r="M931" s="64">
        <f t="shared" si="124"/>
        <v>0</v>
      </c>
      <c r="N931" s="65">
        <f t="shared" si="129"/>
        <v>386.5</v>
      </c>
      <c r="O931" s="64">
        <f t="shared" si="128"/>
        <v>0</v>
      </c>
      <c r="P931" s="64">
        <f t="shared" si="125"/>
        <v>0</v>
      </c>
      <c r="Q931" s="65">
        <f t="shared" si="130"/>
        <v>364.49445116469883</v>
      </c>
    </row>
    <row r="932" spans="1:17" s="48" customFormat="1" ht="15" x14ac:dyDescent="0.2">
      <c r="A932" s="44"/>
      <c r="B932" s="45"/>
      <c r="C932" s="46"/>
      <c r="D932" s="46"/>
      <c r="E932" s="47"/>
      <c r="F932" s="47"/>
      <c r="G932" s="47"/>
      <c r="H932" s="47"/>
      <c r="I932" s="47"/>
      <c r="J932" s="53" t="str">
        <f t="shared" si="126"/>
        <v>no</v>
      </c>
      <c r="K932" s="64">
        <f t="shared" si="127"/>
        <v>0</v>
      </c>
      <c r="L932" s="64">
        <f t="shared" si="123"/>
        <v>0</v>
      </c>
      <c r="M932" s="64">
        <f t="shared" si="124"/>
        <v>0</v>
      </c>
      <c r="N932" s="65">
        <f t="shared" si="129"/>
        <v>386.5</v>
      </c>
      <c r="O932" s="64">
        <f t="shared" si="128"/>
        <v>0</v>
      </c>
      <c r="P932" s="64">
        <f t="shared" si="125"/>
        <v>0</v>
      </c>
      <c r="Q932" s="65">
        <f t="shared" si="130"/>
        <v>364.49445116469883</v>
      </c>
    </row>
    <row r="933" spans="1:17" s="48" customFormat="1" ht="15" x14ac:dyDescent="0.2">
      <c r="A933" s="44"/>
      <c r="B933" s="45"/>
      <c r="C933" s="46"/>
      <c r="D933" s="46"/>
      <c r="E933" s="47"/>
      <c r="F933" s="47"/>
      <c r="G933" s="47"/>
      <c r="H933" s="47"/>
      <c r="I933" s="47"/>
      <c r="J933" s="53" t="str">
        <f t="shared" si="126"/>
        <v>no</v>
      </c>
      <c r="K933" s="64">
        <f t="shared" si="127"/>
        <v>0</v>
      </c>
      <c r="L933" s="64">
        <f t="shared" si="123"/>
        <v>0</v>
      </c>
      <c r="M933" s="64">
        <f t="shared" si="124"/>
        <v>0</v>
      </c>
      <c r="N933" s="65">
        <f t="shared" si="129"/>
        <v>386.5</v>
      </c>
      <c r="O933" s="64">
        <f t="shared" si="128"/>
        <v>0</v>
      </c>
      <c r="P933" s="64">
        <f t="shared" si="125"/>
        <v>0</v>
      </c>
      <c r="Q933" s="65">
        <f t="shared" si="130"/>
        <v>364.49445116469883</v>
      </c>
    </row>
    <row r="934" spans="1:17" s="48" customFormat="1" ht="15" x14ac:dyDescent="0.2">
      <c r="A934" s="44"/>
      <c r="B934" s="45"/>
      <c r="C934" s="46"/>
      <c r="D934" s="46"/>
      <c r="E934" s="47"/>
      <c r="F934" s="47"/>
      <c r="G934" s="47"/>
      <c r="H934" s="47"/>
      <c r="I934" s="47"/>
      <c r="J934" s="53" t="str">
        <f t="shared" si="126"/>
        <v>no</v>
      </c>
      <c r="K934" s="64">
        <f t="shared" si="127"/>
        <v>0</v>
      </c>
      <c r="L934" s="64">
        <f t="shared" si="123"/>
        <v>0</v>
      </c>
      <c r="M934" s="64">
        <f t="shared" si="124"/>
        <v>0</v>
      </c>
      <c r="N934" s="65">
        <f t="shared" si="129"/>
        <v>386.5</v>
      </c>
      <c r="O934" s="64">
        <f t="shared" si="128"/>
        <v>0</v>
      </c>
      <c r="P934" s="64">
        <f t="shared" si="125"/>
        <v>0</v>
      </c>
      <c r="Q934" s="65">
        <f t="shared" si="130"/>
        <v>364.49445116469883</v>
      </c>
    </row>
    <row r="935" spans="1:17" s="48" customFormat="1" ht="15" x14ac:dyDescent="0.2">
      <c r="A935" s="44"/>
      <c r="B935" s="45"/>
      <c r="C935" s="46"/>
      <c r="D935" s="46"/>
      <c r="E935" s="47"/>
      <c r="F935" s="47"/>
      <c r="G935" s="47"/>
      <c r="H935" s="47"/>
      <c r="I935" s="47"/>
      <c r="J935" s="53" t="str">
        <f t="shared" si="126"/>
        <v>no</v>
      </c>
      <c r="K935" s="64">
        <f t="shared" si="127"/>
        <v>0</v>
      </c>
      <c r="L935" s="64">
        <f t="shared" si="123"/>
        <v>0</v>
      </c>
      <c r="M935" s="64">
        <f t="shared" si="124"/>
        <v>0</v>
      </c>
      <c r="N935" s="65">
        <f t="shared" si="129"/>
        <v>386.5</v>
      </c>
      <c r="O935" s="64">
        <f t="shared" si="128"/>
        <v>0</v>
      </c>
      <c r="P935" s="64">
        <f t="shared" si="125"/>
        <v>0</v>
      </c>
      <c r="Q935" s="65">
        <f t="shared" si="130"/>
        <v>364.49445116469883</v>
      </c>
    </row>
    <row r="936" spans="1:17" s="48" customFormat="1" ht="15" x14ac:dyDescent="0.2">
      <c r="A936" s="44"/>
      <c r="B936" s="45"/>
      <c r="C936" s="46"/>
      <c r="D936" s="46"/>
      <c r="E936" s="47"/>
      <c r="F936" s="47"/>
      <c r="G936" s="47"/>
      <c r="H936" s="47"/>
      <c r="I936" s="47"/>
      <c r="J936" s="53" t="str">
        <f t="shared" si="126"/>
        <v>no</v>
      </c>
      <c r="K936" s="64">
        <f t="shared" si="127"/>
        <v>0</v>
      </c>
      <c r="L936" s="64">
        <f t="shared" si="123"/>
        <v>0</v>
      </c>
      <c r="M936" s="64">
        <f t="shared" si="124"/>
        <v>0</v>
      </c>
      <c r="N936" s="65">
        <f t="shared" si="129"/>
        <v>386.5</v>
      </c>
      <c r="O936" s="64">
        <f t="shared" si="128"/>
        <v>0</v>
      </c>
      <c r="P936" s="64">
        <f t="shared" si="125"/>
        <v>0</v>
      </c>
      <c r="Q936" s="65">
        <f t="shared" si="130"/>
        <v>364.49445116469883</v>
      </c>
    </row>
    <row r="937" spans="1:17" s="48" customFormat="1" ht="15" x14ac:dyDescent="0.2">
      <c r="A937" s="44"/>
      <c r="B937" s="45"/>
      <c r="C937" s="46"/>
      <c r="D937" s="46"/>
      <c r="E937" s="47"/>
      <c r="F937" s="47"/>
      <c r="G937" s="47"/>
      <c r="H937" s="47"/>
      <c r="I937" s="47"/>
      <c r="J937" s="53" t="str">
        <f t="shared" si="126"/>
        <v>no</v>
      </c>
      <c r="K937" s="64">
        <f t="shared" si="127"/>
        <v>0</v>
      </c>
      <c r="L937" s="64">
        <f t="shared" si="123"/>
        <v>0</v>
      </c>
      <c r="M937" s="64">
        <f t="shared" si="124"/>
        <v>0</v>
      </c>
      <c r="N937" s="65">
        <f t="shared" si="129"/>
        <v>386.5</v>
      </c>
      <c r="O937" s="64">
        <f t="shared" si="128"/>
        <v>0</v>
      </c>
      <c r="P937" s="64">
        <f t="shared" si="125"/>
        <v>0</v>
      </c>
      <c r="Q937" s="65">
        <f t="shared" si="130"/>
        <v>364.49445116469883</v>
      </c>
    </row>
    <row r="938" spans="1:17" s="48" customFormat="1" ht="15" x14ac:dyDescent="0.2">
      <c r="A938" s="44"/>
      <c r="B938" s="45"/>
      <c r="C938" s="46"/>
      <c r="D938" s="46"/>
      <c r="E938" s="47"/>
      <c r="F938" s="47"/>
      <c r="G938" s="47"/>
      <c r="H938" s="47"/>
      <c r="I938" s="47"/>
      <c r="J938" s="53" t="str">
        <f t="shared" si="126"/>
        <v>no</v>
      </c>
      <c r="K938" s="64">
        <f t="shared" si="127"/>
        <v>0</v>
      </c>
      <c r="L938" s="64">
        <f t="shared" si="123"/>
        <v>0</v>
      </c>
      <c r="M938" s="64">
        <f t="shared" si="124"/>
        <v>0</v>
      </c>
      <c r="N938" s="65">
        <f t="shared" si="129"/>
        <v>386.5</v>
      </c>
      <c r="O938" s="64">
        <f t="shared" si="128"/>
        <v>0</v>
      </c>
      <c r="P938" s="64">
        <f t="shared" si="125"/>
        <v>0</v>
      </c>
      <c r="Q938" s="65">
        <f t="shared" si="130"/>
        <v>364.49445116469883</v>
      </c>
    </row>
    <row r="939" spans="1:17" s="48" customFormat="1" ht="15" x14ac:dyDescent="0.2">
      <c r="A939" s="44"/>
      <c r="B939" s="45"/>
      <c r="C939" s="46"/>
      <c r="D939" s="46"/>
      <c r="E939" s="47"/>
      <c r="F939" s="47"/>
      <c r="G939" s="47"/>
      <c r="H939" s="47"/>
      <c r="I939" s="47"/>
      <c r="J939" s="53" t="str">
        <f t="shared" si="126"/>
        <v>no</v>
      </c>
      <c r="K939" s="64">
        <f t="shared" si="127"/>
        <v>0</v>
      </c>
      <c r="L939" s="64">
        <f t="shared" si="123"/>
        <v>0</v>
      </c>
      <c r="M939" s="64">
        <f t="shared" si="124"/>
        <v>0</v>
      </c>
      <c r="N939" s="65">
        <f t="shared" si="129"/>
        <v>386.5</v>
      </c>
      <c r="O939" s="64">
        <f t="shared" si="128"/>
        <v>0</v>
      </c>
      <c r="P939" s="64">
        <f t="shared" si="125"/>
        <v>0</v>
      </c>
      <c r="Q939" s="65">
        <f t="shared" si="130"/>
        <v>364.49445116469883</v>
      </c>
    </row>
    <row r="940" spans="1:17" s="48" customFormat="1" ht="15" x14ac:dyDescent="0.2">
      <c r="A940" s="44"/>
      <c r="B940" s="45"/>
      <c r="C940" s="46"/>
      <c r="D940" s="46"/>
      <c r="E940" s="47"/>
      <c r="F940" s="47"/>
      <c r="G940" s="47"/>
      <c r="H940" s="47"/>
      <c r="I940" s="47"/>
      <c r="J940" s="53" t="str">
        <f t="shared" si="126"/>
        <v>no</v>
      </c>
      <c r="K940" s="64">
        <f t="shared" si="127"/>
        <v>0</v>
      </c>
      <c r="L940" s="64">
        <f t="shared" si="123"/>
        <v>0</v>
      </c>
      <c r="M940" s="64">
        <f t="shared" si="124"/>
        <v>0</v>
      </c>
      <c r="N940" s="65">
        <f t="shared" si="129"/>
        <v>386.5</v>
      </c>
      <c r="O940" s="64">
        <f t="shared" si="128"/>
        <v>0</v>
      </c>
      <c r="P940" s="64">
        <f t="shared" si="125"/>
        <v>0</v>
      </c>
      <c r="Q940" s="65">
        <f t="shared" si="130"/>
        <v>364.49445116469883</v>
      </c>
    </row>
    <row r="941" spans="1:17" s="48" customFormat="1" ht="15" x14ac:dyDescent="0.2">
      <c r="A941" s="44"/>
      <c r="B941" s="45"/>
      <c r="C941" s="46"/>
      <c r="D941" s="46"/>
      <c r="E941" s="47"/>
      <c r="F941" s="47"/>
      <c r="G941" s="47"/>
      <c r="H941" s="47"/>
      <c r="I941" s="47"/>
      <c r="J941" s="53" t="str">
        <f t="shared" si="126"/>
        <v>no</v>
      </c>
      <c r="K941" s="64">
        <f t="shared" si="127"/>
        <v>0</v>
      </c>
      <c r="L941" s="64">
        <f t="shared" si="123"/>
        <v>0</v>
      </c>
      <c r="M941" s="64">
        <f t="shared" si="124"/>
        <v>0</v>
      </c>
      <c r="N941" s="65">
        <f t="shared" si="129"/>
        <v>386.5</v>
      </c>
      <c r="O941" s="64">
        <f t="shared" si="128"/>
        <v>0</v>
      </c>
      <c r="P941" s="64">
        <f t="shared" si="125"/>
        <v>0</v>
      </c>
      <c r="Q941" s="65">
        <f t="shared" si="130"/>
        <v>364.49445116469883</v>
      </c>
    </row>
    <row r="942" spans="1:17" s="48" customFormat="1" ht="15" x14ac:dyDescent="0.2">
      <c r="A942" s="44"/>
      <c r="B942" s="45"/>
      <c r="C942" s="46"/>
      <c r="D942" s="46"/>
      <c r="E942" s="47"/>
      <c r="F942" s="47"/>
      <c r="G942" s="47"/>
      <c r="H942" s="47"/>
      <c r="I942" s="47"/>
      <c r="J942" s="53" t="str">
        <f t="shared" si="126"/>
        <v>no</v>
      </c>
      <c r="K942" s="64">
        <f t="shared" si="127"/>
        <v>0</v>
      </c>
      <c r="L942" s="64">
        <f t="shared" si="123"/>
        <v>0</v>
      </c>
      <c r="M942" s="64">
        <f t="shared" si="124"/>
        <v>0</v>
      </c>
      <c r="N942" s="65">
        <f t="shared" si="129"/>
        <v>386.5</v>
      </c>
      <c r="O942" s="64">
        <f t="shared" si="128"/>
        <v>0</v>
      </c>
      <c r="P942" s="64">
        <f t="shared" si="125"/>
        <v>0</v>
      </c>
      <c r="Q942" s="65">
        <f t="shared" si="130"/>
        <v>364.49445116469883</v>
      </c>
    </row>
    <row r="943" spans="1:17" s="48" customFormat="1" ht="15" x14ac:dyDescent="0.2">
      <c r="A943" s="44"/>
      <c r="B943" s="45"/>
      <c r="C943" s="46"/>
      <c r="D943" s="46"/>
      <c r="E943" s="47"/>
      <c r="F943" s="47"/>
      <c r="G943" s="47"/>
      <c r="H943" s="47"/>
      <c r="I943" s="47"/>
      <c r="J943" s="53" t="str">
        <f t="shared" si="126"/>
        <v>no</v>
      </c>
      <c r="K943" s="64">
        <f t="shared" si="127"/>
        <v>0</v>
      </c>
      <c r="L943" s="64">
        <f t="shared" si="123"/>
        <v>0</v>
      </c>
      <c r="M943" s="64">
        <f t="shared" si="124"/>
        <v>0</v>
      </c>
      <c r="N943" s="65">
        <f t="shared" si="129"/>
        <v>386.5</v>
      </c>
      <c r="O943" s="64">
        <f t="shared" si="128"/>
        <v>0</v>
      </c>
      <c r="P943" s="64">
        <f t="shared" si="125"/>
        <v>0</v>
      </c>
      <c r="Q943" s="65">
        <f t="shared" si="130"/>
        <v>364.49445116469883</v>
      </c>
    </row>
    <row r="944" spans="1:17" s="48" customFormat="1" ht="15" x14ac:dyDescent="0.2">
      <c r="A944" s="44"/>
      <c r="B944" s="45"/>
      <c r="C944" s="46"/>
      <c r="D944" s="46"/>
      <c r="E944" s="47"/>
      <c r="F944" s="47"/>
      <c r="G944" s="47"/>
      <c r="H944" s="47"/>
      <c r="I944" s="47"/>
      <c r="J944" s="53" t="str">
        <f t="shared" si="126"/>
        <v>no</v>
      </c>
      <c r="K944" s="64">
        <f t="shared" si="127"/>
        <v>0</v>
      </c>
      <c r="L944" s="64">
        <f t="shared" si="123"/>
        <v>0</v>
      </c>
      <c r="M944" s="64">
        <f t="shared" si="124"/>
        <v>0</v>
      </c>
      <c r="N944" s="65">
        <f t="shared" si="129"/>
        <v>386.5</v>
      </c>
      <c r="O944" s="64">
        <f t="shared" si="128"/>
        <v>0</v>
      </c>
      <c r="P944" s="64">
        <f t="shared" si="125"/>
        <v>0</v>
      </c>
      <c r="Q944" s="65">
        <f t="shared" si="130"/>
        <v>364.49445116469883</v>
      </c>
    </row>
    <row r="945" spans="1:17" s="48" customFormat="1" ht="15" x14ac:dyDescent="0.2">
      <c r="A945" s="44"/>
      <c r="B945" s="45"/>
      <c r="C945" s="46"/>
      <c r="D945" s="46"/>
      <c r="E945" s="47"/>
      <c r="F945" s="47"/>
      <c r="G945" s="47"/>
      <c r="H945" s="47"/>
      <c r="I945" s="47"/>
      <c r="J945" s="53" t="str">
        <f t="shared" si="126"/>
        <v>no</v>
      </c>
      <c r="K945" s="64">
        <f t="shared" si="127"/>
        <v>0</v>
      </c>
      <c r="L945" s="64">
        <f t="shared" si="123"/>
        <v>0</v>
      </c>
      <c r="M945" s="64">
        <f t="shared" si="124"/>
        <v>0</v>
      </c>
      <c r="N945" s="65">
        <f t="shared" si="129"/>
        <v>386.5</v>
      </c>
      <c r="O945" s="64">
        <f t="shared" si="128"/>
        <v>0</v>
      </c>
      <c r="P945" s="64">
        <f t="shared" si="125"/>
        <v>0</v>
      </c>
      <c r="Q945" s="65">
        <f t="shared" si="130"/>
        <v>364.49445116469883</v>
      </c>
    </row>
    <row r="946" spans="1:17" s="48" customFormat="1" ht="15" x14ac:dyDescent="0.2">
      <c r="A946" s="44"/>
      <c r="B946" s="45"/>
      <c r="C946" s="46"/>
      <c r="D946" s="46"/>
      <c r="E946" s="47"/>
      <c r="F946" s="47"/>
      <c r="G946" s="47"/>
      <c r="H946" s="47"/>
      <c r="I946" s="47"/>
      <c r="J946" s="53" t="str">
        <f t="shared" si="126"/>
        <v>no</v>
      </c>
      <c r="K946" s="64">
        <f t="shared" si="127"/>
        <v>0</v>
      </c>
      <c r="L946" s="64">
        <f t="shared" si="123"/>
        <v>0</v>
      </c>
      <c r="M946" s="64">
        <f t="shared" si="124"/>
        <v>0</v>
      </c>
      <c r="N946" s="65">
        <f t="shared" si="129"/>
        <v>386.5</v>
      </c>
      <c r="O946" s="64">
        <f t="shared" si="128"/>
        <v>0</v>
      </c>
      <c r="P946" s="64">
        <f t="shared" si="125"/>
        <v>0</v>
      </c>
      <c r="Q946" s="65">
        <f t="shared" si="130"/>
        <v>364.49445116469883</v>
      </c>
    </row>
    <row r="947" spans="1:17" s="48" customFormat="1" ht="15" x14ac:dyDescent="0.2">
      <c r="A947" s="44"/>
      <c r="B947" s="45"/>
      <c r="C947" s="46"/>
      <c r="D947" s="46"/>
      <c r="E947" s="47"/>
      <c r="F947" s="47"/>
      <c r="G947" s="47"/>
      <c r="H947" s="47"/>
      <c r="I947" s="47"/>
      <c r="J947" s="53" t="str">
        <f t="shared" si="126"/>
        <v>no</v>
      </c>
      <c r="K947" s="64">
        <f t="shared" si="127"/>
        <v>0</v>
      </c>
      <c r="L947" s="64">
        <f t="shared" si="123"/>
        <v>0</v>
      </c>
      <c r="M947" s="64">
        <f t="shared" si="124"/>
        <v>0</v>
      </c>
      <c r="N947" s="65">
        <f t="shared" si="129"/>
        <v>386.5</v>
      </c>
      <c r="O947" s="64">
        <f t="shared" si="128"/>
        <v>0</v>
      </c>
      <c r="P947" s="64">
        <f t="shared" si="125"/>
        <v>0</v>
      </c>
      <c r="Q947" s="65">
        <f t="shared" si="130"/>
        <v>364.49445116469883</v>
      </c>
    </row>
    <row r="948" spans="1:17" s="48" customFormat="1" ht="15" x14ac:dyDescent="0.2">
      <c r="A948" s="44"/>
      <c r="B948" s="45"/>
      <c r="C948" s="46"/>
      <c r="D948" s="46"/>
      <c r="E948" s="47"/>
      <c r="F948" s="47"/>
      <c r="G948" s="47"/>
      <c r="H948" s="47"/>
      <c r="I948" s="47"/>
      <c r="J948" s="53" t="str">
        <f t="shared" si="126"/>
        <v>no</v>
      </c>
      <c r="K948" s="64">
        <f t="shared" si="127"/>
        <v>0</v>
      </c>
      <c r="L948" s="64">
        <f t="shared" si="123"/>
        <v>0</v>
      </c>
      <c r="M948" s="64">
        <f t="shared" si="124"/>
        <v>0</v>
      </c>
      <c r="N948" s="65">
        <f t="shared" si="129"/>
        <v>386.5</v>
      </c>
      <c r="O948" s="64">
        <f t="shared" si="128"/>
        <v>0</v>
      </c>
      <c r="P948" s="64">
        <f t="shared" si="125"/>
        <v>0</v>
      </c>
      <c r="Q948" s="65">
        <f t="shared" si="130"/>
        <v>364.49445116469883</v>
      </c>
    </row>
    <row r="949" spans="1:17" s="48" customFormat="1" ht="15" x14ac:dyDescent="0.2">
      <c r="A949" s="44"/>
      <c r="B949" s="45"/>
      <c r="C949" s="46"/>
      <c r="D949" s="46"/>
      <c r="E949" s="47"/>
      <c r="F949" s="47"/>
      <c r="G949" s="47"/>
      <c r="H949" s="47"/>
      <c r="I949" s="47"/>
      <c r="J949" s="53" t="str">
        <f t="shared" si="126"/>
        <v>no</v>
      </c>
      <c r="K949" s="64">
        <f t="shared" si="127"/>
        <v>0</v>
      </c>
      <c r="L949" s="64">
        <f t="shared" si="123"/>
        <v>0</v>
      </c>
      <c r="M949" s="64">
        <f t="shared" si="124"/>
        <v>0</v>
      </c>
      <c r="N949" s="65">
        <f t="shared" si="129"/>
        <v>386.5</v>
      </c>
      <c r="O949" s="64">
        <f t="shared" si="128"/>
        <v>0</v>
      </c>
      <c r="P949" s="64">
        <f t="shared" si="125"/>
        <v>0</v>
      </c>
      <c r="Q949" s="65">
        <f t="shared" si="130"/>
        <v>364.49445116469883</v>
      </c>
    </row>
    <row r="950" spans="1:17" s="48" customFormat="1" ht="15" x14ac:dyDescent="0.2">
      <c r="A950" s="44"/>
      <c r="B950" s="45"/>
      <c r="C950" s="46"/>
      <c r="D950" s="46"/>
      <c r="E950" s="47"/>
      <c r="F950" s="47"/>
      <c r="G950" s="47"/>
      <c r="H950" s="47"/>
      <c r="I950" s="47"/>
      <c r="J950" s="53" t="str">
        <f t="shared" si="126"/>
        <v>no</v>
      </c>
      <c r="K950" s="64">
        <f t="shared" si="127"/>
        <v>0</v>
      </c>
      <c r="L950" s="64">
        <f t="shared" si="123"/>
        <v>0</v>
      </c>
      <c r="M950" s="64">
        <f t="shared" si="124"/>
        <v>0</v>
      </c>
      <c r="N950" s="65">
        <f t="shared" si="129"/>
        <v>386.5</v>
      </c>
      <c r="O950" s="64">
        <f t="shared" si="128"/>
        <v>0</v>
      </c>
      <c r="P950" s="64">
        <f t="shared" si="125"/>
        <v>0</v>
      </c>
      <c r="Q950" s="65">
        <f t="shared" si="130"/>
        <v>364.49445116469883</v>
      </c>
    </row>
    <row r="951" spans="1:17" s="48" customFormat="1" ht="15" x14ac:dyDescent="0.2">
      <c r="A951" s="44"/>
      <c r="B951" s="45"/>
      <c r="C951" s="46"/>
      <c r="D951" s="46"/>
      <c r="E951" s="47"/>
      <c r="F951" s="47"/>
      <c r="G951" s="47"/>
      <c r="H951" s="47"/>
      <c r="I951" s="47"/>
      <c r="J951" s="53" t="str">
        <f t="shared" si="126"/>
        <v>no</v>
      </c>
      <c r="K951" s="64">
        <f t="shared" si="127"/>
        <v>0</v>
      </c>
      <c r="L951" s="64">
        <f t="shared" si="123"/>
        <v>0</v>
      </c>
      <c r="M951" s="64">
        <f t="shared" si="124"/>
        <v>0</v>
      </c>
      <c r="N951" s="65">
        <f t="shared" si="129"/>
        <v>386.5</v>
      </c>
      <c r="O951" s="64">
        <f t="shared" si="128"/>
        <v>0</v>
      </c>
      <c r="P951" s="64">
        <f t="shared" si="125"/>
        <v>0</v>
      </c>
      <c r="Q951" s="65">
        <f t="shared" si="130"/>
        <v>364.49445116469883</v>
      </c>
    </row>
    <row r="952" spans="1:17" s="48" customFormat="1" ht="15" x14ac:dyDescent="0.2">
      <c r="A952" s="44"/>
      <c r="B952" s="45"/>
      <c r="C952" s="46"/>
      <c r="D952" s="46"/>
      <c r="E952" s="47"/>
      <c r="F952" s="47"/>
      <c r="G952" s="47"/>
      <c r="H952" s="47"/>
      <c r="I952" s="47"/>
      <c r="J952" s="53" t="str">
        <f t="shared" si="126"/>
        <v>no</v>
      </c>
      <c r="K952" s="64">
        <f t="shared" si="127"/>
        <v>0</v>
      </c>
      <c r="L952" s="64">
        <f t="shared" ref="L952:L1014" si="131">IF(ISBLANK(I952),0,IF($J952="no",0,IF($I952="No",-(($G952-1)*($C$4*$E952)),$C$4*$E952*(1-$C$6))))</f>
        <v>0</v>
      </c>
      <c r="M952" s="64">
        <f t="shared" ref="M952:M1014" si="132">IF($J952="yes",($G952-1)*$C$4*$E952,0)</f>
        <v>0</v>
      </c>
      <c r="N952" s="65">
        <f t="shared" si="129"/>
        <v>386.5</v>
      </c>
      <c r="O952" s="64">
        <f t="shared" si="128"/>
        <v>0</v>
      </c>
      <c r="P952" s="64">
        <f t="shared" ref="P952:P1014" si="133">IF(ISBLANK(I952),0,IF(L952&lt;0,-O952,IF(L952=0,0,((O952/($G952-1))*(1-$C$6)))))</f>
        <v>0</v>
      </c>
      <c r="Q952" s="65">
        <f t="shared" si="130"/>
        <v>364.49445116469883</v>
      </c>
    </row>
    <row r="953" spans="1:17" s="48" customFormat="1" ht="15" x14ac:dyDescent="0.2">
      <c r="A953" s="44"/>
      <c r="B953" s="45"/>
      <c r="C953" s="46"/>
      <c r="D953" s="46"/>
      <c r="E953" s="47"/>
      <c r="F953" s="47"/>
      <c r="G953" s="47"/>
      <c r="H953" s="47"/>
      <c r="I953" s="47"/>
      <c r="J953" s="53" t="str">
        <f t="shared" si="126"/>
        <v>no</v>
      </c>
      <c r="K953" s="64">
        <f t="shared" si="127"/>
        <v>0</v>
      </c>
      <c r="L953" s="64">
        <f t="shared" si="131"/>
        <v>0</v>
      </c>
      <c r="M953" s="64">
        <f t="shared" si="132"/>
        <v>0</v>
      </c>
      <c r="N953" s="65">
        <f t="shared" si="129"/>
        <v>386.5</v>
      </c>
      <c r="O953" s="64">
        <f t="shared" si="128"/>
        <v>0</v>
      </c>
      <c r="P953" s="64">
        <f t="shared" si="133"/>
        <v>0</v>
      </c>
      <c r="Q953" s="65">
        <f t="shared" si="130"/>
        <v>364.49445116469883</v>
      </c>
    </row>
    <row r="954" spans="1:17" s="48" customFormat="1" ht="15" x14ac:dyDescent="0.2">
      <c r="A954" s="44"/>
      <c r="B954" s="45"/>
      <c r="C954" s="46"/>
      <c r="D954" s="46"/>
      <c r="E954" s="47"/>
      <c r="F954" s="47"/>
      <c r="G954" s="47"/>
      <c r="H954" s="47"/>
      <c r="I954" s="47"/>
      <c r="J954" s="53" t="str">
        <f t="shared" si="126"/>
        <v>no</v>
      </c>
      <c r="K954" s="64">
        <f t="shared" si="127"/>
        <v>0</v>
      </c>
      <c r="L954" s="64">
        <f t="shared" si="131"/>
        <v>0</v>
      </c>
      <c r="M954" s="64">
        <f t="shared" si="132"/>
        <v>0</v>
      </c>
      <c r="N954" s="65">
        <f t="shared" si="129"/>
        <v>386.5</v>
      </c>
      <c r="O954" s="64">
        <f t="shared" si="128"/>
        <v>0</v>
      </c>
      <c r="P954" s="64">
        <f t="shared" si="133"/>
        <v>0</v>
      </c>
      <c r="Q954" s="65">
        <f t="shared" si="130"/>
        <v>364.49445116469883</v>
      </c>
    </row>
    <row r="955" spans="1:17" s="48" customFormat="1" ht="15" x14ac:dyDescent="0.2">
      <c r="A955" s="44"/>
      <c r="B955" s="45"/>
      <c r="C955" s="46"/>
      <c r="D955" s="46"/>
      <c r="E955" s="47"/>
      <c r="F955" s="47"/>
      <c r="G955" s="47"/>
      <c r="H955" s="47"/>
      <c r="I955" s="47"/>
      <c r="J955" s="53" t="str">
        <f t="shared" si="126"/>
        <v>no</v>
      </c>
      <c r="K955" s="64">
        <f t="shared" si="127"/>
        <v>0</v>
      </c>
      <c r="L955" s="64">
        <f t="shared" si="131"/>
        <v>0</v>
      </c>
      <c r="M955" s="64">
        <f t="shared" si="132"/>
        <v>0</v>
      </c>
      <c r="N955" s="65">
        <f t="shared" si="129"/>
        <v>386.5</v>
      </c>
      <c r="O955" s="64">
        <f t="shared" si="128"/>
        <v>0</v>
      </c>
      <c r="P955" s="64">
        <f t="shared" si="133"/>
        <v>0</v>
      </c>
      <c r="Q955" s="65">
        <f t="shared" si="130"/>
        <v>364.49445116469883</v>
      </c>
    </row>
    <row r="956" spans="1:17" s="48" customFormat="1" ht="15" x14ac:dyDescent="0.2">
      <c r="A956" s="44"/>
      <c r="B956" s="45"/>
      <c r="C956" s="46"/>
      <c r="D956" s="46"/>
      <c r="E956" s="47"/>
      <c r="F956" s="47"/>
      <c r="G956" s="47"/>
      <c r="H956" s="47"/>
      <c r="I956" s="47"/>
      <c r="J956" s="53" t="str">
        <f t="shared" si="126"/>
        <v>no</v>
      </c>
      <c r="K956" s="64">
        <f t="shared" si="127"/>
        <v>0</v>
      </c>
      <c r="L956" s="64">
        <f t="shared" si="131"/>
        <v>0</v>
      </c>
      <c r="M956" s="64">
        <f t="shared" si="132"/>
        <v>0</v>
      </c>
      <c r="N956" s="65">
        <f t="shared" si="129"/>
        <v>386.5</v>
      </c>
      <c r="O956" s="64">
        <f t="shared" si="128"/>
        <v>0</v>
      </c>
      <c r="P956" s="64">
        <f t="shared" si="133"/>
        <v>0</v>
      </c>
      <c r="Q956" s="65">
        <f t="shared" si="130"/>
        <v>364.49445116469883</v>
      </c>
    </row>
    <row r="957" spans="1:17" s="48" customFormat="1" ht="15" x14ac:dyDescent="0.2">
      <c r="A957" s="44"/>
      <c r="B957" s="45"/>
      <c r="C957" s="46"/>
      <c r="D957" s="46"/>
      <c r="E957" s="47"/>
      <c r="F957" s="47"/>
      <c r="G957" s="47"/>
      <c r="H957" s="47"/>
      <c r="I957" s="47"/>
      <c r="J957" s="53" t="str">
        <f t="shared" si="126"/>
        <v>no</v>
      </c>
      <c r="K957" s="64">
        <f t="shared" si="127"/>
        <v>0</v>
      </c>
      <c r="L957" s="64">
        <f t="shared" si="131"/>
        <v>0</v>
      </c>
      <c r="M957" s="64">
        <f t="shared" si="132"/>
        <v>0</v>
      </c>
      <c r="N957" s="65">
        <f t="shared" si="129"/>
        <v>386.5</v>
      </c>
      <c r="O957" s="64">
        <f t="shared" si="128"/>
        <v>0</v>
      </c>
      <c r="P957" s="64">
        <f t="shared" si="133"/>
        <v>0</v>
      </c>
      <c r="Q957" s="65">
        <f t="shared" si="130"/>
        <v>364.49445116469883</v>
      </c>
    </row>
    <row r="958" spans="1:17" s="48" customFormat="1" ht="15" x14ac:dyDescent="0.2">
      <c r="A958" s="44"/>
      <c r="B958" s="45"/>
      <c r="C958" s="46"/>
      <c r="D958" s="46"/>
      <c r="E958" s="47"/>
      <c r="F958" s="47"/>
      <c r="G958" s="47"/>
      <c r="H958" s="47"/>
      <c r="I958" s="47"/>
      <c r="J958" s="53" t="str">
        <f t="shared" si="126"/>
        <v>no</v>
      </c>
      <c r="K958" s="64">
        <f t="shared" si="127"/>
        <v>0</v>
      </c>
      <c r="L958" s="64">
        <f t="shared" si="131"/>
        <v>0</v>
      </c>
      <c r="M958" s="64">
        <f t="shared" si="132"/>
        <v>0</v>
      </c>
      <c r="N958" s="65">
        <f t="shared" si="129"/>
        <v>386.5</v>
      </c>
      <c r="O958" s="64">
        <f t="shared" si="128"/>
        <v>0</v>
      </c>
      <c r="P958" s="64">
        <f t="shared" si="133"/>
        <v>0</v>
      </c>
      <c r="Q958" s="65">
        <f t="shared" si="130"/>
        <v>364.49445116469883</v>
      </c>
    </row>
    <row r="959" spans="1:17" s="48" customFormat="1" ht="15" x14ac:dyDescent="0.2">
      <c r="A959" s="44"/>
      <c r="B959" s="45"/>
      <c r="C959" s="46"/>
      <c r="D959" s="46"/>
      <c r="E959" s="47"/>
      <c r="F959" s="47"/>
      <c r="G959" s="47"/>
      <c r="H959" s="47"/>
      <c r="I959" s="47"/>
      <c r="J959" s="53" t="str">
        <f t="shared" si="126"/>
        <v>no</v>
      </c>
      <c r="K959" s="64">
        <f t="shared" si="127"/>
        <v>0</v>
      </c>
      <c r="L959" s="64">
        <f t="shared" si="131"/>
        <v>0</v>
      </c>
      <c r="M959" s="64">
        <f t="shared" si="132"/>
        <v>0</v>
      </c>
      <c r="N959" s="65">
        <f t="shared" si="129"/>
        <v>386.5</v>
      </c>
      <c r="O959" s="64">
        <f t="shared" si="128"/>
        <v>0</v>
      </c>
      <c r="P959" s="64">
        <f t="shared" si="133"/>
        <v>0</v>
      </c>
      <c r="Q959" s="65">
        <f t="shared" si="130"/>
        <v>364.49445116469883</v>
      </c>
    </row>
    <row r="960" spans="1:17" s="48" customFormat="1" ht="15" x14ac:dyDescent="0.2">
      <c r="A960" s="44"/>
      <c r="B960" s="45"/>
      <c r="C960" s="46"/>
      <c r="D960" s="46"/>
      <c r="E960" s="47"/>
      <c r="F960" s="47"/>
      <c r="G960" s="47"/>
      <c r="H960" s="47"/>
      <c r="I960" s="47"/>
      <c r="J960" s="53" t="str">
        <f t="shared" si="126"/>
        <v>no</v>
      </c>
      <c r="K960" s="64">
        <f t="shared" si="127"/>
        <v>0</v>
      </c>
      <c r="L960" s="64">
        <f t="shared" si="131"/>
        <v>0</v>
      </c>
      <c r="M960" s="64">
        <f t="shared" si="132"/>
        <v>0</v>
      </c>
      <c r="N960" s="65">
        <f t="shared" si="129"/>
        <v>386.5</v>
      </c>
      <c r="O960" s="64">
        <f t="shared" si="128"/>
        <v>0</v>
      </c>
      <c r="P960" s="64">
        <f t="shared" si="133"/>
        <v>0</v>
      </c>
      <c r="Q960" s="65">
        <f t="shared" si="130"/>
        <v>364.49445116469883</v>
      </c>
    </row>
    <row r="961" spans="1:17" s="48" customFormat="1" ht="15" x14ac:dyDescent="0.2">
      <c r="A961" s="44"/>
      <c r="B961" s="45"/>
      <c r="C961" s="46"/>
      <c r="D961" s="46"/>
      <c r="E961" s="47"/>
      <c r="F961" s="47"/>
      <c r="G961" s="47"/>
      <c r="H961" s="47"/>
      <c r="I961" s="47"/>
      <c r="J961" s="53" t="str">
        <f t="shared" si="126"/>
        <v>no</v>
      </c>
      <c r="K961" s="64">
        <f t="shared" si="127"/>
        <v>0</v>
      </c>
      <c r="L961" s="64">
        <f t="shared" si="131"/>
        <v>0</v>
      </c>
      <c r="M961" s="64">
        <f t="shared" si="132"/>
        <v>0</v>
      </c>
      <c r="N961" s="65">
        <f t="shared" si="129"/>
        <v>386.5</v>
      </c>
      <c r="O961" s="64">
        <f t="shared" si="128"/>
        <v>0</v>
      </c>
      <c r="P961" s="64">
        <f t="shared" si="133"/>
        <v>0</v>
      </c>
      <c r="Q961" s="65">
        <f t="shared" si="130"/>
        <v>364.49445116469883</v>
      </c>
    </row>
    <row r="962" spans="1:17" s="48" customFormat="1" ht="15" x14ac:dyDescent="0.2">
      <c r="A962" s="44"/>
      <c r="B962" s="45"/>
      <c r="C962" s="46"/>
      <c r="D962" s="46"/>
      <c r="E962" s="47"/>
      <c r="F962" s="47"/>
      <c r="G962" s="47"/>
      <c r="H962" s="47"/>
      <c r="I962" s="47"/>
      <c r="J962" s="53" t="str">
        <f t="shared" si="126"/>
        <v>no</v>
      </c>
      <c r="K962" s="64">
        <f t="shared" si="127"/>
        <v>0</v>
      </c>
      <c r="L962" s="64">
        <f t="shared" si="131"/>
        <v>0</v>
      </c>
      <c r="M962" s="64">
        <f t="shared" si="132"/>
        <v>0</v>
      </c>
      <c r="N962" s="65">
        <f t="shared" si="129"/>
        <v>386.5</v>
      </c>
      <c r="O962" s="64">
        <f t="shared" si="128"/>
        <v>0</v>
      </c>
      <c r="P962" s="64">
        <f t="shared" si="133"/>
        <v>0</v>
      </c>
      <c r="Q962" s="65">
        <f t="shared" si="130"/>
        <v>364.49445116469883</v>
      </c>
    </row>
    <row r="963" spans="1:17" s="48" customFormat="1" ht="15" x14ac:dyDescent="0.2">
      <c r="A963" s="44"/>
      <c r="B963" s="45"/>
      <c r="C963" s="46"/>
      <c r="D963" s="46"/>
      <c r="E963" s="47"/>
      <c r="F963" s="47"/>
      <c r="G963" s="47"/>
      <c r="H963" s="47"/>
      <c r="I963" s="47"/>
      <c r="J963" s="53" t="str">
        <f t="shared" si="126"/>
        <v>no</v>
      </c>
      <c r="K963" s="64">
        <f t="shared" si="127"/>
        <v>0</v>
      </c>
      <c r="L963" s="64">
        <f t="shared" si="131"/>
        <v>0</v>
      </c>
      <c r="M963" s="64">
        <f t="shared" si="132"/>
        <v>0</v>
      </c>
      <c r="N963" s="65">
        <f t="shared" si="129"/>
        <v>386.5</v>
      </c>
      <c r="O963" s="64">
        <f t="shared" si="128"/>
        <v>0</v>
      </c>
      <c r="P963" s="64">
        <f t="shared" si="133"/>
        <v>0</v>
      </c>
      <c r="Q963" s="65">
        <f t="shared" si="130"/>
        <v>364.49445116469883</v>
      </c>
    </row>
    <row r="964" spans="1:17" s="48" customFormat="1" ht="15" x14ac:dyDescent="0.2">
      <c r="A964" s="44"/>
      <c r="B964" s="45"/>
      <c r="C964" s="46"/>
      <c r="D964" s="46"/>
      <c r="E964" s="47"/>
      <c r="F964" s="47"/>
      <c r="G964" s="47"/>
      <c r="H964" s="47"/>
      <c r="I964" s="47"/>
      <c r="J964" s="53" t="str">
        <f t="shared" si="126"/>
        <v>no</v>
      </c>
      <c r="K964" s="64">
        <f t="shared" si="127"/>
        <v>0</v>
      </c>
      <c r="L964" s="64">
        <f t="shared" si="131"/>
        <v>0</v>
      </c>
      <c r="M964" s="64">
        <f t="shared" si="132"/>
        <v>0</v>
      </c>
      <c r="N964" s="65">
        <f t="shared" si="129"/>
        <v>386.5</v>
      </c>
      <c r="O964" s="64">
        <f t="shared" si="128"/>
        <v>0</v>
      </c>
      <c r="P964" s="64">
        <f t="shared" si="133"/>
        <v>0</v>
      </c>
      <c r="Q964" s="65">
        <f t="shared" si="130"/>
        <v>364.49445116469883</v>
      </c>
    </row>
    <row r="965" spans="1:17" s="48" customFormat="1" ht="15" x14ac:dyDescent="0.2">
      <c r="A965" s="44"/>
      <c r="B965" s="45"/>
      <c r="C965" s="46"/>
      <c r="D965" s="46"/>
      <c r="E965" s="47"/>
      <c r="F965" s="47"/>
      <c r="G965" s="47"/>
      <c r="H965" s="47"/>
      <c r="I965" s="47"/>
      <c r="J965" s="53" t="str">
        <f t="shared" ref="J965:J1010" si="134">IF(ISBLANK(G965),"no",IF($I965="NR","no",IF($D965="0-0 at half time","no",IF($G965&lt;=$C$9,"yes","no"))))</f>
        <v>no</v>
      </c>
      <c r="K965" s="64">
        <f t="shared" si="127"/>
        <v>0</v>
      </c>
      <c r="L965" s="64">
        <f t="shared" si="131"/>
        <v>0</v>
      </c>
      <c r="M965" s="64">
        <f t="shared" si="132"/>
        <v>0</v>
      </c>
      <c r="N965" s="65">
        <f t="shared" si="129"/>
        <v>386.5</v>
      </c>
      <c r="O965" s="64">
        <f t="shared" si="128"/>
        <v>0</v>
      </c>
      <c r="P965" s="64">
        <f t="shared" si="133"/>
        <v>0</v>
      </c>
      <c r="Q965" s="65">
        <f t="shared" si="130"/>
        <v>364.49445116469883</v>
      </c>
    </row>
    <row r="966" spans="1:17" s="48" customFormat="1" ht="15" x14ac:dyDescent="0.2">
      <c r="A966" s="44"/>
      <c r="B966" s="45"/>
      <c r="C966" s="46"/>
      <c r="D966" s="46"/>
      <c r="E966" s="47"/>
      <c r="F966" s="47"/>
      <c r="G966" s="47"/>
      <c r="H966" s="47"/>
      <c r="I966" s="47"/>
      <c r="J966" s="53" t="str">
        <f t="shared" si="134"/>
        <v>no</v>
      </c>
      <c r="K966" s="64">
        <f t="shared" si="127"/>
        <v>0</v>
      </c>
      <c r="L966" s="64">
        <f t="shared" si="131"/>
        <v>0</v>
      </c>
      <c r="M966" s="64">
        <f t="shared" si="132"/>
        <v>0</v>
      </c>
      <c r="N966" s="65">
        <f t="shared" si="129"/>
        <v>386.5</v>
      </c>
      <c r="O966" s="64">
        <f t="shared" si="128"/>
        <v>0</v>
      </c>
      <c r="P966" s="64">
        <f t="shared" si="133"/>
        <v>0</v>
      </c>
      <c r="Q966" s="65">
        <f t="shared" si="130"/>
        <v>364.49445116469883</v>
      </c>
    </row>
    <row r="967" spans="1:17" s="48" customFormat="1" ht="15" x14ac:dyDescent="0.2">
      <c r="A967" s="44"/>
      <c r="B967" s="45"/>
      <c r="C967" s="46"/>
      <c r="D967" s="46"/>
      <c r="E967" s="47"/>
      <c r="F967" s="47"/>
      <c r="G967" s="47"/>
      <c r="H967" s="47"/>
      <c r="I967" s="47"/>
      <c r="J967" s="53" t="str">
        <f t="shared" si="134"/>
        <v>no</v>
      </c>
      <c r="K967" s="64">
        <f t="shared" si="127"/>
        <v>0</v>
      </c>
      <c r="L967" s="64">
        <f t="shared" si="131"/>
        <v>0</v>
      </c>
      <c r="M967" s="64">
        <f t="shared" si="132"/>
        <v>0</v>
      </c>
      <c r="N967" s="65">
        <f t="shared" si="129"/>
        <v>386.5</v>
      </c>
      <c r="O967" s="64">
        <f t="shared" si="128"/>
        <v>0</v>
      </c>
      <c r="P967" s="64">
        <f t="shared" si="133"/>
        <v>0</v>
      </c>
      <c r="Q967" s="65">
        <f t="shared" si="130"/>
        <v>364.49445116469883</v>
      </c>
    </row>
    <row r="968" spans="1:17" s="48" customFormat="1" ht="15" x14ac:dyDescent="0.2">
      <c r="A968" s="44"/>
      <c r="B968" s="45"/>
      <c r="C968" s="46"/>
      <c r="D968" s="46"/>
      <c r="E968" s="47"/>
      <c r="F968" s="47"/>
      <c r="G968" s="47"/>
      <c r="H968" s="47"/>
      <c r="I968" s="47"/>
      <c r="J968" s="53" t="str">
        <f t="shared" si="134"/>
        <v>no</v>
      </c>
      <c r="K968" s="64">
        <f t="shared" si="127"/>
        <v>0</v>
      </c>
      <c r="L968" s="64">
        <f t="shared" si="131"/>
        <v>0</v>
      </c>
      <c r="M968" s="64">
        <f t="shared" si="132"/>
        <v>0</v>
      </c>
      <c r="N968" s="65">
        <f t="shared" si="129"/>
        <v>386.5</v>
      </c>
      <c r="O968" s="64">
        <f t="shared" si="128"/>
        <v>0</v>
      </c>
      <c r="P968" s="64">
        <f t="shared" si="133"/>
        <v>0</v>
      </c>
      <c r="Q968" s="65">
        <f t="shared" si="130"/>
        <v>364.49445116469883</v>
      </c>
    </row>
    <row r="969" spans="1:17" s="48" customFormat="1" ht="15" x14ac:dyDescent="0.2">
      <c r="A969" s="44"/>
      <c r="B969" s="45"/>
      <c r="C969" s="46"/>
      <c r="D969" s="46"/>
      <c r="E969" s="47"/>
      <c r="F969" s="47"/>
      <c r="G969" s="47"/>
      <c r="H969" s="47"/>
      <c r="I969" s="47"/>
      <c r="J969" s="53" t="str">
        <f t="shared" si="134"/>
        <v>no</v>
      </c>
      <c r="K969" s="64">
        <f t="shared" si="127"/>
        <v>0</v>
      </c>
      <c r="L969" s="64">
        <f t="shared" si="131"/>
        <v>0</v>
      </c>
      <c r="M969" s="64">
        <f t="shared" si="132"/>
        <v>0</v>
      </c>
      <c r="N969" s="65">
        <f t="shared" si="129"/>
        <v>386.5</v>
      </c>
      <c r="O969" s="64">
        <f t="shared" si="128"/>
        <v>0</v>
      </c>
      <c r="P969" s="64">
        <f t="shared" si="133"/>
        <v>0</v>
      </c>
      <c r="Q969" s="65">
        <f t="shared" si="130"/>
        <v>364.49445116469883</v>
      </c>
    </row>
    <row r="970" spans="1:17" s="48" customFormat="1" ht="15" x14ac:dyDescent="0.2">
      <c r="A970" s="44"/>
      <c r="B970" s="45"/>
      <c r="C970" s="46"/>
      <c r="D970" s="46"/>
      <c r="E970" s="47"/>
      <c r="F970" s="47"/>
      <c r="G970" s="47"/>
      <c r="H970" s="47"/>
      <c r="I970" s="47"/>
      <c r="J970" s="53" t="str">
        <f t="shared" si="134"/>
        <v>no</v>
      </c>
      <c r="K970" s="64">
        <f t="shared" si="127"/>
        <v>0</v>
      </c>
      <c r="L970" s="64">
        <f t="shared" si="131"/>
        <v>0</v>
      </c>
      <c r="M970" s="64">
        <f t="shared" si="132"/>
        <v>0</v>
      </c>
      <c r="N970" s="65">
        <f t="shared" si="129"/>
        <v>386.5</v>
      </c>
      <c r="O970" s="64">
        <f t="shared" si="128"/>
        <v>0</v>
      </c>
      <c r="P970" s="64">
        <f t="shared" si="133"/>
        <v>0</v>
      </c>
      <c r="Q970" s="65">
        <f t="shared" si="130"/>
        <v>364.49445116469883</v>
      </c>
    </row>
    <row r="971" spans="1:17" s="48" customFormat="1" ht="15" x14ac:dyDescent="0.2">
      <c r="A971" s="44"/>
      <c r="B971" s="45"/>
      <c r="C971" s="46"/>
      <c r="D971" s="46"/>
      <c r="E971" s="47"/>
      <c r="F971" s="47"/>
      <c r="G971" s="47"/>
      <c r="H971" s="47"/>
      <c r="I971" s="47"/>
      <c r="J971" s="53" t="str">
        <f t="shared" si="134"/>
        <v>no</v>
      </c>
      <c r="K971" s="64">
        <f t="shared" si="127"/>
        <v>0</v>
      </c>
      <c r="L971" s="64">
        <f t="shared" si="131"/>
        <v>0</v>
      </c>
      <c r="M971" s="64">
        <f t="shared" si="132"/>
        <v>0</v>
      </c>
      <c r="N971" s="65">
        <f t="shared" si="129"/>
        <v>386.5</v>
      </c>
      <c r="O971" s="64">
        <f t="shared" si="128"/>
        <v>0</v>
      </c>
      <c r="P971" s="64">
        <f t="shared" si="133"/>
        <v>0</v>
      </c>
      <c r="Q971" s="65">
        <f t="shared" si="130"/>
        <v>364.49445116469883</v>
      </c>
    </row>
    <row r="972" spans="1:17" s="48" customFormat="1" ht="15" x14ac:dyDescent="0.2">
      <c r="A972" s="44"/>
      <c r="B972" s="45"/>
      <c r="C972" s="46"/>
      <c r="D972" s="46"/>
      <c r="E972" s="47"/>
      <c r="F972" s="47"/>
      <c r="G972" s="47"/>
      <c r="H972" s="47"/>
      <c r="I972" s="47"/>
      <c r="J972" s="53" t="str">
        <f t="shared" si="134"/>
        <v>no</v>
      </c>
      <c r="K972" s="64">
        <f t="shared" si="127"/>
        <v>0</v>
      </c>
      <c r="L972" s="64">
        <f t="shared" si="131"/>
        <v>0</v>
      </c>
      <c r="M972" s="64">
        <f t="shared" si="132"/>
        <v>0</v>
      </c>
      <c r="N972" s="65">
        <f t="shared" si="129"/>
        <v>386.5</v>
      </c>
      <c r="O972" s="64">
        <f t="shared" si="128"/>
        <v>0</v>
      </c>
      <c r="P972" s="64">
        <f t="shared" si="133"/>
        <v>0</v>
      </c>
      <c r="Q972" s="65">
        <f t="shared" si="130"/>
        <v>364.49445116469883</v>
      </c>
    </row>
    <row r="973" spans="1:17" s="48" customFormat="1" ht="15" x14ac:dyDescent="0.2">
      <c r="A973" s="44"/>
      <c r="B973" s="45"/>
      <c r="C973" s="46"/>
      <c r="D973" s="46"/>
      <c r="E973" s="47"/>
      <c r="F973" s="47"/>
      <c r="G973" s="47"/>
      <c r="H973" s="47"/>
      <c r="I973" s="47"/>
      <c r="J973" s="53" t="str">
        <f t="shared" si="134"/>
        <v>no</v>
      </c>
      <c r="K973" s="64">
        <f t="shared" si="127"/>
        <v>0</v>
      </c>
      <c r="L973" s="64">
        <f t="shared" si="131"/>
        <v>0</v>
      </c>
      <c r="M973" s="64">
        <f t="shared" si="132"/>
        <v>0</v>
      </c>
      <c r="N973" s="65">
        <f t="shared" si="129"/>
        <v>386.5</v>
      </c>
      <c r="O973" s="64">
        <f t="shared" si="128"/>
        <v>0</v>
      </c>
      <c r="P973" s="64">
        <f t="shared" si="133"/>
        <v>0</v>
      </c>
      <c r="Q973" s="65">
        <f t="shared" si="130"/>
        <v>364.49445116469883</v>
      </c>
    </row>
    <row r="974" spans="1:17" s="48" customFormat="1" ht="15" x14ac:dyDescent="0.2">
      <c r="A974" s="44"/>
      <c r="B974" s="45"/>
      <c r="C974" s="46"/>
      <c r="D974" s="46"/>
      <c r="E974" s="47"/>
      <c r="F974" s="47"/>
      <c r="G974" s="47"/>
      <c r="H974" s="47"/>
      <c r="I974" s="47"/>
      <c r="J974" s="53" t="str">
        <f t="shared" si="134"/>
        <v>no</v>
      </c>
      <c r="K974" s="64">
        <f t="shared" si="127"/>
        <v>0</v>
      </c>
      <c r="L974" s="64">
        <f t="shared" si="131"/>
        <v>0</v>
      </c>
      <c r="M974" s="64">
        <f t="shared" si="132"/>
        <v>0</v>
      </c>
      <c r="N974" s="65">
        <f t="shared" si="129"/>
        <v>386.5</v>
      </c>
      <c r="O974" s="64">
        <f t="shared" si="128"/>
        <v>0</v>
      </c>
      <c r="P974" s="64">
        <f t="shared" si="133"/>
        <v>0</v>
      </c>
      <c r="Q974" s="65">
        <f t="shared" si="130"/>
        <v>364.49445116469883</v>
      </c>
    </row>
    <row r="975" spans="1:17" s="48" customFormat="1" ht="15" x14ac:dyDescent="0.2">
      <c r="A975" s="44"/>
      <c r="B975" s="45"/>
      <c r="C975" s="46"/>
      <c r="D975" s="46"/>
      <c r="E975" s="47"/>
      <c r="F975" s="47"/>
      <c r="G975" s="47"/>
      <c r="H975" s="47"/>
      <c r="I975" s="47"/>
      <c r="J975" s="53" t="str">
        <f t="shared" si="134"/>
        <v>no</v>
      </c>
      <c r="K975" s="64">
        <f t="shared" ref="K975:K1014" si="135">$E975*$C$4</f>
        <v>0</v>
      </c>
      <c r="L975" s="64">
        <f t="shared" si="131"/>
        <v>0</v>
      </c>
      <c r="M975" s="64">
        <f t="shared" si="132"/>
        <v>0</v>
      </c>
      <c r="N975" s="65">
        <f t="shared" si="129"/>
        <v>386.5</v>
      </c>
      <c r="O975" s="64">
        <f t="shared" ref="O975:O1014" si="136">IF(J975="no",0,$E975*$C$5)</f>
        <v>0</v>
      </c>
      <c r="P975" s="64">
        <f t="shared" si="133"/>
        <v>0</v>
      </c>
      <c r="Q975" s="65">
        <f t="shared" si="130"/>
        <v>364.49445116469883</v>
      </c>
    </row>
    <row r="976" spans="1:17" s="48" customFormat="1" ht="15" x14ac:dyDescent="0.2">
      <c r="A976" s="44"/>
      <c r="B976" s="45"/>
      <c r="C976" s="46"/>
      <c r="D976" s="46"/>
      <c r="E976" s="47"/>
      <c r="F976" s="47"/>
      <c r="G976" s="47"/>
      <c r="H976" s="47"/>
      <c r="I976" s="47"/>
      <c r="J976" s="53" t="str">
        <f t="shared" si="134"/>
        <v>no</v>
      </c>
      <c r="K976" s="64">
        <f t="shared" si="135"/>
        <v>0</v>
      </c>
      <c r="L976" s="64">
        <f t="shared" si="131"/>
        <v>0</v>
      </c>
      <c r="M976" s="64">
        <f t="shared" si="132"/>
        <v>0</v>
      </c>
      <c r="N976" s="65">
        <f t="shared" si="129"/>
        <v>386.5</v>
      </c>
      <c r="O976" s="64">
        <f t="shared" si="136"/>
        <v>0</v>
      </c>
      <c r="P976" s="64">
        <f t="shared" si="133"/>
        <v>0</v>
      </c>
      <c r="Q976" s="65">
        <f t="shared" si="130"/>
        <v>364.49445116469883</v>
      </c>
    </row>
    <row r="977" spans="1:17" s="48" customFormat="1" ht="15" x14ac:dyDescent="0.2">
      <c r="A977" s="44"/>
      <c r="B977" s="45"/>
      <c r="C977" s="46"/>
      <c r="D977" s="46"/>
      <c r="E977" s="47"/>
      <c r="F977" s="47"/>
      <c r="G977" s="47"/>
      <c r="H977" s="47"/>
      <c r="I977" s="47"/>
      <c r="J977" s="53" t="str">
        <f t="shared" si="134"/>
        <v>no</v>
      </c>
      <c r="K977" s="64">
        <f t="shared" si="135"/>
        <v>0</v>
      </c>
      <c r="L977" s="64">
        <f t="shared" si="131"/>
        <v>0</v>
      </c>
      <c r="M977" s="64">
        <f t="shared" si="132"/>
        <v>0</v>
      </c>
      <c r="N977" s="65">
        <f t="shared" ref="N977:N1014" si="137">L977+N976</f>
        <v>386.5</v>
      </c>
      <c r="O977" s="64">
        <f t="shared" si="136"/>
        <v>0</v>
      </c>
      <c r="P977" s="64">
        <f t="shared" si="133"/>
        <v>0</v>
      </c>
      <c r="Q977" s="65">
        <f t="shared" ref="Q977:Q1014" si="138">Q976+P977</f>
        <v>364.49445116469883</v>
      </c>
    </row>
    <row r="978" spans="1:17" s="48" customFormat="1" ht="15" x14ac:dyDescent="0.2">
      <c r="A978" s="44"/>
      <c r="B978" s="45"/>
      <c r="C978" s="46"/>
      <c r="D978" s="46"/>
      <c r="E978" s="47"/>
      <c r="F978" s="47"/>
      <c r="G978" s="47"/>
      <c r="H978" s="47"/>
      <c r="I978" s="47"/>
      <c r="J978" s="53" t="str">
        <f t="shared" si="134"/>
        <v>no</v>
      </c>
      <c r="K978" s="64">
        <f t="shared" si="135"/>
        <v>0</v>
      </c>
      <c r="L978" s="64">
        <f t="shared" si="131"/>
        <v>0</v>
      </c>
      <c r="M978" s="64">
        <f t="shared" si="132"/>
        <v>0</v>
      </c>
      <c r="N978" s="65">
        <f t="shared" si="137"/>
        <v>386.5</v>
      </c>
      <c r="O978" s="64">
        <f t="shared" si="136"/>
        <v>0</v>
      </c>
      <c r="P978" s="64">
        <f t="shared" si="133"/>
        <v>0</v>
      </c>
      <c r="Q978" s="65">
        <f t="shared" si="138"/>
        <v>364.49445116469883</v>
      </c>
    </row>
    <row r="979" spans="1:17" s="48" customFormat="1" ht="15" x14ac:dyDescent="0.2">
      <c r="A979" s="44"/>
      <c r="B979" s="45"/>
      <c r="C979" s="46"/>
      <c r="D979" s="46"/>
      <c r="E979" s="47"/>
      <c r="F979" s="47"/>
      <c r="G979" s="47"/>
      <c r="H979" s="47"/>
      <c r="I979" s="47"/>
      <c r="J979" s="53" t="str">
        <f t="shared" si="134"/>
        <v>no</v>
      </c>
      <c r="K979" s="64">
        <f t="shared" si="135"/>
        <v>0</v>
      </c>
      <c r="L979" s="64">
        <f t="shared" si="131"/>
        <v>0</v>
      </c>
      <c r="M979" s="64">
        <f t="shared" si="132"/>
        <v>0</v>
      </c>
      <c r="N979" s="65">
        <f t="shared" si="137"/>
        <v>386.5</v>
      </c>
      <c r="O979" s="64">
        <f t="shared" si="136"/>
        <v>0</v>
      </c>
      <c r="P979" s="64">
        <f t="shared" si="133"/>
        <v>0</v>
      </c>
      <c r="Q979" s="65">
        <f t="shared" si="138"/>
        <v>364.49445116469883</v>
      </c>
    </row>
    <row r="980" spans="1:17" s="48" customFormat="1" ht="15" x14ac:dyDescent="0.2">
      <c r="A980" s="44"/>
      <c r="B980" s="45"/>
      <c r="C980" s="46"/>
      <c r="D980" s="46"/>
      <c r="E980" s="47"/>
      <c r="F980" s="47"/>
      <c r="G980" s="47"/>
      <c r="H980" s="47"/>
      <c r="I980" s="47"/>
      <c r="J980" s="53" t="str">
        <f t="shared" si="134"/>
        <v>no</v>
      </c>
      <c r="K980" s="64">
        <f t="shared" si="135"/>
        <v>0</v>
      </c>
      <c r="L980" s="64">
        <f t="shared" si="131"/>
        <v>0</v>
      </c>
      <c r="M980" s="64">
        <f t="shared" si="132"/>
        <v>0</v>
      </c>
      <c r="N980" s="65">
        <f t="shared" si="137"/>
        <v>386.5</v>
      </c>
      <c r="O980" s="64">
        <f t="shared" si="136"/>
        <v>0</v>
      </c>
      <c r="P980" s="64">
        <f t="shared" si="133"/>
        <v>0</v>
      </c>
      <c r="Q980" s="65">
        <f t="shared" si="138"/>
        <v>364.49445116469883</v>
      </c>
    </row>
    <row r="981" spans="1:17" s="48" customFormat="1" ht="15" x14ac:dyDescent="0.2">
      <c r="A981" s="44"/>
      <c r="B981" s="45"/>
      <c r="C981" s="46"/>
      <c r="D981" s="46"/>
      <c r="E981" s="47"/>
      <c r="F981" s="47"/>
      <c r="G981" s="47"/>
      <c r="H981" s="47"/>
      <c r="I981" s="47"/>
      <c r="J981" s="53" t="str">
        <f t="shared" si="134"/>
        <v>no</v>
      </c>
      <c r="K981" s="64">
        <f t="shared" si="135"/>
        <v>0</v>
      </c>
      <c r="L981" s="64">
        <f t="shared" si="131"/>
        <v>0</v>
      </c>
      <c r="M981" s="64">
        <f t="shared" si="132"/>
        <v>0</v>
      </c>
      <c r="N981" s="65">
        <f t="shared" si="137"/>
        <v>386.5</v>
      </c>
      <c r="O981" s="64">
        <f t="shared" si="136"/>
        <v>0</v>
      </c>
      <c r="P981" s="64">
        <f t="shared" si="133"/>
        <v>0</v>
      </c>
      <c r="Q981" s="65">
        <f t="shared" si="138"/>
        <v>364.49445116469883</v>
      </c>
    </row>
    <row r="982" spans="1:17" s="48" customFormat="1" ht="15" x14ac:dyDescent="0.2">
      <c r="A982" s="44"/>
      <c r="B982" s="45"/>
      <c r="C982" s="46"/>
      <c r="D982" s="46"/>
      <c r="E982" s="47"/>
      <c r="F982" s="47"/>
      <c r="G982" s="47"/>
      <c r="H982" s="47"/>
      <c r="I982" s="47"/>
      <c r="J982" s="53" t="str">
        <f t="shared" si="134"/>
        <v>no</v>
      </c>
      <c r="K982" s="64">
        <f t="shared" si="135"/>
        <v>0</v>
      </c>
      <c r="L982" s="64">
        <f t="shared" si="131"/>
        <v>0</v>
      </c>
      <c r="M982" s="64">
        <f t="shared" si="132"/>
        <v>0</v>
      </c>
      <c r="N982" s="65">
        <f t="shared" si="137"/>
        <v>386.5</v>
      </c>
      <c r="O982" s="64">
        <f t="shared" si="136"/>
        <v>0</v>
      </c>
      <c r="P982" s="64">
        <f t="shared" si="133"/>
        <v>0</v>
      </c>
      <c r="Q982" s="65">
        <f t="shared" si="138"/>
        <v>364.49445116469883</v>
      </c>
    </row>
    <row r="983" spans="1:17" s="48" customFormat="1" ht="15" x14ac:dyDescent="0.2">
      <c r="A983" s="44"/>
      <c r="B983" s="45"/>
      <c r="C983" s="46"/>
      <c r="D983" s="46"/>
      <c r="E983" s="47"/>
      <c r="F983" s="47"/>
      <c r="G983" s="47"/>
      <c r="H983" s="47"/>
      <c r="I983" s="47"/>
      <c r="J983" s="53" t="str">
        <f t="shared" si="134"/>
        <v>no</v>
      </c>
      <c r="K983" s="64">
        <f t="shared" si="135"/>
        <v>0</v>
      </c>
      <c r="L983" s="64">
        <f t="shared" si="131"/>
        <v>0</v>
      </c>
      <c r="M983" s="64">
        <f t="shared" si="132"/>
        <v>0</v>
      </c>
      <c r="N983" s="65">
        <f t="shared" si="137"/>
        <v>386.5</v>
      </c>
      <c r="O983" s="64">
        <f t="shared" si="136"/>
        <v>0</v>
      </c>
      <c r="P983" s="64">
        <f t="shared" si="133"/>
        <v>0</v>
      </c>
      <c r="Q983" s="65">
        <f t="shared" si="138"/>
        <v>364.49445116469883</v>
      </c>
    </row>
    <row r="984" spans="1:17" s="48" customFormat="1" ht="15" x14ac:dyDescent="0.2">
      <c r="A984" s="44"/>
      <c r="B984" s="45"/>
      <c r="C984" s="46"/>
      <c r="D984" s="46"/>
      <c r="E984" s="47"/>
      <c r="F984" s="47"/>
      <c r="G984" s="47"/>
      <c r="H984" s="47"/>
      <c r="I984" s="47"/>
      <c r="J984" s="53" t="str">
        <f t="shared" si="134"/>
        <v>no</v>
      </c>
      <c r="K984" s="64">
        <f t="shared" si="135"/>
        <v>0</v>
      </c>
      <c r="L984" s="64">
        <f t="shared" si="131"/>
        <v>0</v>
      </c>
      <c r="M984" s="64">
        <f t="shared" si="132"/>
        <v>0</v>
      </c>
      <c r="N984" s="65">
        <f t="shared" si="137"/>
        <v>386.5</v>
      </c>
      <c r="O984" s="64">
        <f t="shared" si="136"/>
        <v>0</v>
      </c>
      <c r="P984" s="64">
        <f t="shared" si="133"/>
        <v>0</v>
      </c>
      <c r="Q984" s="65">
        <f t="shared" si="138"/>
        <v>364.49445116469883</v>
      </c>
    </row>
    <row r="985" spans="1:17" s="48" customFormat="1" ht="15" x14ac:dyDescent="0.2">
      <c r="A985" s="44"/>
      <c r="B985" s="45"/>
      <c r="C985" s="46"/>
      <c r="D985" s="46"/>
      <c r="E985" s="47"/>
      <c r="F985" s="47"/>
      <c r="G985" s="47"/>
      <c r="H985" s="47"/>
      <c r="I985" s="47"/>
      <c r="J985" s="53" t="str">
        <f t="shared" si="134"/>
        <v>no</v>
      </c>
      <c r="K985" s="64">
        <f t="shared" si="135"/>
        <v>0</v>
      </c>
      <c r="L985" s="64">
        <f t="shared" si="131"/>
        <v>0</v>
      </c>
      <c r="M985" s="64">
        <f t="shared" si="132"/>
        <v>0</v>
      </c>
      <c r="N985" s="65">
        <f t="shared" si="137"/>
        <v>386.5</v>
      </c>
      <c r="O985" s="64">
        <f t="shared" si="136"/>
        <v>0</v>
      </c>
      <c r="P985" s="64">
        <f t="shared" si="133"/>
        <v>0</v>
      </c>
      <c r="Q985" s="65">
        <f t="shared" si="138"/>
        <v>364.49445116469883</v>
      </c>
    </row>
    <row r="986" spans="1:17" s="48" customFormat="1" ht="15" x14ac:dyDescent="0.2">
      <c r="A986" s="44"/>
      <c r="B986" s="45"/>
      <c r="C986" s="46"/>
      <c r="D986" s="46"/>
      <c r="E986" s="47"/>
      <c r="F986" s="47"/>
      <c r="G986" s="47"/>
      <c r="H986" s="47"/>
      <c r="I986" s="47"/>
      <c r="J986" s="53" t="str">
        <f t="shared" si="134"/>
        <v>no</v>
      </c>
      <c r="K986" s="64">
        <f t="shared" si="135"/>
        <v>0</v>
      </c>
      <c r="L986" s="64">
        <f t="shared" si="131"/>
        <v>0</v>
      </c>
      <c r="M986" s="64">
        <f t="shared" si="132"/>
        <v>0</v>
      </c>
      <c r="N986" s="65">
        <f t="shared" si="137"/>
        <v>386.5</v>
      </c>
      <c r="O986" s="64">
        <f t="shared" si="136"/>
        <v>0</v>
      </c>
      <c r="P986" s="64">
        <f t="shared" si="133"/>
        <v>0</v>
      </c>
      <c r="Q986" s="65">
        <f t="shared" si="138"/>
        <v>364.49445116469883</v>
      </c>
    </row>
    <row r="987" spans="1:17" s="48" customFormat="1" ht="15" x14ac:dyDescent="0.2">
      <c r="A987" s="44"/>
      <c r="B987" s="45"/>
      <c r="C987" s="46"/>
      <c r="D987" s="46"/>
      <c r="E987" s="47"/>
      <c r="F987" s="47"/>
      <c r="G987" s="47"/>
      <c r="H987" s="47"/>
      <c r="I987" s="47"/>
      <c r="J987" s="53" t="str">
        <f t="shared" si="134"/>
        <v>no</v>
      </c>
      <c r="K987" s="64">
        <f t="shared" si="135"/>
        <v>0</v>
      </c>
      <c r="L987" s="64">
        <f t="shared" si="131"/>
        <v>0</v>
      </c>
      <c r="M987" s="64">
        <f t="shared" si="132"/>
        <v>0</v>
      </c>
      <c r="N987" s="65">
        <f t="shared" si="137"/>
        <v>386.5</v>
      </c>
      <c r="O987" s="64">
        <f t="shared" si="136"/>
        <v>0</v>
      </c>
      <c r="P987" s="64">
        <f t="shared" si="133"/>
        <v>0</v>
      </c>
      <c r="Q987" s="65">
        <f t="shared" si="138"/>
        <v>364.49445116469883</v>
      </c>
    </row>
    <row r="988" spans="1:17" s="48" customFormat="1" ht="15" x14ac:dyDescent="0.2">
      <c r="A988" s="44"/>
      <c r="B988" s="45"/>
      <c r="C988" s="46"/>
      <c r="D988" s="46"/>
      <c r="E988" s="47"/>
      <c r="F988" s="47"/>
      <c r="G988" s="47"/>
      <c r="H988" s="47"/>
      <c r="I988" s="47"/>
      <c r="J988" s="53" t="str">
        <f t="shared" si="134"/>
        <v>no</v>
      </c>
      <c r="K988" s="64">
        <f t="shared" si="135"/>
        <v>0</v>
      </c>
      <c r="L988" s="64">
        <f t="shared" si="131"/>
        <v>0</v>
      </c>
      <c r="M988" s="64">
        <f t="shared" si="132"/>
        <v>0</v>
      </c>
      <c r="N988" s="65">
        <f t="shared" si="137"/>
        <v>386.5</v>
      </c>
      <c r="O988" s="64">
        <f t="shared" si="136"/>
        <v>0</v>
      </c>
      <c r="P988" s="64">
        <f t="shared" si="133"/>
        <v>0</v>
      </c>
      <c r="Q988" s="65">
        <f t="shared" si="138"/>
        <v>364.49445116469883</v>
      </c>
    </row>
    <row r="989" spans="1:17" s="48" customFormat="1" ht="15" x14ac:dyDescent="0.2">
      <c r="A989" s="44"/>
      <c r="B989" s="45"/>
      <c r="C989" s="46"/>
      <c r="D989" s="46"/>
      <c r="E989" s="47"/>
      <c r="F989" s="47"/>
      <c r="G989" s="47"/>
      <c r="H989" s="47"/>
      <c r="I989" s="47"/>
      <c r="J989" s="53" t="str">
        <f t="shared" si="134"/>
        <v>no</v>
      </c>
      <c r="K989" s="64">
        <f t="shared" si="135"/>
        <v>0</v>
      </c>
      <c r="L989" s="64">
        <f t="shared" si="131"/>
        <v>0</v>
      </c>
      <c r="M989" s="64">
        <f t="shared" si="132"/>
        <v>0</v>
      </c>
      <c r="N989" s="65">
        <f t="shared" si="137"/>
        <v>386.5</v>
      </c>
      <c r="O989" s="64">
        <f t="shared" si="136"/>
        <v>0</v>
      </c>
      <c r="P989" s="64">
        <f t="shared" si="133"/>
        <v>0</v>
      </c>
      <c r="Q989" s="65">
        <f t="shared" si="138"/>
        <v>364.49445116469883</v>
      </c>
    </row>
    <row r="990" spans="1:17" s="48" customFormat="1" ht="15" x14ac:dyDescent="0.2">
      <c r="A990" s="44"/>
      <c r="B990" s="45"/>
      <c r="C990" s="46"/>
      <c r="D990" s="46"/>
      <c r="E990" s="47"/>
      <c r="F990" s="47"/>
      <c r="G990" s="47"/>
      <c r="H990" s="47"/>
      <c r="I990" s="47"/>
      <c r="J990" s="53" t="str">
        <f t="shared" si="134"/>
        <v>no</v>
      </c>
      <c r="K990" s="64">
        <f t="shared" si="135"/>
        <v>0</v>
      </c>
      <c r="L990" s="64">
        <f t="shared" si="131"/>
        <v>0</v>
      </c>
      <c r="M990" s="64">
        <f t="shared" si="132"/>
        <v>0</v>
      </c>
      <c r="N990" s="65">
        <f t="shared" si="137"/>
        <v>386.5</v>
      </c>
      <c r="O990" s="64">
        <f t="shared" si="136"/>
        <v>0</v>
      </c>
      <c r="P990" s="64">
        <f t="shared" si="133"/>
        <v>0</v>
      </c>
      <c r="Q990" s="65">
        <f t="shared" si="138"/>
        <v>364.49445116469883</v>
      </c>
    </row>
    <row r="991" spans="1:17" s="48" customFormat="1" ht="15" x14ac:dyDescent="0.2">
      <c r="A991" s="44"/>
      <c r="B991" s="45"/>
      <c r="C991" s="46"/>
      <c r="D991" s="46"/>
      <c r="E991" s="47"/>
      <c r="F991" s="47"/>
      <c r="G991" s="47"/>
      <c r="H991" s="47"/>
      <c r="I991" s="47"/>
      <c r="J991" s="53" t="str">
        <f t="shared" si="134"/>
        <v>no</v>
      </c>
      <c r="K991" s="64">
        <f t="shared" si="135"/>
        <v>0</v>
      </c>
      <c r="L991" s="64">
        <f t="shared" si="131"/>
        <v>0</v>
      </c>
      <c r="M991" s="64">
        <f t="shared" si="132"/>
        <v>0</v>
      </c>
      <c r="N991" s="65">
        <f t="shared" si="137"/>
        <v>386.5</v>
      </c>
      <c r="O991" s="64">
        <f t="shared" si="136"/>
        <v>0</v>
      </c>
      <c r="P991" s="64">
        <f t="shared" si="133"/>
        <v>0</v>
      </c>
      <c r="Q991" s="65">
        <f t="shared" si="138"/>
        <v>364.49445116469883</v>
      </c>
    </row>
    <row r="992" spans="1:17" s="48" customFormat="1" ht="15" x14ac:dyDescent="0.2">
      <c r="A992" s="44"/>
      <c r="B992" s="45"/>
      <c r="C992" s="46"/>
      <c r="D992" s="46"/>
      <c r="E992" s="47"/>
      <c r="F992" s="47"/>
      <c r="G992" s="47"/>
      <c r="H992" s="47"/>
      <c r="I992" s="47"/>
      <c r="J992" s="53" t="str">
        <f t="shared" si="134"/>
        <v>no</v>
      </c>
      <c r="K992" s="64">
        <f t="shared" si="135"/>
        <v>0</v>
      </c>
      <c r="L992" s="64">
        <f t="shared" si="131"/>
        <v>0</v>
      </c>
      <c r="M992" s="64">
        <f t="shared" si="132"/>
        <v>0</v>
      </c>
      <c r="N992" s="65">
        <f t="shared" si="137"/>
        <v>386.5</v>
      </c>
      <c r="O992" s="64">
        <f t="shared" si="136"/>
        <v>0</v>
      </c>
      <c r="P992" s="64">
        <f t="shared" si="133"/>
        <v>0</v>
      </c>
      <c r="Q992" s="65">
        <f t="shared" si="138"/>
        <v>364.49445116469883</v>
      </c>
    </row>
    <row r="993" spans="1:17" s="48" customFormat="1" ht="15" x14ac:dyDescent="0.2">
      <c r="A993" s="44"/>
      <c r="B993" s="45"/>
      <c r="C993" s="46"/>
      <c r="D993" s="46"/>
      <c r="E993" s="47"/>
      <c r="F993" s="47"/>
      <c r="G993" s="47"/>
      <c r="H993" s="47"/>
      <c r="I993" s="47"/>
      <c r="J993" s="53" t="str">
        <f t="shared" si="134"/>
        <v>no</v>
      </c>
      <c r="K993" s="64">
        <f t="shared" si="135"/>
        <v>0</v>
      </c>
      <c r="L993" s="64">
        <f t="shared" si="131"/>
        <v>0</v>
      </c>
      <c r="M993" s="64">
        <f t="shared" si="132"/>
        <v>0</v>
      </c>
      <c r="N993" s="65">
        <f t="shared" si="137"/>
        <v>386.5</v>
      </c>
      <c r="O993" s="64">
        <f t="shared" si="136"/>
        <v>0</v>
      </c>
      <c r="P993" s="64">
        <f t="shared" si="133"/>
        <v>0</v>
      </c>
      <c r="Q993" s="65">
        <f t="shared" si="138"/>
        <v>364.49445116469883</v>
      </c>
    </row>
    <row r="994" spans="1:17" s="48" customFormat="1" ht="15" x14ac:dyDescent="0.2">
      <c r="A994" s="44"/>
      <c r="B994" s="45"/>
      <c r="C994" s="46"/>
      <c r="D994" s="46"/>
      <c r="E994" s="47"/>
      <c r="F994" s="47"/>
      <c r="G994" s="47"/>
      <c r="H994" s="47"/>
      <c r="I994" s="47"/>
      <c r="J994" s="53" t="str">
        <f t="shared" si="134"/>
        <v>no</v>
      </c>
      <c r="K994" s="64">
        <f t="shared" si="135"/>
        <v>0</v>
      </c>
      <c r="L994" s="64">
        <f t="shared" si="131"/>
        <v>0</v>
      </c>
      <c r="M994" s="64">
        <f t="shared" si="132"/>
        <v>0</v>
      </c>
      <c r="N994" s="65">
        <f t="shared" si="137"/>
        <v>386.5</v>
      </c>
      <c r="O994" s="64">
        <f t="shared" si="136"/>
        <v>0</v>
      </c>
      <c r="P994" s="64">
        <f t="shared" si="133"/>
        <v>0</v>
      </c>
      <c r="Q994" s="65">
        <f t="shared" si="138"/>
        <v>364.49445116469883</v>
      </c>
    </row>
    <row r="995" spans="1:17" s="48" customFormat="1" ht="15" x14ac:dyDescent="0.2">
      <c r="A995" s="44"/>
      <c r="B995" s="45"/>
      <c r="C995" s="46"/>
      <c r="D995" s="46"/>
      <c r="E995" s="47"/>
      <c r="F995" s="47"/>
      <c r="G995" s="47"/>
      <c r="H995" s="47"/>
      <c r="I995" s="47"/>
      <c r="J995" s="53" t="str">
        <f t="shared" si="134"/>
        <v>no</v>
      </c>
      <c r="K995" s="64">
        <f t="shared" si="135"/>
        <v>0</v>
      </c>
      <c r="L995" s="64">
        <f t="shared" si="131"/>
        <v>0</v>
      </c>
      <c r="M995" s="64">
        <f t="shared" si="132"/>
        <v>0</v>
      </c>
      <c r="N995" s="65">
        <f t="shared" si="137"/>
        <v>386.5</v>
      </c>
      <c r="O995" s="64">
        <f t="shared" si="136"/>
        <v>0</v>
      </c>
      <c r="P995" s="64">
        <f t="shared" si="133"/>
        <v>0</v>
      </c>
      <c r="Q995" s="65">
        <f t="shared" si="138"/>
        <v>364.49445116469883</v>
      </c>
    </row>
    <row r="996" spans="1:17" s="48" customFormat="1" ht="15" x14ac:dyDescent="0.2">
      <c r="A996" s="44"/>
      <c r="B996" s="45"/>
      <c r="C996" s="46"/>
      <c r="D996" s="46"/>
      <c r="E996" s="47"/>
      <c r="F996" s="47"/>
      <c r="G996" s="47"/>
      <c r="H996" s="47"/>
      <c r="I996" s="47"/>
      <c r="J996" s="53" t="str">
        <f t="shared" si="134"/>
        <v>no</v>
      </c>
      <c r="K996" s="64">
        <f t="shared" si="135"/>
        <v>0</v>
      </c>
      <c r="L996" s="64">
        <f t="shared" si="131"/>
        <v>0</v>
      </c>
      <c r="M996" s="64">
        <f t="shared" si="132"/>
        <v>0</v>
      </c>
      <c r="N996" s="65">
        <f t="shared" si="137"/>
        <v>386.5</v>
      </c>
      <c r="O996" s="64">
        <f t="shared" si="136"/>
        <v>0</v>
      </c>
      <c r="P996" s="64">
        <f t="shared" si="133"/>
        <v>0</v>
      </c>
      <c r="Q996" s="65">
        <f t="shared" si="138"/>
        <v>364.49445116469883</v>
      </c>
    </row>
    <row r="997" spans="1:17" s="48" customFormat="1" ht="15" x14ac:dyDescent="0.2">
      <c r="A997" s="44"/>
      <c r="B997" s="45"/>
      <c r="C997" s="46"/>
      <c r="D997" s="46"/>
      <c r="E997" s="47"/>
      <c r="F997" s="47"/>
      <c r="G997" s="47"/>
      <c r="H997" s="47"/>
      <c r="I997" s="47"/>
      <c r="J997" s="53" t="str">
        <f t="shared" si="134"/>
        <v>no</v>
      </c>
      <c r="K997" s="64">
        <f t="shared" si="135"/>
        <v>0</v>
      </c>
      <c r="L997" s="64">
        <f t="shared" si="131"/>
        <v>0</v>
      </c>
      <c r="M997" s="64">
        <f t="shared" si="132"/>
        <v>0</v>
      </c>
      <c r="N997" s="65">
        <f t="shared" si="137"/>
        <v>386.5</v>
      </c>
      <c r="O997" s="64">
        <f t="shared" si="136"/>
        <v>0</v>
      </c>
      <c r="P997" s="64">
        <f t="shared" si="133"/>
        <v>0</v>
      </c>
      <c r="Q997" s="65">
        <f t="shared" si="138"/>
        <v>364.49445116469883</v>
      </c>
    </row>
    <row r="998" spans="1:17" s="48" customFormat="1" ht="15" x14ac:dyDescent="0.2">
      <c r="A998" s="44"/>
      <c r="B998" s="45"/>
      <c r="C998" s="46"/>
      <c r="D998" s="46"/>
      <c r="E998" s="47"/>
      <c r="F998" s="47"/>
      <c r="G998" s="47"/>
      <c r="H998" s="47"/>
      <c r="I998" s="47"/>
      <c r="J998" s="53" t="str">
        <f t="shared" si="134"/>
        <v>no</v>
      </c>
      <c r="K998" s="64">
        <f t="shared" si="135"/>
        <v>0</v>
      </c>
      <c r="L998" s="64">
        <f t="shared" si="131"/>
        <v>0</v>
      </c>
      <c r="M998" s="64">
        <f t="shared" si="132"/>
        <v>0</v>
      </c>
      <c r="N998" s="65">
        <f t="shared" si="137"/>
        <v>386.5</v>
      </c>
      <c r="O998" s="64">
        <f t="shared" si="136"/>
        <v>0</v>
      </c>
      <c r="P998" s="64">
        <f t="shared" si="133"/>
        <v>0</v>
      </c>
      <c r="Q998" s="65">
        <f t="shared" si="138"/>
        <v>364.49445116469883</v>
      </c>
    </row>
    <row r="999" spans="1:17" s="48" customFormat="1" ht="15" x14ac:dyDescent="0.2">
      <c r="A999" s="44"/>
      <c r="B999" s="45"/>
      <c r="C999" s="46"/>
      <c r="D999" s="46"/>
      <c r="E999" s="47"/>
      <c r="F999" s="47"/>
      <c r="G999" s="47"/>
      <c r="H999" s="47"/>
      <c r="I999" s="47"/>
      <c r="J999" s="53" t="str">
        <f t="shared" si="134"/>
        <v>no</v>
      </c>
      <c r="K999" s="64">
        <f t="shared" si="135"/>
        <v>0</v>
      </c>
      <c r="L999" s="64">
        <f t="shared" si="131"/>
        <v>0</v>
      </c>
      <c r="M999" s="64">
        <f t="shared" si="132"/>
        <v>0</v>
      </c>
      <c r="N999" s="65">
        <f t="shared" si="137"/>
        <v>386.5</v>
      </c>
      <c r="O999" s="64">
        <f t="shared" si="136"/>
        <v>0</v>
      </c>
      <c r="P999" s="64">
        <f t="shared" si="133"/>
        <v>0</v>
      </c>
      <c r="Q999" s="65">
        <f t="shared" si="138"/>
        <v>364.49445116469883</v>
      </c>
    </row>
    <row r="1000" spans="1:17" s="48" customFormat="1" ht="15" x14ac:dyDescent="0.2">
      <c r="A1000" s="44"/>
      <c r="B1000" s="45"/>
      <c r="C1000" s="46"/>
      <c r="D1000" s="46"/>
      <c r="E1000" s="47"/>
      <c r="F1000" s="47"/>
      <c r="G1000" s="47"/>
      <c r="H1000" s="47"/>
      <c r="I1000" s="47"/>
      <c r="J1000" s="53" t="str">
        <f t="shared" si="134"/>
        <v>no</v>
      </c>
      <c r="K1000" s="64">
        <f t="shared" si="135"/>
        <v>0</v>
      </c>
      <c r="L1000" s="64">
        <f t="shared" si="131"/>
        <v>0</v>
      </c>
      <c r="M1000" s="64">
        <f t="shared" si="132"/>
        <v>0</v>
      </c>
      <c r="N1000" s="65">
        <f t="shared" si="137"/>
        <v>386.5</v>
      </c>
      <c r="O1000" s="64">
        <f t="shared" si="136"/>
        <v>0</v>
      </c>
      <c r="P1000" s="64">
        <f t="shared" si="133"/>
        <v>0</v>
      </c>
      <c r="Q1000" s="65">
        <f t="shared" si="138"/>
        <v>364.49445116469883</v>
      </c>
    </row>
    <row r="1001" spans="1:17" s="48" customFormat="1" ht="15" x14ac:dyDescent="0.2">
      <c r="A1001" s="44"/>
      <c r="B1001" s="45"/>
      <c r="C1001" s="46"/>
      <c r="D1001" s="46"/>
      <c r="E1001" s="47"/>
      <c r="F1001" s="47"/>
      <c r="G1001" s="47"/>
      <c r="H1001" s="47"/>
      <c r="I1001" s="47"/>
      <c r="J1001" s="53" t="str">
        <f t="shared" si="134"/>
        <v>no</v>
      </c>
      <c r="K1001" s="64">
        <f t="shared" si="135"/>
        <v>0</v>
      </c>
      <c r="L1001" s="64">
        <f t="shared" si="131"/>
        <v>0</v>
      </c>
      <c r="M1001" s="64">
        <f t="shared" si="132"/>
        <v>0</v>
      </c>
      <c r="N1001" s="65">
        <f t="shared" si="137"/>
        <v>386.5</v>
      </c>
      <c r="O1001" s="64">
        <f t="shared" si="136"/>
        <v>0</v>
      </c>
      <c r="P1001" s="64">
        <f t="shared" si="133"/>
        <v>0</v>
      </c>
      <c r="Q1001" s="65">
        <f t="shared" si="138"/>
        <v>364.49445116469883</v>
      </c>
    </row>
    <row r="1002" spans="1:17" s="48" customFormat="1" ht="15" x14ac:dyDescent="0.2">
      <c r="A1002" s="44"/>
      <c r="B1002" s="45"/>
      <c r="C1002" s="46"/>
      <c r="D1002" s="46"/>
      <c r="E1002" s="47"/>
      <c r="F1002" s="47"/>
      <c r="G1002" s="47"/>
      <c r="H1002" s="47"/>
      <c r="I1002" s="47"/>
      <c r="J1002" s="53" t="str">
        <f t="shared" si="134"/>
        <v>no</v>
      </c>
      <c r="K1002" s="64">
        <f t="shared" si="135"/>
        <v>0</v>
      </c>
      <c r="L1002" s="64">
        <f t="shared" si="131"/>
        <v>0</v>
      </c>
      <c r="M1002" s="64">
        <f t="shared" si="132"/>
        <v>0</v>
      </c>
      <c r="N1002" s="65">
        <f t="shared" si="137"/>
        <v>386.5</v>
      </c>
      <c r="O1002" s="64">
        <f t="shared" si="136"/>
        <v>0</v>
      </c>
      <c r="P1002" s="64">
        <f t="shared" si="133"/>
        <v>0</v>
      </c>
      <c r="Q1002" s="65">
        <f t="shared" si="138"/>
        <v>364.49445116469883</v>
      </c>
    </row>
    <row r="1003" spans="1:17" s="48" customFormat="1" ht="15" x14ac:dyDescent="0.2">
      <c r="A1003" s="44"/>
      <c r="B1003" s="45"/>
      <c r="C1003" s="46"/>
      <c r="D1003" s="46"/>
      <c r="E1003" s="47"/>
      <c r="F1003" s="47"/>
      <c r="G1003" s="47"/>
      <c r="H1003" s="47"/>
      <c r="I1003" s="47"/>
      <c r="J1003" s="53" t="str">
        <f t="shared" si="134"/>
        <v>no</v>
      </c>
      <c r="K1003" s="64">
        <f t="shared" si="135"/>
        <v>0</v>
      </c>
      <c r="L1003" s="64">
        <f t="shared" si="131"/>
        <v>0</v>
      </c>
      <c r="M1003" s="64">
        <f t="shared" si="132"/>
        <v>0</v>
      </c>
      <c r="N1003" s="65">
        <f t="shared" si="137"/>
        <v>386.5</v>
      </c>
      <c r="O1003" s="64">
        <f t="shared" si="136"/>
        <v>0</v>
      </c>
      <c r="P1003" s="64">
        <f t="shared" si="133"/>
        <v>0</v>
      </c>
      <c r="Q1003" s="65">
        <f t="shared" si="138"/>
        <v>364.49445116469883</v>
      </c>
    </row>
    <row r="1004" spans="1:17" s="48" customFormat="1" ht="15" x14ac:dyDescent="0.2">
      <c r="A1004" s="44"/>
      <c r="B1004" s="45"/>
      <c r="C1004" s="46"/>
      <c r="D1004" s="46"/>
      <c r="E1004" s="47"/>
      <c r="F1004" s="47"/>
      <c r="G1004" s="47"/>
      <c r="H1004" s="47"/>
      <c r="I1004" s="47"/>
      <c r="J1004" s="53" t="str">
        <f t="shared" si="134"/>
        <v>no</v>
      </c>
      <c r="K1004" s="64">
        <f t="shared" si="135"/>
        <v>0</v>
      </c>
      <c r="L1004" s="64">
        <f t="shared" si="131"/>
        <v>0</v>
      </c>
      <c r="M1004" s="64">
        <f t="shared" si="132"/>
        <v>0</v>
      </c>
      <c r="N1004" s="65">
        <f t="shared" si="137"/>
        <v>386.5</v>
      </c>
      <c r="O1004" s="64">
        <f t="shared" si="136"/>
        <v>0</v>
      </c>
      <c r="P1004" s="64">
        <f t="shared" si="133"/>
        <v>0</v>
      </c>
      <c r="Q1004" s="65">
        <f t="shared" si="138"/>
        <v>364.49445116469883</v>
      </c>
    </row>
    <row r="1005" spans="1:17" s="48" customFormat="1" ht="15" x14ac:dyDescent="0.2">
      <c r="A1005" s="44"/>
      <c r="B1005" s="45"/>
      <c r="C1005" s="46"/>
      <c r="D1005" s="46"/>
      <c r="E1005" s="47"/>
      <c r="F1005" s="47"/>
      <c r="G1005" s="47"/>
      <c r="H1005" s="47"/>
      <c r="I1005" s="47"/>
      <c r="J1005" s="53" t="str">
        <f t="shared" si="134"/>
        <v>no</v>
      </c>
      <c r="K1005" s="64">
        <f t="shared" si="135"/>
        <v>0</v>
      </c>
      <c r="L1005" s="64">
        <f t="shared" si="131"/>
        <v>0</v>
      </c>
      <c r="M1005" s="64">
        <f t="shared" si="132"/>
        <v>0</v>
      </c>
      <c r="N1005" s="65">
        <f t="shared" si="137"/>
        <v>386.5</v>
      </c>
      <c r="O1005" s="64">
        <f t="shared" si="136"/>
        <v>0</v>
      </c>
      <c r="P1005" s="64">
        <f t="shared" si="133"/>
        <v>0</v>
      </c>
      <c r="Q1005" s="65">
        <f t="shared" si="138"/>
        <v>364.49445116469883</v>
      </c>
    </row>
    <row r="1006" spans="1:17" s="48" customFormat="1" ht="15" x14ac:dyDescent="0.2">
      <c r="A1006" s="44"/>
      <c r="B1006" s="45"/>
      <c r="C1006" s="46"/>
      <c r="D1006" s="46"/>
      <c r="E1006" s="47"/>
      <c r="F1006" s="47"/>
      <c r="G1006" s="47"/>
      <c r="H1006" s="47"/>
      <c r="I1006" s="47"/>
      <c r="J1006" s="53" t="str">
        <f t="shared" si="134"/>
        <v>no</v>
      </c>
      <c r="K1006" s="64">
        <f t="shared" si="135"/>
        <v>0</v>
      </c>
      <c r="L1006" s="64">
        <f t="shared" si="131"/>
        <v>0</v>
      </c>
      <c r="M1006" s="64">
        <f t="shared" si="132"/>
        <v>0</v>
      </c>
      <c r="N1006" s="65">
        <f t="shared" si="137"/>
        <v>386.5</v>
      </c>
      <c r="O1006" s="64">
        <f t="shared" si="136"/>
        <v>0</v>
      </c>
      <c r="P1006" s="64">
        <f t="shared" si="133"/>
        <v>0</v>
      </c>
      <c r="Q1006" s="65">
        <f t="shared" si="138"/>
        <v>364.49445116469883</v>
      </c>
    </row>
    <row r="1007" spans="1:17" s="48" customFormat="1" ht="15" x14ac:dyDescent="0.2">
      <c r="A1007" s="44"/>
      <c r="B1007" s="45"/>
      <c r="C1007" s="46"/>
      <c r="D1007" s="46"/>
      <c r="E1007" s="47"/>
      <c r="F1007" s="47"/>
      <c r="G1007" s="47"/>
      <c r="H1007" s="47"/>
      <c r="I1007" s="47"/>
      <c r="J1007" s="53" t="str">
        <f t="shared" si="134"/>
        <v>no</v>
      </c>
      <c r="K1007" s="64">
        <f t="shared" si="135"/>
        <v>0</v>
      </c>
      <c r="L1007" s="64">
        <f t="shared" si="131"/>
        <v>0</v>
      </c>
      <c r="M1007" s="64">
        <f t="shared" si="132"/>
        <v>0</v>
      </c>
      <c r="N1007" s="65">
        <f t="shared" si="137"/>
        <v>386.5</v>
      </c>
      <c r="O1007" s="64">
        <f t="shared" si="136"/>
        <v>0</v>
      </c>
      <c r="P1007" s="64">
        <f t="shared" si="133"/>
        <v>0</v>
      </c>
      <c r="Q1007" s="65">
        <f t="shared" si="138"/>
        <v>364.49445116469883</v>
      </c>
    </row>
    <row r="1008" spans="1:17" s="48" customFormat="1" ht="15" x14ac:dyDescent="0.2">
      <c r="A1008" s="44"/>
      <c r="B1008" s="45"/>
      <c r="C1008" s="46"/>
      <c r="D1008" s="46"/>
      <c r="E1008" s="47"/>
      <c r="F1008" s="47"/>
      <c r="G1008" s="47"/>
      <c r="H1008" s="47"/>
      <c r="I1008" s="47"/>
      <c r="J1008" s="53" t="str">
        <f t="shared" si="134"/>
        <v>no</v>
      </c>
      <c r="K1008" s="64">
        <f t="shared" si="135"/>
        <v>0</v>
      </c>
      <c r="L1008" s="64">
        <f t="shared" si="131"/>
        <v>0</v>
      </c>
      <c r="M1008" s="64">
        <f t="shared" si="132"/>
        <v>0</v>
      </c>
      <c r="N1008" s="65">
        <f t="shared" si="137"/>
        <v>386.5</v>
      </c>
      <c r="O1008" s="64">
        <f t="shared" si="136"/>
        <v>0</v>
      </c>
      <c r="P1008" s="64">
        <f t="shared" si="133"/>
        <v>0</v>
      </c>
      <c r="Q1008" s="65">
        <f t="shared" si="138"/>
        <v>364.49445116469883</v>
      </c>
    </row>
    <row r="1009" spans="1:17" s="48" customFormat="1" ht="15" x14ac:dyDescent="0.2">
      <c r="A1009" s="44"/>
      <c r="B1009" s="45"/>
      <c r="C1009" s="46"/>
      <c r="D1009" s="46"/>
      <c r="E1009" s="47"/>
      <c r="F1009" s="47"/>
      <c r="G1009" s="47"/>
      <c r="H1009" s="47"/>
      <c r="I1009" s="47"/>
      <c r="J1009" s="53" t="str">
        <f t="shared" si="134"/>
        <v>no</v>
      </c>
      <c r="K1009" s="64">
        <f t="shared" si="135"/>
        <v>0</v>
      </c>
      <c r="L1009" s="64">
        <f t="shared" si="131"/>
        <v>0</v>
      </c>
      <c r="M1009" s="64">
        <f t="shared" si="132"/>
        <v>0</v>
      </c>
      <c r="N1009" s="65">
        <f t="shared" si="137"/>
        <v>386.5</v>
      </c>
      <c r="O1009" s="64">
        <f t="shared" si="136"/>
        <v>0</v>
      </c>
      <c r="P1009" s="64">
        <f t="shared" si="133"/>
        <v>0</v>
      </c>
      <c r="Q1009" s="65">
        <f t="shared" si="138"/>
        <v>364.49445116469883</v>
      </c>
    </row>
    <row r="1010" spans="1:17" s="48" customFormat="1" ht="15" x14ac:dyDescent="0.2">
      <c r="A1010" s="44"/>
      <c r="B1010" s="45"/>
      <c r="C1010" s="46"/>
      <c r="D1010" s="46"/>
      <c r="E1010" s="47"/>
      <c r="F1010" s="47"/>
      <c r="G1010" s="47"/>
      <c r="H1010" s="47"/>
      <c r="I1010" s="47"/>
      <c r="J1010" s="53" t="str">
        <f t="shared" si="134"/>
        <v>no</v>
      </c>
      <c r="K1010" s="64">
        <f t="shared" si="135"/>
        <v>0</v>
      </c>
      <c r="L1010" s="64">
        <f t="shared" si="131"/>
        <v>0</v>
      </c>
      <c r="M1010" s="64">
        <f t="shared" si="132"/>
        <v>0</v>
      </c>
      <c r="N1010" s="65">
        <f t="shared" si="137"/>
        <v>386.5</v>
      </c>
      <c r="O1010" s="64">
        <f t="shared" si="136"/>
        <v>0</v>
      </c>
      <c r="P1010" s="64">
        <f t="shared" si="133"/>
        <v>0</v>
      </c>
      <c r="Q1010" s="65">
        <f t="shared" si="138"/>
        <v>364.49445116469883</v>
      </c>
    </row>
    <row r="1011" spans="1:17" s="48" customFormat="1" ht="15" x14ac:dyDescent="0.2">
      <c r="A1011" s="44"/>
      <c r="B1011" s="45"/>
      <c r="C1011" s="46"/>
      <c r="D1011" s="46"/>
      <c r="E1011" s="47"/>
      <c r="F1011" s="47"/>
      <c r="G1011" s="47"/>
      <c r="H1011" s="47"/>
      <c r="I1011" s="47"/>
      <c r="J1011" s="53" t="str">
        <f t="shared" ref="J1011:J1014" si="139">IF(ISBLANK(G1011),"no",IF($I1011="NR","no",IF($D1011="0-0 at half time","no",IF($G1011&lt;=$C$8,"yes","no"))))</f>
        <v>no</v>
      </c>
      <c r="K1011" s="64">
        <f t="shared" si="135"/>
        <v>0</v>
      </c>
      <c r="L1011" s="64">
        <f t="shared" si="131"/>
        <v>0</v>
      </c>
      <c r="M1011" s="64">
        <f t="shared" si="132"/>
        <v>0</v>
      </c>
      <c r="N1011" s="65">
        <f t="shared" si="137"/>
        <v>386.5</v>
      </c>
      <c r="O1011" s="64">
        <f t="shared" si="136"/>
        <v>0</v>
      </c>
      <c r="P1011" s="64">
        <f t="shared" si="133"/>
        <v>0</v>
      </c>
      <c r="Q1011" s="65">
        <f t="shared" si="138"/>
        <v>364.49445116469883</v>
      </c>
    </row>
    <row r="1012" spans="1:17" s="48" customFormat="1" ht="15" x14ac:dyDescent="0.2">
      <c r="A1012" s="44"/>
      <c r="B1012" s="45"/>
      <c r="C1012" s="46"/>
      <c r="D1012" s="46"/>
      <c r="E1012" s="47"/>
      <c r="F1012" s="47"/>
      <c r="G1012" s="47"/>
      <c r="H1012" s="47"/>
      <c r="I1012" s="47"/>
      <c r="J1012" s="53" t="str">
        <f t="shared" si="139"/>
        <v>no</v>
      </c>
      <c r="K1012" s="64">
        <f t="shared" si="135"/>
        <v>0</v>
      </c>
      <c r="L1012" s="64">
        <f t="shared" si="131"/>
        <v>0</v>
      </c>
      <c r="M1012" s="64">
        <f t="shared" si="132"/>
        <v>0</v>
      </c>
      <c r="N1012" s="65">
        <f t="shared" si="137"/>
        <v>386.5</v>
      </c>
      <c r="O1012" s="64">
        <f t="shared" si="136"/>
        <v>0</v>
      </c>
      <c r="P1012" s="64">
        <f t="shared" si="133"/>
        <v>0</v>
      </c>
      <c r="Q1012" s="65">
        <f t="shared" si="138"/>
        <v>364.49445116469883</v>
      </c>
    </row>
    <row r="1013" spans="1:17" s="48" customFormat="1" ht="15" x14ac:dyDescent="0.2">
      <c r="A1013" s="44"/>
      <c r="B1013" s="45"/>
      <c r="C1013" s="46"/>
      <c r="D1013" s="46"/>
      <c r="E1013" s="47"/>
      <c r="F1013" s="47"/>
      <c r="G1013" s="47"/>
      <c r="H1013" s="47"/>
      <c r="I1013" s="47"/>
      <c r="J1013" s="53" t="str">
        <f t="shared" si="139"/>
        <v>no</v>
      </c>
      <c r="K1013" s="64">
        <f t="shared" si="135"/>
        <v>0</v>
      </c>
      <c r="L1013" s="64">
        <f t="shared" si="131"/>
        <v>0</v>
      </c>
      <c r="M1013" s="64">
        <f t="shared" si="132"/>
        <v>0</v>
      </c>
      <c r="N1013" s="65">
        <f t="shared" si="137"/>
        <v>386.5</v>
      </c>
      <c r="O1013" s="64">
        <f t="shared" si="136"/>
        <v>0</v>
      </c>
      <c r="P1013" s="64">
        <f t="shared" si="133"/>
        <v>0</v>
      </c>
      <c r="Q1013" s="65">
        <f t="shared" si="138"/>
        <v>364.49445116469883</v>
      </c>
    </row>
    <row r="1014" spans="1:17" s="48" customFormat="1" ht="15" x14ac:dyDescent="0.2">
      <c r="A1014" s="44"/>
      <c r="B1014" s="45"/>
      <c r="C1014" s="46"/>
      <c r="D1014" s="46"/>
      <c r="E1014" s="47"/>
      <c r="F1014" s="47"/>
      <c r="G1014" s="47"/>
      <c r="H1014" s="47"/>
      <c r="I1014" s="47"/>
      <c r="J1014" s="53" t="str">
        <f t="shared" si="139"/>
        <v>no</v>
      </c>
      <c r="K1014" s="64">
        <f t="shared" si="135"/>
        <v>0</v>
      </c>
      <c r="L1014" s="64">
        <f t="shared" si="131"/>
        <v>0</v>
      </c>
      <c r="M1014" s="64">
        <f t="shared" si="132"/>
        <v>0</v>
      </c>
      <c r="N1014" s="65">
        <f t="shared" si="137"/>
        <v>386.5</v>
      </c>
      <c r="O1014" s="64">
        <f t="shared" si="136"/>
        <v>0</v>
      </c>
      <c r="P1014" s="64">
        <f t="shared" si="133"/>
        <v>0</v>
      </c>
      <c r="Q1014" s="65">
        <f t="shared" si="138"/>
        <v>364.49445116469883</v>
      </c>
    </row>
    <row r="1015" spans="1:17" s="48" customFormat="1" ht="15" x14ac:dyDescent="0.2">
      <c r="A1015" s="44"/>
      <c r="B1015" s="45"/>
      <c r="C1015" s="46"/>
      <c r="D1015" s="46"/>
      <c r="E1015" s="47"/>
      <c r="F1015" s="47"/>
      <c r="G1015" s="47"/>
      <c r="H1015" s="47"/>
      <c r="I1015" s="47"/>
      <c r="J1015" s="53"/>
      <c r="K1015" s="64"/>
      <c r="L1015" s="64"/>
      <c r="M1015" s="64"/>
      <c r="N1015" s="65"/>
      <c r="O1015" s="64"/>
      <c r="P1015" s="64"/>
      <c r="Q1015" s="65"/>
    </row>
    <row r="1016" spans="1:17" s="48" customFormat="1" ht="15" x14ac:dyDescent="0.2">
      <c r="A1016" s="44"/>
      <c r="B1016" s="45"/>
      <c r="C1016" s="46"/>
      <c r="D1016" s="46"/>
      <c r="E1016" s="47"/>
      <c r="F1016" s="47"/>
      <c r="G1016" s="47"/>
      <c r="H1016" s="47"/>
      <c r="I1016" s="47"/>
      <c r="J1016" s="53"/>
      <c r="K1016" s="64"/>
      <c r="L1016" s="64"/>
      <c r="M1016" s="64"/>
      <c r="N1016" s="65"/>
      <c r="O1016" s="64"/>
      <c r="P1016" s="64"/>
      <c r="Q1016" s="65"/>
    </row>
    <row r="1017" spans="1:17" s="48" customFormat="1" ht="15" x14ac:dyDescent="0.2">
      <c r="A1017" s="44"/>
      <c r="B1017" s="45"/>
      <c r="C1017" s="46"/>
      <c r="D1017" s="46"/>
      <c r="E1017" s="47"/>
      <c r="F1017" s="47"/>
      <c r="G1017" s="47"/>
      <c r="H1017" s="47"/>
      <c r="I1017" s="47"/>
      <c r="J1017" s="53"/>
      <c r="K1017" s="64"/>
      <c r="L1017" s="64"/>
      <c r="M1017" s="64"/>
      <c r="N1017" s="65"/>
      <c r="O1017" s="64"/>
      <c r="P1017" s="64"/>
      <c r="Q1017" s="65"/>
    </row>
    <row r="1018" spans="1:17" s="48" customFormat="1" ht="15" x14ac:dyDescent="0.2">
      <c r="A1018" s="44"/>
      <c r="B1018" s="45"/>
      <c r="C1018" s="46"/>
      <c r="D1018" s="46"/>
      <c r="E1018" s="47"/>
      <c r="F1018" s="47"/>
      <c r="G1018" s="47"/>
      <c r="H1018" s="47"/>
      <c r="I1018" s="47"/>
      <c r="J1018" s="53"/>
      <c r="K1018" s="64"/>
      <c r="L1018" s="64"/>
      <c r="M1018" s="64"/>
      <c r="N1018" s="65"/>
      <c r="O1018" s="64"/>
      <c r="P1018" s="64"/>
      <c r="Q1018" s="65"/>
    </row>
    <row r="1019" spans="1:17" s="48" customFormat="1" ht="15" x14ac:dyDescent="0.2">
      <c r="A1019" s="44"/>
      <c r="B1019" s="45"/>
      <c r="C1019" s="46"/>
      <c r="D1019" s="46"/>
      <c r="E1019" s="47"/>
      <c r="F1019" s="47"/>
      <c r="G1019" s="47"/>
      <c r="H1019" s="47"/>
      <c r="I1019" s="47"/>
      <c r="J1019" s="53"/>
      <c r="K1019" s="64"/>
      <c r="L1019" s="64"/>
      <c r="M1019" s="64"/>
      <c r="N1019" s="65"/>
      <c r="O1019" s="64"/>
      <c r="P1019" s="64"/>
      <c r="Q1019" s="65"/>
    </row>
    <row r="1020" spans="1:17" s="48" customFormat="1" ht="15" x14ac:dyDescent="0.2">
      <c r="A1020" s="44"/>
      <c r="B1020" s="45"/>
      <c r="C1020" s="46"/>
      <c r="D1020" s="46"/>
      <c r="E1020" s="47"/>
      <c r="F1020" s="47"/>
      <c r="G1020" s="47"/>
      <c r="H1020" s="47"/>
      <c r="I1020" s="47"/>
      <c r="J1020" s="53"/>
      <c r="K1020" s="64"/>
      <c r="L1020" s="64"/>
      <c r="M1020" s="64"/>
      <c r="N1020" s="65"/>
      <c r="O1020" s="64"/>
      <c r="P1020" s="64"/>
      <c r="Q1020" s="65"/>
    </row>
    <row r="1021" spans="1:17" s="48" customFormat="1" ht="15" x14ac:dyDescent="0.2">
      <c r="A1021" s="44"/>
      <c r="B1021" s="45"/>
      <c r="C1021" s="46"/>
      <c r="D1021" s="46"/>
      <c r="E1021" s="47"/>
      <c r="F1021" s="47"/>
      <c r="G1021" s="47"/>
      <c r="H1021" s="47"/>
      <c r="I1021" s="47"/>
      <c r="J1021" s="53"/>
      <c r="K1021" s="64"/>
      <c r="L1021" s="64"/>
      <c r="M1021" s="64"/>
      <c r="N1021" s="65"/>
      <c r="O1021" s="64"/>
      <c r="P1021" s="64"/>
      <c r="Q1021" s="65"/>
    </row>
    <row r="1022" spans="1:17" s="48" customFormat="1" ht="15" x14ac:dyDescent="0.2">
      <c r="A1022" s="44"/>
      <c r="B1022" s="45"/>
      <c r="C1022" s="46"/>
      <c r="D1022" s="46"/>
      <c r="E1022" s="47"/>
      <c r="F1022" s="47"/>
      <c r="G1022" s="47"/>
      <c r="H1022" s="47"/>
      <c r="I1022" s="47"/>
      <c r="J1022" s="53"/>
      <c r="K1022" s="64"/>
      <c r="L1022" s="64"/>
      <c r="M1022" s="64"/>
      <c r="N1022" s="65"/>
      <c r="O1022" s="64"/>
      <c r="P1022" s="64"/>
      <c r="Q1022" s="65"/>
    </row>
    <row r="1023" spans="1:17" s="48" customFormat="1" ht="15" x14ac:dyDescent="0.2">
      <c r="A1023" s="44"/>
      <c r="B1023" s="45"/>
      <c r="C1023" s="46"/>
      <c r="D1023" s="46"/>
      <c r="E1023" s="47"/>
      <c r="F1023" s="47"/>
      <c r="G1023" s="47"/>
      <c r="H1023" s="47"/>
      <c r="I1023" s="47"/>
      <c r="J1023" s="53"/>
      <c r="K1023" s="64"/>
      <c r="L1023" s="64"/>
      <c r="M1023" s="64"/>
      <c r="N1023" s="65"/>
      <c r="O1023" s="64"/>
      <c r="P1023" s="64"/>
      <c r="Q1023" s="65"/>
    </row>
    <row r="1024" spans="1:17" s="48" customFormat="1" ht="15" x14ac:dyDescent="0.2">
      <c r="A1024" s="44"/>
      <c r="B1024" s="45"/>
      <c r="C1024" s="46"/>
      <c r="D1024" s="46"/>
      <c r="E1024" s="47"/>
      <c r="F1024" s="47"/>
      <c r="G1024" s="47"/>
      <c r="H1024" s="47"/>
      <c r="I1024" s="47"/>
      <c r="J1024" s="53"/>
      <c r="K1024" s="64"/>
      <c r="L1024" s="64"/>
      <c r="M1024" s="64"/>
      <c r="N1024" s="65"/>
      <c r="O1024" s="64"/>
      <c r="P1024" s="64"/>
      <c r="Q1024" s="65"/>
    </row>
    <row r="1025" spans="1:17" s="48" customFormat="1" ht="15" x14ac:dyDescent="0.2">
      <c r="A1025" s="44"/>
      <c r="B1025" s="45"/>
      <c r="C1025" s="46"/>
      <c r="D1025" s="46"/>
      <c r="E1025" s="47"/>
      <c r="F1025" s="47"/>
      <c r="G1025" s="47"/>
      <c r="H1025" s="47"/>
      <c r="I1025" s="47"/>
      <c r="J1025" s="53"/>
      <c r="K1025" s="64"/>
      <c r="L1025" s="64"/>
      <c r="M1025" s="64"/>
      <c r="N1025" s="65"/>
      <c r="O1025" s="64"/>
      <c r="P1025" s="64"/>
      <c r="Q1025" s="65"/>
    </row>
    <row r="1026" spans="1:17" s="48" customFormat="1" ht="15" x14ac:dyDescent="0.2">
      <c r="A1026" s="44"/>
      <c r="B1026" s="45"/>
      <c r="C1026" s="46"/>
      <c r="D1026" s="46"/>
      <c r="E1026" s="47"/>
      <c r="F1026" s="47"/>
      <c r="G1026" s="47"/>
      <c r="H1026" s="47"/>
      <c r="I1026" s="47"/>
      <c r="J1026" s="53"/>
      <c r="K1026" s="64"/>
      <c r="L1026" s="64"/>
      <c r="M1026" s="64"/>
      <c r="N1026" s="65"/>
      <c r="O1026" s="64"/>
      <c r="P1026" s="64"/>
      <c r="Q1026" s="65"/>
    </row>
    <row r="1027" spans="1:17" s="48" customFormat="1" ht="15" x14ac:dyDescent="0.2">
      <c r="A1027" s="44"/>
      <c r="B1027" s="45"/>
      <c r="C1027" s="46"/>
      <c r="D1027" s="46"/>
      <c r="E1027" s="47"/>
      <c r="F1027" s="47"/>
      <c r="G1027" s="47"/>
      <c r="H1027" s="47"/>
      <c r="I1027" s="47"/>
      <c r="J1027" s="53"/>
      <c r="K1027" s="64"/>
      <c r="L1027" s="64"/>
      <c r="M1027" s="64"/>
      <c r="N1027" s="65"/>
      <c r="O1027" s="64"/>
      <c r="P1027" s="64"/>
      <c r="Q1027" s="65"/>
    </row>
    <row r="1028" spans="1:17" s="48" customFormat="1" ht="15" x14ac:dyDescent="0.2">
      <c r="A1028" s="44"/>
      <c r="B1028" s="45"/>
      <c r="C1028" s="46"/>
      <c r="D1028" s="46"/>
      <c r="E1028" s="47"/>
      <c r="F1028" s="47"/>
      <c r="G1028" s="47"/>
      <c r="H1028" s="47"/>
      <c r="I1028" s="47"/>
      <c r="J1028" s="53"/>
      <c r="K1028" s="64"/>
      <c r="L1028" s="64"/>
      <c r="M1028" s="64"/>
      <c r="N1028" s="65"/>
      <c r="O1028" s="64"/>
      <c r="P1028" s="64"/>
      <c r="Q1028" s="65"/>
    </row>
    <row r="1029" spans="1:17" s="48" customFormat="1" ht="15" x14ac:dyDescent="0.2">
      <c r="A1029" s="44"/>
      <c r="B1029" s="45"/>
      <c r="C1029" s="46"/>
      <c r="D1029" s="46"/>
      <c r="E1029" s="47"/>
      <c r="F1029" s="47"/>
      <c r="G1029" s="47"/>
      <c r="H1029" s="47"/>
      <c r="I1029" s="47"/>
      <c r="J1029" s="53"/>
      <c r="K1029" s="64"/>
      <c r="L1029" s="64"/>
      <c r="M1029" s="64"/>
      <c r="N1029" s="65"/>
      <c r="O1029" s="64"/>
      <c r="P1029" s="64"/>
      <c r="Q1029" s="65"/>
    </row>
    <row r="1030" spans="1:17" s="48" customFormat="1" ht="15" x14ac:dyDescent="0.2">
      <c r="A1030" s="44"/>
      <c r="B1030" s="45"/>
      <c r="C1030" s="46"/>
      <c r="D1030" s="46"/>
      <c r="E1030" s="47"/>
      <c r="F1030" s="47"/>
      <c r="G1030" s="47"/>
      <c r="H1030" s="47"/>
      <c r="I1030" s="47"/>
      <c r="J1030" s="53"/>
      <c r="K1030" s="64"/>
      <c r="L1030" s="64"/>
      <c r="M1030" s="64"/>
      <c r="N1030" s="65"/>
      <c r="O1030" s="64"/>
      <c r="P1030" s="64"/>
      <c r="Q1030" s="65"/>
    </row>
    <row r="1031" spans="1:17" s="48" customFormat="1" ht="15" x14ac:dyDescent="0.2">
      <c r="A1031" s="44"/>
      <c r="B1031" s="45"/>
      <c r="C1031" s="46"/>
      <c r="D1031" s="46"/>
      <c r="E1031" s="47"/>
      <c r="F1031" s="47"/>
      <c r="G1031" s="47"/>
      <c r="H1031" s="47"/>
      <c r="I1031" s="47"/>
      <c r="J1031" s="53"/>
      <c r="K1031" s="64"/>
      <c r="L1031" s="64"/>
      <c r="M1031" s="64"/>
      <c r="N1031" s="65"/>
      <c r="O1031" s="64"/>
      <c r="P1031" s="64"/>
      <c r="Q1031" s="65"/>
    </row>
    <row r="1032" spans="1:17" s="48" customFormat="1" ht="15" x14ac:dyDescent="0.2">
      <c r="A1032" s="44"/>
      <c r="B1032" s="45"/>
      <c r="C1032" s="46"/>
      <c r="D1032" s="46"/>
      <c r="E1032" s="47"/>
      <c r="F1032" s="47"/>
      <c r="G1032" s="47"/>
      <c r="H1032" s="47"/>
      <c r="I1032" s="47"/>
      <c r="J1032" s="53"/>
      <c r="K1032" s="64"/>
      <c r="L1032" s="64"/>
      <c r="M1032" s="64"/>
      <c r="N1032" s="65"/>
      <c r="O1032" s="64"/>
      <c r="P1032" s="64"/>
      <c r="Q1032" s="65"/>
    </row>
    <row r="1033" spans="1:17" s="48" customFormat="1" ht="15" x14ac:dyDescent="0.2">
      <c r="A1033" s="44"/>
      <c r="B1033" s="45"/>
      <c r="C1033" s="46"/>
      <c r="D1033" s="46"/>
      <c r="E1033" s="47"/>
      <c r="F1033" s="47"/>
      <c r="G1033" s="47"/>
      <c r="H1033" s="47"/>
      <c r="I1033" s="47"/>
      <c r="J1033" s="53"/>
      <c r="K1033" s="64"/>
      <c r="L1033" s="64"/>
      <c r="M1033" s="64"/>
      <c r="N1033" s="65"/>
      <c r="O1033" s="64"/>
      <c r="P1033" s="64"/>
      <c r="Q1033" s="65"/>
    </row>
    <row r="1034" spans="1:17" s="48" customFormat="1" ht="15" x14ac:dyDescent="0.2">
      <c r="A1034" s="44"/>
      <c r="B1034" s="45"/>
      <c r="C1034" s="46"/>
      <c r="D1034" s="46"/>
      <c r="E1034" s="47"/>
      <c r="F1034" s="47"/>
      <c r="G1034" s="47"/>
      <c r="H1034" s="47"/>
      <c r="I1034" s="47"/>
      <c r="J1034" s="53"/>
      <c r="K1034" s="64"/>
      <c r="L1034" s="64"/>
      <c r="M1034" s="64"/>
      <c r="N1034" s="65"/>
      <c r="O1034" s="64"/>
      <c r="P1034" s="64"/>
      <c r="Q1034" s="65"/>
    </row>
    <row r="1035" spans="1:17" s="48" customFormat="1" ht="15" x14ac:dyDescent="0.2">
      <c r="A1035" s="44"/>
      <c r="B1035" s="45"/>
      <c r="C1035" s="46"/>
      <c r="D1035" s="46"/>
      <c r="E1035" s="47"/>
      <c r="F1035" s="47"/>
      <c r="G1035" s="47"/>
      <c r="H1035" s="47"/>
      <c r="I1035" s="47"/>
      <c r="J1035" s="53"/>
      <c r="K1035" s="64"/>
      <c r="L1035" s="64"/>
      <c r="M1035" s="64"/>
      <c r="N1035" s="65"/>
      <c r="O1035" s="64"/>
      <c r="P1035" s="64"/>
      <c r="Q1035" s="65"/>
    </row>
    <row r="1036" spans="1:17" s="48" customFormat="1" ht="15" x14ac:dyDescent="0.2">
      <c r="A1036" s="44"/>
      <c r="B1036" s="45"/>
      <c r="C1036" s="46"/>
      <c r="D1036" s="46"/>
      <c r="E1036" s="47"/>
      <c r="F1036" s="47"/>
      <c r="G1036" s="47"/>
      <c r="H1036" s="47"/>
      <c r="I1036" s="47"/>
      <c r="J1036" s="53"/>
      <c r="K1036" s="64"/>
      <c r="L1036" s="64"/>
      <c r="M1036" s="64"/>
      <c r="N1036" s="65"/>
      <c r="O1036" s="64"/>
      <c r="P1036" s="64"/>
      <c r="Q1036" s="65"/>
    </row>
    <row r="1037" spans="1:17" s="48" customFormat="1" ht="15" x14ac:dyDescent="0.2">
      <c r="A1037" s="44"/>
      <c r="B1037" s="45"/>
      <c r="C1037" s="46"/>
      <c r="D1037" s="46"/>
      <c r="E1037" s="47"/>
      <c r="F1037" s="47"/>
      <c r="G1037" s="47"/>
      <c r="H1037" s="47"/>
      <c r="I1037" s="47"/>
      <c r="J1037" s="53"/>
      <c r="K1037" s="64"/>
      <c r="L1037" s="64"/>
      <c r="M1037" s="64"/>
      <c r="N1037" s="65"/>
      <c r="O1037" s="64"/>
      <c r="P1037" s="64"/>
      <c r="Q1037" s="65"/>
    </row>
    <row r="1038" spans="1:17" s="48" customFormat="1" ht="15" x14ac:dyDescent="0.2">
      <c r="A1038" s="44"/>
      <c r="B1038" s="45"/>
      <c r="C1038" s="46"/>
      <c r="D1038" s="46"/>
      <c r="E1038" s="47"/>
      <c r="F1038" s="47"/>
      <c r="G1038" s="47"/>
      <c r="H1038" s="47"/>
      <c r="I1038" s="47"/>
      <c r="J1038" s="53"/>
      <c r="K1038" s="64"/>
      <c r="L1038" s="64"/>
      <c r="M1038" s="64"/>
      <c r="N1038" s="65"/>
      <c r="O1038" s="64"/>
      <c r="P1038" s="64"/>
      <c r="Q1038" s="65"/>
    </row>
    <row r="1039" spans="1:17" s="48" customFormat="1" ht="15" x14ac:dyDescent="0.2">
      <c r="A1039" s="44"/>
      <c r="B1039" s="45"/>
      <c r="C1039" s="46"/>
      <c r="D1039" s="46"/>
      <c r="E1039" s="47"/>
      <c r="F1039" s="47"/>
      <c r="G1039" s="47"/>
      <c r="H1039" s="47"/>
      <c r="I1039" s="47"/>
      <c r="J1039" s="53"/>
      <c r="K1039" s="64"/>
      <c r="L1039" s="64"/>
      <c r="M1039" s="64"/>
      <c r="N1039" s="65"/>
      <c r="O1039" s="64"/>
      <c r="P1039" s="64"/>
      <c r="Q1039" s="65"/>
    </row>
    <row r="1040" spans="1:17" s="48" customFormat="1" ht="15" x14ac:dyDescent="0.2">
      <c r="A1040" s="44"/>
      <c r="B1040" s="45"/>
      <c r="C1040" s="46"/>
      <c r="D1040" s="46"/>
      <c r="E1040" s="47"/>
      <c r="F1040" s="47"/>
      <c r="G1040" s="47"/>
      <c r="H1040" s="47"/>
      <c r="I1040" s="47"/>
      <c r="J1040" s="53"/>
      <c r="K1040" s="64"/>
      <c r="L1040" s="64"/>
      <c r="M1040" s="64"/>
      <c r="N1040" s="65"/>
      <c r="O1040" s="64"/>
      <c r="P1040" s="64"/>
      <c r="Q1040" s="65"/>
    </row>
    <row r="1041" spans="1:17" s="48" customFormat="1" ht="15" x14ac:dyDescent="0.2">
      <c r="A1041" s="44"/>
      <c r="B1041" s="45"/>
      <c r="C1041" s="46"/>
      <c r="D1041" s="46"/>
      <c r="E1041" s="47"/>
      <c r="F1041" s="47"/>
      <c r="G1041" s="47"/>
      <c r="H1041" s="47"/>
      <c r="I1041" s="47"/>
      <c r="J1041" s="53"/>
      <c r="K1041" s="64"/>
      <c r="L1041" s="64"/>
      <c r="M1041" s="64"/>
      <c r="N1041" s="65"/>
      <c r="O1041" s="64"/>
      <c r="P1041" s="64"/>
      <c r="Q1041" s="65"/>
    </row>
    <row r="1042" spans="1:17" s="48" customFormat="1" ht="15" x14ac:dyDescent="0.2">
      <c r="A1042" s="44"/>
      <c r="B1042" s="45"/>
      <c r="C1042" s="46"/>
      <c r="D1042" s="46"/>
      <c r="E1042" s="47"/>
      <c r="F1042" s="47"/>
      <c r="G1042" s="47"/>
      <c r="H1042" s="47"/>
      <c r="I1042" s="47"/>
      <c r="J1042" s="53"/>
      <c r="K1042" s="64"/>
      <c r="L1042" s="64"/>
      <c r="M1042" s="64"/>
      <c r="N1042" s="65"/>
      <c r="O1042" s="64"/>
      <c r="P1042" s="64"/>
      <c r="Q1042" s="65"/>
    </row>
    <row r="1043" spans="1:17" s="48" customFormat="1" ht="15" x14ac:dyDescent="0.2">
      <c r="A1043" s="44"/>
      <c r="B1043" s="45"/>
      <c r="C1043" s="46"/>
      <c r="D1043" s="46"/>
      <c r="E1043" s="47"/>
      <c r="F1043" s="47"/>
      <c r="G1043" s="47"/>
      <c r="H1043" s="47"/>
      <c r="I1043" s="47"/>
      <c r="J1043" s="53"/>
      <c r="K1043" s="64"/>
      <c r="L1043" s="64"/>
      <c r="M1043" s="64"/>
      <c r="N1043" s="65"/>
      <c r="O1043" s="64"/>
      <c r="P1043" s="64"/>
      <c r="Q1043" s="65"/>
    </row>
    <row r="1044" spans="1:17" s="48" customFormat="1" ht="15" x14ac:dyDescent="0.2">
      <c r="A1044" s="44"/>
      <c r="B1044" s="45"/>
      <c r="C1044" s="46"/>
      <c r="D1044" s="46"/>
      <c r="E1044" s="47"/>
      <c r="F1044" s="47"/>
      <c r="G1044" s="47"/>
      <c r="H1044" s="47"/>
      <c r="I1044" s="47"/>
      <c r="J1044" s="53"/>
      <c r="K1044" s="64"/>
      <c r="L1044" s="64"/>
      <c r="M1044" s="64"/>
      <c r="N1044" s="65"/>
      <c r="O1044" s="64"/>
      <c r="P1044" s="64"/>
      <c r="Q1044" s="65"/>
    </row>
    <row r="1045" spans="1:17" s="48" customFormat="1" ht="15" x14ac:dyDescent="0.2">
      <c r="A1045" s="44"/>
      <c r="B1045" s="45"/>
      <c r="C1045" s="46"/>
      <c r="D1045" s="46"/>
      <c r="E1045" s="47"/>
      <c r="F1045" s="47"/>
      <c r="G1045" s="47"/>
      <c r="H1045" s="47"/>
      <c r="I1045" s="47"/>
      <c r="J1045" s="53"/>
      <c r="K1045" s="64"/>
      <c r="L1045" s="64"/>
      <c r="M1045" s="64"/>
      <c r="N1045" s="65"/>
      <c r="O1045" s="64"/>
      <c r="P1045" s="64"/>
      <c r="Q1045" s="65"/>
    </row>
    <row r="1046" spans="1:17" s="48" customFormat="1" ht="15" x14ac:dyDescent="0.2">
      <c r="A1046" s="44"/>
      <c r="B1046" s="45"/>
      <c r="C1046" s="46"/>
      <c r="D1046" s="46"/>
      <c r="E1046" s="47"/>
      <c r="F1046" s="47"/>
      <c r="G1046" s="47"/>
      <c r="H1046" s="47"/>
      <c r="I1046" s="47"/>
      <c r="J1046" s="53"/>
      <c r="K1046" s="64"/>
      <c r="L1046" s="64"/>
      <c r="M1046" s="64"/>
      <c r="N1046" s="65"/>
      <c r="O1046" s="64"/>
      <c r="P1046" s="64"/>
      <c r="Q1046" s="65"/>
    </row>
    <row r="1047" spans="1:17" s="48" customFormat="1" ht="15" x14ac:dyDescent="0.2">
      <c r="A1047" s="44"/>
      <c r="B1047" s="45"/>
      <c r="C1047" s="46"/>
      <c r="D1047" s="46"/>
      <c r="E1047" s="47"/>
      <c r="F1047" s="47"/>
      <c r="G1047" s="47"/>
      <c r="H1047" s="47"/>
      <c r="I1047" s="47"/>
      <c r="J1047" s="53"/>
      <c r="K1047" s="64"/>
      <c r="L1047" s="64"/>
      <c r="M1047" s="64"/>
      <c r="N1047" s="65"/>
      <c r="O1047" s="64"/>
      <c r="P1047" s="64"/>
      <c r="Q1047" s="65"/>
    </row>
    <row r="1048" spans="1:17" s="48" customFormat="1" ht="15" x14ac:dyDescent="0.2">
      <c r="A1048" s="44"/>
      <c r="B1048" s="45"/>
      <c r="C1048" s="46"/>
      <c r="D1048" s="46"/>
      <c r="E1048" s="47"/>
      <c r="F1048" s="47"/>
      <c r="G1048" s="47"/>
      <c r="H1048" s="47"/>
      <c r="I1048" s="47"/>
      <c r="J1048" s="53"/>
      <c r="K1048" s="64"/>
      <c r="L1048" s="64"/>
      <c r="M1048" s="64"/>
      <c r="N1048" s="65"/>
      <c r="O1048" s="64"/>
      <c r="P1048" s="64"/>
      <c r="Q1048" s="65"/>
    </row>
    <row r="1049" spans="1:17" s="48" customFormat="1" ht="15" x14ac:dyDescent="0.2">
      <c r="A1049" s="44"/>
      <c r="B1049" s="45"/>
      <c r="C1049" s="46"/>
      <c r="D1049" s="46"/>
      <c r="E1049" s="47"/>
      <c r="F1049" s="47"/>
      <c r="G1049" s="47"/>
      <c r="H1049" s="47"/>
      <c r="I1049" s="47"/>
      <c r="J1049" s="53"/>
      <c r="K1049" s="64"/>
      <c r="L1049" s="64"/>
      <c r="M1049" s="64"/>
      <c r="N1049" s="65"/>
      <c r="O1049" s="64"/>
      <c r="P1049" s="64"/>
      <c r="Q1049" s="65"/>
    </row>
    <row r="1050" spans="1:17" s="48" customFormat="1" ht="15" x14ac:dyDescent="0.2">
      <c r="A1050" s="44"/>
      <c r="B1050" s="45"/>
      <c r="C1050" s="46"/>
      <c r="D1050" s="46"/>
      <c r="E1050" s="47"/>
      <c r="F1050" s="47"/>
      <c r="G1050" s="47"/>
      <c r="H1050" s="47"/>
      <c r="I1050" s="47"/>
      <c r="J1050" s="53"/>
      <c r="K1050" s="64"/>
      <c r="L1050" s="64"/>
      <c r="M1050" s="64"/>
      <c r="N1050" s="65"/>
      <c r="O1050" s="64"/>
      <c r="P1050" s="64"/>
      <c r="Q1050" s="65"/>
    </row>
    <row r="1051" spans="1:17" s="48" customFormat="1" ht="15" x14ac:dyDescent="0.2">
      <c r="A1051" s="44"/>
      <c r="B1051" s="45"/>
      <c r="C1051" s="46"/>
      <c r="D1051" s="46"/>
      <c r="E1051" s="47"/>
      <c r="F1051" s="47"/>
      <c r="G1051" s="47"/>
      <c r="H1051" s="47"/>
      <c r="I1051" s="47"/>
      <c r="J1051" s="53"/>
      <c r="K1051" s="64"/>
      <c r="L1051" s="64"/>
      <c r="M1051" s="64"/>
      <c r="N1051" s="65"/>
      <c r="O1051" s="64"/>
      <c r="P1051" s="64"/>
      <c r="Q1051" s="65"/>
    </row>
    <row r="1052" spans="1:17" s="48" customFormat="1" ht="15" x14ac:dyDescent="0.2">
      <c r="A1052" s="44"/>
      <c r="B1052" s="45"/>
      <c r="C1052" s="46"/>
      <c r="D1052" s="46"/>
      <c r="E1052" s="47"/>
      <c r="F1052" s="47"/>
      <c r="G1052" s="47"/>
      <c r="H1052" s="47"/>
      <c r="I1052" s="47"/>
      <c r="J1052" s="53"/>
      <c r="K1052" s="64"/>
      <c r="L1052" s="64"/>
      <c r="M1052" s="64"/>
      <c r="N1052" s="65"/>
      <c r="O1052" s="64"/>
      <c r="P1052" s="64"/>
      <c r="Q1052" s="65"/>
    </row>
    <row r="1053" spans="1:17" s="48" customFormat="1" ht="15" x14ac:dyDescent="0.2">
      <c r="A1053" s="44"/>
      <c r="B1053" s="45"/>
      <c r="C1053" s="46"/>
      <c r="D1053" s="46"/>
      <c r="E1053" s="47"/>
      <c r="F1053" s="47"/>
      <c r="G1053" s="47"/>
      <c r="H1053" s="47"/>
      <c r="I1053" s="47"/>
      <c r="J1053" s="53"/>
      <c r="K1053" s="64"/>
      <c r="L1053" s="64"/>
      <c r="M1053" s="64"/>
      <c r="N1053" s="65"/>
      <c r="O1053" s="64"/>
      <c r="P1053" s="64"/>
      <c r="Q1053" s="65"/>
    </row>
    <row r="1054" spans="1:17" s="48" customFormat="1" ht="15" x14ac:dyDescent="0.2">
      <c r="A1054" s="44"/>
      <c r="B1054" s="45"/>
      <c r="C1054" s="46"/>
      <c r="D1054" s="46"/>
      <c r="E1054" s="47"/>
      <c r="F1054" s="47"/>
      <c r="G1054" s="47"/>
      <c r="H1054" s="47"/>
      <c r="I1054" s="47"/>
      <c r="J1054" s="53"/>
      <c r="K1054" s="64"/>
      <c r="L1054" s="64"/>
      <c r="M1054" s="64"/>
      <c r="N1054" s="65"/>
      <c r="O1054" s="64"/>
      <c r="P1054" s="64"/>
      <c r="Q1054" s="65"/>
    </row>
    <row r="1055" spans="1:17" s="48" customFormat="1" ht="15" x14ac:dyDescent="0.2">
      <c r="A1055" s="44"/>
      <c r="B1055" s="45"/>
      <c r="C1055" s="46"/>
      <c r="D1055" s="46"/>
      <c r="E1055" s="47"/>
      <c r="F1055" s="47"/>
      <c r="G1055" s="47"/>
      <c r="H1055" s="47"/>
      <c r="I1055" s="47"/>
      <c r="J1055" s="53"/>
      <c r="K1055" s="64"/>
      <c r="L1055" s="64"/>
      <c r="M1055" s="64"/>
      <c r="N1055" s="65"/>
      <c r="O1055" s="64"/>
      <c r="P1055" s="64"/>
      <c r="Q1055" s="65"/>
    </row>
    <row r="1056" spans="1:17" s="48" customFormat="1" ht="15" x14ac:dyDescent="0.2">
      <c r="A1056" s="44"/>
      <c r="B1056" s="45"/>
      <c r="C1056" s="46"/>
      <c r="D1056" s="46"/>
      <c r="E1056" s="47"/>
      <c r="F1056" s="47"/>
      <c r="G1056" s="47"/>
      <c r="H1056" s="47"/>
      <c r="I1056" s="47"/>
      <c r="J1056" s="53"/>
      <c r="K1056" s="64"/>
      <c r="L1056" s="64"/>
      <c r="M1056" s="64"/>
      <c r="N1056" s="65"/>
      <c r="O1056" s="64"/>
      <c r="P1056" s="64"/>
      <c r="Q1056" s="65"/>
    </row>
    <row r="1057" spans="1:17" s="48" customFormat="1" ht="15" x14ac:dyDescent="0.2">
      <c r="A1057" s="44"/>
      <c r="B1057" s="45"/>
      <c r="C1057" s="46"/>
      <c r="D1057" s="46"/>
      <c r="E1057" s="47"/>
      <c r="F1057" s="47"/>
      <c r="G1057" s="47"/>
      <c r="H1057" s="47"/>
      <c r="I1057" s="47"/>
      <c r="J1057" s="53"/>
      <c r="K1057" s="64"/>
      <c r="L1057" s="64"/>
      <c r="M1057" s="64"/>
      <c r="N1057" s="65"/>
      <c r="O1057" s="64"/>
      <c r="P1057" s="64"/>
      <c r="Q1057" s="65"/>
    </row>
    <row r="1058" spans="1:17" s="48" customFormat="1" ht="15" x14ac:dyDescent="0.2">
      <c r="A1058" s="44"/>
      <c r="B1058" s="45"/>
      <c r="C1058" s="46"/>
      <c r="D1058" s="46"/>
      <c r="E1058" s="47"/>
      <c r="F1058" s="47"/>
      <c r="G1058" s="47"/>
      <c r="H1058" s="47"/>
      <c r="I1058" s="47"/>
      <c r="J1058" s="53"/>
      <c r="K1058" s="64"/>
      <c r="L1058" s="64"/>
      <c r="M1058" s="64"/>
      <c r="N1058" s="65"/>
      <c r="O1058" s="64"/>
      <c r="P1058" s="64"/>
      <c r="Q1058" s="65"/>
    </row>
    <row r="1059" spans="1:17" s="48" customFormat="1" ht="15" x14ac:dyDescent="0.2">
      <c r="A1059" s="44"/>
      <c r="B1059" s="45"/>
      <c r="C1059" s="46"/>
      <c r="D1059" s="46"/>
      <c r="E1059" s="47"/>
      <c r="F1059" s="47"/>
      <c r="G1059" s="47"/>
      <c r="H1059" s="47"/>
      <c r="I1059" s="47"/>
      <c r="J1059" s="53"/>
      <c r="K1059" s="64"/>
      <c r="L1059" s="64"/>
      <c r="M1059" s="64"/>
      <c r="N1059" s="65"/>
      <c r="O1059" s="64"/>
      <c r="P1059" s="64"/>
      <c r="Q1059" s="65"/>
    </row>
    <row r="1060" spans="1:17" s="48" customFormat="1" ht="15" x14ac:dyDescent="0.2">
      <c r="A1060" s="44"/>
      <c r="B1060" s="45"/>
      <c r="C1060" s="46"/>
      <c r="D1060" s="46"/>
      <c r="E1060" s="47"/>
      <c r="F1060" s="47"/>
      <c r="G1060" s="47"/>
      <c r="H1060" s="47"/>
      <c r="I1060" s="47"/>
      <c r="J1060" s="53"/>
      <c r="K1060" s="64"/>
      <c r="L1060" s="64"/>
      <c r="M1060" s="64"/>
      <c r="N1060" s="65"/>
      <c r="O1060" s="64"/>
      <c r="P1060" s="64"/>
      <c r="Q1060" s="65"/>
    </row>
    <row r="1061" spans="1:17" s="48" customFormat="1" ht="15" x14ac:dyDescent="0.2">
      <c r="A1061" s="44"/>
      <c r="B1061" s="45"/>
      <c r="C1061" s="46"/>
      <c r="D1061" s="46"/>
      <c r="E1061" s="47"/>
      <c r="F1061" s="47"/>
      <c r="G1061" s="47"/>
      <c r="H1061" s="47"/>
      <c r="I1061" s="47"/>
      <c r="J1061" s="53"/>
      <c r="K1061" s="64"/>
      <c r="L1061" s="64"/>
      <c r="M1061" s="64"/>
      <c r="N1061" s="65"/>
      <c r="O1061" s="64"/>
      <c r="P1061" s="64"/>
      <c r="Q1061" s="65"/>
    </row>
    <row r="1062" spans="1:17" s="48" customFormat="1" ht="15" x14ac:dyDescent="0.2">
      <c r="A1062" s="44"/>
      <c r="B1062" s="45"/>
      <c r="C1062" s="46"/>
      <c r="D1062" s="46"/>
      <c r="E1062" s="47"/>
      <c r="F1062" s="47"/>
      <c r="G1062" s="47"/>
      <c r="H1062" s="47"/>
      <c r="I1062" s="47"/>
      <c r="J1062" s="53"/>
      <c r="K1062" s="64"/>
      <c r="L1062" s="64"/>
      <c r="M1062" s="64"/>
      <c r="N1062" s="65"/>
      <c r="O1062" s="64"/>
      <c r="P1062" s="64"/>
      <c r="Q1062" s="65"/>
    </row>
    <row r="1063" spans="1:17" s="48" customFormat="1" ht="15" x14ac:dyDescent="0.2">
      <c r="A1063" s="44"/>
      <c r="B1063" s="45"/>
      <c r="C1063" s="46"/>
      <c r="D1063" s="46"/>
      <c r="E1063" s="47"/>
      <c r="F1063" s="47"/>
      <c r="G1063" s="47"/>
      <c r="H1063" s="47"/>
      <c r="I1063" s="47"/>
      <c r="J1063" s="53"/>
      <c r="K1063" s="64"/>
      <c r="L1063" s="64"/>
      <c r="M1063" s="64"/>
      <c r="N1063" s="65"/>
      <c r="O1063" s="64"/>
      <c r="P1063" s="64"/>
      <c r="Q1063" s="65"/>
    </row>
    <row r="1064" spans="1:17" s="48" customFormat="1" ht="15" x14ac:dyDescent="0.2">
      <c r="A1064" s="44"/>
      <c r="B1064" s="45"/>
      <c r="C1064" s="46"/>
      <c r="D1064" s="46"/>
      <c r="E1064" s="47"/>
      <c r="F1064" s="47"/>
      <c r="G1064" s="47"/>
      <c r="H1064" s="47"/>
      <c r="I1064" s="47"/>
      <c r="J1064" s="53"/>
      <c r="K1064" s="64"/>
      <c r="L1064" s="64"/>
      <c r="M1064" s="64"/>
      <c r="N1064" s="65"/>
      <c r="O1064" s="64"/>
      <c r="P1064" s="64"/>
      <c r="Q1064" s="65"/>
    </row>
    <row r="1065" spans="1:17" s="48" customFormat="1" ht="15" x14ac:dyDescent="0.2">
      <c r="A1065" s="44"/>
      <c r="B1065" s="45"/>
      <c r="C1065" s="46"/>
      <c r="D1065" s="46"/>
      <c r="E1065" s="47"/>
      <c r="F1065" s="47"/>
      <c r="G1065" s="47"/>
      <c r="H1065" s="47"/>
      <c r="I1065" s="47"/>
      <c r="J1065" s="53"/>
      <c r="K1065" s="64"/>
      <c r="L1065" s="64"/>
      <c r="M1065" s="64"/>
      <c r="N1065" s="65"/>
      <c r="O1065" s="64"/>
      <c r="P1065" s="64"/>
      <c r="Q1065" s="65"/>
    </row>
    <row r="1066" spans="1:17" s="48" customFormat="1" ht="15" x14ac:dyDescent="0.2">
      <c r="A1066" s="44"/>
      <c r="B1066" s="45"/>
      <c r="C1066" s="46"/>
      <c r="D1066" s="46"/>
      <c r="E1066" s="47"/>
      <c r="F1066" s="47"/>
      <c r="G1066" s="47"/>
      <c r="H1066" s="47"/>
      <c r="I1066" s="47"/>
      <c r="J1066" s="53"/>
      <c r="K1066" s="64"/>
      <c r="L1066" s="64"/>
      <c r="M1066" s="64"/>
      <c r="N1066" s="65"/>
      <c r="O1066" s="64"/>
      <c r="P1066" s="64"/>
      <c r="Q1066" s="65"/>
    </row>
    <row r="1067" spans="1:17" s="48" customFormat="1" ht="15" x14ac:dyDescent="0.2">
      <c r="A1067" s="44"/>
      <c r="B1067" s="45"/>
      <c r="C1067" s="46"/>
      <c r="D1067" s="46"/>
      <c r="E1067" s="47"/>
      <c r="F1067" s="47"/>
      <c r="G1067" s="47"/>
      <c r="H1067" s="47"/>
      <c r="I1067" s="47"/>
      <c r="J1067" s="53"/>
      <c r="K1067" s="64"/>
      <c r="L1067" s="64"/>
      <c r="M1067" s="64"/>
      <c r="N1067" s="65"/>
      <c r="O1067" s="64"/>
      <c r="P1067" s="64"/>
      <c r="Q1067" s="65"/>
    </row>
    <row r="1068" spans="1:17" s="48" customFormat="1" ht="15" x14ac:dyDescent="0.2">
      <c r="A1068" s="44"/>
      <c r="B1068" s="45"/>
      <c r="C1068" s="46"/>
      <c r="D1068" s="46"/>
      <c r="E1068" s="47"/>
      <c r="F1068" s="47"/>
      <c r="G1068" s="47"/>
      <c r="H1068" s="47"/>
      <c r="I1068" s="47"/>
      <c r="J1068" s="53"/>
      <c r="K1068" s="64"/>
      <c r="L1068" s="64"/>
      <c r="M1068" s="64"/>
      <c r="N1068" s="65"/>
      <c r="O1068" s="64"/>
      <c r="P1068" s="64"/>
      <c r="Q1068" s="65"/>
    </row>
    <row r="1069" spans="1:17" s="48" customFormat="1" ht="15" x14ac:dyDescent="0.2">
      <c r="A1069" s="44"/>
      <c r="B1069" s="45"/>
      <c r="C1069" s="46"/>
      <c r="D1069" s="46"/>
      <c r="E1069" s="47"/>
      <c r="F1069" s="47"/>
      <c r="G1069" s="47"/>
      <c r="H1069" s="47"/>
      <c r="I1069" s="47"/>
      <c r="J1069" s="53"/>
      <c r="K1069" s="64"/>
      <c r="L1069" s="64"/>
      <c r="M1069" s="64"/>
      <c r="N1069" s="65"/>
      <c r="O1069" s="64"/>
      <c r="P1069" s="64"/>
      <c r="Q1069" s="65"/>
    </row>
    <row r="1070" spans="1:17" s="48" customFormat="1" ht="15" x14ac:dyDescent="0.2">
      <c r="A1070" s="44"/>
      <c r="B1070" s="45"/>
      <c r="C1070" s="46"/>
      <c r="D1070" s="46"/>
      <c r="E1070" s="47"/>
      <c r="F1070" s="47"/>
      <c r="G1070" s="47"/>
      <c r="H1070" s="47"/>
      <c r="I1070" s="47"/>
      <c r="J1070" s="53"/>
      <c r="K1070" s="64"/>
      <c r="L1070" s="64"/>
      <c r="M1070" s="64"/>
      <c r="N1070" s="65"/>
      <c r="O1070" s="64"/>
      <c r="P1070" s="64"/>
      <c r="Q1070" s="65"/>
    </row>
    <row r="1071" spans="1:17" s="48" customFormat="1" ht="15" x14ac:dyDescent="0.2">
      <c r="A1071" s="44"/>
      <c r="B1071" s="45"/>
      <c r="C1071" s="46"/>
      <c r="D1071" s="46"/>
      <c r="E1071" s="47"/>
      <c r="F1071" s="47"/>
      <c r="G1071" s="47"/>
      <c r="H1071" s="47"/>
      <c r="I1071" s="47"/>
      <c r="J1071" s="53"/>
      <c r="K1071" s="64"/>
      <c r="L1071" s="64"/>
      <c r="M1071" s="64"/>
      <c r="N1071" s="65"/>
      <c r="O1071" s="64"/>
      <c r="P1071" s="64"/>
      <c r="Q1071" s="65"/>
    </row>
    <row r="1072" spans="1:17" s="48" customFormat="1" ht="15" x14ac:dyDescent="0.2">
      <c r="A1072" s="44"/>
      <c r="B1072" s="45"/>
      <c r="C1072" s="46"/>
      <c r="D1072" s="46"/>
      <c r="E1072" s="47"/>
      <c r="F1072" s="47"/>
      <c r="G1072" s="47"/>
      <c r="H1072" s="47"/>
      <c r="I1072" s="47"/>
      <c r="J1072" s="53"/>
      <c r="K1072" s="64"/>
      <c r="L1072" s="64"/>
      <c r="M1072" s="64"/>
      <c r="N1072" s="65"/>
      <c r="O1072" s="64"/>
      <c r="P1072" s="64"/>
      <c r="Q1072" s="65"/>
    </row>
    <row r="1073" spans="1:17" s="48" customFormat="1" ht="15" x14ac:dyDescent="0.2">
      <c r="A1073" s="44"/>
      <c r="B1073" s="45"/>
      <c r="C1073" s="46"/>
      <c r="D1073" s="46"/>
      <c r="E1073" s="47"/>
      <c r="F1073" s="47"/>
      <c r="G1073" s="47"/>
      <c r="H1073" s="47"/>
      <c r="I1073" s="47"/>
      <c r="J1073" s="53"/>
      <c r="K1073" s="64"/>
      <c r="L1073" s="64"/>
      <c r="M1073" s="64"/>
      <c r="N1073" s="65"/>
      <c r="O1073" s="64"/>
      <c r="P1073" s="64"/>
      <c r="Q1073" s="65"/>
    </row>
    <row r="1074" spans="1:17" s="48" customFormat="1" ht="15" x14ac:dyDescent="0.2">
      <c r="A1074" s="44"/>
      <c r="B1074" s="45"/>
      <c r="C1074" s="46"/>
      <c r="D1074" s="46"/>
      <c r="E1074" s="47"/>
      <c r="F1074" s="47"/>
      <c r="G1074" s="47"/>
      <c r="H1074" s="47"/>
      <c r="I1074" s="47"/>
      <c r="J1074" s="53"/>
      <c r="K1074" s="64"/>
      <c r="L1074" s="64"/>
      <c r="M1074" s="64"/>
      <c r="N1074" s="65"/>
      <c r="O1074" s="64"/>
      <c r="P1074" s="64"/>
      <c r="Q1074" s="65"/>
    </row>
    <row r="1075" spans="1:17" s="48" customFormat="1" ht="15" x14ac:dyDescent="0.2">
      <c r="A1075" s="44"/>
      <c r="B1075" s="45"/>
      <c r="C1075" s="46"/>
      <c r="D1075" s="46"/>
      <c r="E1075" s="47"/>
      <c r="F1075" s="47"/>
      <c r="G1075" s="47"/>
      <c r="H1075" s="47"/>
      <c r="I1075" s="47"/>
      <c r="J1075" s="53"/>
      <c r="K1075" s="64"/>
      <c r="L1075" s="64"/>
      <c r="M1075" s="64"/>
      <c r="N1075" s="65"/>
      <c r="O1075" s="64"/>
      <c r="P1075" s="64"/>
      <c r="Q1075" s="65"/>
    </row>
    <row r="1076" spans="1:17" s="48" customFormat="1" ht="15" x14ac:dyDescent="0.2">
      <c r="A1076" s="44"/>
      <c r="B1076" s="45"/>
      <c r="C1076" s="46"/>
      <c r="D1076" s="46"/>
      <c r="E1076" s="47"/>
      <c r="F1076" s="47"/>
      <c r="G1076" s="47"/>
      <c r="H1076" s="47"/>
      <c r="I1076" s="47"/>
      <c r="J1076" s="53"/>
      <c r="K1076" s="64"/>
      <c r="L1076" s="64"/>
      <c r="M1076" s="64"/>
      <c r="N1076" s="65"/>
      <c r="O1076" s="64"/>
      <c r="P1076" s="64"/>
      <c r="Q1076" s="65"/>
    </row>
    <row r="1077" spans="1:17" s="48" customFormat="1" ht="15" x14ac:dyDescent="0.2">
      <c r="A1077" s="44"/>
      <c r="B1077" s="45"/>
      <c r="C1077" s="46"/>
      <c r="D1077" s="46"/>
      <c r="E1077" s="47"/>
      <c r="F1077" s="47"/>
      <c r="G1077" s="47"/>
      <c r="H1077" s="47"/>
      <c r="I1077" s="47"/>
      <c r="J1077" s="53"/>
      <c r="K1077" s="64"/>
      <c r="L1077" s="64"/>
      <c r="M1077" s="64"/>
      <c r="N1077" s="65"/>
      <c r="O1077" s="64"/>
      <c r="P1077" s="64"/>
      <c r="Q1077" s="65"/>
    </row>
    <row r="1078" spans="1:17" s="48" customFormat="1" ht="15" x14ac:dyDescent="0.2">
      <c r="A1078" s="44"/>
      <c r="B1078" s="45"/>
      <c r="C1078" s="46"/>
      <c r="D1078" s="46"/>
      <c r="E1078" s="47"/>
      <c r="F1078" s="47"/>
      <c r="G1078" s="47"/>
      <c r="H1078" s="47"/>
      <c r="I1078" s="47"/>
      <c r="J1078" s="53"/>
      <c r="K1078" s="64"/>
      <c r="L1078" s="64"/>
      <c r="M1078" s="64"/>
      <c r="N1078" s="65"/>
      <c r="O1078" s="64"/>
      <c r="P1078" s="64"/>
      <c r="Q1078" s="65"/>
    </row>
    <row r="1079" spans="1:17" s="48" customFormat="1" ht="15" x14ac:dyDescent="0.2">
      <c r="A1079" s="44"/>
      <c r="B1079" s="45"/>
      <c r="C1079" s="46"/>
      <c r="D1079" s="46"/>
      <c r="E1079" s="47"/>
      <c r="F1079" s="47"/>
      <c r="G1079" s="47"/>
      <c r="H1079" s="47"/>
      <c r="I1079" s="47"/>
      <c r="J1079" s="53"/>
      <c r="K1079" s="64"/>
      <c r="L1079" s="64"/>
      <c r="M1079" s="64"/>
      <c r="N1079" s="65"/>
      <c r="O1079" s="64"/>
      <c r="P1079" s="64"/>
      <c r="Q1079" s="65"/>
    </row>
    <row r="1080" spans="1:17" s="48" customFormat="1" ht="15" x14ac:dyDescent="0.2">
      <c r="A1080" s="44"/>
      <c r="B1080" s="45"/>
      <c r="C1080" s="46"/>
      <c r="D1080" s="46"/>
      <c r="E1080" s="47"/>
      <c r="F1080" s="47"/>
      <c r="G1080" s="47"/>
      <c r="H1080" s="47"/>
      <c r="I1080" s="47"/>
      <c r="J1080" s="53"/>
      <c r="K1080" s="64"/>
      <c r="L1080" s="64"/>
      <c r="M1080" s="64"/>
      <c r="N1080" s="65"/>
      <c r="O1080" s="64"/>
      <c r="P1080" s="64"/>
      <c r="Q1080" s="65"/>
    </row>
    <row r="1081" spans="1:17" s="48" customFormat="1" ht="15" x14ac:dyDescent="0.2">
      <c r="A1081" s="44"/>
      <c r="B1081" s="45"/>
      <c r="C1081" s="46"/>
      <c r="D1081" s="46"/>
      <c r="E1081" s="47"/>
      <c r="F1081" s="47"/>
      <c r="G1081" s="47"/>
      <c r="H1081" s="47"/>
      <c r="I1081" s="47"/>
      <c r="J1081" s="53"/>
      <c r="K1081" s="64"/>
      <c r="L1081" s="64"/>
      <c r="M1081" s="64"/>
      <c r="N1081" s="65"/>
      <c r="O1081" s="64"/>
      <c r="P1081" s="64"/>
      <c r="Q1081" s="65"/>
    </row>
    <row r="1082" spans="1:17" s="48" customFormat="1" ht="15" x14ac:dyDescent="0.2">
      <c r="A1082" s="44"/>
      <c r="B1082" s="45"/>
      <c r="C1082" s="46"/>
      <c r="D1082" s="46"/>
      <c r="E1082" s="47"/>
      <c r="F1082" s="47"/>
      <c r="G1082" s="47"/>
      <c r="H1082" s="47"/>
      <c r="I1082" s="47"/>
      <c r="J1082" s="53"/>
      <c r="K1082" s="64"/>
      <c r="L1082" s="64"/>
      <c r="M1082" s="64"/>
      <c r="N1082" s="65"/>
      <c r="O1082" s="64"/>
      <c r="P1082" s="64"/>
      <c r="Q1082" s="65"/>
    </row>
    <row r="1083" spans="1:17" s="48" customFormat="1" ht="15" x14ac:dyDescent="0.2">
      <c r="A1083" s="44"/>
      <c r="B1083" s="45"/>
      <c r="C1083" s="46"/>
      <c r="D1083" s="46"/>
      <c r="E1083" s="47"/>
      <c r="F1083" s="47"/>
      <c r="G1083" s="47"/>
      <c r="H1083" s="47"/>
      <c r="I1083" s="47"/>
      <c r="J1083" s="53"/>
      <c r="K1083" s="64"/>
      <c r="L1083" s="64"/>
      <c r="M1083" s="64"/>
      <c r="N1083" s="65"/>
      <c r="O1083" s="64"/>
      <c r="P1083" s="64"/>
      <c r="Q1083" s="65"/>
    </row>
    <row r="1084" spans="1:17" s="48" customFormat="1" ht="15" x14ac:dyDescent="0.2">
      <c r="A1084" s="44"/>
      <c r="B1084" s="45"/>
      <c r="C1084" s="46"/>
      <c r="D1084" s="46"/>
      <c r="E1084" s="47"/>
      <c r="F1084" s="47"/>
      <c r="G1084" s="47"/>
      <c r="H1084" s="47"/>
      <c r="I1084" s="47"/>
      <c r="J1084" s="53"/>
      <c r="K1084" s="64"/>
      <c r="L1084" s="64"/>
      <c r="M1084" s="64"/>
      <c r="N1084" s="65"/>
      <c r="O1084" s="64"/>
      <c r="P1084" s="64"/>
      <c r="Q1084" s="65"/>
    </row>
    <row r="1085" spans="1:17" s="48" customFormat="1" ht="15" x14ac:dyDescent="0.2">
      <c r="A1085" s="44"/>
      <c r="B1085" s="45"/>
      <c r="C1085" s="46"/>
      <c r="D1085" s="46"/>
      <c r="E1085" s="47"/>
      <c r="F1085" s="47"/>
      <c r="G1085" s="47"/>
      <c r="H1085" s="47"/>
      <c r="I1085" s="47"/>
      <c r="J1085" s="53"/>
      <c r="K1085" s="64"/>
      <c r="L1085" s="64"/>
      <c r="M1085" s="64"/>
      <c r="N1085" s="65"/>
      <c r="O1085" s="64"/>
      <c r="P1085" s="64"/>
      <c r="Q1085" s="65"/>
    </row>
    <row r="1086" spans="1:17" s="48" customFormat="1" ht="15" x14ac:dyDescent="0.2">
      <c r="A1086" s="44"/>
      <c r="B1086" s="45"/>
      <c r="C1086" s="46"/>
      <c r="D1086" s="46"/>
      <c r="E1086" s="47"/>
      <c r="F1086" s="47"/>
      <c r="G1086" s="47"/>
      <c r="H1086" s="47"/>
      <c r="I1086" s="47"/>
      <c r="J1086" s="53"/>
      <c r="K1086" s="64"/>
      <c r="L1086" s="64"/>
      <c r="M1086" s="64"/>
      <c r="N1086" s="65"/>
      <c r="O1086" s="64"/>
      <c r="P1086" s="64"/>
      <c r="Q1086" s="65"/>
    </row>
    <row r="1087" spans="1:17" s="48" customFormat="1" ht="15" x14ac:dyDescent="0.2">
      <c r="A1087" s="44"/>
      <c r="B1087" s="45"/>
      <c r="C1087" s="46"/>
      <c r="D1087" s="46"/>
      <c r="E1087" s="47"/>
      <c r="F1087" s="47"/>
      <c r="G1087" s="47"/>
      <c r="H1087" s="47"/>
      <c r="I1087" s="47"/>
      <c r="J1087" s="53"/>
      <c r="K1087" s="64"/>
      <c r="L1087" s="64"/>
      <c r="M1087" s="64"/>
      <c r="N1087" s="65"/>
      <c r="O1087" s="64"/>
      <c r="P1087" s="64"/>
      <c r="Q1087" s="65"/>
    </row>
    <row r="1088" spans="1:17" s="48" customFormat="1" ht="15" x14ac:dyDescent="0.2">
      <c r="A1088" s="44"/>
      <c r="B1088" s="45"/>
      <c r="C1088" s="46"/>
      <c r="D1088" s="46"/>
      <c r="E1088" s="47"/>
      <c r="F1088" s="47"/>
      <c r="G1088" s="47"/>
      <c r="H1088" s="47"/>
      <c r="I1088" s="47"/>
      <c r="J1088" s="53"/>
      <c r="K1088" s="64"/>
      <c r="L1088" s="64"/>
      <c r="M1088" s="64"/>
      <c r="N1088" s="65"/>
      <c r="O1088" s="64"/>
      <c r="P1088" s="64"/>
      <c r="Q1088" s="65"/>
    </row>
    <row r="1089" spans="1:17" s="48" customFormat="1" ht="15" x14ac:dyDescent="0.2">
      <c r="A1089" s="44"/>
      <c r="B1089" s="45"/>
      <c r="C1089" s="46"/>
      <c r="D1089" s="46"/>
      <c r="E1089" s="47"/>
      <c r="F1089" s="47"/>
      <c r="G1089" s="47"/>
      <c r="H1089" s="47"/>
      <c r="I1089" s="47"/>
      <c r="J1089" s="53"/>
      <c r="K1089" s="64"/>
      <c r="L1089" s="64"/>
      <c r="M1089" s="64"/>
      <c r="N1089" s="65"/>
      <c r="O1089" s="64"/>
      <c r="P1089" s="64"/>
      <c r="Q1089" s="65"/>
    </row>
    <row r="1090" spans="1:17" s="48" customFormat="1" ht="15" x14ac:dyDescent="0.2">
      <c r="A1090" s="44"/>
      <c r="B1090" s="45"/>
      <c r="C1090" s="46"/>
      <c r="D1090" s="46"/>
      <c r="E1090" s="47"/>
      <c r="F1090" s="47"/>
      <c r="G1090" s="47"/>
      <c r="H1090" s="47"/>
      <c r="I1090" s="47"/>
      <c r="J1090" s="53"/>
      <c r="K1090" s="64"/>
      <c r="L1090" s="64"/>
      <c r="M1090" s="64"/>
      <c r="N1090" s="65"/>
      <c r="O1090" s="64"/>
      <c r="P1090" s="64"/>
      <c r="Q1090" s="65"/>
    </row>
    <row r="1091" spans="1:17" s="48" customFormat="1" ht="15" x14ac:dyDescent="0.2">
      <c r="A1091" s="44"/>
      <c r="B1091" s="45"/>
      <c r="C1091" s="46"/>
      <c r="D1091" s="46"/>
      <c r="E1091" s="47"/>
      <c r="F1091" s="47"/>
      <c r="G1091" s="47"/>
      <c r="H1091" s="47"/>
      <c r="I1091" s="47"/>
      <c r="J1091" s="53"/>
      <c r="K1091" s="64"/>
      <c r="L1091" s="64"/>
      <c r="M1091" s="64"/>
      <c r="N1091" s="65"/>
      <c r="O1091" s="64"/>
      <c r="P1091" s="64"/>
      <c r="Q1091" s="65"/>
    </row>
    <row r="1092" spans="1:17" s="48" customFormat="1" ht="15" x14ac:dyDescent="0.2">
      <c r="A1092" s="44"/>
      <c r="B1092" s="45"/>
      <c r="C1092" s="46"/>
      <c r="D1092" s="46"/>
      <c r="E1092" s="47"/>
      <c r="F1092" s="47"/>
      <c r="G1092" s="47"/>
      <c r="H1092" s="47"/>
      <c r="I1092" s="47"/>
      <c r="J1092" s="53"/>
      <c r="K1092" s="64"/>
      <c r="L1092" s="64"/>
      <c r="M1092" s="64"/>
      <c r="N1092" s="65"/>
      <c r="O1092" s="64"/>
      <c r="P1092" s="64"/>
      <c r="Q1092" s="65"/>
    </row>
    <row r="1093" spans="1:17" s="48" customFormat="1" ht="15" x14ac:dyDescent="0.2">
      <c r="A1093" s="44"/>
      <c r="B1093" s="45"/>
      <c r="C1093" s="46"/>
      <c r="D1093" s="46"/>
      <c r="E1093" s="47"/>
      <c r="F1093" s="47"/>
      <c r="G1093" s="47"/>
      <c r="H1093" s="47"/>
      <c r="I1093" s="47"/>
      <c r="J1093" s="53"/>
      <c r="K1093" s="64"/>
      <c r="L1093" s="64"/>
      <c r="M1093" s="64"/>
      <c r="N1093" s="65"/>
      <c r="O1093" s="64"/>
      <c r="P1093" s="64"/>
      <c r="Q1093" s="65"/>
    </row>
    <row r="1094" spans="1:17" s="48" customFormat="1" ht="15" x14ac:dyDescent="0.2">
      <c r="A1094" s="44"/>
      <c r="B1094" s="45"/>
      <c r="C1094" s="46"/>
      <c r="D1094" s="46"/>
      <c r="E1094" s="47"/>
      <c r="F1094" s="47"/>
      <c r="G1094" s="47"/>
      <c r="H1094" s="47"/>
      <c r="I1094" s="47"/>
      <c r="J1094" s="53"/>
      <c r="K1094" s="64"/>
      <c r="L1094" s="64"/>
      <c r="M1094" s="64"/>
      <c r="N1094" s="65"/>
      <c r="O1094" s="64"/>
      <c r="P1094" s="64"/>
      <c r="Q1094" s="65"/>
    </row>
    <row r="1095" spans="1:17" s="48" customFormat="1" ht="15" x14ac:dyDescent="0.2">
      <c r="A1095" s="44"/>
      <c r="B1095" s="45"/>
      <c r="C1095" s="46"/>
      <c r="D1095" s="46"/>
      <c r="E1095" s="47"/>
      <c r="F1095" s="47"/>
      <c r="G1095" s="47"/>
      <c r="H1095" s="47"/>
      <c r="I1095" s="47"/>
      <c r="J1095" s="53"/>
      <c r="K1095" s="64"/>
      <c r="L1095" s="64"/>
      <c r="M1095" s="64"/>
      <c r="N1095" s="65"/>
      <c r="O1095" s="64"/>
      <c r="P1095" s="64"/>
      <c r="Q1095" s="65"/>
    </row>
    <row r="1096" spans="1:17" s="48" customFormat="1" ht="15" x14ac:dyDescent="0.2">
      <c r="A1096" s="44"/>
      <c r="B1096" s="45"/>
      <c r="C1096" s="46"/>
      <c r="D1096" s="46"/>
      <c r="E1096" s="47"/>
      <c r="F1096" s="47"/>
      <c r="G1096" s="47"/>
      <c r="H1096" s="47"/>
      <c r="I1096" s="47"/>
      <c r="J1096" s="53"/>
      <c r="K1096" s="64"/>
      <c r="L1096" s="64"/>
      <c r="M1096" s="64"/>
      <c r="N1096" s="65"/>
      <c r="O1096" s="64"/>
      <c r="P1096" s="64"/>
      <c r="Q1096" s="65"/>
    </row>
    <row r="1097" spans="1:17" s="48" customFormat="1" ht="15" x14ac:dyDescent="0.2">
      <c r="A1097" s="44"/>
      <c r="B1097" s="45"/>
      <c r="C1097" s="46"/>
      <c r="D1097" s="46"/>
      <c r="E1097" s="47"/>
      <c r="F1097" s="47"/>
      <c r="G1097" s="47"/>
      <c r="H1097" s="47"/>
      <c r="I1097" s="47"/>
      <c r="J1097" s="53"/>
      <c r="K1097" s="64"/>
      <c r="L1097" s="64"/>
      <c r="M1097" s="64"/>
      <c r="N1097" s="65"/>
      <c r="O1097" s="64"/>
      <c r="P1097" s="64"/>
      <c r="Q1097" s="65"/>
    </row>
    <row r="1098" spans="1:17" s="48" customFormat="1" ht="15" x14ac:dyDescent="0.2">
      <c r="A1098" s="44"/>
      <c r="B1098" s="45"/>
      <c r="C1098" s="46"/>
      <c r="D1098" s="46"/>
      <c r="E1098" s="47"/>
      <c r="F1098" s="47"/>
      <c r="G1098" s="47"/>
      <c r="H1098" s="47"/>
      <c r="I1098" s="47"/>
      <c r="J1098" s="53"/>
      <c r="K1098" s="64"/>
      <c r="L1098" s="64"/>
      <c r="M1098" s="64"/>
      <c r="N1098" s="65"/>
      <c r="O1098" s="64"/>
      <c r="P1098" s="64"/>
      <c r="Q1098" s="65"/>
    </row>
    <row r="1099" spans="1:17" s="48" customFormat="1" ht="15" x14ac:dyDescent="0.2">
      <c r="A1099" s="44"/>
      <c r="B1099" s="45"/>
      <c r="C1099" s="46"/>
      <c r="D1099" s="46"/>
      <c r="E1099" s="47"/>
      <c r="F1099" s="47"/>
      <c r="G1099" s="47"/>
      <c r="H1099" s="47"/>
      <c r="I1099" s="47"/>
      <c r="J1099" s="53"/>
      <c r="K1099" s="64"/>
      <c r="L1099" s="64"/>
      <c r="M1099" s="64"/>
      <c r="N1099" s="65"/>
      <c r="O1099" s="64"/>
      <c r="P1099" s="64"/>
      <c r="Q1099" s="65"/>
    </row>
    <row r="1100" spans="1:17" s="48" customFormat="1" ht="15" x14ac:dyDescent="0.2">
      <c r="A1100" s="44"/>
      <c r="B1100" s="45"/>
      <c r="C1100" s="46"/>
      <c r="D1100" s="46"/>
      <c r="E1100" s="47"/>
      <c r="F1100" s="47"/>
      <c r="G1100" s="47"/>
      <c r="H1100" s="47"/>
      <c r="I1100" s="47"/>
      <c r="J1100" s="53"/>
      <c r="K1100" s="64"/>
      <c r="L1100" s="64"/>
      <c r="M1100" s="64"/>
      <c r="N1100" s="65"/>
      <c r="O1100" s="64"/>
      <c r="P1100" s="64"/>
      <c r="Q1100" s="65"/>
    </row>
    <row r="1101" spans="1:17" s="48" customFormat="1" ht="15" x14ac:dyDescent="0.2">
      <c r="A1101" s="44"/>
      <c r="B1101" s="45"/>
      <c r="C1101" s="46"/>
      <c r="D1101" s="46"/>
      <c r="E1101" s="47"/>
      <c r="F1101" s="47"/>
      <c r="G1101" s="47"/>
      <c r="H1101" s="47"/>
      <c r="I1101" s="47"/>
      <c r="J1101" s="53"/>
      <c r="K1101" s="64"/>
      <c r="L1101" s="64"/>
      <c r="M1101" s="64"/>
      <c r="N1101" s="65"/>
      <c r="O1101" s="64"/>
      <c r="P1101" s="64"/>
      <c r="Q1101" s="65"/>
    </row>
    <row r="1102" spans="1:17" s="48" customFormat="1" ht="15" x14ac:dyDescent="0.2">
      <c r="A1102" s="44"/>
      <c r="B1102" s="45"/>
      <c r="C1102" s="46"/>
      <c r="D1102" s="46"/>
      <c r="E1102" s="47"/>
      <c r="F1102" s="47"/>
      <c r="G1102" s="47"/>
      <c r="H1102" s="47"/>
      <c r="I1102" s="47"/>
      <c r="J1102" s="53"/>
      <c r="K1102" s="64"/>
      <c r="L1102" s="64"/>
      <c r="M1102" s="64"/>
      <c r="N1102" s="65"/>
      <c r="O1102" s="64"/>
      <c r="P1102" s="64"/>
      <c r="Q1102" s="65"/>
    </row>
    <row r="1103" spans="1:17" s="48" customFormat="1" ht="15" x14ac:dyDescent="0.2">
      <c r="A1103" s="44"/>
      <c r="B1103" s="45"/>
      <c r="C1103" s="46"/>
      <c r="D1103" s="46"/>
      <c r="E1103" s="47"/>
      <c r="F1103" s="47"/>
      <c r="G1103" s="47"/>
      <c r="H1103" s="47"/>
      <c r="I1103" s="47"/>
      <c r="J1103" s="53"/>
      <c r="K1103" s="64"/>
      <c r="L1103" s="64"/>
      <c r="M1103" s="64"/>
      <c r="N1103" s="65"/>
      <c r="O1103" s="64"/>
      <c r="P1103" s="64"/>
      <c r="Q1103" s="65"/>
    </row>
    <row r="1104" spans="1:17" s="48" customFormat="1" ht="15" x14ac:dyDescent="0.2">
      <c r="A1104" s="44"/>
      <c r="B1104" s="45"/>
      <c r="C1104" s="46"/>
      <c r="D1104" s="46"/>
      <c r="E1104" s="47"/>
      <c r="F1104" s="47"/>
      <c r="G1104" s="47"/>
      <c r="H1104" s="47"/>
      <c r="I1104" s="47"/>
      <c r="J1104" s="53"/>
      <c r="K1104" s="64"/>
      <c r="L1104" s="64"/>
      <c r="M1104" s="64"/>
      <c r="N1104" s="65"/>
      <c r="O1104" s="64"/>
      <c r="P1104" s="64"/>
      <c r="Q1104" s="65"/>
    </row>
    <row r="1105" spans="1:17" s="48" customFormat="1" ht="15" x14ac:dyDescent="0.2">
      <c r="A1105" s="44"/>
      <c r="B1105" s="45"/>
      <c r="C1105" s="46"/>
      <c r="D1105" s="46"/>
      <c r="E1105" s="47"/>
      <c r="F1105" s="47"/>
      <c r="G1105" s="47"/>
      <c r="H1105" s="47"/>
      <c r="I1105" s="47"/>
      <c r="J1105" s="53"/>
      <c r="K1105" s="64"/>
      <c r="L1105" s="64"/>
      <c r="M1105" s="64"/>
      <c r="N1105" s="65"/>
      <c r="O1105" s="64"/>
      <c r="P1105" s="64"/>
      <c r="Q1105" s="65"/>
    </row>
    <row r="1106" spans="1:17" s="48" customFormat="1" ht="15" x14ac:dyDescent="0.2">
      <c r="A1106" s="44"/>
      <c r="B1106" s="45"/>
      <c r="C1106" s="46"/>
      <c r="D1106" s="46"/>
      <c r="E1106" s="47"/>
      <c r="F1106" s="47"/>
      <c r="G1106" s="47"/>
      <c r="H1106" s="47"/>
      <c r="I1106" s="47"/>
      <c r="J1106" s="53"/>
      <c r="K1106" s="64"/>
      <c r="L1106" s="64"/>
      <c r="M1106" s="64"/>
      <c r="N1106" s="65"/>
      <c r="O1106" s="64"/>
      <c r="P1106" s="64"/>
      <c r="Q1106" s="65"/>
    </row>
    <row r="1107" spans="1:17" s="48" customFormat="1" ht="15" x14ac:dyDescent="0.2">
      <c r="A1107" s="44"/>
      <c r="B1107" s="45"/>
      <c r="C1107" s="46"/>
      <c r="D1107" s="46"/>
      <c r="E1107" s="47"/>
      <c r="F1107" s="47"/>
      <c r="G1107" s="47"/>
      <c r="H1107" s="47"/>
      <c r="I1107" s="47"/>
      <c r="J1107" s="53"/>
      <c r="K1107" s="64"/>
      <c r="L1107" s="64"/>
      <c r="M1107" s="64"/>
      <c r="N1107" s="65"/>
      <c r="O1107" s="64"/>
      <c r="P1107" s="64"/>
      <c r="Q1107" s="65"/>
    </row>
    <row r="1108" spans="1:17" s="48" customFormat="1" ht="15" x14ac:dyDescent="0.2">
      <c r="A1108" s="44"/>
      <c r="B1108" s="45"/>
      <c r="C1108" s="46"/>
      <c r="D1108" s="46"/>
      <c r="E1108" s="47"/>
      <c r="F1108" s="47"/>
      <c r="G1108" s="47"/>
      <c r="H1108" s="47"/>
      <c r="I1108" s="47"/>
      <c r="J1108" s="53"/>
      <c r="K1108" s="64"/>
      <c r="L1108" s="64"/>
      <c r="M1108" s="64"/>
      <c r="N1108" s="65"/>
      <c r="O1108" s="64"/>
      <c r="P1108" s="64"/>
      <c r="Q1108" s="65"/>
    </row>
    <row r="1109" spans="1:17" s="48" customFormat="1" ht="15" x14ac:dyDescent="0.2">
      <c r="A1109" s="44"/>
      <c r="B1109" s="45"/>
      <c r="C1109" s="46"/>
      <c r="D1109" s="46"/>
      <c r="E1109" s="47"/>
      <c r="F1109" s="47"/>
      <c r="G1109" s="47"/>
      <c r="H1109" s="47"/>
      <c r="I1109" s="47"/>
      <c r="J1109" s="53"/>
      <c r="K1109" s="64"/>
      <c r="L1109" s="64"/>
      <c r="M1109" s="64"/>
      <c r="N1109" s="65"/>
      <c r="O1109" s="64"/>
      <c r="P1109" s="64"/>
      <c r="Q1109" s="65"/>
    </row>
    <row r="1110" spans="1:17" s="48" customFormat="1" ht="15" x14ac:dyDescent="0.2">
      <c r="A1110" s="44"/>
      <c r="B1110" s="45"/>
      <c r="C1110" s="46"/>
      <c r="D1110" s="46"/>
      <c r="E1110" s="47"/>
      <c r="F1110" s="47"/>
      <c r="G1110" s="47"/>
      <c r="H1110" s="47"/>
      <c r="I1110" s="47"/>
      <c r="J1110" s="53"/>
      <c r="K1110" s="64"/>
      <c r="L1110" s="64"/>
      <c r="M1110" s="64"/>
      <c r="N1110" s="65"/>
      <c r="O1110" s="64"/>
      <c r="P1110" s="64"/>
      <c r="Q1110" s="65"/>
    </row>
    <row r="1111" spans="1:17" s="48" customFormat="1" ht="15" x14ac:dyDescent="0.2">
      <c r="A1111" s="44"/>
      <c r="B1111" s="45"/>
      <c r="C1111" s="46"/>
      <c r="D1111" s="46"/>
      <c r="E1111" s="47"/>
      <c r="F1111" s="47"/>
      <c r="G1111" s="47"/>
      <c r="H1111" s="47"/>
      <c r="I1111" s="47"/>
      <c r="J1111" s="53"/>
      <c r="K1111" s="64"/>
      <c r="L1111" s="64"/>
      <c r="M1111" s="64"/>
      <c r="N1111" s="65"/>
      <c r="O1111" s="64"/>
      <c r="P1111" s="64"/>
      <c r="Q1111" s="65"/>
    </row>
    <row r="1112" spans="1:17" s="48" customFormat="1" ht="15" x14ac:dyDescent="0.2">
      <c r="A1112" s="44"/>
      <c r="B1112" s="45"/>
      <c r="C1112" s="46"/>
      <c r="D1112" s="46"/>
      <c r="E1112" s="47"/>
      <c r="F1112" s="47"/>
      <c r="G1112" s="47"/>
      <c r="H1112" s="47"/>
      <c r="I1112" s="47"/>
      <c r="J1112" s="53"/>
      <c r="K1112" s="64"/>
      <c r="L1112" s="64"/>
      <c r="M1112" s="64"/>
      <c r="N1112" s="65"/>
      <c r="O1112" s="64"/>
      <c r="P1112" s="64"/>
      <c r="Q1112" s="65"/>
    </row>
    <row r="1113" spans="1:17" s="48" customFormat="1" ht="15" x14ac:dyDescent="0.2">
      <c r="A1113" s="44"/>
      <c r="B1113" s="45"/>
      <c r="C1113" s="46"/>
      <c r="D1113" s="46"/>
      <c r="E1113" s="47"/>
      <c r="F1113" s="47"/>
      <c r="G1113" s="47"/>
      <c r="H1113" s="47"/>
      <c r="I1113" s="47"/>
      <c r="J1113" s="53"/>
      <c r="K1113" s="64"/>
      <c r="L1113" s="64"/>
      <c r="M1113" s="64"/>
      <c r="N1113" s="65"/>
      <c r="O1113" s="64"/>
      <c r="P1113" s="64"/>
      <c r="Q1113" s="65"/>
    </row>
    <row r="1114" spans="1:17" s="48" customFormat="1" ht="15" x14ac:dyDescent="0.2">
      <c r="A1114" s="44"/>
      <c r="B1114" s="45"/>
      <c r="C1114" s="46"/>
      <c r="D1114" s="46"/>
      <c r="E1114" s="47"/>
      <c r="F1114" s="47"/>
      <c r="G1114" s="47"/>
      <c r="H1114" s="47"/>
      <c r="I1114" s="47"/>
      <c r="J1114" s="53"/>
      <c r="K1114" s="64"/>
      <c r="L1114" s="64"/>
      <c r="M1114" s="64"/>
      <c r="N1114" s="65"/>
      <c r="O1114" s="64"/>
      <c r="P1114" s="64"/>
      <c r="Q1114" s="65"/>
    </row>
    <row r="1115" spans="1:17" s="48" customFormat="1" ht="15" x14ac:dyDescent="0.2">
      <c r="A1115" s="44"/>
      <c r="B1115" s="45"/>
      <c r="C1115" s="46"/>
      <c r="D1115" s="46"/>
      <c r="E1115" s="47"/>
      <c r="F1115" s="47"/>
      <c r="G1115" s="47"/>
      <c r="H1115" s="47"/>
      <c r="I1115" s="47"/>
      <c r="J1115" s="53"/>
      <c r="K1115" s="64"/>
      <c r="L1115" s="64"/>
      <c r="M1115" s="64"/>
      <c r="N1115" s="65"/>
      <c r="O1115" s="64"/>
      <c r="P1115" s="64"/>
      <c r="Q1115" s="65"/>
    </row>
    <row r="1116" spans="1:17" s="48" customFormat="1" ht="15" x14ac:dyDescent="0.2">
      <c r="A1116" s="44"/>
      <c r="B1116" s="45"/>
      <c r="C1116" s="46"/>
      <c r="D1116" s="46"/>
      <c r="E1116" s="47"/>
      <c r="F1116" s="47"/>
      <c r="G1116" s="47"/>
      <c r="H1116" s="47"/>
      <c r="I1116" s="47"/>
      <c r="J1116" s="53"/>
      <c r="K1116" s="64"/>
      <c r="L1116" s="64"/>
      <c r="M1116" s="64"/>
      <c r="N1116" s="65"/>
      <c r="O1116" s="64"/>
      <c r="P1116" s="64"/>
      <c r="Q1116" s="65"/>
    </row>
    <row r="1117" spans="1:17" s="48" customFormat="1" ht="15" x14ac:dyDescent="0.2">
      <c r="A1117" s="44"/>
      <c r="B1117" s="45"/>
      <c r="C1117" s="46"/>
      <c r="D1117" s="46"/>
      <c r="E1117" s="47"/>
      <c r="F1117" s="47"/>
      <c r="G1117" s="47"/>
      <c r="H1117" s="47"/>
      <c r="I1117" s="47"/>
      <c r="J1117" s="53"/>
      <c r="K1117" s="64"/>
      <c r="L1117" s="64"/>
      <c r="M1117" s="64"/>
      <c r="N1117" s="65"/>
      <c r="O1117" s="64"/>
      <c r="P1117" s="64"/>
      <c r="Q1117" s="65"/>
    </row>
    <row r="1118" spans="1:17" s="48" customFormat="1" ht="15" x14ac:dyDescent="0.2">
      <c r="A1118" s="44"/>
      <c r="B1118" s="45"/>
      <c r="C1118" s="46"/>
      <c r="D1118" s="46"/>
      <c r="E1118" s="47"/>
      <c r="F1118" s="47"/>
      <c r="G1118" s="47"/>
      <c r="H1118" s="47"/>
      <c r="I1118" s="47"/>
      <c r="J1118" s="53"/>
      <c r="K1118" s="64"/>
      <c r="L1118" s="64"/>
      <c r="M1118" s="64"/>
      <c r="N1118" s="65"/>
      <c r="O1118" s="64"/>
      <c r="P1118" s="64"/>
      <c r="Q1118" s="65"/>
    </row>
    <row r="1119" spans="1:17" s="48" customFormat="1" ht="15" x14ac:dyDescent="0.2">
      <c r="A1119" s="44"/>
      <c r="B1119" s="45"/>
      <c r="C1119" s="46"/>
      <c r="D1119" s="46"/>
      <c r="E1119" s="47"/>
      <c r="F1119" s="47"/>
      <c r="G1119" s="47"/>
      <c r="H1119" s="47"/>
      <c r="I1119" s="47"/>
      <c r="J1119" s="53"/>
      <c r="K1119" s="64"/>
      <c r="L1119" s="64"/>
      <c r="M1119" s="64"/>
      <c r="N1119" s="65"/>
      <c r="O1119" s="64"/>
      <c r="P1119" s="64"/>
      <c r="Q1119" s="65"/>
    </row>
    <row r="1120" spans="1:17" s="48" customFormat="1" ht="15" x14ac:dyDescent="0.2">
      <c r="A1120" s="44"/>
      <c r="B1120" s="45"/>
      <c r="C1120" s="46"/>
      <c r="D1120" s="46"/>
      <c r="E1120" s="47"/>
      <c r="F1120" s="47"/>
      <c r="G1120" s="47"/>
      <c r="H1120" s="47"/>
      <c r="I1120" s="47"/>
      <c r="J1120" s="53"/>
      <c r="K1120" s="64"/>
      <c r="L1120" s="64"/>
      <c r="M1120" s="64"/>
      <c r="N1120" s="65"/>
      <c r="O1120" s="64"/>
      <c r="P1120" s="64"/>
      <c r="Q1120" s="65"/>
    </row>
    <row r="1121" spans="1:17" s="48" customFormat="1" ht="15" x14ac:dyDescent="0.2">
      <c r="A1121" s="44"/>
      <c r="B1121" s="45"/>
      <c r="C1121" s="46"/>
      <c r="D1121" s="46"/>
      <c r="E1121" s="47"/>
      <c r="F1121" s="47"/>
      <c r="G1121" s="47"/>
      <c r="H1121" s="47"/>
      <c r="I1121" s="47"/>
      <c r="J1121" s="53"/>
      <c r="K1121" s="64"/>
      <c r="L1121" s="64"/>
      <c r="M1121" s="64"/>
      <c r="N1121" s="65"/>
      <c r="O1121" s="64"/>
      <c r="P1121" s="64"/>
      <c r="Q1121" s="65"/>
    </row>
    <row r="1122" spans="1:17" s="48" customFormat="1" ht="15" x14ac:dyDescent="0.2">
      <c r="A1122" s="44"/>
      <c r="B1122" s="45"/>
      <c r="C1122" s="46"/>
      <c r="D1122" s="46"/>
      <c r="E1122" s="47"/>
      <c r="F1122" s="47"/>
      <c r="G1122" s="47"/>
      <c r="H1122" s="47"/>
      <c r="I1122" s="47"/>
      <c r="J1122" s="53"/>
      <c r="K1122" s="64"/>
      <c r="L1122" s="64"/>
      <c r="M1122" s="64"/>
      <c r="N1122" s="65"/>
      <c r="O1122" s="64"/>
      <c r="P1122" s="64"/>
      <c r="Q1122" s="65"/>
    </row>
    <row r="1123" spans="1:17" s="48" customFormat="1" ht="15" x14ac:dyDescent="0.2">
      <c r="A1123" s="44"/>
      <c r="B1123" s="45"/>
      <c r="C1123" s="46"/>
      <c r="D1123" s="46"/>
      <c r="E1123" s="47"/>
      <c r="F1123" s="47"/>
      <c r="G1123" s="47"/>
      <c r="H1123" s="47"/>
      <c r="I1123" s="47"/>
      <c r="J1123" s="53"/>
      <c r="K1123" s="64"/>
      <c r="L1123" s="64"/>
      <c r="M1123" s="64"/>
      <c r="N1123" s="65"/>
      <c r="O1123" s="64"/>
      <c r="P1123" s="64"/>
      <c r="Q1123" s="65"/>
    </row>
    <row r="1124" spans="1:17" s="48" customFormat="1" ht="15" x14ac:dyDescent="0.2">
      <c r="A1124" s="44"/>
      <c r="B1124" s="45"/>
      <c r="C1124" s="46"/>
      <c r="D1124" s="46"/>
      <c r="E1124" s="47"/>
      <c r="F1124" s="47"/>
      <c r="G1124" s="47"/>
      <c r="H1124" s="47"/>
      <c r="I1124" s="47"/>
      <c r="J1124" s="53"/>
      <c r="K1124" s="64"/>
      <c r="L1124" s="64"/>
      <c r="M1124" s="64"/>
      <c r="N1124" s="65"/>
      <c r="O1124" s="64"/>
      <c r="P1124" s="64"/>
      <c r="Q1124" s="65"/>
    </row>
    <row r="1125" spans="1:17" s="48" customFormat="1" ht="15" x14ac:dyDescent="0.2">
      <c r="A1125" s="44"/>
      <c r="B1125" s="45"/>
      <c r="C1125" s="46"/>
      <c r="D1125" s="46"/>
      <c r="E1125" s="47"/>
      <c r="F1125" s="47"/>
      <c r="G1125" s="47"/>
      <c r="H1125" s="47"/>
      <c r="I1125" s="47"/>
      <c r="J1125" s="53"/>
      <c r="K1125" s="64"/>
      <c r="L1125" s="64"/>
      <c r="M1125" s="64"/>
      <c r="N1125" s="65"/>
      <c r="O1125" s="64"/>
      <c r="P1125" s="64"/>
      <c r="Q1125" s="65"/>
    </row>
    <row r="1126" spans="1:17" s="48" customFormat="1" ht="15" x14ac:dyDescent="0.2">
      <c r="A1126" s="44"/>
      <c r="B1126" s="45"/>
      <c r="C1126" s="46"/>
      <c r="D1126" s="46"/>
      <c r="E1126" s="47"/>
      <c r="F1126" s="47"/>
      <c r="G1126" s="47"/>
      <c r="H1126" s="47"/>
      <c r="I1126" s="47"/>
      <c r="J1126" s="53"/>
      <c r="K1126" s="64"/>
      <c r="L1126" s="64"/>
      <c r="M1126" s="64"/>
      <c r="N1126" s="65"/>
      <c r="O1126" s="64"/>
      <c r="P1126" s="64"/>
      <c r="Q1126" s="65"/>
    </row>
    <row r="1127" spans="1:17" s="48" customFormat="1" ht="15" x14ac:dyDescent="0.2">
      <c r="A1127" s="44"/>
      <c r="B1127" s="45"/>
      <c r="C1127" s="46"/>
      <c r="D1127" s="46"/>
      <c r="E1127" s="47"/>
      <c r="F1127" s="47"/>
      <c r="G1127" s="47"/>
      <c r="H1127" s="47"/>
      <c r="I1127" s="47"/>
      <c r="J1127" s="53"/>
      <c r="K1127" s="64"/>
      <c r="L1127" s="64"/>
      <c r="M1127" s="64"/>
      <c r="N1127" s="65"/>
      <c r="O1127" s="64"/>
      <c r="P1127" s="64"/>
      <c r="Q1127" s="65"/>
    </row>
    <row r="1128" spans="1:17" s="48" customFormat="1" ht="15" x14ac:dyDescent="0.2">
      <c r="A1128" s="44"/>
      <c r="B1128" s="45"/>
      <c r="C1128" s="46"/>
      <c r="D1128" s="46"/>
      <c r="E1128" s="47"/>
      <c r="F1128" s="47"/>
      <c r="G1128" s="47"/>
      <c r="H1128" s="47"/>
      <c r="I1128" s="47"/>
      <c r="J1128" s="53"/>
      <c r="K1128" s="64"/>
      <c r="L1128" s="64"/>
      <c r="M1128" s="64"/>
      <c r="N1128" s="65"/>
      <c r="O1128" s="64"/>
      <c r="P1128" s="64"/>
      <c r="Q1128" s="65"/>
    </row>
    <row r="1129" spans="1:17" s="48" customFormat="1" ht="15" x14ac:dyDescent="0.2">
      <c r="A1129" s="44"/>
      <c r="B1129" s="45"/>
      <c r="C1129" s="46"/>
      <c r="D1129" s="46"/>
      <c r="E1129" s="47"/>
      <c r="F1129" s="47"/>
      <c r="G1129" s="47"/>
      <c r="H1129" s="47"/>
      <c r="I1129" s="47"/>
      <c r="J1129" s="53"/>
      <c r="K1129" s="64"/>
      <c r="L1129" s="64"/>
      <c r="M1129" s="64"/>
      <c r="N1129" s="65"/>
      <c r="O1129" s="64"/>
      <c r="P1129" s="64"/>
      <c r="Q1129" s="65"/>
    </row>
    <row r="1130" spans="1:17" s="48" customFormat="1" ht="15" x14ac:dyDescent="0.2">
      <c r="A1130" s="44"/>
      <c r="B1130" s="45"/>
      <c r="C1130" s="46"/>
      <c r="D1130" s="46"/>
      <c r="E1130" s="47"/>
      <c r="F1130" s="47"/>
      <c r="G1130" s="47"/>
      <c r="H1130" s="47"/>
      <c r="I1130" s="47"/>
      <c r="J1130" s="53"/>
      <c r="K1130" s="64"/>
      <c r="L1130" s="64"/>
      <c r="M1130" s="64"/>
      <c r="N1130" s="65"/>
      <c r="O1130" s="64"/>
      <c r="P1130" s="64"/>
      <c r="Q1130" s="65"/>
    </row>
    <row r="1131" spans="1:17" s="48" customFormat="1" ht="15" x14ac:dyDescent="0.2">
      <c r="A1131" s="44"/>
      <c r="B1131" s="45"/>
      <c r="C1131" s="46"/>
      <c r="D1131" s="46"/>
      <c r="E1131" s="47"/>
      <c r="F1131" s="47"/>
      <c r="G1131" s="47"/>
      <c r="H1131" s="47"/>
      <c r="I1131" s="47"/>
      <c r="J1131" s="53"/>
      <c r="K1131" s="64"/>
      <c r="L1131" s="64"/>
      <c r="M1131" s="64"/>
      <c r="N1131" s="65"/>
      <c r="O1131" s="64"/>
      <c r="P1131" s="64"/>
      <c r="Q1131" s="65"/>
    </row>
    <row r="1132" spans="1:17" s="48" customFormat="1" ht="15" x14ac:dyDescent="0.2">
      <c r="A1132" s="44"/>
      <c r="B1132" s="45"/>
      <c r="C1132" s="46"/>
      <c r="D1132" s="46"/>
      <c r="E1132" s="47"/>
      <c r="F1132" s="47"/>
      <c r="G1132" s="47"/>
      <c r="H1132" s="47"/>
      <c r="I1132" s="47"/>
      <c r="J1132" s="53"/>
      <c r="K1132" s="64"/>
      <c r="L1132" s="64"/>
      <c r="M1132" s="64"/>
      <c r="N1132" s="65"/>
      <c r="O1132" s="64"/>
      <c r="P1132" s="64"/>
      <c r="Q1132" s="65"/>
    </row>
    <row r="1133" spans="1:17" s="48" customFormat="1" ht="15" x14ac:dyDescent="0.2">
      <c r="A1133" s="44"/>
      <c r="B1133" s="45"/>
      <c r="C1133" s="46"/>
      <c r="D1133" s="46"/>
      <c r="E1133" s="47"/>
      <c r="F1133" s="47"/>
      <c r="G1133" s="47"/>
      <c r="H1133" s="47"/>
      <c r="I1133" s="47"/>
      <c r="J1133" s="53"/>
      <c r="K1133" s="64"/>
      <c r="L1133" s="64"/>
      <c r="M1133" s="64"/>
      <c r="N1133" s="65"/>
      <c r="O1133" s="64"/>
      <c r="P1133" s="64"/>
      <c r="Q1133" s="65"/>
    </row>
    <row r="1134" spans="1:17" s="48" customFormat="1" ht="15" x14ac:dyDescent="0.2">
      <c r="A1134" s="44"/>
      <c r="B1134" s="45"/>
      <c r="C1134" s="46"/>
      <c r="D1134" s="46"/>
      <c r="E1134" s="47"/>
      <c r="F1134" s="47"/>
      <c r="G1134" s="47"/>
      <c r="H1134" s="47"/>
      <c r="I1134" s="47"/>
      <c r="J1134" s="53"/>
      <c r="K1134" s="64"/>
      <c r="L1134" s="64"/>
      <c r="M1134" s="64"/>
      <c r="N1134" s="65"/>
      <c r="O1134" s="64"/>
      <c r="P1134" s="64"/>
      <c r="Q1134" s="65"/>
    </row>
    <row r="1135" spans="1:17" s="48" customFormat="1" ht="15" x14ac:dyDescent="0.2">
      <c r="A1135" s="44"/>
      <c r="B1135" s="45"/>
      <c r="C1135" s="46"/>
      <c r="D1135" s="46"/>
      <c r="E1135" s="47"/>
      <c r="F1135" s="47"/>
      <c r="G1135" s="47"/>
      <c r="H1135" s="47"/>
      <c r="I1135" s="47"/>
      <c r="J1135" s="53"/>
      <c r="K1135" s="64"/>
      <c r="L1135" s="64"/>
      <c r="M1135" s="64"/>
      <c r="N1135" s="65"/>
      <c r="O1135" s="64"/>
      <c r="P1135" s="64"/>
      <c r="Q1135" s="65"/>
    </row>
    <row r="1136" spans="1:17" s="48" customFormat="1" ht="15" x14ac:dyDescent="0.2">
      <c r="A1136" s="44"/>
      <c r="B1136" s="45"/>
      <c r="C1136" s="46"/>
      <c r="D1136" s="46"/>
      <c r="E1136" s="47"/>
      <c r="F1136" s="47"/>
      <c r="G1136" s="47"/>
      <c r="H1136" s="47"/>
      <c r="I1136" s="47"/>
      <c r="J1136" s="53"/>
      <c r="K1136" s="64"/>
      <c r="L1136" s="64"/>
      <c r="M1136" s="64"/>
      <c r="N1136" s="65"/>
      <c r="O1136" s="64"/>
      <c r="P1136" s="64"/>
      <c r="Q1136" s="65"/>
    </row>
    <row r="1137" spans="1:17" s="48" customFormat="1" ht="15" x14ac:dyDescent="0.2">
      <c r="A1137" s="44"/>
      <c r="B1137" s="45"/>
      <c r="C1137" s="46"/>
      <c r="D1137" s="46"/>
      <c r="E1137" s="47"/>
      <c r="F1137" s="47"/>
      <c r="G1137" s="47"/>
      <c r="H1137" s="47"/>
      <c r="I1137" s="47"/>
      <c r="J1137" s="53"/>
      <c r="K1137" s="64"/>
      <c r="L1137" s="64"/>
      <c r="M1137" s="64"/>
      <c r="N1137" s="65"/>
      <c r="O1137" s="64"/>
      <c r="P1137" s="64"/>
      <c r="Q1137" s="65"/>
    </row>
    <row r="1138" spans="1:17" s="48" customFormat="1" ht="15" x14ac:dyDescent="0.2">
      <c r="A1138" s="44"/>
      <c r="B1138" s="45"/>
      <c r="C1138" s="46"/>
      <c r="D1138" s="46"/>
      <c r="E1138" s="47"/>
      <c r="F1138" s="47"/>
      <c r="G1138" s="47"/>
      <c r="H1138" s="47"/>
      <c r="I1138" s="47"/>
      <c r="J1138" s="53"/>
      <c r="K1138" s="64"/>
      <c r="L1138" s="64"/>
      <c r="M1138" s="64"/>
      <c r="N1138" s="65"/>
      <c r="O1138" s="64"/>
      <c r="P1138" s="64"/>
      <c r="Q1138" s="65"/>
    </row>
    <row r="1139" spans="1:17" s="48" customFormat="1" ht="15" x14ac:dyDescent="0.2">
      <c r="A1139" s="44"/>
      <c r="B1139" s="45"/>
      <c r="C1139" s="46"/>
      <c r="D1139" s="46"/>
      <c r="E1139" s="47"/>
      <c r="F1139" s="47"/>
      <c r="G1139" s="47"/>
      <c r="H1139" s="47"/>
      <c r="I1139" s="47"/>
      <c r="J1139" s="53"/>
      <c r="K1139" s="64"/>
      <c r="L1139" s="64"/>
      <c r="M1139" s="64"/>
      <c r="N1139" s="65"/>
      <c r="O1139" s="64"/>
      <c r="P1139" s="64"/>
      <c r="Q1139" s="65"/>
    </row>
    <row r="1140" spans="1:17" s="48" customFormat="1" ht="15" x14ac:dyDescent="0.2">
      <c r="A1140" s="44"/>
      <c r="B1140" s="45"/>
      <c r="C1140" s="46"/>
      <c r="D1140" s="46"/>
      <c r="E1140" s="47"/>
      <c r="F1140" s="47"/>
      <c r="G1140" s="47"/>
      <c r="H1140" s="47"/>
      <c r="I1140" s="47"/>
      <c r="J1140" s="53"/>
      <c r="K1140" s="64"/>
      <c r="L1140" s="64"/>
      <c r="M1140" s="64"/>
      <c r="N1140" s="65"/>
      <c r="O1140" s="64"/>
      <c r="P1140" s="64"/>
      <c r="Q1140" s="65"/>
    </row>
    <row r="1141" spans="1:17" s="48" customFormat="1" ht="15" x14ac:dyDescent="0.2">
      <c r="A1141" s="44"/>
      <c r="B1141" s="45"/>
      <c r="C1141" s="46"/>
      <c r="D1141" s="46"/>
      <c r="E1141" s="47"/>
      <c r="F1141" s="47"/>
      <c r="G1141" s="47"/>
      <c r="H1141" s="47"/>
      <c r="I1141" s="47"/>
      <c r="J1141" s="53"/>
      <c r="K1141" s="64"/>
      <c r="L1141" s="64"/>
      <c r="M1141" s="64"/>
      <c r="N1141" s="65"/>
      <c r="O1141" s="64"/>
      <c r="P1141" s="64"/>
      <c r="Q1141" s="65"/>
    </row>
    <row r="1142" spans="1:17" s="48" customFormat="1" ht="15" x14ac:dyDescent="0.2">
      <c r="A1142" s="44"/>
      <c r="B1142" s="45"/>
      <c r="C1142" s="46"/>
      <c r="D1142" s="46"/>
      <c r="E1142" s="47"/>
      <c r="F1142" s="47"/>
      <c r="G1142" s="47"/>
      <c r="H1142" s="47"/>
      <c r="I1142" s="47"/>
      <c r="J1142" s="53"/>
      <c r="K1142" s="64"/>
      <c r="L1142" s="64"/>
      <c r="M1142" s="64"/>
      <c r="N1142" s="65"/>
      <c r="O1142" s="64"/>
      <c r="P1142" s="64"/>
      <c r="Q1142" s="65"/>
    </row>
    <row r="1143" spans="1:17" s="48" customFormat="1" ht="15" x14ac:dyDescent="0.2">
      <c r="A1143" s="44"/>
      <c r="B1143" s="45"/>
      <c r="C1143" s="46"/>
      <c r="D1143" s="46"/>
      <c r="E1143" s="47"/>
      <c r="F1143" s="47"/>
      <c r="G1143" s="47"/>
      <c r="H1143" s="47"/>
      <c r="I1143" s="47"/>
      <c r="J1143" s="53"/>
      <c r="K1143" s="64"/>
      <c r="L1143" s="64"/>
      <c r="M1143" s="64"/>
      <c r="N1143" s="65"/>
      <c r="O1143" s="64"/>
      <c r="P1143" s="64"/>
      <c r="Q1143" s="65"/>
    </row>
    <row r="1144" spans="1:17" s="48" customFormat="1" ht="15" x14ac:dyDescent="0.2">
      <c r="A1144" s="44"/>
      <c r="B1144" s="45"/>
      <c r="C1144" s="46"/>
      <c r="D1144" s="46"/>
      <c r="E1144" s="47"/>
      <c r="F1144" s="47"/>
      <c r="G1144" s="47"/>
      <c r="H1144" s="47"/>
      <c r="I1144" s="47"/>
      <c r="J1144" s="53"/>
      <c r="K1144" s="64"/>
      <c r="L1144" s="64"/>
      <c r="M1144" s="64"/>
      <c r="N1144" s="65"/>
      <c r="O1144" s="64"/>
      <c r="P1144" s="64"/>
      <c r="Q1144" s="65"/>
    </row>
    <row r="1145" spans="1:17" s="48" customFormat="1" ht="15" x14ac:dyDescent="0.2">
      <c r="A1145" s="44"/>
      <c r="B1145" s="45"/>
      <c r="C1145" s="46"/>
      <c r="D1145" s="46"/>
      <c r="E1145" s="47"/>
      <c r="F1145" s="47"/>
      <c r="G1145" s="47"/>
      <c r="H1145" s="47"/>
      <c r="I1145" s="47"/>
      <c r="J1145" s="53"/>
      <c r="K1145" s="64"/>
      <c r="L1145" s="64"/>
      <c r="M1145" s="64"/>
      <c r="N1145" s="65"/>
      <c r="O1145" s="64"/>
      <c r="P1145" s="64"/>
      <c r="Q1145" s="65"/>
    </row>
    <row r="1146" spans="1:17" s="48" customFormat="1" ht="15" x14ac:dyDescent="0.2">
      <c r="A1146" s="44"/>
      <c r="B1146" s="45"/>
      <c r="C1146" s="46"/>
      <c r="D1146" s="46"/>
      <c r="E1146" s="47"/>
      <c r="F1146" s="47"/>
      <c r="G1146" s="47"/>
      <c r="H1146" s="47"/>
      <c r="I1146" s="47"/>
      <c r="J1146" s="53"/>
      <c r="K1146" s="64"/>
      <c r="L1146" s="64"/>
      <c r="M1146" s="64"/>
      <c r="N1146" s="65"/>
      <c r="O1146" s="64"/>
      <c r="P1146" s="64"/>
      <c r="Q1146" s="65"/>
    </row>
    <row r="1147" spans="1:17" s="48" customFormat="1" ht="15" x14ac:dyDescent="0.2">
      <c r="A1147" s="44"/>
      <c r="B1147" s="45"/>
      <c r="C1147" s="46"/>
      <c r="D1147" s="46"/>
      <c r="E1147" s="47"/>
      <c r="F1147" s="47"/>
      <c r="G1147" s="47"/>
      <c r="H1147" s="47"/>
      <c r="I1147" s="47"/>
      <c r="J1147" s="53"/>
      <c r="K1147" s="64"/>
      <c r="L1147" s="64"/>
      <c r="M1147" s="64"/>
      <c r="N1147" s="65"/>
      <c r="O1147" s="64"/>
      <c r="P1147" s="64"/>
      <c r="Q1147" s="65"/>
    </row>
    <row r="1148" spans="1:17" s="48" customFormat="1" ht="15" x14ac:dyDescent="0.2">
      <c r="A1148" s="44"/>
      <c r="B1148" s="45"/>
      <c r="C1148" s="46"/>
      <c r="D1148" s="46"/>
      <c r="E1148" s="47"/>
      <c r="F1148" s="47"/>
      <c r="G1148" s="47"/>
      <c r="H1148" s="47"/>
      <c r="I1148" s="47"/>
      <c r="J1148" s="53"/>
      <c r="K1148" s="64"/>
      <c r="L1148" s="64"/>
      <c r="M1148" s="64"/>
      <c r="N1148" s="65"/>
      <c r="O1148" s="64"/>
      <c r="P1148" s="64"/>
      <c r="Q1148" s="65"/>
    </row>
    <row r="1149" spans="1:17" s="48" customFormat="1" ht="15" x14ac:dyDescent="0.2">
      <c r="A1149" s="44"/>
      <c r="B1149" s="45"/>
      <c r="C1149" s="46"/>
      <c r="D1149" s="46"/>
      <c r="E1149" s="47"/>
      <c r="F1149" s="47"/>
      <c r="G1149" s="47"/>
      <c r="H1149" s="47"/>
      <c r="I1149" s="47"/>
      <c r="J1149" s="53"/>
      <c r="K1149" s="64"/>
      <c r="L1149" s="64"/>
      <c r="M1149" s="64"/>
      <c r="N1149" s="65"/>
      <c r="O1149" s="64"/>
      <c r="P1149" s="64"/>
      <c r="Q1149" s="65"/>
    </row>
    <row r="1150" spans="1:17" s="48" customFormat="1" ht="15" x14ac:dyDescent="0.2">
      <c r="A1150" s="44"/>
      <c r="B1150" s="45"/>
      <c r="C1150" s="46"/>
      <c r="D1150" s="46"/>
      <c r="E1150" s="47"/>
      <c r="F1150" s="47"/>
      <c r="G1150" s="47"/>
      <c r="H1150" s="47"/>
      <c r="I1150" s="47"/>
      <c r="J1150" s="53"/>
      <c r="K1150" s="64"/>
      <c r="L1150" s="64"/>
      <c r="M1150" s="64"/>
      <c r="N1150" s="65"/>
      <c r="O1150" s="64"/>
      <c r="P1150" s="64"/>
      <c r="Q1150" s="65"/>
    </row>
    <row r="1151" spans="1:17" s="48" customFormat="1" ht="15" x14ac:dyDescent="0.2">
      <c r="A1151" s="44"/>
      <c r="B1151" s="45"/>
      <c r="C1151" s="46"/>
      <c r="D1151" s="46"/>
      <c r="E1151" s="47"/>
      <c r="F1151" s="47"/>
      <c r="G1151" s="47"/>
      <c r="H1151" s="47"/>
      <c r="I1151" s="47"/>
      <c r="J1151" s="53"/>
      <c r="K1151" s="64"/>
      <c r="L1151" s="64"/>
      <c r="M1151" s="64"/>
      <c r="N1151" s="65"/>
      <c r="O1151" s="64"/>
      <c r="P1151" s="64"/>
      <c r="Q1151" s="65"/>
    </row>
    <row r="1152" spans="1:17" s="48" customFormat="1" ht="15" x14ac:dyDescent="0.2">
      <c r="A1152" s="44"/>
      <c r="B1152" s="45"/>
      <c r="C1152" s="46"/>
      <c r="D1152" s="46"/>
      <c r="E1152" s="47"/>
      <c r="F1152" s="47"/>
      <c r="G1152" s="47"/>
      <c r="H1152" s="47"/>
      <c r="I1152" s="47"/>
      <c r="J1152" s="53"/>
      <c r="K1152" s="64"/>
      <c r="L1152" s="64"/>
      <c r="M1152" s="64"/>
      <c r="N1152" s="65"/>
      <c r="O1152" s="64"/>
      <c r="P1152" s="64"/>
      <c r="Q1152" s="65"/>
    </row>
    <row r="1153" spans="1:17" s="48" customFormat="1" ht="15" x14ac:dyDescent="0.2">
      <c r="A1153" s="44"/>
      <c r="B1153" s="45"/>
      <c r="C1153" s="46"/>
      <c r="D1153" s="46"/>
      <c r="E1153" s="47"/>
      <c r="F1153" s="47"/>
      <c r="G1153" s="47"/>
      <c r="H1153" s="47"/>
      <c r="I1153" s="47"/>
      <c r="J1153" s="53"/>
      <c r="K1153" s="64"/>
      <c r="L1153" s="64"/>
      <c r="M1153" s="64"/>
      <c r="N1153" s="65"/>
      <c r="O1153" s="64"/>
      <c r="P1153" s="64"/>
      <c r="Q1153" s="65"/>
    </row>
    <row r="1154" spans="1:17" s="48" customFormat="1" ht="15" x14ac:dyDescent="0.2">
      <c r="A1154" s="44"/>
      <c r="B1154" s="45"/>
      <c r="C1154" s="46"/>
      <c r="D1154" s="46"/>
      <c r="E1154" s="47"/>
      <c r="F1154" s="47"/>
      <c r="G1154" s="47"/>
      <c r="H1154" s="47"/>
      <c r="I1154" s="47"/>
      <c r="J1154" s="53"/>
      <c r="K1154" s="64"/>
      <c r="L1154" s="64"/>
      <c r="M1154" s="64"/>
      <c r="N1154" s="65"/>
      <c r="O1154" s="64"/>
      <c r="P1154" s="64"/>
      <c r="Q1154" s="65"/>
    </row>
    <row r="1155" spans="1:17" s="48" customFormat="1" ht="15" x14ac:dyDescent="0.2">
      <c r="A1155" s="44"/>
      <c r="B1155" s="45"/>
      <c r="C1155" s="46"/>
      <c r="D1155" s="46"/>
      <c r="E1155" s="47"/>
      <c r="F1155" s="47"/>
      <c r="G1155" s="47"/>
      <c r="H1155" s="47"/>
      <c r="I1155" s="47"/>
      <c r="J1155" s="53"/>
      <c r="K1155" s="64"/>
      <c r="L1155" s="64"/>
      <c r="M1155" s="64"/>
      <c r="N1155" s="65"/>
      <c r="O1155" s="64"/>
      <c r="P1155" s="64"/>
      <c r="Q1155" s="65"/>
    </row>
    <row r="1156" spans="1:17" s="48" customFormat="1" ht="15" x14ac:dyDescent="0.2">
      <c r="A1156" s="44"/>
      <c r="B1156" s="45"/>
      <c r="C1156" s="46"/>
      <c r="D1156" s="46"/>
      <c r="E1156" s="47"/>
      <c r="F1156" s="47"/>
      <c r="G1156" s="47"/>
      <c r="H1156" s="47"/>
      <c r="I1156" s="47"/>
      <c r="J1156" s="53"/>
      <c r="K1156" s="64"/>
      <c r="L1156" s="64"/>
      <c r="M1156" s="64"/>
      <c r="N1156" s="65"/>
      <c r="O1156" s="64"/>
      <c r="P1156" s="64"/>
      <c r="Q1156" s="65"/>
    </row>
    <row r="1157" spans="1:17" s="48" customFormat="1" ht="15" x14ac:dyDescent="0.2">
      <c r="A1157" s="44"/>
      <c r="B1157" s="45"/>
      <c r="C1157" s="46"/>
      <c r="D1157" s="46"/>
      <c r="E1157" s="47"/>
      <c r="F1157" s="47"/>
      <c r="G1157" s="47"/>
      <c r="H1157" s="47"/>
      <c r="I1157" s="47"/>
      <c r="J1157" s="53"/>
      <c r="K1157" s="64"/>
      <c r="L1157" s="64"/>
      <c r="M1157" s="64"/>
      <c r="N1157" s="65"/>
      <c r="O1157" s="64"/>
      <c r="P1157" s="64"/>
      <c r="Q1157" s="65"/>
    </row>
    <row r="1158" spans="1:17" s="48" customFormat="1" ht="15" x14ac:dyDescent="0.2">
      <c r="A1158" s="44"/>
      <c r="B1158" s="45"/>
      <c r="C1158" s="46"/>
      <c r="D1158" s="46"/>
      <c r="E1158" s="47"/>
      <c r="F1158" s="47"/>
      <c r="G1158" s="47"/>
      <c r="H1158" s="47"/>
      <c r="I1158" s="47"/>
      <c r="J1158" s="53"/>
      <c r="K1158" s="64"/>
      <c r="L1158" s="64"/>
      <c r="M1158" s="64"/>
      <c r="N1158" s="65"/>
      <c r="O1158" s="64"/>
      <c r="P1158" s="64"/>
      <c r="Q1158" s="65"/>
    </row>
    <row r="1159" spans="1:17" s="48" customFormat="1" ht="15" x14ac:dyDescent="0.2">
      <c r="A1159" s="44"/>
      <c r="B1159" s="45"/>
      <c r="C1159" s="46"/>
      <c r="D1159" s="46"/>
      <c r="E1159" s="47"/>
      <c r="F1159" s="47"/>
      <c r="G1159" s="47"/>
      <c r="H1159" s="47"/>
      <c r="I1159" s="47"/>
      <c r="J1159" s="53"/>
      <c r="K1159" s="64"/>
      <c r="L1159" s="64"/>
      <c r="M1159" s="64"/>
      <c r="N1159" s="65"/>
      <c r="O1159" s="64"/>
      <c r="P1159" s="64"/>
      <c r="Q1159" s="65"/>
    </row>
    <row r="1160" spans="1:17" s="48" customFormat="1" ht="15" x14ac:dyDescent="0.2">
      <c r="A1160" s="44"/>
      <c r="B1160" s="45"/>
      <c r="C1160" s="46"/>
      <c r="D1160" s="46"/>
      <c r="E1160" s="47"/>
      <c r="F1160" s="47"/>
      <c r="G1160" s="47"/>
      <c r="H1160" s="47"/>
      <c r="I1160" s="47"/>
      <c r="J1160" s="53"/>
      <c r="K1160" s="64"/>
      <c r="L1160" s="64"/>
      <c r="M1160" s="64"/>
      <c r="N1160" s="65"/>
      <c r="O1160" s="64"/>
      <c r="P1160" s="64"/>
      <c r="Q1160" s="65"/>
    </row>
    <row r="1161" spans="1:17" s="48" customFormat="1" ht="15" x14ac:dyDescent="0.2">
      <c r="A1161" s="44"/>
      <c r="B1161" s="45"/>
      <c r="C1161" s="46"/>
      <c r="D1161" s="46"/>
      <c r="E1161" s="47"/>
      <c r="F1161" s="47"/>
      <c r="G1161" s="47"/>
      <c r="H1161" s="47"/>
      <c r="I1161" s="47"/>
      <c r="J1161" s="53"/>
      <c r="K1161" s="64"/>
      <c r="L1161" s="64"/>
      <c r="M1161" s="64"/>
      <c r="N1161" s="65"/>
      <c r="O1161" s="64"/>
      <c r="P1161" s="64"/>
      <c r="Q1161" s="65"/>
    </row>
    <row r="1162" spans="1:17" s="48" customFormat="1" ht="15" x14ac:dyDescent="0.2">
      <c r="A1162" s="44"/>
      <c r="B1162" s="45"/>
      <c r="C1162" s="46"/>
      <c r="D1162" s="46"/>
      <c r="E1162" s="47"/>
      <c r="F1162" s="47"/>
      <c r="G1162" s="47"/>
      <c r="H1162" s="47"/>
      <c r="I1162" s="47"/>
      <c r="J1162" s="53"/>
      <c r="K1162" s="64"/>
      <c r="L1162" s="64"/>
      <c r="M1162" s="64"/>
      <c r="N1162" s="65"/>
      <c r="O1162" s="64"/>
      <c r="P1162" s="64"/>
      <c r="Q1162" s="65"/>
    </row>
    <row r="1163" spans="1:17" s="48" customFormat="1" ht="15" x14ac:dyDescent="0.2">
      <c r="A1163" s="44"/>
      <c r="B1163" s="45"/>
      <c r="C1163" s="46"/>
      <c r="D1163" s="46"/>
      <c r="E1163" s="47"/>
      <c r="F1163" s="47"/>
      <c r="G1163" s="47"/>
      <c r="H1163" s="47"/>
      <c r="I1163" s="47"/>
      <c r="J1163" s="53"/>
      <c r="K1163" s="64"/>
      <c r="L1163" s="64"/>
      <c r="M1163" s="64"/>
      <c r="N1163" s="65"/>
      <c r="O1163" s="64"/>
      <c r="P1163" s="64"/>
      <c r="Q1163" s="65"/>
    </row>
    <row r="1164" spans="1:17" s="48" customFormat="1" ht="15" x14ac:dyDescent="0.2">
      <c r="A1164" s="44"/>
      <c r="B1164" s="45"/>
      <c r="C1164" s="46"/>
      <c r="D1164" s="46"/>
      <c r="E1164" s="47"/>
      <c r="F1164" s="47"/>
      <c r="G1164" s="47"/>
      <c r="H1164" s="47"/>
      <c r="I1164" s="47"/>
      <c r="J1164" s="53"/>
      <c r="K1164" s="64"/>
      <c r="L1164" s="64"/>
      <c r="M1164" s="64"/>
      <c r="N1164" s="65"/>
      <c r="O1164" s="64"/>
      <c r="P1164" s="64"/>
      <c r="Q1164" s="65"/>
    </row>
    <row r="1165" spans="1:17" s="48" customFormat="1" ht="15" x14ac:dyDescent="0.2">
      <c r="A1165" s="44"/>
      <c r="B1165" s="45"/>
      <c r="C1165" s="46"/>
      <c r="D1165" s="46"/>
      <c r="E1165" s="47"/>
      <c r="F1165" s="47"/>
      <c r="G1165" s="47"/>
      <c r="H1165" s="47"/>
      <c r="I1165" s="47"/>
      <c r="J1165" s="53"/>
      <c r="K1165" s="64"/>
      <c r="L1165" s="64"/>
      <c r="M1165" s="64"/>
      <c r="N1165" s="65"/>
      <c r="O1165" s="64"/>
      <c r="P1165" s="64"/>
      <c r="Q1165" s="65"/>
    </row>
    <row r="1166" spans="1:17" s="48" customFormat="1" ht="15" x14ac:dyDescent="0.2">
      <c r="A1166" s="44"/>
      <c r="B1166" s="45"/>
      <c r="C1166" s="46"/>
      <c r="D1166" s="46"/>
      <c r="E1166" s="47"/>
      <c r="F1166" s="47"/>
      <c r="G1166" s="47"/>
      <c r="H1166" s="47"/>
      <c r="I1166" s="47"/>
      <c r="J1166" s="53"/>
      <c r="K1166" s="64"/>
      <c r="L1166" s="64"/>
      <c r="M1166" s="64"/>
      <c r="N1166" s="65"/>
      <c r="O1166" s="64"/>
      <c r="P1166" s="64"/>
      <c r="Q1166" s="65"/>
    </row>
    <row r="1167" spans="1:17" s="48" customFormat="1" ht="15" x14ac:dyDescent="0.2">
      <c r="A1167" s="44"/>
      <c r="B1167" s="45"/>
      <c r="C1167" s="46"/>
      <c r="D1167" s="46"/>
      <c r="E1167" s="47"/>
      <c r="F1167" s="47"/>
      <c r="G1167" s="47"/>
      <c r="H1167" s="47"/>
      <c r="I1167" s="47"/>
      <c r="J1167" s="53"/>
      <c r="K1167" s="64"/>
      <c r="L1167" s="64"/>
      <c r="M1167" s="64"/>
      <c r="N1167" s="65"/>
      <c r="O1167" s="64"/>
      <c r="P1167" s="64"/>
      <c r="Q1167" s="65"/>
    </row>
    <row r="1168" spans="1:17" s="48" customFormat="1" ht="15" x14ac:dyDescent="0.2">
      <c r="A1168" s="44"/>
      <c r="B1168" s="45"/>
      <c r="C1168" s="46"/>
      <c r="D1168" s="46"/>
      <c r="E1168" s="47"/>
      <c r="F1168" s="47"/>
      <c r="G1168" s="47"/>
      <c r="H1168" s="47"/>
      <c r="I1168" s="47"/>
      <c r="J1168" s="53"/>
      <c r="K1168" s="64"/>
      <c r="L1168" s="64"/>
      <c r="M1168" s="64"/>
      <c r="N1168" s="65"/>
      <c r="O1168" s="64"/>
      <c r="P1168" s="64"/>
      <c r="Q1168" s="65"/>
    </row>
    <row r="1169" spans="1:17" s="48" customFormat="1" ht="15" x14ac:dyDescent="0.2">
      <c r="A1169" s="44"/>
      <c r="B1169" s="45"/>
      <c r="C1169" s="46"/>
      <c r="D1169" s="46"/>
      <c r="E1169" s="47"/>
      <c r="F1169" s="47"/>
      <c r="G1169" s="47"/>
      <c r="H1169" s="47"/>
      <c r="I1169" s="47"/>
      <c r="J1169" s="53"/>
      <c r="K1169" s="64"/>
      <c r="L1169" s="64"/>
      <c r="M1169" s="64"/>
      <c r="N1169" s="65"/>
      <c r="O1169" s="64"/>
      <c r="P1169" s="64"/>
      <c r="Q1169" s="65"/>
    </row>
    <row r="1170" spans="1:17" s="48" customFormat="1" ht="15" x14ac:dyDescent="0.2">
      <c r="A1170" s="44"/>
      <c r="B1170" s="45"/>
      <c r="C1170" s="46"/>
      <c r="D1170" s="46"/>
      <c r="E1170" s="47"/>
      <c r="F1170" s="47"/>
      <c r="G1170" s="47"/>
      <c r="H1170" s="47"/>
      <c r="I1170" s="47"/>
      <c r="J1170" s="53"/>
      <c r="K1170" s="64"/>
      <c r="L1170" s="64"/>
      <c r="M1170" s="64"/>
      <c r="N1170" s="65"/>
      <c r="O1170" s="64"/>
      <c r="P1170" s="64"/>
      <c r="Q1170" s="65"/>
    </row>
    <row r="1171" spans="1:17" s="48" customFormat="1" ht="15" x14ac:dyDescent="0.2">
      <c r="A1171" s="44"/>
      <c r="B1171" s="45"/>
      <c r="C1171" s="46"/>
      <c r="D1171" s="46"/>
      <c r="E1171" s="47"/>
      <c r="F1171" s="47"/>
      <c r="G1171" s="47"/>
      <c r="H1171" s="47"/>
      <c r="I1171" s="47"/>
      <c r="J1171" s="53"/>
      <c r="K1171" s="64"/>
      <c r="L1171" s="64"/>
      <c r="M1171" s="64"/>
      <c r="N1171" s="65"/>
      <c r="O1171" s="64"/>
      <c r="P1171" s="64"/>
      <c r="Q1171" s="65"/>
    </row>
    <row r="1172" spans="1:17" s="48" customFormat="1" ht="15" x14ac:dyDescent="0.2">
      <c r="A1172" s="44"/>
      <c r="B1172" s="45"/>
      <c r="C1172" s="46"/>
      <c r="D1172" s="46"/>
      <c r="E1172" s="47"/>
      <c r="F1172" s="47"/>
      <c r="G1172" s="47"/>
      <c r="H1172" s="47"/>
      <c r="I1172" s="47"/>
      <c r="J1172" s="53"/>
      <c r="K1172" s="64"/>
      <c r="L1172" s="64"/>
      <c r="M1172" s="64"/>
      <c r="N1172" s="65"/>
      <c r="O1172" s="64"/>
      <c r="P1172" s="64"/>
      <c r="Q1172" s="65"/>
    </row>
    <row r="1173" spans="1:17" s="48" customFormat="1" ht="15" x14ac:dyDescent="0.2">
      <c r="A1173" s="44"/>
      <c r="B1173" s="45"/>
      <c r="C1173" s="46"/>
      <c r="D1173" s="46"/>
      <c r="E1173" s="47"/>
      <c r="F1173" s="47"/>
      <c r="G1173" s="47"/>
      <c r="H1173" s="47"/>
      <c r="I1173" s="47"/>
      <c r="J1173" s="53"/>
      <c r="K1173" s="64"/>
      <c r="L1173" s="64"/>
      <c r="M1173" s="64"/>
      <c r="N1173" s="65"/>
      <c r="O1173" s="64"/>
      <c r="P1173" s="64"/>
      <c r="Q1173" s="65"/>
    </row>
    <row r="1174" spans="1:17" s="48" customFormat="1" ht="15" x14ac:dyDescent="0.2">
      <c r="A1174" s="44"/>
      <c r="B1174" s="45"/>
      <c r="C1174" s="46"/>
      <c r="D1174" s="46"/>
      <c r="E1174" s="47"/>
      <c r="F1174" s="47"/>
      <c r="G1174" s="47"/>
      <c r="H1174" s="47"/>
      <c r="I1174" s="47"/>
      <c r="J1174" s="53"/>
      <c r="K1174" s="64"/>
      <c r="L1174" s="64"/>
      <c r="M1174" s="64"/>
      <c r="N1174" s="65"/>
      <c r="O1174" s="64"/>
      <c r="P1174" s="64"/>
      <c r="Q1174" s="65"/>
    </row>
    <row r="1175" spans="1:17" s="48" customFormat="1" ht="15" x14ac:dyDescent="0.2">
      <c r="A1175" s="44"/>
      <c r="B1175" s="45"/>
      <c r="C1175" s="46"/>
      <c r="D1175" s="46"/>
      <c r="E1175" s="47"/>
      <c r="F1175" s="47"/>
      <c r="G1175" s="47"/>
      <c r="H1175" s="47"/>
      <c r="I1175" s="47"/>
      <c r="J1175" s="53"/>
      <c r="K1175" s="64"/>
      <c r="L1175" s="64"/>
      <c r="M1175" s="64"/>
      <c r="N1175" s="65"/>
      <c r="O1175" s="64"/>
      <c r="P1175" s="64"/>
      <c r="Q1175" s="65"/>
    </row>
    <row r="1176" spans="1:17" s="48" customFormat="1" ht="15" x14ac:dyDescent="0.2">
      <c r="A1176" s="44"/>
      <c r="B1176" s="45"/>
      <c r="C1176" s="46"/>
      <c r="D1176" s="46"/>
      <c r="E1176" s="47"/>
      <c r="F1176" s="47"/>
      <c r="G1176" s="47"/>
      <c r="H1176" s="47"/>
      <c r="I1176" s="47"/>
      <c r="J1176" s="53"/>
      <c r="K1176" s="64"/>
      <c r="L1176" s="64"/>
      <c r="M1176" s="64"/>
      <c r="N1176" s="65"/>
      <c r="O1176" s="64"/>
      <c r="P1176" s="64"/>
      <c r="Q1176" s="65"/>
    </row>
    <row r="1177" spans="1:17" s="48" customFormat="1" ht="15" x14ac:dyDescent="0.2">
      <c r="A1177" s="44"/>
      <c r="B1177" s="45"/>
      <c r="C1177" s="46"/>
      <c r="D1177" s="46"/>
      <c r="E1177" s="47"/>
      <c r="F1177" s="47"/>
      <c r="G1177" s="47"/>
      <c r="H1177" s="47"/>
      <c r="I1177" s="47"/>
      <c r="J1177" s="53"/>
      <c r="K1177" s="64"/>
      <c r="L1177" s="64"/>
      <c r="M1177" s="64"/>
      <c r="N1177" s="65"/>
      <c r="O1177" s="64"/>
      <c r="P1177" s="64"/>
      <c r="Q1177" s="65"/>
    </row>
    <row r="1178" spans="1:17" s="48" customFormat="1" ht="15" x14ac:dyDescent="0.2">
      <c r="A1178" s="44"/>
      <c r="B1178" s="45"/>
      <c r="C1178" s="46"/>
      <c r="D1178" s="46"/>
      <c r="E1178" s="47"/>
      <c r="F1178" s="47"/>
      <c r="G1178" s="47"/>
      <c r="H1178" s="47"/>
      <c r="I1178" s="47"/>
      <c r="J1178" s="53"/>
      <c r="K1178" s="64"/>
      <c r="L1178" s="64"/>
      <c r="M1178" s="64"/>
      <c r="N1178" s="65"/>
      <c r="O1178" s="64"/>
      <c r="P1178" s="64"/>
      <c r="Q1178" s="65"/>
    </row>
    <row r="1179" spans="1:17" s="48" customFormat="1" ht="15" x14ac:dyDescent="0.2">
      <c r="A1179" s="44"/>
      <c r="B1179" s="45"/>
      <c r="C1179" s="46"/>
      <c r="D1179" s="46"/>
      <c r="E1179" s="47"/>
      <c r="F1179" s="47"/>
      <c r="G1179" s="47"/>
      <c r="H1179" s="47"/>
      <c r="I1179" s="47"/>
      <c r="J1179" s="53"/>
      <c r="K1179" s="64"/>
      <c r="L1179" s="64"/>
      <c r="M1179" s="64"/>
      <c r="N1179" s="65"/>
      <c r="O1179" s="64"/>
      <c r="P1179" s="64"/>
      <c r="Q1179" s="65"/>
    </row>
    <row r="1180" spans="1:17" s="48" customFormat="1" ht="15" x14ac:dyDescent="0.2">
      <c r="A1180" s="44"/>
      <c r="B1180" s="45"/>
      <c r="C1180" s="46"/>
      <c r="D1180" s="46"/>
      <c r="E1180" s="47"/>
      <c r="F1180" s="47"/>
      <c r="G1180" s="47"/>
      <c r="H1180" s="47"/>
      <c r="I1180" s="47"/>
      <c r="J1180" s="53"/>
      <c r="K1180" s="64"/>
      <c r="L1180" s="64"/>
      <c r="M1180" s="64"/>
      <c r="N1180" s="65"/>
      <c r="O1180" s="64"/>
      <c r="P1180" s="64"/>
      <c r="Q1180" s="65"/>
    </row>
    <row r="1181" spans="1:17" s="48" customFormat="1" ht="15" x14ac:dyDescent="0.2">
      <c r="A1181" s="44"/>
      <c r="B1181" s="45"/>
      <c r="C1181" s="46"/>
      <c r="D1181" s="46"/>
      <c r="E1181" s="47"/>
      <c r="F1181" s="47"/>
      <c r="G1181" s="47"/>
      <c r="H1181" s="47"/>
      <c r="I1181" s="47"/>
      <c r="J1181" s="53"/>
      <c r="K1181" s="64"/>
      <c r="L1181" s="64"/>
      <c r="M1181" s="64"/>
      <c r="N1181" s="65"/>
      <c r="O1181" s="64"/>
      <c r="P1181" s="64"/>
      <c r="Q1181" s="65"/>
    </row>
    <row r="1182" spans="1:17" s="48" customFormat="1" ht="15" x14ac:dyDescent="0.2">
      <c r="A1182" s="44"/>
      <c r="B1182" s="45"/>
      <c r="C1182" s="46"/>
      <c r="D1182" s="46"/>
      <c r="E1182" s="47"/>
      <c r="F1182" s="47"/>
      <c r="G1182" s="47"/>
      <c r="H1182" s="47"/>
      <c r="I1182" s="47"/>
      <c r="J1182" s="53"/>
      <c r="K1182" s="64"/>
      <c r="L1182" s="64"/>
      <c r="M1182" s="64"/>
      <c r="N1182" s="65"/>
      <c r="O1182" s="64"/>
      <c r="P1182" s="64"/>
      <c r="Q1182" s="65"/>
    </row>
    <row r="1183" spans="1:17" s="48" customFormat="1" ht="15" x14ac:dyDescent="0.2">
      <c r="A1183" s="44"/>
      <c r="B1183" s="45"/>
      <c r="C1183" s="46"/>
      <c r="D1183" s="46"/>
      <c r="E1183" s="47"/>
      <c r="F1183" s="47"/>
      <c r="G1183" s="47"/>
      <c r="H1183" s="47"/>
      <c r="I1183" s="47"/>
      <c r="J1183" s="53"/>
      <c r="K1183" s="64"/>
      <c r="L1183" s="64"/>
      <c r="M1183" s="64"/>
      <c r="N1183" s="65"/>
      <c r="O1183" s="64"/>
      <c r="P1183" s="64"/>
      <c r="Q1183" s="65"/>
    </row>
    <row r="1184" spans="1:17" s="48" customFormat="1" ht="15" x14ac:dyDescent="0.2">
      <c r="A1184" s="44"/>
      <c r="B1184" s="45"/>
      <c r="C1184" s="46"/>
      <c r="D1184" s="46"/>
      <c r="E1184" s="47"/>
      <c r="F1184" s="47"/>
      <c r="G1184" s="47"/>
      <c r="H1184" s="47"/>
      <c r="I1184" s="47"/>
      <c r="J1184" s="53"/>
      <c r="K1184" s="64"/>
      <c r="L1184" s="64"/>
      <c r="M1184" s="64"/>
      <c r="N1184" s="65"/>
      <c r="O1184" s="64"/>
      <c r="P1184" s="64"/>
      <c r="Q1184" s="65"/>
    </row>
    <row r="1185" spans="1:17" s="48" customFormat="1" ht="15" x14ac:dyDescent="0.2">
      <c r="A1185" s="44"/>
      <c r="B1185" s="45"/>
      <c r="C1185" s="46"/>
      <c r="D1185" s="46"/>
      <c r="E1185" s="47"/>
      <c r="F1185" s="47"/>
      <c r="G1185" s="47"/>
      <c r="H1185" s="47"/>
      <c r="I1185" s="47"/>
      <c r="J1185" s="53"/>
      <c r="K1185" s="64"/>
      <c r="L1185" s="64"/>
      <c r="M1185" s="64"/>
      <c r="N1185" s="65"/>
      <c r="O1185" s="64"/>
      <c r="P1185" s="64"/>
      <c r="Q1185" s="65"/>
    </row>
    <row r="1186" spans="1:17" s="48" customFormat="1" ht="15" x14ac:dyDescent="0.2">
      <c r="A1186" s="44"/>
      <c r="B1186" s="45"/>
      <c r="C1186" s="46"/>
      <c r="D1186" s="46"/>
      <c r="E1186" s="47"/>
      <c r="F1186" s="47"/>
      <c r="G1186" s="47"/>
      <c r="H1186" s="47"/>
      <c r="I1186" s="47"/>
      <c r="J1186" s="53"/>
      <c r="K1186" s="64"/>
      <c r="L1186" s="64"/>
      <c r="M1186" s="64"/>
      <c r="N1186" s="65"/>
      <c r="O1186" s="64"/>
      <c r="P1186" s="64"/>
      <c r="Q1186" s="65"/>
    </row>
    <row r="1187" spans="1:17" s="48" customFormat="1" ht="15" x14ac:dyDescent="0.2">
      <c r="A1187" s="44"/>
      <c r="B1187" s="45"/>
      <c r="C1187" s="46"/>
      <c r="D1187" s="46"/>
      <c r="E1187" s="47"/>
      <c r="F1187" s="47"/>
      <c r="G1187" s="47"/>
      <c r="H1187" s="47"/>
      <c r="I1187" s="47"/>
      <c r="J1187" s="53"/>
      <c r="K1187" s="64"/>
      <c r="L1187" s="64"/>
      <c r="M1187" s="64"/>
      <c r="N1187" s="65"/>
      <c r="O1187" s="64"/>
      <c r="P1187" s="64"/>
      <c r="Q1187" s="65"/>
    </row>
    <row r="1188" spans="1:17" s="48" customFormat="1" ht="15" x14ac:dyDescent="0.2">
      <c r="A1188" s="44"/>
      <c r="B1188" s="45"/>
      <c r="C1188" s="46"/>
      <c r="D1188" s="46"/>
      <c r="E1188" s="47"/>
      <c r="F1188" s="47"/>
      <c r="G1188" s="47"/>
      <c r="H1188" s="47"/>
      <c r="I1188" s="47"/>
      <c r="J1188" s="53"/>
      <c r="K1188" s="64"/>
      <c r="L1188" s="64"/>
      <c r="M1188" s="64"/>
      <c r="N1188" s="65"/>
      <c r="O1188" s="64"/>
      <c r="P1188" s="64"/>
      <c r="Q1188" s="65"/>
    </row>
    <row r="1189" spans="1:17" s="48" customFormat="1" ht="15" x14ac:dyDescent="0.2">
      <c r="A1189" s="44"/>
      <c r="B1189" s="45"/>
      <c r="C1189" s="46"/>
      <c r="D1189" s="46"/>
      <c r="E1189" s="47"/>
      <c r="F1189" s="47"/>
      <c r="G1189" s="47"/>
      <c r="H1189" s="47"/>
      <c r="I1189" s="47"/>
      <c r="J1189" s="53"/>
      <c r="K1189" s="64"/>
      <c r="L1189" s="64"/>
      <c r="M1189" s="64"/>
      <c r="N1189" s="65"/>
      <c r="O1189" s="64"/>
      <c r="P1189" s="64"/>
      <c r="Q1189" s="65"/>
    </row>
    <row r="1190" spans="1:17" s="48" customFormat="1" ht="15" x14ac:dyDescent="0.2">
      <c r="A1190" s="44"/>
      <c r="B1190" s="45"/>
      <c r="C1190" s="46"/>
      <c r="D1190" s="46"/>
      <c r="E1190" s="47"/>
      <c r="F1190" s="47"/>
      <c r="G1190" s="47"/>
      <c r="H1190" s="47"/>
      <c r="I1190" s="47"/>
      <c r="J1190" s="53"/>
      <c r="K1190" s="64"/>
      <c r="L1190" s="64"/>
      <c r="M1190" s="64"/>
      <c r="N1190" s="65"/>
      <c r="O1190" s="64"/>
      <c r="P1190" s="64"/>
      <c r="Q1190" s="65"/>
    </row>
    <row r="1191" spans="1:17" s="48" customFormat="1" ht="15" x14ac:dyDescent="0.2">
      <c r="A1191" s="44"/>
      <c r="B1191" s="45"/>
      <c r="C1191" s="46"/>
      <c r="D1191" s="46"/>
      <c r="E1191" s="47"/>
      <c r="F1191" s="47"/>
      <c r="G1191" s="47"/>
      <c r="H1191" s="47"/>
      <c r="I1191" s="47"/>
      <c r="J1191" s="53"/>
      <c r="K1191" s="64"/>
      <c r="L1191" s="64"/>
      <c r="M1191" s="64"/>
      <c r="N1191" s="65"/>
      <c r="O1191" s="64"/>
      <c r="P1191" s="64"/>
      <c r="Q1191" s="65"/>
    </row>
    <row r="1192" spans="1:17" s="48" customFormat="1" ht="15" x14ac:dyDescent="0.2">
      <c r="A1192" s="44"/>
      <c r="B1192" s="45"/>
      <c r="C1192" s="46"/>
      <c r="D1192" s="46"/>
      <c r="E1192" s="47"/>
      <c r="F1192" s="47"/>
      <c r="G1192" s="47"/>
      <c r="H1192" s="47"/>
      <c r="I1192" s="47"/>
      <c r="J1192" s="53"/>
      <c r="K1192" s="64"/>
      <c r="L1192" s="64"/>
      <c r="M1192" s="64"/>
      <c r="N1192" s="65"/>
      <c r="O1192" s="64"/>
      <c r="P1192" s="64"/>
      <c r="Q1192" s="65"/>
    </row>
    <row r="1193" spans="1:17" s="48" customFormat="1" ht="15" x14ac:dyDescent="0.2">
      <c r="A1193" s="44"/>
      <c r="B1193" s="45"/>
      <c r="C1193" s="46"/>
      <c r="D1193" s="46"/>
      <c r="E1193" s="47"/>
      <c r="F1193" s="47"/>
      <c r="G1193" s="47"/>
      <c r="H1193" s="47"/>
      <c r="I1193" s="47"/>
      <c r="J1193" s="53"/>
      <c r="K1193" s="64"/>
      <c r="L1193" s="64"/>
      <c r="M1193" s="64"/>
      <c r="N1193" s="65"/>
      <c r="O1193" s="64"/>
      <c r="P1193" s="64"/>
      <c r="Q1193" s="65"/>
    </row>
    <row r="1194" spans="1:17" s="48" customFormat="1" ht="15" x14ac:dyDescent="0.2">
      <c r="A1194" s="44"/>
      <c r="B1194" s="45"/>
      <c r="C1194" s="46"/>
      <c r="D1194" s="46"/>
      <c r="E1194" s="47"/>
      <c r="F1194" s="47"/>
      <c r="G1194" s="47"/>
      <c r="H1194" s="47"/>
      <c r="I1194" s="47"/>
      <c r="J1194" s="53"/>
      <c r="K1194" s="64"/>
      <c r="L1194" s="64"/>
      <c r="M1194" s="64"/>
      <c r="N1194" s="65"/>
      <c r="O1194" s="64"/>
      <c r="P1194" s="64"/>
      <c r="Q1194" s="65"/>
    </row>
    <row r="1195" spans="1:17" s="48" customFormat="1" ht="15" x14ac:dyDescent="0.2">
      <c r="A1195" s="44"/>
      <c r="B1195" s="45"/>
      <c r="C1195" s="46"/>
      <c r="D1195" s="46"/>
      <c r="E1195" s="47"/>
      <c r="F1195" s="47"/>
      <c r="G1195" s="47"/>
      <c r="H1195" s="47"/>
      <c r="I1195" s="47"/>
      <c r="J1195" s="53"/>
      <c r="K1195" s="64"/>
      <c r="L1195" s="64"/>
      <c r="M1195" s="64"/>
      <c r="N1195" s="65"/>
      <c r="O1195" s="64"/>
      <c r="P1195" s="64"/>
      <c r="Q1195" s="65"/>
    </row>
    <row r="1196" spans="1:17" s="48" customFormat="1" ht="15" x14ac:dyDescent="0.2">
      <c r="A1196" s="44"/>
      <c r="B1196" s="45"/>
      <c r="C1196" s="46"/>
      <c r="D1196" s="46"/>
      <c r="E1196" s="47"/>
      <c r="F1196" s="47"/>
      <c r="G1196" s="47"/>
      <c r="H1196" s="47"/>
      <c r="I1196" s="47"/>
      <c r="J1196" s="53"/>
      <c r="K1196" s="64"/>
      <c r="L1196" s="64"/>
      <c r="M1196" s="64"/>
      <c r="N1196" s="65"/>
      <c r="O1196" s="64"/>
      <c r="P1196" s="64"/>
      <c r="Q1196" s="65"/>
    </row>
    <row r="1197" spans="1:17" s="48" customFormat="1" ht="15" x14ac:dyDescent="0.2">
      <c r="A1197" s="44"/>
      <c r="B1197" s="45"/>
      <c r="C1197" s="46"/>
      <c r="D1197" s="46"/>
      <c r="E1197" s="47"/>
      <c r="F1197" s="47"/>
      <c r="G1197" s="47"/>
      <c r="H1197" s="47"/>
      <c r="I1197" s="47"/>
      <c r="J1197" s="53"/>
      <c r="K1197" s="64"/>
      <c r="L1197" s="64"/>
      <c r="M1197" s="64"/>
      <c r="N1197" s="65"/>
      <c r="O1197" s="64"/>
      <c r="P1197" s="64"/>
      <c r="Q1197" s="65"/>
    </row>
    <row r="1198" spans="1:17" s="48" customFormat="1" ht="15" x14ac:dyDescent="0.2">
      <c r="A1198" s="44"/>
      <c r="B1198" s="45"/>
      <c r="C1198" s="46"/>
      <c r="D1198" s="46"/>
      <c r="E1198" s="47"/>
      <c r="F1198" s="47"/>
      <c r="G1198" s="47"/>
      <c r="H1198" s="47"/>
      <c r="I1198" s="47"/>
      <c r="J1198" s="53"/>
      <c r="K1198" s="64"/>
      <c r="L1198" s="64"/>
      <c r="M1198" s="64"/>
      <c r="N1198" s="65"/>
      <c r="O1198" s="64"/>
      <c r="P1198" s="64"/>
      <c r="Q1198" s="65"/>
    </row>
    <row r="1199" spans="1:17" s="48" customFormat="1" ht="15" x14ac:dyDescent="0.2">
      <c r="A1199" s="44"/>
      <c r="B1199" s="45"/>
      <c r="C1199" s="46"/>
      <c r="D1199" s="46"/>
      <c r="E1199" s="47"/>
      <c r="F1199" s="47"/>
      <c r="G1199" s="47"/>
      <c r="H1199" s="47"/>
      <c r="I1199" s="47"/>
      <c r="J1199" s="53"/>
      <c r="K1199" s="64"/>
      <c r="L1199" s="64"/>
      <c r="M1199" s="64"/>
      <c r="N1199" s="65"/>
      <c r="O1199" s="64"/>
      <c r="P1199" s="64"/>
      <c r="Q1199" s="65"/>
    </row>
    <row r="1200" spans="1:17" s="48" customFormat="1" ht="15" x14ac:dyDescent="0.2">
      <c r="A1200" s="44"/>
      <c r="B1200" s="45"/>
      <c r="C1200" s="46"/>
      <c r="D1200" s="46"/>
      <c r="E1200" s="47"/>
      <c r="F1200" s="47"/>
      <c r="G1200" s="47"/>
      <c r="H1200" s="47"/>
      <c r="I1200" s="47"/>
      <c r="J1200" s="53"/>
      <c r="K1200" s="64"/>
      <c r="L1200" s="64"/>
      <c r="M1200" s="64"/>
      <c r="N1200" s="65"/>
      <c r="O1200" s="64"/>
      <c r="P1200" s="64"/>
      <c r="Q1200" s="65"/>
    </row>
    <row r="1201" spans="1:17" s="48" customFormat="1" ht="15" x14ac:dyDescent="0.2">
      <c r="A1201" s="44"/>
      <c r="B1201" s="45"/>
      <c r="C1201" s="46"/>
      <c r="D1201" s="46"/>
      <c r="E1201" s="47"/>
      <c r="F1201" s="47"/>
      <c r="G1201" s="47"/>
      <c r="H1201" s="47"/>
      <c r="I1201" s="47"/>
      <c r="J1201" s="53"/>
      <c r="K1201" s="64"/>
      <c r="L1201" s="64"/>
      <c r="M1201" s="64"/>
      <c r="N1201" s="65"/>
      <c r="O1201" s="64"/>
      <c r="P1201" s="64"/>
      <c r="Q1201" s="65"/>
    </row>
    <row r="1202" spans="1:17" s="48" customFormat="1" ht="15" x14ac:dyDescent="0.2">
      <c r="A1202" s="44"/>
      <c r="B1202" s="45"/>
      <c r="C1202" s="46"/>
      <c r="D1202" s="46"/>
      <c r="E1202" s="47"/>
      <c r="F1202" s="47"/>
      <c r="G1202" s="47"/>
      <c r="H1202" s="47"/>
      <c r="I1202" s="47"/>
      <c r="J1202" s="53"/>
      <c r="K1202" s="64"/>
      <c r="L1202" s="64"/>
      <c r="M1202" s="64"/>
      <c r="N1202" s="65"/>
      <c r="O1202" s="64"/>
      <c r="P1202" s="64"/>
      <c r="Q1202" s="65"/>
    </row>
    <row r="1203" spans="1:17" s="48" customFormat="1" ht="15" x14ac:dyDescent="0.2">
      <c r="A1203" s="44"/>
      <c r="B1203" s="45"/>
      <c r="C1203" s="46"/>
      <c r="D1203" s="46"/>
      <c r="E1203" s="47"/>
      <c r="F1203" s="47"/>
      <c r="G1203" s="47"/>
      <c r="H1203" s="47"/>
      <c r="I1203" s="47"/>
      <c r="J1203" s="53"/>
      <c r="K1203" s="64"/>
      <c r="L1203" s="64"/>
      <c r="M1203" s="64"/>
      <c r="N1203" s="65"/>
      <c r="O1203" s="64"/>
      <c r="P1203" s="64"/>
      <c r="Q1203" s="65"/>
    </row>
    <row r="1204" spans="1:17" s="48" customFormat="1" ht="15" x14ac:dyDescent="0.2">
      <c r="A1204" s="44"/>
      <c r="B1204" s="45"/>
      <c r="C1204" s="46"/>
      <c r="D1204" s="46"/>
      <c r="E1204" s="47"/>
      <c r="F1204" s="47"/>
      <c r="G1204" s="47"/>
      <c r="H1204" s="47"/>
      <c r="I1204" s="47"/>
      <c r="J1204" s="53"/>
      <c r="K1204" s="64"/>
      <c r="L1204" s="64"/>
      <c r="M1204" s="64"/>
      <c r="N1204" s="65"/>
      <c r="O1204" s="64"/>
      <c r="P1204" s="64"/>
      <c r="Q1204" s="65"/>
    </row>
    <row r="1205" spans="1:17" s="48" customFormat="1" ht="15" x14ac:dyDescent="0.2">
      <c r="A1205" s="44"/>
      <c r="B1205" s="45"/>
      <c r="C1205" s="46"/>
      <c r="D1205" s="46"/>
      <c r="E1205" s="47"/>
      <c r="F1205" s="47"/>
      <c r="G1205" s="47"/>
      <c r="H1205" s="47"/>
      <c r="I1205" s="47"/>
      <c r="J1205" s="53"/>
      <c r="K1205" s="64"/>
      <c r="L1205" s="64"/>
      <c r="M1205" s="64"/>
      <c r="N1205" s="65"/>
      <c r="O1205" s="64"/>
      <c r="P1205" s="64"/>
      <c r="Q1205" s="65"/>
    </row>
    <row r="1206" spans="1:17" s="48" customFormat="1" ht="15" x14ac:dyDescent="0.2">
      <c r="A1206" s="44"/>
      <c r="B1206" s="45"/>
      <c r="C1206" s="46"/>
      <c r="D1206" s="46"/>
      <c r="E1206" s="47"/>
      <c r="F1206" s="47"/>
      <c r="G1206" s="47"/>
      <c r="H1206" s="47"/>
      <c r="I1206" s="47"/>
      <c r="J1206" s="53"/>
      <c r="K1206" s="64"/>
      <c r="L1206" s="64"/>
      <c r="M1206" s="64"/>
      <c r="N1206" s="65"/>
      <c r="O1206" s="64"/>
      <c r="P1206" s="64"/>
      <c r="Q1206" s="65"/>
    </row>
    <row r="1207" spans="1:17" s="48" customFormat="1" ht="15" x14ac:dyDescent="0.2">
      <c r="A1207" s="44"/>
      <c r="B1207" s="45"/>
      <c r="C1207" s="46"/>
      <c r="D1207" s="46"/>
      <c r="E1207" s="47"/>
      <c r="F1207" s="47"/>
      <c r="G1207" s="47"/>
      <c r="H1207" s="47"/>
      <c r="I1207" s="47"/>
      <c r="J1207" s="53"/>
      <c r="K1207" s="64"/>
      <c r="L1207" s="64"/>
      <c r="M1207" s="64"/>
      <c r="N1207" s="65"/>
      <c r="O1207" s="64"/>
      <c r="P1207" s="64"/>
      <c r="Q1207" s="65"/>
    </row>
    <row r="1208" spans="1:17" s="48" customFormat="1" ht="15" x14ac:dyDescent="0.2">
      <c r="A1208" s="44"/>
      <c r="B1208" s="45"/>
      <c r="C1208" s="46"/>
      <c r="D1208" s="46"/>
      <c r="E1208" s="47"/>
      <c r="F1208" s="47"/>
      <c r="G1208" s="47"/>
      <c r="H1208" s="47"/>
      <c r="I1208" s="47"/>
      <c r="J1208" s="53"/>
      <c r="K1208" s="64"/>
      <c r="L1208" s="64"/>
      <c r="M1208" s="64"/>
      <c r="N1208" s="65"/>
      <c r="O1208" s="64"/>
      <c r="P1208" s="64"/>
      <c r="Q1208" s="65"/>
    </row>
    <row r="1209" spans="1:17" s="48" customFormat="1" ht="15" x14ac:dyDescent="0.2">
      <c r="A1209" s="44"/>
      <c r="B1209" s="45"/>
      <c r="C1209" s="46"/>
      <c r="D1209" s="46"/>
      <c r="E1209" s="47"/>
      <c r="F1209" s="47"/>
      <c r="G1209" s="47"/>
      <c r="H1209" s="47"/>
      <c r="I1209" s="47"/>
      <c r="J1209" s="53"/>
      <c r="K1209" s="64"/>
      <c r="L1209" s="64"/>
      <c r="M1209" s="64"/>
      <c r="N1209" s="65"/>
      <c r="O1209" s="64"/>
      <c r="P1209" s="64"/>
      <c r="Q1209" s="65"/>
    </row>
    <row r="1210" spans="1:17" s="48" customFormat="1" ht="15" x14ac:dyDescent="0.2">
      <c r="A1210" s="44"/>
      <c r="B1210" s="45"/>
      <c r="C1210" s="46"/>
      <c r="D1210" s="46"/>
      <c r="E1210" s="47"/>
      <c r="F1210" s="47"/>
      <c r="G1210" s="47"/>
      <c r="H1210" s="47"/>
      <c r="I1210" s="47"/>
      <c r="J1210" s="53"/>
      <c r="K1210" s="64"/>
      <c r="L1210" s="64"/>
      <c r="M1210" s="64"/>
      <c r="N1210" s="65"/>
      <c r="O1210" s="64"/>
      <c r="P1210" s="64"/>
      <c r="Q1210" s="65"/>
    </row>
    <row r="1211" spans="1:17" s="48" customFormat="1" ht="15" x14ac:dyDescent="0.2">
      <c r="A1211" s="44"/>
      <c r="B1211" s="45"/>
      <c r="C1211" s="46"/>
      <c r="D1211" s="46"/>
      <c r="E1211" s="47"/>
      <c r="F1211" s="47"/>
      <c r="G1211" s="47"/>
      <c r="H1211" s="47"/>
      <c r="I1211" s="47"/>
      <c r="J1211" s="53"/>
      <c r="K1211" s="64"/>
      <c r="L1211" s="64"/>
      <c r="M1211" s="64"/>
      <c r="N1211" s="65"/>
      <c r="O1211" s="64"/>
      <c r="P1211" s="64"/>
      <c r="Q1211" s="65"/>
    </row>
    <row r="1212" spans="1:17" s="48" customFormat="1" ht="15" x14ac:dyDescent="0.2">
      <c r="A1212" s="44"/>
      <c r="B1212" s="45"/>
      <c r="C1212" s="46"/>
      <c r="D1212" s="46"/>
      <c r="E1212" s="47"/>
      <c r="F1212" s="47"/>
      <c r="G1212" s="47"/>
      <c r="H1212" s="47"/>
      <c r="I1212" s="47"/>
      <c r="J1212" s="53"/>
      <c r="K1212" s="64"/>
      <c r="L1212" s="64"/>
      <c r="M1212" s="64"/>
      <c r="N1212" s="65"/>
      <c r="O1212" s="64"/>
      <c r="P1212" s="64"/>
      <c r="Q1212" s="65"/>
    </row>
    <row r="1213" spans="1:17" s="48" customFormat="1" ht="15" x14ac:dyDescent="0.2">
      <c r="A1213" s="44"/>
      <c r="B1213" s="45"/>
      <c r="C1213" s="46"/>
      <c r="D1213" s="46"/>
      <c r="E1213" s="47"/>
      <c r="F1213" s="47"/>
      <c r="G1213" s="47"/>
      <c r="H1213" s="47"/>
      <c r="I1213" s="47"/>
      <c r="J1213" s="53"/>
      <c r="K1213" s="64"/>
      <c r="L1213" s="64"/>
      <c r="M1213" s="64"/>
      <c r="N1213" s="65"/>
      <c r="O1213" s="64"/>
      <c r="P1213" s="64"/>
      <c r="Q1213" s="65"/>
    </row>
    <row r="1214" spans="1:17" s="48" customFormat="1" ht="15" x14ac:dyDescent="0.2">
      <c r="A1214" s="44"/>
      <c r="B1214" s="45"/>
      <c r="C1214" s="46"/>
      <c r="D1214" s="46"/>
      <c r="E1214" s="47"/>
      <c r="F1214" s="47"/>
      <c r="G1214" s="47"/>
      <c r="H1214" s="47"/>
      <c r="I1214" s="47"/>
      <c r="J1214" s="53"/>
      <c r="K1214" s="64"/>
      <c r="L1214" s="64"/>
      <c r="M1214" s="64"/>
      <c r="N1214" s="65"/>
      <c r="O1214" s="64"/>
      <c r="P1214" s="64"/>
      <c r="Q1214" s="65"/>
    </row>
    <row r="1215" spans="1:17" s="48" customFormat="1" ht="15" x14ac:dyDescent="0.2">
      <c r="A1215" s="44"/>
      <c r="B1215" s="45"/>
      <c r="C1215" s="46"/>
      <c r="D1215" s="46"/>
      <c r="E1215" s="47"/>
      <c r="F1215" s="47"/>
      <c r="G1215" s="47"/>
      <c r="H1215" s="47"/>
      <c r="I1215" s="47"/>
      <c r="J1215" s="53"/>
      <c r="K1215" s="64"/>
      <c r="L1215" s="64"/>
      <c r="M1215" s="64"/>
      <c r="N1215" s="65"/>
      <c r="O1215" s="64"/>
      <c r="P1215" s="64"/>
      <c r="Q1215" s="65"/>
    </row>
    <row r="1216" spans="1:17" s="48" customFormat="1" ht="15" x14ac:dyDescent="0.2">
      <c r="A1216" s="44"/>
      <c r="B1216" s="45"/>
      <c r="C1216" s="46"/>
      <c r="D1216" s="46"/>
      <c r="E1216" s="47"/>
      <c r="F1216" s="47"/>
      <c r="G1216" s="47"/>
      <c r="H1216" s="47"/>
      <c r="I1216" s="47"/>
      <c r="J1216" s="53"/>
      <c r="K1216" s="64"/>
      <c r="L1216" s="64"/>
      <c r="M1216" s="64"/>
      <c r="N1216" s="65"/>
      <c r="O1216" s="64"/>
      <c r="P1216" s="64"/>
      <c r="Q1216" s="65"/>
    </row>
    <row r="1217" spans="1:17" s="48" customFormat="1" ht="15" x14ac:dyDescent="0.2">
      <c r="A1217" s="44"/>
      <c r="B1217" s="45"/>
      <c r="C1217" s="46"/>
      <c r="D1217" s="46"/>
      <c r="E1217" s="47"/>
      <c r="F1217" s="47"/>
      <c r="G1217" s="47"/>
      <c r="H1217" s="47"/>
      <c r="I1217" s="47"/>
      <c r="J1217" s="53"/>
      <c r="K1217" s="64"/>
      <c r="L1217" s="64"/>
      <c r="M1217" s="64"/>
      <c r="N1217" s="65"/>
      <c r="O1217" s="64"/>
      <c r="P1217" s="64"/>
      <c r="Q1217" s="65"/>
    </row>
    <row r="1218" spans="1:17" s="48" customFormat="1" ht="15" x14ac:dyDescent="0.2">
      <c r="A1218" s="44"/>
      <c r="B1218" s="45"/>
      <c r="C1218" s="46"/>
      <c r="D1218" s="46"/>
      <c r="E1218" s="47"/>
      <c r="F1218" s="47"/>
      <c r="G1218" s="47"/>
      <c r="H1218" s="47"/>
      <c r="I1218" s="47"/>
      <c r="J1218" s="53"/>
      <c r="K1218" s="64"/>
      <c r="L1218" s="64"/>
      <c r="M1218" s="64"/>
      <c r="N1218" s="65"/>
      <c r="O1218" s="64"/>
      <c r="P1218" s="64"/>
      <c r="Q1218" s="65"/>
    </row>
    <row r="1219" spans="1:17" s="48" customFormat="1" ht="15" x14ac:dyDescent="0.2">
      <c r="A1219" s="44"/>
      <c r="B1219" s="45"/>
      <c r="C1219" s="46"/>
      <c r="D1219" s="46"/>
      <c r="E1219" s="47"/>
      <c r="F1219" s="47"/>
      <c r="G1219" s="47"/>
      <c r="H1219" s="47"/>
      <c r="I1219" s="47"/>
      <c r="J1219" s="53"/>
      <c r="K1219" s="64"/>
      <c r="L1219" s="64"/>
      <c r="M1219" s="64"/>
      <c r="N1219" s="65"/>
      <c r="O1219" s="64"/>
      <c r="P1219" s="64"/>
      <c r="Q1219" s="65"/>
    </row>
    <row r="1220" spans="1:17" s="48" customFormat="1" ht="15" x14ac:dyDescent="0.2">
      <c r="A1220" s="44"/>
      <c r="B1220" s="45"/>
      <c r="C1220" s="46"/>
      <c r="D1220" s="46"/>
      <c r="E1220" s="47"/>
      <c r="F1220" s="47"/>
      <c r="G1220" s="47"/>
      <c r="H1220" s="47"/>
      <c r="I1220" s="47"/>
      <c r="J1220" s="53"/>
      <c r="K1220" s="64"/>
      <c r="L1220" s="64"/>
      <c r="M1220" s="64"/>
      <c r="N1220" s="65"/>
      <c r="O1220" s="64"/>
      <c r="P1220" s="64"/>
      <c r="Q1220" s="65"/>
    </row>
    <row r="1221" spans="1:17" s="48" customFormat="1" ht="15" x14ac:dyDescent="0.2">
      <c r="A1221" s="44"/>
      <c r="B1221" s="45"/>
      <c r="C1221" s="46"/>
      <c r="D1221" s="46"/>
      <c r="E1221" s="47"/>
      <c r="F1221" s="47"/>
      <c r="G1221" s="47"/>
      <c r="H1221" s="47"/>
      <c r="I1221" s="47"/>
      <c r="J1221" s="53"/>
      <c r="K1221" s="64"/>
      <c r="L1221" s="64"/>
      <c r="M1221" s="64"/>
      <c r="N1221" s="65"/>
      <c r="O1221" s="64"/>
      <c r="P1221" s="64"/>
      <c r="Q1221" s="65"/>
    </row>
    <row r="1222" spans="1:17" x14ac:dyDescent="0.2">
      <c r="K1222" s="91"/>
      <c r="L1222" s="94"/>
      <c r="M1222" s="91"/>
      <c r="N1222" s="93"/>
      <c r="O1222" s="92"/>
      <c r="P1222" s="92"/>
      <c r="Q1222" s="93"/>
    </row>
    <row r="1223" spans="1:17" x14ac:dyDescent="0.2">
      <c r="K1223" s="91"/>
      <c r="L1223" s="94"/>
      <c r="M1223" s="91"/>
      <c r="N1223" s="93"/>
      <c r="O1223" s="92"/>
      <c r="P1223" s="92"/>
      <c r="Q1223" s="93"/>
    </row>
    <row r="1224" spans="1:17" x14ac:dyDescent="0.2">
      <c r="K1224" s="91"/>
      <c r="L1224" s="94"/>
      <c r="M1224" s="91"/>
      <c r="N1224" s="93"/>
      <c r="O1224" s="92"/>
      <c r="P1224" s="92"/>
      <c r="Q1224" s="93"/>
    </row>
    <row r="1225" spans="1:17" x14ac:dyDescent="0.2">
      <c r="K1225" s="91"/>
      <c r="L1225" s="94"/>
      <c r="M1225" s="91"/>
      <c r="N1225" s="93"/>
      <c r="O1225" s="92"/>
      <c r="P1225" s="92"/>
      <c r="Q1225" s="93"/>
    </row>
    <row r="1226" spans="1:17" x14ac:dyDescent="0.2">
      <c r="K1226" s="91"/>
      <c r="L1226" s="94"/>
      <c r="M1226" s="91"/>
      <c r="N1226" s="93"/>
      <c r="O1226" s="92"/>
      <c r="P1226" s="92"/>
      <c r="Q1226" s="93"/>
    </row>
    <row r="1227" spans="1:17" x14ac:dyDescent="0.2">
      <c r="K1227" s="91"/>
      <c r="L1227" s="94"/>
      <c r="M1227" s="91"/>
      <c r="N1227" s="93"/>
      <c r="O1227" s="92"/>
      <c r="P1227" s="92"/>
      <c r="Q1227" s="93"/>
    </row>
    <row r="1228" spans="1:17" x14ac:dyDescent="0.2">
      <c r="K1228" s="91"/>
      <c r="L1228" s="94"/>
      <c r="M1228" s="91"/>
      <c r="N1228" s="93"/>
      <c r="O1228" s="92"/>
      <c r="P1228" s="92"/>
      <c r="Q1228" s="93"/>
    </row>
    <row r="1229" spans="1:17" x14ac:dyDescent="0.2">
      <c r="K1229" s="91"/>
      <c r="L1229" s="94"/>
      <c r="M1229" s="91"/>
      <c r="N1229" s="93"/>
      <c r="O1229" s="92"/>
      <c r="P1229" s="92"/>
      <c r="Q1229" s="93"/>
    </row>
    <row r="1230" spans="1:17" x14ac:dyDescent="0.2">
      <c r="K1230" s="91"/>
      <c r="L1230" s="94"/>
      <c r="M1230" s="91"/>
      <c r="N1230" s="93"/>
      <c r="O1230" s="92"/>
      <c r="P1230" s="92"/>
      <c r="Q1230" s="93"/>
    </row>
    <row r="1231" spans="1:17" x14ac:dyDescent="0.2">
      <c r="K1231" s="91"/>
      <c r="L1231" s="94"/>
      <c r="M1231" s="91"/>
      <c r="N1231" s="93"/>
      <c r="O1231" s="92"/>
      <c r="P1231" s="92"/>
      <c r="Q1231" s="93"/>
    </row>
    <row r="1232" spans="1:17" x14ac:dyDescent="0.2">
      <c r="K1232" s="91"/>
      <c r="L1232" s="94"/>
      <c r="M1232" s="91"/>
      <c r="N1232" s="93"/>
      <c r="O1232" s="92"/>
      <c r="P1232" s="92"/>
      <c r="Q1232" s="93"/>
    </row>
    <row r="1233" spans="11:17" x14ac:dyDescent="0.2">
      <c r="K1233" s="91"/>
      <c r="L1233" s="94"/>
      <c r="M1233" s="91"/>
      <c r="N1233" s="93"/>
      <c r="O1233" s="92"/>
      <c r="P1233" s="92"/>
      <c r="Q1233" s="93"/>
    </row>
    <row r="1234" spans="11:17" x14ac:dyDescent="0.2">
      <c r="K1234" s="91"/>
      <c r="L1234" s="94"/>
      <c r="M1234" s="91"/>
      <c r="N1234" s="93"/>
      <c r="O1234" s="92"/>
      <c r="P1234" s="92"/>
      <c r="Q1234" s="93"/>
    </row>
    <row r="1235" spans="11:17" x14ac:dyDescent="0.2">
      <c r="K1235" s="91"/>
      <c r="L1235" s="94"/>
      <c r="M1235" s="91"/>
      <c r="N1235" s="93"/>
      <c r="O1235" s="92"/>
      <c r="P1235" s="92"/>
      <c r="Q1235" s="93"/>
    </row>
    <row r="1236" spans="11:17" x14ac:dyDescent="0.2">
      <c r="K1236" s="91"/>
      <c r="L1236" s="94"/>
      <c r="M1236" s="91"/>
      <c r="N1236" s="93"/>
      <c r="O1236" s="92"/>
      <c r="P1236" s="92"/>
      <c r="Q1236" s="93"/>
    </row>
    <row r="1237" spans="11:17" x14ac:dyDescent="0.2">
      <c r="K1237" s="91"/>
      <c r="L1237" s="94"/>
      <c r="M1237" s="91"/>
      <c r="N1237" s="93"/>
      <c r="O1237" s="92"/>
      <c r="P1237" s="92"/>
      <c r="Q1237" s="93"/>
    </row>
    <row r="1238" spans="11:17" x14ac:dyDescent="0.2">
      <c r="K1238" s="91"/>
      <c r="L1238" s="94"/>
      <c r="M1238" s="91"/>
      <c r="N1238" s="93"/>
      <c r="O1238" s="92"/>
      <c r="P1238" s="92"/>
      <c r="Q1238" s="93"/>
    </row>
    <row r="1239" spans="11:17" x14ac:dyDescent="0.2">
      <c r="K1239" s="91"/>
      <c r="L1239" s="94"/>
      <c r="M1239" s="91"/>
      <c r="N1239" s="93"/>
      <c r="O1239" s="92"/>
      <c r="P1239" s="92"/>
      <c r="Q1239" s="93"/>
    </row>
    <row r="1240" spans="11:17" x14ac:dyDescent="0.2">
      <c r="K1240" s="91"/>
      <c r="L1240" s="94"/>
      <c r="M1240" s="91"/>
      <c r="N1240" s="93"/>
      <c r="O1240" s="92"/>
      <c r="P1240" s="92"/>
      <c r="Q1240" s="93"/>
    </row>
    <row r="1241" spans="11:17" x14ac:dyDescent="0.2">
      <c r="K1241" s="91"/>
      <c r="L1241" s="94"/>
      <c r="M1241" s="91"/>
      <c r="N1241" s="93"/>
      <c r="O1241" s="92"/>
      <c r="P1241" s="92"/>
      <c r="Q1241" s="93"/>
    </row>
    <row r="1242" spans="11:17" x14ac:dyDescent="0.2">
      <c r="K1242" s="91"/>
      <c r="L1242" s="94"/>
      <c r="M1242" s="91"/>
      <c r="N1242" s="93"/>
      <c r="O1242" s="92"/>
      <c r="P1242" s="92"/>
      <c r="Q1242" s="93"/>
    </row>
    <row r="1243" spans="11:17" x14ac:dyDescent="0.2">
      <c r="K1243" s="91"/>
      <c r="L1243" s="94"/>
      <c r="M1243" s="91"/>
      <c r="N1243" s="93"/>
      <c r="O1243" s="92"/>
      <c r="P1243" s="92"/>
      <c r="Q1243" s="93"/>
    </row>
    <row r="1244" spans="11:17" x14ac:dyDescent="0.2">
      <c r="K1244" s="91"/>
      <c r="L1244" s="94"/>
      <c r="M1244" s="91"/>
      <c r="N1244" s="93"/>
      <c r="O1244" s="92"/>
      <c r="P1244" s="92"/>
      <c r="Q1244" s="93"/>
    </row>
    <row r="1245" spans="11:17" x14ac:dyDescent="0.2">
      <c r="K1245" s="91"/>
      <c r="L1245" s="94"/>
      <c r="M1245" s="91"/>
      <c r="N1245" s="93"/>
      <c r="O1245" s="92"/>
      <c r="P1245" s="92"/>
      <c r="Q1245" s="93"/>
    </row>
    <row r="1246" spans="11:17" x14ac:dyDescent="0.2">
      <c r="K1246" s="91"/>
      <c r="L1246" s="94"/>
      <c r="M1246" s="91"/>
      <c r="N1246" s="93"/>
      <c r="O1246" s="92"/>
      <c r="P1246" s="92"/>
      <c r="Q1246" s="93"/>
    </row>
    <row r="1247" spans="11:17" x14ac:dyDescent="0.2">
      <c r="K1247" s="91"/>
      <c r="L1247" s="94"/>
      <c r="M1247" s="91"/>
      <c r="N1247" s="93"/>
      <c r="O1247" s="92"/>
      <c r="P1247" s="92"/>
      <c r="Q1247" s="93"/>
    </row>
    <row r="1248" spans="11:17" x14ac:dyDescent="0.2">
      <c r="K1248" s="91"/>
      <c r="L1248" s="94"/>
      <c r="M1248" s="91"/>
      <c r="N1248" s="93"/>
      <c r="O1248" s="92"/>
      <c r="P1248" s="92"/>
      <c r="Q1248" s="93"/>
    </row>
    <row r="1249" spans="11:17" x14ac:dyDescent="0.2">
      <c r="K1249" s="91"/>
      <c r="L1249" s="94"/>
      <c r="M1249" s="91"/>
      <c r="N1249" s="93"/>
      <c r="O1249" s="92"/>
      <c r="P1249" s="92"/>
      <c r="Q1249" s="93"/>
    </row>
    <row r="1250" spans="11:17" x14ac:dyDescent="0.2">
      <c r="K1250" s="91"/>
      <c r="L1250" s="94"/>
      <c r="M1250" s="91"/>
      <c r="N1250" s="93"/>
      <c r="O1250" s="92"/>
      <c r="P1250" s="92"/>
      <c r="Q1250" s="93"/>
    </row>
    <row r="1251" spans="11:17" x14ac:dyDescent="0.2">
      <c r="K1251" s="91"/>
      <c r="L1251" s="94"/>
      <c r="M1251" s="91"/>
      <c r="N1251" s="93"/>
      <c r="O1251" s="92"/>
      <c r="P1251" s="92"/>
      <c r="Q1251" s="93"/>
    </row>
    <row r="1252" spans="11:17" x14ac:dyDescent="0.2">
      <c r="K1252" s="91"/>
      <c r="L1252" s="94"/>
      <c r="M1252" s="91"/>
      <c r="N1252" s="93"/>
      <c r="O1252" s="92"/>
      <c r="P1252" s="92"/>
      <c r="Q1252" s="93"/>
    </row>
    <row r="1253" spans="11:17" x14ac:dyDescent="0.2">
      <c r="K1253" s="91"/>
      <c r="L1253" s="94"/>
      <c r="M1253" s="91"/>
      <c r="N1253" s="93"/>
      <c r="O1253" s="92"/>
      <c r="P1253" s="92"/>
      <c r="Q1253" s="93"/>
    </row>
    <row r="1254" spans="11:17" x14ac:dyDescent="0.2">
      <c r="K1254" s="91"/>
      <c r="L1254" s="94"/>
      <c r="M1254" s="91"/>
      <c r="N1254" s="93"/>
      <c r="O1254" s="92"/>
      <c r="P1254" s="92"/>
      <c r="Q1254" s="93"/>
    </row>
    <row r="1255" spans="11:17" x14ac:dyDescent="0.2">
      <c r="K1255" s="91"/>
      <c r="L1255" s="94"/>
      <c r="M1255" s="91"/>
      <c r="N1255" s="93"/>
      <c r="O1255" s="92"/>
      <c r="P1255" s="92"/>
      <c r="Q1255" s="93"/>
    </row>
    <row r="1256" spans="11:17" x14ac:dyDescent="0.2">
      <c r="K1256" s="91"/>
      <c r="L1256" s="94"/>
      <c r="M1256" s="91"/>
      <c r="N1256" s="93"/>
      <c r="O1256" s="92"/>
      <c r="P1256" s="92"/>
      <c r="Q1256" s="93"/>
    </row>
    <row r="1257" spans="11:17" x14ac:dyDescent="0.2">
      <c r="K1257" s="91"/>
      <c r="L1257" s="94"/>
      <c r="M1257" s="91"/>
      <c r="N1257" s="93"/>
      <c r="O1257" s="92"/>
      <c r="P1257" s="92"/>
      <c r="Q1257" s="93"/>
    </row>
    <row r="1258" spans="11:17" x14ac:dyDescent="0.2">
      <c r="K1258" s="91"/>
      <c r="L1258" s="94"/>
      <c r="M1258" s="91"/>
      <c r="N1258" s="93"/>
      <c r="O1258" s="92"/>
      <c r="P1258" s="92"/>
      <c r="Q1258" s="93"/>
    </row>
    <row r="1259" spans="11:17" x14ac:dyDescent="0.2">
      <c r="K1259" s="91"/>
      <c r="L1259" s="94"/>
      <c r="M1259" s="91"/>
      <c r="N1259" s="93"/>
      <c r="O1259" s="92"/>
      <c r="P1259" s="92"/>
      <c r="Q1259" s="93"/>
    </row>
    <row r="1260" spans="11:17" x14ac:dyDescent="0.2">
      <c r="K1260" s="91"/>
      <c r="L1260" s="94"/>
      <c r="M1260" s="91"/>
      <c r="N1260" s="93"/>
      <c r="O1260" s="92"/>
      <c r="P1260" s="92"/>
      <c r="Q1260" s="93"/>
    </row>
    <row r="1261" spans="11:17" x14ac:dyDescent="0.2">
      <c r="K1261" s="91"/>
      <c r="L1261" s="94"/>
      <c r="M1261" s="91"/>
      <c r="N1261" s="93"/>
      <c r="O1261" s="92"/>
      <c r="P1261" s="92"/>
      <c r="Q1261" s="93"/>
    </row>
    <row r="1262" spans="11:17" x14ac:dyDescent="0.2">
      <c r="K1262" s="91"/>
      <c r="L1262" s="94"/>
      <c r="M1262" s="91"/>
      <c r="N1262" s="93"/>
      <c r="O1262" s="92"/>
      <c r="P1262" s="92"/>
      <c r="Q1262" s="93"/>
    </row>
    <row r="1263" spans="11:17" x14ac:dyDescent="0.2">
      <c r="K1263" s="91"/>
      <c r="L1263" s="94"/>
      <c r="M1263" s="91"/>
      <c r="N1263" s="93"/>
      <c r="O1263" s="92"/>
      <c r="P1263" s="92"/>
      <c r="Q1263" s="93"/>
    </row>
    <row r="1264" spans="11:17" x14ac:dyDescent="0.2">
      <c r="K1264" s="91"/>
      <c r="L1264" s="94"/>
      <c r="M1264" s="91"/>
      <c r="N1264" s="93"/>
      <c r="O1264" s="92"/>
      <c r="P1264" s="92"/>
      <c r="Q1264" s="93"/>
    </row>
    <row r="1265" spans="11:17" x14ac:dyDescent="0.2">
      <c r="K1265" s="91"/>
      <c r="L1265" s="94"/>
      <c r="M1265" s="91"/>
      <c r="N1265" s="93"/>
      <c r="O1265" s="92"/>
      <c r="P1265" s="92"/>
      <c r="Q1265" s="93"/>
    </row>
    <row r="1266" spans="11:17" x14ac:dyDescent="0.2">
      <c r="K1266" s="91"/>
      <c r="L1266" s="94"/>
      <c r="M1266" s="91"/>
      <c r="N1266" s="93"/>
      <c r="O1266" s="92"/>
      <c r="P1266" s="92"/>
      <c r="Q1266" s="93"/>
    </row>
    <row r="1267" spans="11:17" x14ac:dyDescent="0.2">
      <c r="K1267" s="91"/>
      <c r="L1267" s="94"/>
      <c r="M1267" s="91"/>
      <c r="N1267" s="93"/>
      <c r="O1267" s="92"/>
      <c r="P1267" s="92"/>
      <c r="Q1267" s="93"/>
    </row>
    <row r="1268" spans="11:17" x14ac:dyDescent="0.2">
      <c r="K1268" s="91"/>
      <c r="L1268" s="94"/>
      <c r="M1268" s="91"/>
      <c r="N1268" s="93"/>
      <c r="O1268" s="92"/>
      <c r="P1268" s="92"/>
      <c r="Q1268" s="93"/>
    </row>
    <row r="1269" spans="11:17" x14ac:dyDescent="0.2">
      <c r="K1269" s="91"/>
      <c r="L1269" s="94"/>
      <c r="M1269" s="91"/>
      <c r="N1269" s="93"/>
      <c r="O1269" s="92"/>
      <c r="P1269" s="92"/>
      <c r="Q1269" s="93"/>
    </row>
    <row r="1270" spans="11:17" x14ac:dyDescent="0.2">
      <c r="K1270" s="91"/>
      <c r="L1270" s="94"/>
      <c r="M1270" s="91"/>
      <c r="N1270" s="93"/>
      <c r="O1270" s="92"/>
      <c r="P1270" s="92"/>
      <c r="Q1270" s="93"/>
    </row>
    <row r="1271" spans="11:17" x14ac:dyDescent="0.2">
      <c r="K1271" s="91"/>
      <c r="L1271" s="94"/>
      <c r="M1271" s="91"/>
      <c r="N1271" s="93"/>
      <c r="O1271" s="92"/>
      <c r="P1271" s="92"/>
      <c r="Q1271" s="93"/>
    </row>
    <row r="1272" spans="11:17" x14ac:dyDescent="0.2">
      <c r="K1272" s="91"/>
      <c r="L1272" s="94"/>
      <c r="M1272" s="91"/>
      <c r="N1272" s="93"/>
      <c r="O1272" s="92"/>
      <c r="P1272" s="92"/>
      <c r="Q1272" s="93"/>
    </row>
    <row r="1273" spans="11:17" x14ac:dyDescent="0.2">
      <c r="K1273" s="91"/>
      <c r="L1273" s="94"/>
      <c r="M1273" s="91"/>
      <c r="N1273" s="93"/>
      <c r="O1273" s="92"/>
      <c r="P1273" s="92"/>
      <c r="Q1273" s="93"/>
    </row>
    <row r="1274" spans="11:17" x14ac:dyDescent="0.2">
      <c r="K1274" s="91"/>
      <c r="L1274" s="94"/>
      <c r="M1274" s="91"/>
      <c r="N1274" s="93"/>
      <c r="O1274" s="92"/>
      <c r="P1274" s="92"/>
      <c r="Q1274" s="93"/>
    </row>
    <row r="1275" spans="11:17" x14ac:dyDescent="0.2">
      <c r="K1275" s="91"/>
      <c r="L1275" s="94"/>
      <c r="M1275" s="91"/>
      <c r="N1275" s="93"/>
      <c r="O1275" s="92"/>
      <c r="P1275" s="92"/>
      <c r="Q1275" s="93"/>
    </row>
    <row r="1276" spans="11:17" x14ac:dyDescent="0.2">
      <c r="K1276" s="91"/>
      <c r="L1276" s="94"/>
      <c r="M1276" s="91"/>
      <c r="N1276" s="93"/>
      <c r="O1276" s="92"/>
      <c r="P1276" s="92"/>
      <c r="Q1276" s="93"/>
    </row>
    <row r="1277" spans="11:17" x14ac:dyDescent="0.2">
      <c r="K1277" s="91"/>
      <c r="L1277" s="94"/>
      <c r="M1277" s="91"/>
      <c r="N1277" s="93"/>
      <c r="O1277" s="92"/>
      <c r="P1277" s="92"/>
      <c r="Q1277" s="93"/>
    </row>
    <row r="1278" spans="11:17" x14ac:dyDescent="0.2">
      <c r="K1278" s="91"/>
      <c r="L1278" s="94"/>
      <c r="M1278" s="91"/>
      <c r="N1278" s="93"/>
      <c r="O1278" s="92"/>
      <c r="P1278" s="92"/>
      <c r="Q1278" s="93"/>
    </row>
    <row r="1279" spans="11:17" x14ac:dyDescent="0.2">
      <c r="K1279" s="91"/>
      <c r="L1279" s="94"/>
      <c r="M1279" s="91"/>
      <c r="N1279" s="93"/>
      <c r="O1279" s="92"/>
      <c r="P1279" s="92"/>
      <c r="Q1279" s="93"/>
    </row>
    <row r="1280" spans="11:17" x14ac:dyDescent="0.2">
      <c r="K1280" s="91"/>
      <c r="L1280" s="94"/>
      <c r="M1280" s="91"/>
      <c r="N1280" s="93"/>
      <c r="O1280" s="92"/>
      <c r="P1280" s="92"/>
      <c r="Q1280" s="93"/>
    </row>
    <row r="1281" spans="11:17" x14ac:dyDescent="0.2">
      <c r="K1281" s="91"/>
      <c r="L1281" s="94"/>
      <c r="M1281" s="91"/>
      <c r="N1281" s="93"/>
      <c r="O1281" s="92"/>
      <c r="P1281" s="92"/>
      <c r="Q1281" s="93"/>
    </row>
    <row r="1282" spans="11:17" x14ac:dyDescent="0.2">
      <c r="K1282" s="91"/>
      <c r="L1282" s="94"/>
      <c r="M1282" s="91"/>
      <c r="N1282" s="93"/>
      <c r="O1282" s="92"/>
      <c r="P1282" s="92"/>
      <c r="Q1282" s="93"/>
    </row>
    <row r="1283" spans="11:17" x14ac:dyDescent="0.2">
      <c r="K1283" s="91"/>
      <c r="L1283" s="94"/>
      <c r="M1283" s="91"/>
      <c r="N1283" s="93"/>
      <c r="O1283" s="92"/>
      <c r="P1283" s="92"/>
      <c r="Q1283" s="93"/>
    </row>
    <row r="1284" spans="11:17" x14ac:dyDescent="0.2">
      <c r="K1284" s="91"/>
      <c r="L1284" s="94"/>
      <c r="M1284" s="91"/>
      <c r="N1284" s="93"/>
      <c r="O1284" s="92"/>
      <c r="P1284" s="92"/>
      <c r="Q1284" s="93"/>
    </row>
    <row r="1285" spans="11:17" x14ac:dyDescent="0.2">
      <c r="K1285" s="91"/>
      <c r="L1285" s="94"/>
      <c r="M1285" s="91"/>
      <c r="N1285" s="93"/>
      <c r="O1285" s="92"/>
      <c r="P1285" s="92"/>
      <c r="Q1285" s="93"/>
    </row>
    <row r="1286" spans="11:17" x14ac:dyDescent="0.2">
      <c r="K1286" s="91"/>
      <c r="L1286" s="94"/>
      <c r="M1286" s="91"/>
      <c r="N1286" s="93"/>
      <c r="O1286" s="92"/>
      <c r="P1286" s="92"/>
      <c r="Q1286" s="93"/>
    </row>
    <row r="1287" spans="11:17" x14ac:dyDescent="0.2">
      <c r="K1287" s="91"/>
      <c r="L1287" s="94"/>
      <c r="M1287" s="91"/>
      <c r="N1287" s="93"/>
      <c r="O1287" s="92"/>
      <c r="P1287" s="92"/>
      <c r="Q1287" s="93"/>
    </row>
    <row r="1288" spans="11:17" x14ac:dyDescent="0.2">
      <c r="K1288" s="91"/>
      <c r="L1288" s="94"/>
      <c r="M1288" s="91"/>
      <c r="N1288" s="93"/>
      <c r="O1288" s="92"/>
      <c r="P1288" s="92"/>
      <c r="Q1288" s="93"/>
    </row>
    <row r="1289" spans="11:17" x14ac:dyDescent="0.2">
      <c r="K1289" s="91"/>
      <c r="L1289" s="94"/>
      <c r="M1289" s="91"/>
      <c r="N1289" s="93"/>
      <c r="O1289" s="92"/>
      <c r="P1289" s="92"/>
      <c r="Q1289" s="93"/>
    </row>
    <row r="1290" spans="11:17" x14ac:dyDescent="0.2">
      <c r="K1290" s="91"/>
      <c r="L1290" s="94"/>
      <c r="M1290" s="91"/>
      <c r="N1290" s="93"/>
      <c r="O1290" s="92"/>
      <c r="P1290" s="92"/>
      <c r="Q1290" s="93"/>
    </row>
    <row r="1291" spans="11:17" x14ac:dyDescent="0.2">
      <c r="K1291" s="91"/>
      <c r="L1291" s="94"/>
      <c r="M1291" s="91"/>
      <c r="N1291" s="93"/>
      <c r="O1291" s="92"/>
      <c r="P1291" s="92"/>
      <c r="Q1291" s="93"/>
    </row>
    <row r="1292" spans="11:17" x14ac:dyDescent="0.2">
      <c r="K1292" s="91"/>
      <c r="L1292" s="94"/>
      <c r="M1292" s="91"/>
      <c r="N1292" s="93"/>
      <c r="O1292" s="92"/>
      <c r="P1292" s="92"/>
      <c r="Q1292" s="93"/>
    </row>
    <row r="1293" spans="11:17" x14ac:dyDescent="0.2">
      <c r="K1293" s="91"/>
      <c r="L1293" s="94"/>
      <c r="M1293" s="91"/>
      <c r="N1293" s="93"/>
      <c r="O1293" s="92"/>
      <c r="P1293" s="92"/>
      <c r="Q1293" s="93"/>
    </row>
    <row r="1294" spans="11:17" x14ac:dyDescent="0.2">
      <c r="K1294" s="91"/>
      <c r="L1294" s="94"/>
      <c r="M1294" s="91"/>
      <c r="N1294" s="93"/>
      <c r="O1294" s="92"/>
      <c r="P1294" s="92"/>
      <c r="Q1294" s="93"/>
    </row>
    <row r="1295" spans="11:17" x14ac:dyDescent="0.2">
      <c r="K1295" s="91"/>
      <c r="L1295" s="94"/>
      <c r="M1295" s="91"/>
      <c r="N1295" s="93"/>
      <c r="O1295" s="92"/>
      <c r="P1295" s="92"/>
      <c r="Q1295" s="93"/>
    </row>
    <row r="1296" spans="11:17" x14ac:dyDescent="0.2">
      <c r="K1296" s="91"/>
      <c r="L1296" s="94"/>
      <c r="M1296" s="91"/>
      <c r="N1296" s="93"/>
      <c r="O1296" s="92"/>
      <c r="P1296" s="92"/>
      <c r="Q1296" s="93"/>
    </row>
    <row r="1297" spans="11:17" x14ac:dyDescent="0.2">
      <c r="K1297" s="91"/>
      <c r="L1297" s="94"/>
      <c r="M1297" s="91"/>
      <c r="N1297" s="93"/>
      <c r="O1297" s="92"/>
      <c r="P1297" s="92"/>
      <c r="Q1297" s="93"/>
    </row>
    <row r="1298" spans="11:17" x14ac:dyDescent="0.2">
      <c r="K1298" s="91"/>
      <c r="L1298" s="94"/>
      <c r="M1298" s="91"/>
      <c r="N1298" s="93"/>
      <c r="O1298" s="92"/>
      <c r="P1298" s="92"/>
      <c r="Q1298" s="93"/>
    </row>
    <row r="1299" spans="11:17" x14ac:dyDescent="0.2">
      <c r="K1299" s="91"/>
      <c r="L1299" s="94"/>
      <c r="M1299" s="91"/>
      <c r="N1299" s="93"/>
      <c r="O1299" s="92"/>
      <c r="P1299" s="92"/>
      <c r="Q1299" s="93"/>
    </row>
    <row r="1300" spans="11:17" x14ac:dyDescent="0.2">
      <c r="K1300" s="91"/>
      <c r="L1300" s="94"/>
      <c r="M1300" s="91"/>
      <c r="N1300" s="93"/>
      <c r="O1300" s="92"/>
      <c r="P1300" s="92"/>
      <c r="Q1300" s="93"/>
    </row>
    <row r="1301" spans="11:17" x14ac:dyDescent="0.2">
      <c r="K1301" s="91"/>
      <c r="L1301" s="94"/>
      <c r="M1301" s="91"/>
      <c r="N1301" s="93"/>
      <c r="O1301" s="92"/>
      <c r="P1301" s="92"/>
      <c r="Q1301" s="93"/>
    </row>
    <row r="1302" spans="11:17" x14ac:dyDescent="0.2">
      <c r="K1302" s="91"/>
      <c r="L1302" s="94"/>
      <c r="M1302" s="91"/>
      <c r="N1302" s="93"/>
      <c r="O1302" s="92"/>
      <c r="P1302" s="92"/>
      <c r="Q1302" s="93"/>
    </row>
    <row r="1303" spans="11:17" x14ac:dyDescent="0.2">
      <c r="K1303" s="91"/>
      <c r="L1303" s="94"/>
      <c r="M1303" s="91"/>
      <c r="N1303" s="93"/>
      <c r="O1303" s="92"/>
      <c r="P1303" s="92"/>
      <c r="Q1303" s="93"/>
    </row>
    <row r="1304" spans="11:17" x14ac:dyDescent="0.2">
      <c r="K1304" s="91"/>
      <c r="L1304" s="94"/>
      <c r="M1304" s="91"/>
      <c r="N1304" s="93"/>
      <c r="O1304" s="92"/>
      <c r="P1304" s="92"/>
      <c r="Q1304" s="93"/>
    </row>
    <row r="1305" spans="11:17" x14ac:dyDescent="0.2">
      <c r="K1305" s="91"/>
      <c r="L1305" s="94"/>
      <c r="M1305" s="91"/>
      <c r="N1305" s="93"/>
      <c r="O1305" s="92"/>
      <c r="P1305" s="92"/>
      <c r="Q1305" s="93"/>
    </row>
    <row r="1306" spans="11:17" x14ac:dyDescent="0.2">
      <c r="K1306" s="91"/>
      <c r="L1306" s="94"/>
      <c r="M1306" s="91"/>
      <c r="N1306" s="93"/>
      <c r="O1306" s="92"/>
      <c r="P1306" s="92"/>
      <c r="Q1306" s="93"/>
    </row>
    <row r="1307" spans="11:17" x14ac:dyDescent="0.2">
      <c r="K1307" s="91"/>
      <c r="L1307" s="94"/>
      <c r="M1307" s="91"/>
      <c r="N1307" s="93"/>
      <c r="O1307" s="92"/>
      <c r="P1307" s="92"/>
      <c r="Q1307" s="93"/>
    </row>
    <row r="1308" spans="11:17" x14ac:dyDescent="0.2">
      <c r="K1308" s="91"/>
      <c r="L1308" s="94"/>
      <c r="M1308" s="91"/>
      <c r="N1308" s="93"/>
      <c r="O1308" s="92"/>
      <c r="P1308" s="92"/>
      <c r="Q1308" s="93"/>
    </row>
    <row r="1309" spans="11:17" x14ac:dyDescent="0.2">
      <c r="K1309" s="91"/>
      <c r="L1309" s="94"/>
      <c r="M1309" s="91"/>
      <c r="N1309" s="93"/>
      <c r="O1309" s="92"/>
      <c r="P1309" s="92"/>
      <c r="Q1309" s="93"/>
    </row>
    <row r="1310" spans="11:17" x14ac:dyDescent="0.2">
      <c r="K1310" s="91"/>
      <c r="L1310" s="94"/>
      <c r="M1310" s="91"/>
      <c r="N1310" s="93"/>
      <c r="O1310" s="92"/>
      <c r="P1310" s="92"/>
      <c r="Q1310" s="93"/>
    </row>
    <row r="1311" spans="11:17" x14ac:dyDescent="0.2">
      <c r="K1311" s="91"/>
      <c r="L1311" s="94"/>
      <c r="M1311" s="91"/>
      <c r="N1311" s="93"/>
      <c r="O1311" s="92"/>
      <c r="P1311" s="92"/>
      <c r="Q1311" s="93"/>
    </row>
    <row r="1312" spans="11:17" x14ac:dyDescent="0.2">
      <c r="K1312" s="91"/>
      <c r="L1312" s="94"/>
      <c r="M1312" s="91"/>
      <c r="N1312" s="93"/>
      <c r="O1312" s="92"/>
      <c r="P1312" s="92"/>
      <c r="Q1312" s="93"/>
    </row>
    <row r="1313" spans="11:17" x14ac:dyDescent="0.2">
      <c r="K1313" s="91"/>
      <c r="L1313" s="94"/>
      <c r="M1313" s="91"/>
      <c r="N1313" s="93"/>
      <c r="O1313" s="92"/>
      <c r="P1313" s="92"/>
      <c r="Q1313" s="93"/>
    </row>
    <row r="1314" spans="11:17" x14ac:dyDescent="0.2">
      <c r="K1314" s="91"/>
      <c r="L1314" s="94"/>
      <c r="M1314" s="91"/>
      <c r="N1314" s="93"/>
      <c r="O1314" s="92"/>
      <c r="P1314" s="92"/>
      <c r="Q1314" s="93"/>
    </row>
    <row r="1315" spans="11:17" x14ac:dyDescent="0.2">
      <c r="K1315" s="91"/>
      <c r="L1315" s="94"/>
      <c r="M1315" s="91"/>
      <c r="N1315" s="93"/>
      <c r="O1315" s="92"/>
      <c r="P1315" s="92"/>
      <c r="Q1315" s="93"/>
    </row>
    <row r="1316" spans="11:17" x14ac:dyDescent="0.2">
      <c r="K1316" s="91"/>
      <c r="L1316" s="94"/>
      <c r="M1316" s="91"/>
      <c r="N1316" s="93"/>
      <c r="O1316" s="92"/>
      <c r="P1316" s="92"/>
      <c r="Q1316" s="93"/>
    </row>
    <row r="1317" spans="11:17" x14ac:dyDescent="0.2">
      <c r="K1317" s="91"/>
      <c r="L1317" s="94"/>
      <c r="M1317" s="91"/>
      <c r="N1317" s="93"/>
      <c r="O1317" s="92"/>
      <c r="P1317" s="92"/>
      <c r="Q1317" s="93"/>
    </row>
    <row r="1318" spans="11:17" x14ac:dyDescent="0.2">
      <c r="K1318" s="91"/>
      <c r="L1318" s="94"/>
      <c r="M1318" s="91"/>
      <c r="N1318" s="93"/>
      <c r="O1318" s="92"/>
      <c r="P1318" s="92"/>
      <c r="Q1318" s="93"/>
    </row>
    <row r="1319" spans="11:17" x14ac:dyDescent="0.2">
      <c r="K1319" s="91"/>
      <c r="L1319" s="94"/>
      <c r="M1319" s="91"/>
      <c r="N1319" s="93"/>
      <c r="O1319" s="92"/>
      <c r="P1319" s="92"/>
      <c r="Q1319" s="93"/>
    </row>
    <row r="1320" spans="11:17" x14ac:dyDescent="0.2">
      <c r="K1320" s="91"/>
      <c r="L1320" s="94"/>
      <c r="M1320" s="91"/>
      <c r="N1320" s="93"/>
      <c r="O1320" s="92"/>
      <c r="P1320" s="92"/>
      <c r="Q1320" s="93"/>
    </row>
    <row r="1321" spans="11:17" x14ac:dyDescent="0.2">
      <c r="K1321" s="91"/>
      <c r="L1321" s="94"/>
      <c r="M1321" s="91"/>
      <c r="N1321" s="93"/>
      <c r="O1321" s="92"/>
      <c r="P1321" s="92"/>
      <c r="Q1321" s="93"/>
    </row>
    <row r="1322" spans="11:17" x14ac:dyDescent="0.2">
      <c r="K1322" s="91"/>
      <c r="L1322" s="94"/>
      <c r="M1322" s="91"/>
      <c r="N1322" s="93"/>
      <c r="O1322" s="92"/>
      <c r="P1322" s="92"/>
      <c r="Q1322" s="93"/>
    </row>
    <row r="1323" spans="11:17" x14ac:dyDescent="0.2">
      <c r="K1323" s="91"/>
      <c r="L1323" s="94"/>
      <c r="M1323" s="91"/>
      <c r="N1323" s="93"/>
      <c r="O1323" s="92"/>
      <c r="P1323" s="92"/>
      <c r="Q1323" s="93"/>
    </row>
    <row r="1324" spans="11:17" x14ac:dyDescent="0.2">
      <c r="K1324" s="91"/>
      <c r="L1324" s="94"/>
      <c r="M1324" s="91"/>
      <c r="N1324" s="93"/>
      <c r="O1324" s="92"/>
      <c r="P1324" s="92"/>
      <c r="Q1324" s="93"/>
    </row>
    <row r="1325" spans="11:17" x14ac:dyDescent="0.2">
      <c r="K1325" s="91"/>
      <c r="L1325" s="94"/>
      <c r="M1325" s="91"/>
      <c r="N1325" s="93"/>
      <c r="O1325" s="92"/>
      <c r="P1325" s="92"/>
      <c r="Q1325" s="93"/>
    </row>
    <row r="1326" spans="11:17" x14ac:dyDescent="0.2">
      <c r="K1326" s="91"/>
      <c r="L1326" s="94"/>
      <c r="M1326" s="91"/>
      <c r="N1326" s="93"/>
      <c r="O1326" s="92"/>
      <c r="P1326" s="92"/>
      <c r="Q1326" s="93"/>
    </row>
    <row r="1327" spans="11:17" x14ac:dyDescent="0.2">
      <c r="K1327" s="91"/>
      <c r="L1327" s="94"/>
      <c r="M1327" s="91"/>
      <c r="N1327" s="93"/>
      <c r="O1327" s="92"/>
      <c r="P1327" s="92"/>
      <c r="Q1327" s="93"/>
    </row>
    <row r="1328" spans="11:17" x14ac:dyDescent="0.2">
      <c r="K1328" s="91"/>
      <c r="L1328" s="94"/>
      <c r="M1328" s="91"/>
      <c r="N1328" s="93"/>
      <c r="O1328" s="92"/>
      <c r="P1328" s="92"/>
      <c r="Q1328" s="93"/>
    </row>
    <row r="1329" spans="11:17" x14ac:dyDescent="0.2">
      <c r="K1329" s="91"/>
      <c r="L1329" s="94"/>
      <c r="M1329" s="91"/>
      <c r="N1329" s="93"/>
      <c r="O1329" s="92"/>
      <c r="P1329" s="92"/>
      <c r="Q1329" s="93"/>
    </row>
    <row r="1330" spans="11:17" x14ac:dyDescent="0.2">
      <c r="K1330" s="91"/>
      <c r="L1330" s="94"/>
      <c r="M1330" s="91"/>
      <c r="N1330" s="93"/>
      <c r="O1330" s="92"/>
      <c r="P1330" s="92"/>
      <c r="Q1330" s="93"/>
    </row>
    <row r="1331" spans="11:17" x14ac:dyDescent="0.2">
      <c r="K1331" s="91"/>
      <c r="L1331" s="94"/>
      <c r="M1331" s="91"/>
      <c r="N1331" s="93"/>
      <c r="O1331" s="92"/>
      <c r="P1331" s="92"/>
      <c r="Q1331" s="93"/>
    </row>
    <row r="1332" spans="11:17" x14ac:dyDescent="0.2">
      <c r="K1332" s="91"/>
      <c r="L1332" s="94"/>
      <c r="M1332" s="91"/>
      <c r="N1332" s="93"/>
      <c r="O1332" s="92"/>
      <c r="P1332" s="92"/>
      <c r="Q1332" s="93"/>
    </row>
    <row r="1333" spans="11:17" x14ac:dyDescent="0.2">
      <c r="K1333" s="91"/>
      <c r="L1333" s="94"/>
      <c r="M1333" s="91"/>
      <c r="N1333" s="93"/>
      <c r="O1333" s="92"/>
      <c r="P1333" s="92"/>
      <c r="Q1333" s="93"/>
    </row>
    <row r="1334" spans="11:17" x14ac:dyDescent="0.2">
      <c r="K1334" s="91"/>
      <c r="L1334" s="94"/>
      <c r="M1334" s="91"/>
      <c r="N1334" s="93"/>
      <c r="O1334" s="92"/>
      <c r="P1334" s="92"/>
      <c r="Q1334" s="93"/>
    </row>
    <row r="1335" spans="11:17" x14ac:dyDescent="0.2">
      <c r="K1335" s="91"/>
      <c r="L1335" s="94"/>
      <c r="M1335" s="91"/>
      <c r="N1335" s="93"/>
      <c r="O1335" s="92"/>
      <c r="P1335" s="92"/>
      <c r="Q1335" s="93"/>
    </row>
    <row r="1336" spans="11:17" x14ac:dyDescent="0.2">
      <c r="K1336" s="91"/>
      <c r="L1336" s="94"/>
      <c r="M1336" s="91"/>
      <c r="N1336" s="93"/>
      <c r="O1336" s="92"/>
      <c r="P1336" s="92"/>
      <c r="Q1336" s="93"/>
    </row>
    <row r="1337" spans="11:17" x14ac:dyDescent="0.2">
      <c r="K1337" s="91"/>
      <c r="L1337" s="94"/>
      <c r="M1337" s="91"/>
      <c r="N1337" s="93"/>
      <c r="O1337" s="92"/>
      <c r="P1337" s="92"/>
      <c r="Q1337" s="93"/>
    </row>
    <row r="1338" spans="11:17" x14ac:dyDescent="0.2">
      <c r="K1338" s="91"/>
      <c r="L1338" s="94"/>
      <c r="M1338" s="91"/>
      <c r="N1338" s="93"/>
      <c r="O1338" s="92"/>
      <c r="P1338" s="92"/>
      <c r="Q1338" s="93"/>
    </row>
    <row r="1339" spans="11:17" x14ac:dyDescent="0.2">
      <c r="K1339" s="91"/>
      <c r="L1339" s="94"/>
      <c r="M1339" s="91"/>
      <c r="N1339" s="93"/>
      <c r="O1339" s="92"/>
      <c r="P1339" s="92"/>
      <c r="Q1339" s="93"/>
    </row>
    <row r="1340" spans="11:17" x14ac:dyDescent="0.2">
      <c r="K1340" s="91"/>
      <c r="L1340" s="94"/>
      <c r="M1340" s="91"/>
      <c r="N1340" s="93"/>
      <c r="O1340" s="92"/>
      <c r="P1340" s="92"/>
      <c r="Q1340" s="93"/>
    </row>
    <row r="1341" spans="11:17" x14ac:dyDescent="0.2">
      <c r="K1341" s="91"/>
      <c r="L1341" s="94"/>
      <c r="M1341" s="91"/>
      <c r="N1341" s="93"/>
      <c r="O1341" s="92"/>
      <c r="P1341" s="92"/>
      <c r="Q1341" s="93"/>
    </row>
    <row r="1342" spans="11:17" x14ac:dyDescent="0.2">
      <c r="K1342" s="91"/>
      <c r="L1342" s="94"/>
      <c r="M1342" s="91"/>
      <c r="N1342" s="93"/>
      <c r="O1342" s="92"/>
      <c r="P1342" s="92"/>
      <c r="Q1342" s="93"/>
    </row>
    <row r="1343" spans="11:17" x14ac:dyDescent="0.2">
      <c r="K1343" s="91"/>
      <c r="L1343" s="94"/>
      <c r="M1343" s="91"/>
      <c r="N1343" s="93"/>
      <c r="O1343" s="92"/>
      <c r="P1343" s="92"/>
      <c r="Q1343" s="93"/>
    </row>
    <row r="1344" spans="11:17" x14ac:dyDescent="0.2">
      <c r="K1344" s="91"/>
      <c r="L1344" s="94"/>
      <c r="M1344" s="91"/>
      <c r="N1344" s="93"/>
      <c r="O1344" s="92"/>
      <c r="P1344" s="92"/>
      <c r="Q1344" s="93"/>
    </row>
    <row r="1345" spans="11:17" x14ac:dyDescent="0.2">
      <c r="K1345" s="91"/>
      <c r="L1345" s="94"/>
      <c r="M1345" s="91"/>
      <c r="N1345" s="93"/>
      <c r="O1345" s="92"/>
      <c r="P1345" s="92"/>
      <c r="Q1345" s="93"/>
    </row>
    <row r="1346" spans="11:17" x14ac:dyDescent="0.2">
      <c r="K1346" s="91"/>
      <c r="L1346" s="94"/>
      <c r="M1346" s="91"/>
      <c r="N1346" s="93"/>
      <c r="O1346" s="92"/>
      <c r="P1346" s="92"/>
      <c r="Q1346" s="93"/>
    </row>
    <row r="1347" spans="11:17" x14ac:dyDescent="0.2">
      <c r="K1347" s="91"/>
      <c r="L1347" s="94"/>
      <c r="M1347" s="91"/>
      <c r="N1347" s="93"/>
      <c r="O1347" s="92"/>
      <c r="P1347" s="92"/>
      <c r="Q1347" s="93"/>
    </row>
    <row r="1348" spans="11:17" x14ac:dyDescent="0.2">
      <c r="K1348" s="91"/>
      <c r="L1348" s="94"/>
      <c r="M1348" s="91"/>
      <c r="N1348" s="93"/>
      <c r="O1348" s="92"/>
      <c r="P1348" s="92"/>
      <c r="Q1348" s="93"/>
    </row>
    <row r="1349" spans="11:17" x14ac:dyDescent="0.2">
      <c r="K1349" s="91"/>
      <c r="L1349" s="94"/>
      <c r="M1349" s="91"/>
      <c r="N1349" s="93"/>
      <c r="O1349" s="92"/>
      <c r="P1349" s="92"/>
      <c r="Q1349" s="93"/>
    </row>
    <row r="1350" spans="11:17" x14ac:dyDescent="0.2">
      <c r="K1350" s="91"/>
      <c r="L1350" s="94"/>
      <c r="M1350" s="91"/>
      <c r="N1350" s="93"/>
      <c r="O1350" s="92"/>
      <c r="P1350" s="92"/>
      <c r="Q1350" s="93"/>
    </row>
    <row r="1351" spans="11:17" x14ac:dyDescent="0.2">
      <c r="K1351" s="91"/>
      <c r="L1351" s="94"/>
      <c r="M1351" s="91"/>
      <c r="N1351" s="93"/>
      <c r="O1351" s="92"/>
      <c r="P1351" s="92"/>
      <c r="Q1351" s="93"/>
    </row>
    <row r="1352" spans="11:17" x14ac:dyDescent="0.2">
      <c r="K1352" s="91"/>
      <c r="L1352" s="94"/>
      <c r="M1352" s="91"/>
      <c r="N1352" s="93"/>
      <c r="O1352" s="92"/>
      <c r="P1352" s="92"/>
      <c r="Q1352" s="93"/>
    </row>
    <row r="1353" spans="11:17" x14ac:dyDescent="0.2">
      <c r="K1353" s="91"/>
      <c r="L1353" s="94"/>
      <c r="M1353" s="91"/>
      <c r="N1353" s="93"/>
      <c r="O1353" s="92"/>
      <c r="P1353" s="92"/>
      <c r="Q1353" s="93"/>
    </row>
    <row r="1354" spans="11:17" x14ac:dyDescent="0.2">
      <c r="K1354" s="91"/>
      <c r="L1354" s="94"/>
      <c r="M1354" s="91"/>
      <c r="N1354" s="93"/>
      <c r="O1354" s="92"/>
      <c r="P1354" s="92"/>
      <c r="Q1354" s="93"/>
    </row>
    <row r="1355" spans="11:17" x14ac:dyDescent="0.2">
      <c r="K1355" s="91"/>
      <c r="L1355" s="94"/>
      <c r="M1355" s="91"/>
      <c r="N1355" s="93"/>
      <c r="O1355" s="92"/>
      <c r="P1355" s="92"/>
      <c r="Q1355" s="93"/>
    </row>
    <row r="1356" spans="11:17" x14ac:dyDescent="0.2">
      <c r="K1356" s="91"/>
      <c r="L1356" s="94"/>
      <c r="M1356" s="91"/>
      <c r="N1356" s="93"/>
      <c r="O1356" s="92"/>
      <c r="P1356" s="92"/>
      <c r="Q1356" s="93"/>
    </row>
    <row r="1357" spans="11:17" x14ac:dyDescent="0.2">
      <c r="K1357" s="91"/>
      <c r="L1357" s="94"/>
      <c r="M1357" s="91"/>
      <c r="N1357" s="93"/>
      <c r="O1357" s="92"/>
      <c r="P1357" s="92"/>
      <c r="Q1357" s="93"/>
    </row>
    <row r="1358" spans="11:17" x14ac:dyDescent="0.2">
      <c r="K1358" s="91"/>
      <c r="L1358" s="94"/>
      <c r="M1358" s="91"/>
      <c r="N1358" s="93"/>
      <c r="O1358" s="92"/>
      <c r="P1358" s="92"/>
      <c r="Q1358" s="93"/>
    </row>
    <row r="1359" spans="11:17" x14ac:dyDescent="0.2">
      <c r="K1359" s="91"/>
      <c r="L1359" s="94"/>
      <c r="M1359" s="91"/>
      <c r="N1359" s="93"/>
      <c r="O1359" s="92"/>
      <c r="P1359" s="92"/>
      <c r="Q1359" s="93"/>
    </row>
    <row r="1360" spans="11:17" x14ac:dyDescent="0.2">
      <c r="K1360" s="91"/>
      <c r="L1360" s="94"/>
      <c r="M1360" s="91"/>
      <c r="N1360" s="93"/>
      <c r="O1360" s="92"/>
      <c r="P1360" s="92"/>
      <c r="Q1360" s="93"/>
    </row>
    <row r="1361" spans="11:17" x14ac:dyDescent="0.2">
      <c r="K1361" s="91"/>
      <c r="L1361" s="94"/>
      <c r="M1361" s="91"/>
      <c r="N1361" s="93"/>
      <c r="O1361" s="92"/>
      <c r="P1361" s="92"/>
      <c r="Q1361" s="93"/>
    </row>
    <row r="1362" spans="11:17" x14ac:dyDescent="0.2">
      <c r="K1362" s="91"/>
      <c r="L1362" s="94"/>
      <c r="M1362" s="91"/>
      <c r="N1362" s="93"/>
      <c r="O1362" s="92"/>
      <c r="P1362" s="92"/>
      <c r="Q1362" s="93"/>
    </row>
    <row r="1363" spans="11:17" x14ac:dyDescent="0.2">
      <c r="K1363" s="91"/>
      <c r="L1363" s="94"/>
      <c r="M1363" s="91"/>
      <c r="N1363" s="93"/>
      <c r="O1363" s="92"/>
      <c r="P1363" s="92"/>
      <c r="Q1363" s="93"/>
    </row>
    <row r="1364" spans="11:17" x14ac:dyDescent="0.2">
      <c r="K1364" s="91"/>
      <c r="L1364" s="94"/>
      <c r="M1364" s="91"/>
      <c r="N1364" s="93"/>
      <c r="O1364" s="92"/>
      <c r="P1364" s="92"/>
      <c r="Q1364" s="93"/>
    </row>
    <row r="1365" spans="11:17" x14ac:dyDescent="0.2">
      <c r="K1365" s="91"/>
      <c r="L1365" s="94"/>
      <c r="M1365" s="91"/>
      <c r="N1365" s="93"/>
      <c r="O1365" s="92"/>
      <c r="P1365" s="92"/>
      <c r="Q1365" s="93"/>
    </row>
    <row r="1366" spans="11:17" x14ac:dyDescent="0.2">
      <c r="K1366" s="91"/>
      <c r="L1366" s="94"/>
      <c r="M1366" s="91"/>
      <c r="N1366" s="93"/>
      <c r="O1366" s="92"/>
      <c r="P1366" s="92"/>
      <c r="Q1366" s="93"/>
    </row>
    <row r="1367" spans="11:17" x14ac:dyDescent="0.2">
      <c r="K1367" s="91"/>
      <c r="L1367" s="94"/>
      <c r="M1367" s="91"/>
      <c r="N1367" s="93"/>
      <c r="O1367" s="92"/>
      <c r="P1367" s="92"/>
      <c r="Q1367" s="93"/>
    </row>
    <row r="1368" spans="11:17" x14ac:dyDescent="0.2">
      <c r="K1368" s="91"/>
      <c r="L1368" s="94"/>
      <c r="M1368" s="91"/>
      <c r="N1368" s="93"/>
      <c r="O1368" s="92"/>
      <c r="P1368" s="92"/>
      <c r="Q1368" s="93"/>
    </row>
    <row r="1369" spans="11:17" x14ac:dyDescent="0.2">
      <c r="K1369" s="91"/>
      <c r="L1369" s="94"/>
      <c r="M1369" s="91"/>
      <c r="N1369" s="93"/>
      <c r="O1369" s="92"/>
      <c r="P1369" s="92"/>
      <c r="Q1369" s="93"/>
    </row>
    <row r="1370" spans="11:17" x14ac:dyDescent="0.2">
      <c r="K1370" s="91"/>
      <c r="L1370" s="94"/>
      <c r="M1370" s="91"/>
      <c r="N1370" s="93"/>
      <c r="O1370" s="92"/>
      <c r="P1370" s="92"/>
      <c r="Q1370" s="93"/>
    </row>
    <row r="1371" spans="11:17" x14ac:dyDescent="0.2">
      <c r="K1371" s="91"/>
      <c r="L1371" s="94"/>
      <c r="M1371" s="91"/>
      <c r="N1371" s="93"/>
      <c r="O1371" s="92"/>
      <c r="P1371" s="92"/>
      <c r="Q1371" s="93"/>
    </row>
    <row r="1372" spans="11:17" x14ac:dyDescent="0.2">
      <c r="K1372" s="91"/>
      <c r="L1372" s="94"/>
      <c r="M1372" s="91"/>
      <c r="N1372" s="93"/>
      <c r="O1372" s="92"/>
      <c r="P1372" s="92"/>
      <c r="Q1372" s="93"/>
    </row>
    <row r="1373" spans="11:17" x14ac:dyDescent="0.2">
      <c r="K1373" s="91"/>
      <c r="L1373" s="94"/>
      <c r="M1373" s="91"/>
      <c r="N1373" s="93"/>
      <c r="O1373" s="92"/>
      <c r="P1373" s="92"/>
      <c r="Q1373" s="93"/>
    </row>
    <row r="1374" spans="11:17" x14ac:dyDescent="0.2">
      <c r="K1374" s="91"/>
      <c r="L1374" s="94"/>
      <c r="M1374" s="91"/>
      <c r="N1374" s="93"/>
      <c r="O1374" s="92"/>
      <c r="P1374" s="92"/>
      <c r="Q1374" s="93"/>
    </row>
    <row r="1375" spans="11:17" x14ac:dyDescent="0.2">
      <c r="K1375" s="91"/>
      <c r="L1375" s="94"/>
      <c r="M1375" s="91"/>
      <c r="N1375" s="93"/>
      <c r="O1375" s="92"/>
      <c r="P1375" s="92"/>
      <c r="Q1375" s="93"/>
    </row>
    <row r="1376" spans="11:17" x14ac:dyDescent="0.2">
      <c r="K1376" s="91"/>
      <c r="L1376" s="94"/>
      <c r="M1376" s="91"/>
      <c r="N1376" s="93"/>
      <c r="O1376" s="92"/>
      <c r="P1376" s="92"/>
      <c r="Q1376" s="93"/>
    </row>
    <row r="1377" spans="11:17" x14ac:dyDescent="0.2">
      <c r="K1377" s="91"/>
      <c r="L1377" s="94"/>
      <c r="M1377" s="91"/>
      <c r="N1377" s="93"/>
      <c r="O1377" s="92"/>
      <c r="P1377" s="92"/>
      <c r="Q1377" s="93"/>
    </row>
    <row r="1378" spans="11:17" x14ac:dyDescent="0.2">
      <c r="K1378" s="91"/>
      <c r="L1378" s="94"/>
      <c r="M1378" s="91"/>
      <c r="N1378" s="93"/>
      <c r="O1378" s="92"/>
      <c r="P1378" s="92"/>
      <c r="Q1378" s="93"/>
    </row>
  </sheetData>
  <sheetProtection selectLockedCells="1" selectUnlockedCells="1"/>
  <autoFilter ref="D1:D1378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440" yWindow="380" count="2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I12:I49 I53:I66 I68:I1221</xm:sqref>
        </x14:dataValidation>
        <x14:dataValidation type="list" allowBlank="1" showInputMessage="1" showErrorMessage="1" promptTitle="Did Bet Win?" prompt="Select YES, No or NR (non-runner)">
          <x14:formula1>
            <xm:f>'[correctscores sept report.xlsx]Sheet1'!#REF!</xm:f>
          </x14:formula1>
          <xm:sqref>I67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9"/>
  <sheetViews>
    <sheetView zoomScale="90" zoomScaleNormal="90" workbookViewId="0"/>
  </sheetViews>
  <sheetFormatPr defaultRowHeight="12.75" x14ac:dyDescent="0.2"/>
  <cols>
    <col min="1" max="2" width="25.7109375" customWidth="1"/>
    <col min="3" max="3" width="26.28515625" customWidth="1"/>
    <col min="4" max="4" width="22.5703125" customWidth="1"/>
    <col min="5" max="5" width="43.5703125" bestFit="1" customWidth="1"/>
    <col min="6" max="7" width="18.5703125" customWidth="1"/>
    <col min="13" max="15" width="14.28515625" hidden="1" customWidth="1"/>
  </cols>
  <sheetData>
    <row r="2" spans="1:15" ht="20.25" hidden="1" x14ac:dyDescent="0.3">
      <c r="A2" s="87" t="s">
        <v>65</v>
      </c>
    </row>
    <row r="3" spans="1:15" ht="31.5" hidden="1" x14ac:dyDescent="0.2">
      <c r="A3" s="70" t="s">
        <v>66</v>
      </c>
      <c r="B3" s="81" t="s">
        <v>67</v>
      </c>
      <c r="C3" s="74" t="s">
        <v>68</v>
      </c>
    </row>
    <row r="4" spans="1:15" ht="16.5" hidden="1" thickBot="1" x14ac:dyDescent="0.25">
      <c r="A4" s="71" t="s">
        <v>69</v>
      </c>
      <c r="B4" s="82">
        <f>'results log'!$C$4</f>
        <v>10</v>
      </c>
      <c r="C4" s="75">
        <f>'results log'!$C$5</f>
        <v>50</v>
      </c>
    </row>
    <row r="5" spans="1:15" ht="16.5" hidden="1" thickBot="1" x14ac:dyDescent="0.25">
      <c r="A5" s="72" t="s">
        <v>70</v>
      </c>
      <c r="B5" s="83" t="e">
        <f>SUM('results log'!#REF!)</f>
        <v>#REF!</v>
      </c>
      <c r="C5" s="76" t="e">
        <f>SUM('results log'!#REF!)</f>
        <v>#REF!</v>
      </c>
    </row>
    <row r="6" spans="1:15" ht="16.5" hidden="1" thickBot="1" x14ac:dyDescent="0.25">
      <c r="A6" s="72" t="s">
        <v>71</v>
      </c>
      <c r="B6" s="84" t="e">
        <f>B5/B4</f>
        <v>#REF!</v>
      </c>
      <c r="C6" s="77" t="e">
        <f>C5/C4</f>
        <v>#REF!</v>
      </c>
    </row>
    <row r="7" spans="1:15" ht="16.5" hidden="1" thickBot="1" x14ac:dyDescent="0.25">
      <c r="A7" s="72" t="s">
        <v>72</v>
      </c>
      <c r="B7" s="72" t="e">
        <f>C7</f>
        <v>#REF!</v>
      </c>
      <c r="C7" s="78" t="e">
        <f>COUNTIF('results log'!#REF!,"&gt;0")</f>
        <v>#REF!</v>
      </c>
      <c r="E7" s="26"/>
      <c r="H7" s="26"/>
    </row>
    <row r="8" spans="1:15" ht="16.5" hidden="1" thickBot="1" x14ac:dyDescent="0.25">
      <c r="A8" s="72" t="s">
        <v>73</v>
      </c>
      <c r="B8" s="72" t="e">
        <f>C8</f>
        <v>#REF!</v>
      </c>
      <c r="C8" s="78" t="e">
        <f>COUNTIF('results log'!#REF!,"=YES")</f>
        <v>#REF!</v>
      </c>
      <c r="E8" s="28"/>
    </row>
    <row r="9" spans="1:15" ht="16.5" hidden="1" thickBot="1" x14ac:dyDescent="0.25">
      <c r="A9" s="72" t="s">
        <v>74</v>
      </c>
      <c r="B9" s="85" t="e">
        <f>C9</f>
        <v>#REF!</v>
      </c>
      <c r="C9" s="79" t="e">
        <f>C7/C8</f>
        <v>#REF!</v>
      </c>
    </row>
    <row r="10" spans="1:15" ht="16.5" hidden="1" thickBot="1" x14ac:dyDescent="0.25">
      <c r="A10" s="89" t="s">
        <v>75</v>
      </c>
      <c r="B10" s="90" t="e">
        <f>B5/'results log'!$C$3</f>
        <v>#REF!</v>
      </c>
      <c r="C10" s="90" t="e">
        <f>C5/'results log'!$C$3</f>
        <v>#REF!</v>
      </c>
    </row>
    <row r="11" spans="1:15" ht="15.75" hidden="1" x14ac:dyDescent="0.2">
      <c r="A11" s="73" t="s">
        <v>76</v>
      </c>
      <c r="B11" s="86" t="e">
        <f>B5/(SUM('results log'!#REF!))</f>
        <v>#REF!</v>
      </c>
      <c r="C11" s="80" t="e">
        <f>C5/SUM('results log'!#REF!)</f>
        <v>#REF!</v>
      </c>
    </row>
    <row r="12" spans="1:15" hidden="1" x14ac:dyDescent="0.2"/>
    <row r="13" spans="1:15" hidden="1" x14ac:dyDescent="0.2">
      <c r="D13" s="26"/>
    </row>
    <row r="14" spans="1:15" x14ac:dyDescent="0.2">
      <c r="D14" s="26"/>
    </row>
    <row r="15" spans="1:15" ht="21" thickBot="1" x14ac:dyDescent="0.35">
      <c r="A15" s="87" t="s">
        <v>77</v>
      </c>
      <c r="E15" s="87" t="str">
        <f>A15</f>
        <v>Performance at Prices Taken</v>
      </c>
      <c r="M15" t="s">
        <v>506</v>
      </c>
    </row>
    <row r="16" spans="1:15" ht="90.75" thickBot="1" x14ac:dyDescent="0.25">
      <c r="A16" s="70" t="str">
        <f>M16</f>
        <v>CorrectScores.Net – Lay the Half-time Score – Whole Trial </v>
      </c>
      <c r="B16" s="81" t="s">
        <v>417</v>
      </c>
      <c r="C16" s="74" t="s">
        <v>418</v>
      </c>
      <c r="E16" s="70" t="s">
        <v>511</v>
      </c>
      <c r="F16" s="81" t="str">
        <f t="shared" ref="F16:G17" si="0">B16</f>
        <v xml:space="preserve">Fixed Stakes </v>
      </c>
      <c r="G16" s="74" t="str">
        <f t="shared" si="0"/>
        <v>Fixed Liability</v>
      </c>
      <c r="M16" s="112" t="s">
        <v>507</v>
      </c>
      <c r="N16" s="113" t="s">
        <v>508</v>
      </c>
      <c r="O16" s="113" t="s">
        <v>418</v>
      </c>
    </row>
    <row r="17" spans="1:15" ht="32.25" thickBot="1" x14ac:dyDescent="0.25">
      <c r="A17" s="71" t="s">
        <v>69</v>
      </c>
      <c r="B17" s="82">
        <f>'results log'!$C$4</f>
        <v>10</v>
      </c>
      <c r="C17" s="75">
        <f>'results log'!$C$5</f>
        <v>50</v>
      </c>
      <c r="E17" s="71" t="str">
        <f t="shared" ref="E17:E24" si="1">A17</f>
        <v>1 Point =</v>
      </c>
      <c r="F17" s="82">
        <f t="shared" si="0"/>
        <v>10</v>
      </c>
      <c r="G17" s="75">
        <f t="shared" si="0"/>
        <v>50</v>
      </c>
      <c r="M17" s="114" t="s">
        <v>69</v>
      </c>
      <c r="N17" s="114" t="s">
        <v>509</v>
      </c>
      <c r="O17" s="114" t="s">
        <v>510</v>
      </c>
    </row>
    <row r="18" spans="1:15" ht="16.5" thickBot="1" x14ac:dyDescent="0.25">
      <c r="A18" s="72" t="s">
        <v>70</v>
      </c>
      <c r="B18" s="83">
        <f>SUM('results log'!L:L)</f>
        <v>-113.5</v>
      </c>
      <c r="C18" s="76">
        <f>SUM('results log'!P:P)</f>
        <v>-135.50554883530168</v>
      </c>
      <c r="E18" s="72" t="str">
        <f t="shared" si="1"/>
        <v>Profit (£)</v>
      </c>
      <c r="F18" s="83">
        <f>B18-N18</f>
        <v>-156.5</v>
      </c>
      <c r="G18" s="83">
        <f>C18-O18</f>
        <v>-136.82554883530167</v>
      </c>
      <c r="M18" s="114" t="s">
        <v>70</v>
      </c>
      <c r="N18" s="116">
        <v>43</v>
      </c>
      <c r="O18" s="116">
        <v>1.32</v>
      </c>
    </row>
    <row r="19" spans="1:15" ht="16.5" thickBot="1" x14ac:dyDescent="0.25">
      <c r="A19" s="72" t="s">
        <v>71</v>
      </c>
      <c r="B19" s="84">
        <f>B18/B17</f>
        <v>-11.35</v>
      </c>
      <c r="C19" s="77">
        <f>C18/C17</f>
        <v>-2.7101109767060336</v>
      </c>
      <c r="E19" s="72" t="str">
        <f t="shared" si="1"/>
        <v>Profit (pts)</v>
      </c>
      <c r="F19" s="84">
        <f>F18/F17</f>
        <v>-15.65</v>
      </c>
      <c r="G19" s="84">
        <f>G18/G17</f>
        <v>-2.7365109767060334</v>
      </c>
      <c r="M19" s="114" t="s">
        <v>71</v>
      </c>
      <c r="N19" s="114">
        <v>4.3</v>
      </c>
      <c r="O19" s="114">
        <v>0</v>
      </c>
    </row>
    <row r="20" spans="1:15" ht="32.25" thickBot="1" x14ac:dyDescent="0.25">
      <c r="A20" s="72" t="s">
        <v>72</v>
      </c>
      <c r="B20" s="72">
        <f>C20</f>
        <v>70</v>
      </c>
      <c r="C20" s="78">
        <f>COUNTIF('results log'!P:P,"&gt;0")</f>
        <v>70</v>
      </c>
      <c r="E20" s="72" t="str">
        <f t="shared" si="1"/>
        <v>Winning Bets</v>
      </c>
      <c r="F20" s="72">
        <f>B20-N20</f>
        <v>43</v>
      </c>
      <c r="G20" s="78">
        <f>F20</f>
        <v>43</v>
      </c>
      <c r="M20" s="114" t="s">
        <v>72</v>
      </c>
      <c r="N20" s="114">
        <v>27</v>
      </c>
      <c r="O20" s="114">
        <v>27</v>
      </c>
    </row>
    <row r="21" spans="1:15" ht="32.25" thickBot="1" x14ac:dyDescent="0.25">
      <c r="A21" s="72" t="s">
        <v>73</v>
      </c>
      <c r="B21" s="72">
        <f>C21</f>
        <v>87</v>
      </c>
      <c r="C21" s="78">
        <f>COUNTIF('results log'!J:J,"=YES")</f>
        <v>87</v>
      </c>
      <c r="E21" s="72" t="str">
        <f t="shared" si="1"/>
        <v>Qualifying Bets</v>
      </c>
      <c r="F21" s="72">
        <f>B21-N21</f>
        <v>54</v>
      </c>
      <c r="G21" s="78">
        <f>F21</f>
        <v>54</v>
      </c>
      <c r="J21" s="26"/>
      <c r="M21" s="114" t="s">
        <v>73</v>
      </c>
      <c r="N21" s="114">
        <v>33</v>
      </c>
      <c r="O21" s="114">
        <v>33</v>
      </c>
    </row>
    <row r="22" spans="1:15" ht="16.5" thickBot="1" x14ac:dyDescent="0.25">
      <c r="A22" s="72" t="s">
        <v>74</v>
      </c>
      <c r="B22" s="85">
        <f>C22</f>
        <v>0.8045977011494253</v>
      </c>
      <c r="C22" s="79">
        <f>C20/C21</f>
        <v>0.8045977011494253</v>
      </c>
      <c r="E22" s="72" t="str">
        <f t="shared" si="1"/>
        <v>Strike Rate</v>
      </c>
      <c r="F22" s="85">
        <f>F20/F21</f>
        <v>0.79629629629629628</v>
      </c>
      <c r="G22" s="79">
        <f>G20/G21</f>
        <v>0.79629629629629628</v>
      </c>
      <c r="M22" s="114" t="s">
        <v>74</v>
      </c>
      <c r="N22" s="115">
        <v>0.81820000000000004</v>
      </c>
      <c r="O22" s="115">
        <v>0.81820000000000004</v>
      </c>
    </row>
    <row r="23" spans="1:15" ht="32.25" thickBot="1" x14ac:dyDescent="0.25">
      <c r="A23" s="89" t="s">
        <v>75</v>
      </c>
      <c r="B23" s="90">
        <f>B18/'results log'!$C$3</f>
        <v>-0.22700000000000001</v>
      </c>
      <c r="C23" s="90">
        <f>C18/'results log'!$C$3</f>
        <v>-0.27101109767060338</v>
      </c>
      <c r="E23" s="89" t="str">
        <f t="shared" si="1"/>
        <v>Bank Growth</v>
      </c>
      <c r="F23" s="90">
        <f>F18/('results log'!C3+N18)</f>
        <v>-0.2882136279926335</v>
      </c>
      <c r="G23" s="90">
        <f>G18/('results log'!C3+O18)</f>
        <v>-0.27293056098959084</v>
      </c>
      <c r="M23" s="114" t="s">
        <v>75</v>
      </c>
      <c r="N23" s="115">
        <v>8.5999999999999993E-2</v>
      </c>
      <c r="O23" s="115">
        <v>2.5999999999999999E-3</v>
      </c>
    </row>
    <row r="24" spans="1:15" ht="15.75" x14ac:dyDescent="0.2">
      <c r="A24" s="73" t="s">
        <v>76</v>
      </c>
      <c r="B24" s="86">
        <f>B18/(SUM('results log'!M:M))</f>
        <v>-2.5337649291215538E-2</v>
      </c>
      <c r="C24" s="80">
        <f>C18/SUM('results log'!O:O)</f>
        <v>-3.1150700881678546E-2</v>
      </c>
      <c r="E24" s="73" t="str">
        <f t="shared" si="1"/>
        <v>ROI</v>
      </c>
      <c r="F24" s="86">
        <f>F18/(SUM('results log'!M90:M169))</f>
        <v>-7.1526508226691043E-2</v>
      </c>
      <c r="G24" s="80">
        <f>G18/(SUM('results log'!N90:N169))</f>
        <v>-2.9730142611831532E-3</v>
      </c>
      <c r="M24" s="114" t="s">
        <v>76</v>
      </c>
      <c r="N24" s="115">
        <v>3.1E-2</v>
      </c>
      <c r="O24" s="115">
        <v>1E-3</v>
      </c>
    </row>
    <row r="26" spans="1:15" hidden="1" x14ac:dyDescent="0.2"/>
    <row r="27" spans="1:15" hidden="1" x14ac:dyDescent="0.2"/>
    <row r="28" spans="1:15" hidden="1" x14ac:dyDescent="0.2"/>
    <row r="29" spans="1:15" hidden="1" x14ac:dyDescent="0.2"/>
    <row r="30" spans="1:15" hidden="1" x14ac:dyDescent="0.2"/>
    <row r="31" spans="1:15" hidden="1" x14ac:dyDescent="0.2"/>
    <row r="32" spans="1:1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49" spans="28:28" x14ac:dyDescent="0.2">
      <c r="AB49" t="s">
        <v>534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29</v>
      </c>
    </row>
    <row r="2" spans="1:1" x14ac:dyDescent="0.2">
      <c r="A2" t="s">
        <v>40</v>
      </c>
    </row>
    <row r="3" spans="1:1" x14ac:dyDescent="0.2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9"/>
  <sheetViews>
    <sheetView workbookViewId="0">
      <pane ySplit="5" topLeftCell="A6" activePane="bottomLeft" state="frozen"/>
      <selection pane="bottomLeft" activeCell="L10" sqref="L10"/>
    </sheetView>
  </sheetViews>
  <sheetFormatPr defaultColWidth="11.5703125" defaultRowHeight="12.75" x14ac:dyDescent="0.2"/>
  <cols>
    <col min="1" max="1" width="11.5703125" style="1"/>
    <col min="2" max="2" width="33.7109375" style="1" bestFit="1" customWidth="1"/>
    <col min="3" max="3" width="11.5703125" style="2"/>
    <col min="4" max="4" width="11.5703125" style="2" customWidth="1"/>
    <col min="5" max="5" width="13.28515625" hidden="1" customWidth="1"/>
    <col min="6" max="6" width="11.5703125" style="3" customWidth="1"/>
    <col min="7" max="7" width="17.7109375" style="3" bestFit="1" customWidth="1"/>
    <col min="8" max="8" width="11.5703125" style="3"/>
  </cols>
  <sheetData>
    <row r="1" spans="1:8" s="7" customFormat="1" x14ac:dyDescent="0.2">
      <c r="A1" s="4" t="s">
        <v>2</v>
      </c>
      <c r="B1" s="22">
        <v>500</v>
      </c>
      <c r="C1" s="6"/>
      <c r="D1" s="6"/>
      <c r="F1" s="29" t="s">
        <v>79</v>
      </c>
      <c r="G1" s="11"/>
      <c r="H1" s="11"/>
    </row>
    <row r="2" spans="1:8" s="7" customFormat="1" x14ac:dyDescent="0.2">
      <c r="A2" s="4" t="s">
        <v>80</v>
      </c>
      <c r="B2" s="22">
        <v>20</v>
      </c>
      <c r="C2" s="6" t="s">
        <v>81</v>
      </c>
      <c r="D2" s="6"/>
      <c r="F2" s="8"/>
      <c r="G2" s="8"/>
      <c r="H2" s="8"/>
    </row>
    <row r="3" spans="1:8" s="7" customFormat="1" x14ac:dyDescent="0.2">
      <c r="A3" s="4"/>
      <c r="B3" s="22"/>
      <c r="C3" s="6"/>
      <c r="D3" s="6"/>
      <c r="F3" s="8"/>
      <c r="G3" s="8"/>
      <c r="H3" s="8"/>
    </row>
    <row r="4" spans="1:8" s="7" customFormat="1" x14ac:dyDescent="0.2">
      <c r="A4" s="4"/>
      <c r="B4" s="5"/>
      <c r="C4" s="6"/>
      <c r="D4" s="6"/>
      <c r="F4" s="8"/>
      <c r="G4" s="8"/>
      <c r="H4" s="8"/>
    </row>
    <row r="5" spans="1:8" s="7" customFormat="1" x14ac:dyDescent="0.2">
      <c r="A5" s="5" t="s">
        <v>11</v>
      </c>
      <c r="B5" s="5" t="s">
        <v>82</v>
      </c>
      <c r="C5" s="6" t="s">
        <v>83</v>
      </c>
      <c r="D5" s="6" t="s">
        <v>84</v>
      </c>
      <c r="E5" s="7" t="s">
        <v>85</v>
      </c>
      <c r="F5" s="8" t="s">
        <v>20</v>
      </c>
      <c r="G5" s="8" t="s">
        <v>86</v>
      </c>
      <c r="H5" s="8" t="s">
        <v>87</v>
      </c>
    </row>
    <row r="6" spans="1:8" x14ac:dyDescent="0.2">
      <c r="A6" s="9">
        <v>42399</v>
      </c>
      <c r="B6" s="1" t="s">
        <v>88</v>
      </c>
      <c r="C6" s="2">
        <v>5.39</v>
      </c>
      <c r="D6" s="2" t="s">
        <v>89</v>
      </c>
      <c r="E6">
        <v>9999</v>
      </c>
      <c r="F6" s="3" t="str">
        <f>IF(D6="NR","no",IF(C6&lt;=E6,"yes","no"))</f>
        <v>yes</v>
      </c>
      <c r="G6" s="12">
        <f>IF(F6="no",0,IF(D6="Yes",-((C6-1)*$B$2),$B$2*0.95))</f>
        <v>19</v>
      </c>
      <c r="H6" s="12">
        <f>G6+B1</f>
        <v>519</v>
      </c>
    </row>
    <row r="7" spans="1:8" x14ac:dyDescent="0.2">
      <c r="A7" s="9">
        <v>42399</v>
      </c>
      <c r="B7" s="1" t="s">
        <v>90</v>
      </c>
      <c r="C7" s="2">
        <v>6.2</v>
      </c>
      <c r="D7" s="2" t="s">
        <v>89</v>
      </c>
      <c r="E7">
        <v>9999</v>
      </c>
      <c r="F7" s="3" t="str">
        <f t="shared" ref="F7:F21" si="0">IF(D7="NR","no",IF(C7&lt;=E7,"yes","no"))</f>
        <v>yes</v>
      </c>
      <c r="G7" s="12">
        <f t="shared" ref="G7:G13" si="1">IF(F7="no",0,IF(D7="Yes",-((C7-1)*$B$2),$B$2*0.95))</f>
        <v>19</v>
      </c>
      <c r="H7" s="12">
        <f>H6+G7</f>
        <v>538</v>
      </c>
    </row>
    <row r="8" spans="1:8" x14ac:dyDescent="0.2">
      <c r="A8" s="9">
        <v>42399</v>
      </c>
      <c r="B8" s="1" t="s">
        <v>91</v>
      </c>
      <c r="C8" s="2">
        <v>4.3099999999999996</v>
      </c>
      <c r="D8" s="2" t="s">
        <v>78</v>
      </c>
      <c r="E8">
        <v>9999</v>
      </c>
      <c r="F8" s="3" t="str">
        <f t="shared" si="0"/>
        <v>no</v>
      </c>
      <c r="G8" s="12">
        <f t="shared" si="1"/>
        <v>0</v>
      </c>
      <c r="H8" s="12">
        <f t="shared" ref="H8:H13" si="2">H7+G8</f>
        <v>538</v>
      </c>
    </row>
    <row r="9" spans="1:8" x14ac:dyDescent="0.2">
      <c r="A9" s="9">
        <v>42399</v>
      </c>
      <c r="B9" s="1" t="s">
        <v>92</v>
      </c>
      <c r="C9" s="2">
        <v>7.6</v>
      </c>
      <c r="D9" s="2" t="s">
        <v>89</v>
      </c>
      <c r="E9">
        <v>9999</v>
      </c>
      <c r="F9" s="3" t="str">
        <f t="shared" si="0"/>
        <v>yes</v>
      </c>
      <c r="G9" s="12">
        <f t="shared" si="1"/>
        <v>19</v>
      </c>
      <c r="H9" s="12">
        <f t="shared" si="2"/>
        <v>557</v>
      </c>
    </row>
    <row r="10" spans="1:8" x14ac:dyDescent="0.2">
      <c r="A10" s="9">
        <v>42399</v>
      </c>
      <c r="B10" s="1" t="s">
        <v>93</v>
      </c>
      <c r="C10" s="2">
        <v>6.7</v>
      </c>
      <c r="D10" s="2" t="s">
        <v>89</v>
      </c>
      <c r="E10">
        <v>9999</v>
      </c>
      <c r="F10" s="3" t="str">
        <f t="shared" si="0"/>
        <v>yes</v>
      </c>
      <c r="G10" s="12">
        <f t="shared" si="1"/>
        <v>19</v>
      </c>
      <c r="H10" s="12">
        <f t="shared" si="2"/>
        <v>576</v>
      </c>
    </row>
    <row r="11" spans="1:8" x14ac:dyDescent="0.2">
      <c r="A11" s="9">
        <v>42399</v>
      </c>
      <c r="B11" s="1" t="s">
        <v>94</v>
      </c>
      <c r="C11" s="2">
        <v>5.16</v>
      </c>
      <c r="D11" s="2" t="s">
        <v>95</v>
      </c>
      <c r="E11">
        <v>9999</v>
      </c>
      <c r="F11" s="3" t="str">
        <f t="shared" si="0"/>
        <v>yes</v>
      </c>
      <c r="G11" s="12">
        <f t="shared" si="1"/>
        <v>-83.2</v>
      </c>
      <c r="H11" s="12">
        <f t="shared" si="2"/>
        <v>492.8</v>
      </c>
    </row>
    <row r="12" spans="1:8" x14ac:dyDescent="0.2">
      <c r="A12" s="9">
        <v>42399</v>
      </c>
      <c r="B12" s="1" t="s">
        <v>96</v>
      </c>
      <c r="C12" s="2">
        <v>11.35</v>
      </c>
      <c r="D12" s="2" t="s">
        <v>95</v>
      </c>
      <c r="E12">
        <v>9999</v>
      </c>
      <c r="F12" s="3" t="str">
        <f t="shared" si="0"/>
        <v>yes</v>
      </c>
      <c r="G12" s="12">
        <f t="shared" si="1"/>
        <v>-207</v>
      </c>
      <c r="H12" s="12">
        <f t="shared" si="2"/>
        <v>285.8</v>
      </c>
    </row>
    <row r="13" spans="1:8" x14ac:dyDescent="0.2">
      <c r="A13" s="9">
        <v>42399</v>
      </c>
      <c r="B13" s="1" t="s">
        <v>97</v>
      </c>
      <c r="C13" s="2">
        <v>8.8000000000000007</v>
      </c>
      <c r="D13" s="2" t="s">
        <v>89</v>
      </c>
      <c r="E13">
        <v>9999</v>
      </c>
      <c r="F13" s="3" t="str">
        <f t="shared" si="0"/>
        <v>yes</v>
      </c>
      <c r="G13" s="12">
        <f t="shared" si="1"/>
        <v>19</v>
      </c>
      <c r="H13" s="12">
        <f t="shared" si="2"/>
        <v>304.8</v>
      </c>
    </row>
    <row r="14" spans="1:8" x14ac:dyDescent="0.2">
      <c r="A14" s="9">
        <v>42400</v>
      </c>
      <c r="B14" s="1" t="s">
        <v>98</v>
      </c>
      <c r="C14" s="2">
        <v>10.5</v>
      </c>
      <c r="D14" s="2" t="s">
        <v>89</v>
      </c>
      <c r="E14">
        <v>9999</v>
      </c>
      <c r="F14" s="3" t="str">
        <f t="shared" si="0"/>
        <v>yes</v>
      </c>
      <c r="G14" s="12">
        <f t="shared" ref="G14:G21" si="3">IF(F14="no",0,IF(D14="Yes",-((C14-1)*$B$2),$B$2*0.95))</f>
        <v>19</v>
      </c>
      <c r="H14" s="12">
        <f t="shared" ref="H14:H21" si="4">H13+G14</f>
        <v>323.8</v>
      </c>
    </row>
    <row r="15" spans="1:8" x14ac:dyDescent="0.2">
      <c r="A15" s="9">
        <v>42400</v>
      </c>
      <c r="B15" s="1" t="s">
        <v>99</v>
      </c>
      <c r="C15" s="2">
        <v>4.08</v>
      </c>
      <c r="D15" s="2" t="s">
        <v>95</v>
      </c>
      <c r="E15">
        <v>9999</v>
      </c>
      <c r="F15" s="3" t="str">
        <f t="shared" si="0"/>
        <v>yes</v>
      </c>
      <c r="G15" s="12">
        <f t="shared" si="3"/>
        <v>-61.6</v>
      </c>
      <c r="H15" s="12">
        <f t="shared" si="4"/>
        <v>262.2</v>
      </c>
    </row>
    <row r="16" spans="1:8" x14ac:dyDescent="0.2">
      <c r="A16" s="9">
        <v>42400</v>
      </c>
      <c r="B16" s="1" t="s">
        <v>100</v>
      </c>
      <c r="C16" s="2">
        <v>6</v>
      </c>
      <c r="D16" s="2" t="s">
        <v>95</v>
      </c>
      <c r="E16">
        <v>9999</v>
      </c>
      <c r="F16" s="3" t="str">
        <f t="shared" si="0"/>
        <v>yes</v>
      </c>
      <c r="G16" s="12">
        <f t="shared" si="3"/>
        <v>-100</v>
      </c>
      <c r="H16" s="12">
        <f t="shared" si="4"/>
        <v>162.19999999999999</v>
      </c>
    </row>
    <row r="17" spans="1:8" x14ac:dyDescent="0.2">
      <c r="A17" s="9">
        <v>42400</v>
      </c>
      <c r="B17" s="1" t="s">
        <v>101</v>
      </c>
      <c r="C17" s="2">
        <v>4.5</v>
      </c>
      <c r="D17" s="2" t="s">
        <v>89</v>
      </c>
      <c r="E17">
        <v>9999</v>
      </c>
      <c r="F17" s="3" t="str">
        <f t="shared" si="0"/>
        <v>yes</v>
      </c>
      <c r="G17" s="12">
        <f t="shared" si="3"/>
        <v>19</v>
      </c>
      <c r="H17" s="12">
        <f t="shared" si="4"/>
        <v>181.2</v>
      </c>
    </row>
    <row r="18" spans="1:8" x14ac:dyDescent="0.2">
      <c r="A18" s="9">
        <v>42400</v>
      </c>
      <c r="B18" s="1" t="s">
        <v>102</v>
      </c>
      <c r="C18" s="2">
        <v>12.95</v>
      </c>
      <c r="D18" s="2" t="s">
        <v>89</v>
      </c>
      <c r="E18">
        <v>9999</v>
      </c>
      <c r="F18" s="3" t="str">
        <f t="shared" si="0"/>
        <v>yes</v>
      </c>
      <c r="G18" s="12">
        <f t="shared" si="3"/>
        <v>19</v>
      </c>
      <c r="H18" s="12">
        <f t="shared" si="4"/>
        <v>200.2</v>
      </c>
    </row>
    <row r="19" spans="1:8" x14ac:dyDescent="0.2">
      <c r="A19" s="9">
        <v>42400</v>
      </c>
      <c r="B19" s="1" t="s">
        <v>103</v>
      </c>
      <c r="C19" s="2">
        <v>6.6</v>
      </c>
      <c r="D19" s="2" t="s">
        <v>95</v>
      </c>
      <c r="E19">
        <v>9999</v>
      </c>
      <c r="F19" s="3" t="str">
        <f t="shared" si="0"/>
        <v>yes</v>
      </c>
      <c r="G19" s="12">
        <f t="shared" si="3"/>
        <v>-112</v>
      </c>
      <c r="H19" s="12">
        <f t="shared" si="4"/>
        <v>88.199999999999989</v>
      </c>
    </row>
    <row r="20" spans="1:8" x14ac:dyDescent="0.2">
      <c r="A20" s="9">
        <v>42400</v>
      </c>
      <c r="B20" s="1" t="s">
        <v>104</v>
      </c>
      <c r="C20" s="2">
        <v>7.94</v>
      </c>
      <c r="D20" s="2" t="s">
        <v>89</v>
      </c>
      <c r="E20">
        <v>9999</v>
      </c>
      <c r="F20" s="3" t="str">
        <f t="shared" si="0"/>
        <v>yes</v>
      </c>
      <c r="G20" s="12">
        <f t="shared" si="3"/>
        <v>19</v>
      </c>
      <c r="H20" s="12">
        <f t="shared" si="4"/>
        <v>107.19999999999999</v>
      </c>
    </row>
    <row r="21" spans="1:8" ht="12.75" customHeight="1" x14ac:dyDescent="0.2">
      <c r="A21" s="9">
        <v>42400</v>
      </c>
      <c r="B21" s="1" t="s">
        <v>105</v>
      </c>
      <c r="C21" s="2">
        <v>5.8</v>
      </c>
      <c r="D21" s="2" t="s">
        <v>89</v>
      </c>
      <c r="E21">
        <v>9999</v>
      </c>
      <c r="F21" s="3" t="str">
        <f t="shared" si="0"/>
        <v>yes</v>
      </c>
      <c r="G21" s="12">
        <f t="shared" si="3"/>
        <v>19</v>
      </c>
      <c r="H21" s="12">
        <f t="shared" si="4"/>
        <v>126.19999999999999</v>
      </c>
    </row>
    <row r="22" spans="1:8" ht="12.75" customHeight="1" x14ac:dyDescent="0.2">
      <c r="A22" s="9"/>
      <c r="B22" s="101"/>
      <c r="E22">
        <v>9999</v>
      </c>
    </row>
    <row r="23" spans="1:8" ht="12.75" customHeight="1" x14ac:dyDescent="0.2">
      <c r="A23" s="9"/>
      <c r="B23" s="101"/>
      <c r="E23">
        <v>9999</v>
      </c>
    </row>
    <row r="24" spans="1:8" ht="12.75" customHeight="1" x14ac:dyDescent="0.2">
      <c r="A24" s="9"/>
      <c r="B24" s="101"/>
      <c r="E24">
        <v>9999</v>
      </c>
    </row>
    <row r="25" spans="1:8" ht="12.75" customHeight="1" x14ac:dyDescent="0.2">
      <c r="A25" s="9"/>
      <c r="B25" s="101"/>
      <c r="E25">
        <v>9999</v>
      </c>
    </row>
    <row r="26" spans="1:8" ht="12.75" customHeight="1" x14ac:dyDescent="0.2">
      <c r="A26" s="9"/>
      <c r="B26" s="101"/>
      <c r="E26">
        <v>9999</v>
      </c>
    </row>
    <row r="27" spans="1:8" ht="12.75" customHeight="1" x14ac:dyDescent="0.2">
      <c r="A27" s="9"/>
      <c r="B27" s="101"/>
      <c r="E27">
        <v>9999</v>
      </c>
    </row>
    <row r="28" spans="1:8" ht="12.75" customHeight="1" x14ac:dyDescent="0.2">
      <c r="A28" s="9"/>
      <c r="B28" s="101"/>
      <c r="E28">
        <v>9999</v>
      </c>
    </row>
    <row r="29" spans="1:8" ht="12.75" customHeight="1" x14ac:dyDescent="0.2">
      <c r="A29" s="9"/>
      <c r="B29" s="101"/>
      <c r="E29">
        <v>9999</v>
      </c>
    </row>
    <row r="30" spans="1:8" ht="12.75" customHeight="1" x14ac:dyDescent="0.2">
      <c r="A30" s="9"/>
      <c r="B30" s="101"/>
      <c r="E30">
        <v>9999</v>
      </c>
    </row>
    <row r="31" spans="1:8" ht="12.75" customHeight="1" x14ac:dyDescent="0.2">
      <c r="A31" s="9"/>
      <c r="B31" s="101"/>
      <c r="E31">
        <v>9999</v>
      </c>
    </row>
    <row r="32" spans="1:8" ht="12.75" customHeight="1" x14ac:dyDescent="0.2">
      <c r="A32" s="9"/>
      <c r="B32" s="101"/>
      <c r="E32">
        <v>9999</v>
      </c>
    </row>
    <row r="33" spans="1:5" ht="12.75" customHeight="1" x14ac:dyDescent="0.2">
      <c r="A33" s="9"/>
      <c r="B33" s="101"/>
      <c r="E33">
        <v>9999</v>
      </c>
    </row>
    <row r="34" spans="1:5" ht="12.75" customHeight="1" x14ac:dyDescent="0.2">
      <c r="A34" s="9"/>
      <c r="B34" s="101"/>
      <c r="E34">
        <v>9999</v>
      </c>
    </row>
    <row r="35" spans="1:5" ht="12.75" customHeight="1" x14ac:dyDescent="0.2">
      <c r="A35" s="9"/>
      <c r="B35" s="101"/>
      <c r="E35">
        <v>9999</v>
      </c>
    </row>
    <row r="36" spans="1:5" ht="12.75" customHeight="1" x14ac:dyDescent="0.2">
      <c r="A36" s="9"/>
      <c r="B36" s="101"/>
      <c r="E36">
        <v>9999</v>
      </c>
    </row>
    <row r="37" spans="1:5" ht="12.75" customHeight="1" x14ac:dyDescent="0.2">
      <c r="A37" s="9"/>
      <c r="B37" s="101"/>
      <c r="E37">
        <v>9999</v>
      </c>
    </row>
    <row r="38" spans="1:5" ht="12.75" customHeight="1" x14ac:dyDescent="0.2">
      <c r="A38" s="9"/>
      <c r="B38" s="101"/>
      <c r="E38">
        <v>9999</v>
      </c>
    </row>
    <row r="39" spans="1:5" ht="12.75" customHeight="1" x14ac:dyDescent="0.2">
      <c r="A39" s="9"/>
      <c r="B39" s="101"/>
      <c r="E39">
        <v>9999</v>
      </c>
    </row>
    <row r="40" spans="1:5" ht="12.75" customHeight="1" x14ac:dyDescent="0.2">
      <c r="A40" s="9"/>
      <c r="B40" s="101"/>
      <c r="E40">
        <v>9999</v>
      </c>
    </row>
    <row r="41" spans="1:5" ht="12.75" customHeight="1" x14ac:dyDescent="0.2">
      <c r="A41" s="9"/>
      <c r="B41" s="101"/>
      <c r="E41">
        <v>9999</v>
      </c>
    </row>
    <row r="42" spans="1:5" ht="12.75" customHeight="1" x14ac:dyDescent="0.2">
      <c r="A42" s="9"/>
      <c r="B42" s="101"/>
      <c r="E42">
        <v>9999</v>
      </c>
    </row>
    <row r="43" spans="1:5" ht="12.75" customHeight="1" x14ac:dyDescent="0.2">
      <c r="A43" s="9"/>
      <c r="B43" s="101"/>
      <c r="E43">
        <v>9999</v>
      </c>
    </row>
    <row r="44" spans="1:5" ht="12.75" customHeight="1" x14ac:dyDescent="0.2">
      <c r="A44" s="9"/>
      <c r="B44" s="101"/>
      <c r="E44">
        <v>9999</v>
      </c>
    </row>
    <row r="45" spans="1:5" ht="12.75" customHeight="1" x14ac:dyDescent="0.2">
      <c r="A45" s="9"/>
      <c r="B45" s="101"/>
      <c r="E45">
        <v>9999</v>
      </c>
    </row>
    <row r="46" spans="1:5" ht="12.75" customHeight="1" x14ac:dyDescent="0.2">
      <c r="A46" s="9"/>
      <c r="B46" s="101"/>
      <c r="E46">
        <v>9999</v>
      </c>
    </row>
    <row r="47" spans="1:5" ht="12.75" customHeight="1" x14ac:dyDescent="0.2">
      <c r="A47" s="9"/>
      <c r="B47" s="101"/>
      <c r="E47">
        <v>9999</v>
      </c>
    </row>
    <row r="48" spans="1:5" ht="12.75" customHeight="1" x14ac:dyDescent="0.2">
      <c r="A48" s="9"/>
      <c r="B48" s="101"/>
      <c r="E48">
        <v>9999</v>
      </c>
    </row>
    <row r="49" spans="1:5" ht="12.75" customHeight="1" x14ac:dyDescent="0.2">
      <c r="A49" s="9"/>
      <c r="B49" s="101"/>
      <c r="E49">
        <v>9999</v>
      </c>
    </row>
    <row r="50" spans="1:5" ht="12.75" customHeight="1" x14ac:dyDescent="0.2">
      <c r="A50" s="9"/>
      <c r="B50" s="101"/>
      <c r="E50">
        <v>9999</v>
      </c>
    </row>
    <row r="51" spans="1:5" ht="12.75" customHeight="1" x14ac:dyDescent="0.2">
      <c r="A51" s="9"/>
      <c r="B51" s="101"/>
      <c r="E51">
        <v>9999</v>
      </c>
    </row>
    <row r="52" spans="1:5" ht="12.75" customHeight="1" x14ac:dyDescent="0.2">
      <c r="A52" s="9"/>
      <c r="B52" s="101"/>
      <c r="E52">
        <v>9999</v>
      </c>
    </row>
    <row r="53" spans="1:5" ht="12.75" customHeight="1" x14ac:dyDescent="0.2">
      <c r="A53" s="9"/>
      <c r="B53" s="101"/>
      <c r="E53">
        <v>9999</v>
      </c>
    </row>
    <row r="54" spans="1:5" ht="12.75" customHeight="1" x14ac:dyDescent="0.2">
      <c r="A54" s="9"/>
      <c r="B54" s="101"/>
      <c r="E54">
        <v>9999</v>
      </c>
    </row>
    <row r="55" spans="1:5" ht="12.75" customHeight="1" x14ac:dyDescent="0.2">
      <c r="A55" s="9"/>
      <c r="B55" s="101"/>
      <c r="E55">
        <v>9999</v>
      </c>
    </row>
    <row r="56" spans="1:5" ht="12.75" customHeight="1" x14ac:dyDescent="0.2">
      <c r="A56" s="9"/>
      <c r="B56" s="101"/>
      <c r="E56">
        <v>9999</v>
      </c>
    </row>
    <row r="57" spans="1:5" ht="12.75" customHeight="1" x14ac:dyDescent="0.2">
      <c r="A57" s="9"/>
      <c r="B57" s="101"/>
      <c r="E57">
        <v>9999</v>
      </c>
    </row>
    <row r="58" spans="1:5" ht="12.75" customHeight="1" x14ac:dyDescent="0.2">
      <c r="A58" s="9"/>
      <c r="B58" s="101"/>
      <c r="E58">
        <v>9999</v>
      </c>
    </row>
    <row r="59" spans="1:5" ht="12.75" customHeight="1" x14ac:dyDescent="0.2">
      <c r="A59" s="9"/>
      <c r="B59" s="101"/>
      <c r="E59">
        <v>9999</v>
      </c>
    </row>
    <row r="60" spans="1:5" ht="12.75" customHeight="1" x14ac:dyDescent="0.2">
      <c r="A60" s="9"/>
      <c r="B60" s="101"/>
      <c r="E60">
        <v>9999</v>
      </c>
    </row>
    <row r="61" spans="1:5" ht="12.75" customHeight="1" x14ac:dyDescent="0.2">
      <c r="A61" s="9"/>
      <c r="B61" s="101"/>
      <c r="E61">
        <v>9999</v>
      </c>
    </row>
    <row r="62" spans="1:5" ht="12.75" customHeight="1" x14ac:dyDescent="0.2">
      <c r="A62" s="9"/>
      <c r="B62" s="101"/>
      <c r="E62">
        <v>9999</v>
      </c>
    </row>
    <row r="63" spans="1:5" ht="12.75" customHeight="1" x14ac:dyDescent="0.2">
      <c r="A63" s="9"/>
      <c r="B63" s="101"/>
      <c r="E63">
        <v>9999</v>
      </c>
    </row>
    <row r="64" spans="1:5" ht="12.75" customHeight="1" x14ac:dyDescent="0.2">
      <c r="A64" s="9"/>
      <c r="B64" s="101"/>
      <c r="E64">
        <v>9999</v>
      </c>
    </row>
    <row r="65" spans="1:5" ht="12.75" customHeight="1" x14ac:dyDescent="0.2">
      <c r="A65" s="9"/>
      <c r="B65" s="101"/>
      <c r="E65">
        <v>9999</v>
      </c>
    </row>
    <row r="66" spans="1:5" ht="12.75" customHeight="1" x14ac:dyDescent="0.2">
      <c r="A66" s="9"/>
      <c r="B66" s="101"/>
      <c r="E66">
        <v>9999</v>
      </c>
    </row>
    <row r="67" spans="1:5" ht="12.75" customHeight="1" x14ac:dyDescent="0.2">
      <c r="A67" s="9"/>
      <c r="B67" s="101"/>
      <c r="E67">
        <v>9999</v>
      </c>
    </row>
    <row r="68" spans="1:5" ht="12.75" customHeight="1" x14ac:dyDescent="0.2">
      <c r="A68" s="9"/>
      <c r="B68" s="101"/>
      <c r="E68">
        <v>9999</v>
      </c>
    </row>
    <row r="69" spans="1:5" ht="12.75" customHeight="1" x14ac:dyDescent="0.2">
      <c r="A69" s="9"/>
      <c r="B69" s="101"/>
      <c r="E69">
        <v>9999</v>
      </c>
    </row>
    <row r="70" spans="1:5" ht="12.75" customHeight="1" x14ac:dyDescent="0.2">
      <c r="A70" s="9"/>
      <c r="B70" s="101"/>
      <c r="E70">
        <v>9999</v>
      </c>
    </row>
    <row r="71" spans="1:5" ht="12.75" customHeight="1" x14ac:dyDescent="0.2">
      <c r="A71" s="9"/>
      <c r="B71" s="101"/>
      <c r="E71">
        <v>9999</v>
      </c>
    </row>
    <row r="72" spans="1:5" ht="12.75" customHeight="1" x14ac:dyDescent="0.2">
      <c r="A72" s="9"/>
      <c r="B72" s="101"/>
      <c r="E72">
        <v>9999</v>
      </c>
    </row>
    <row r="73" spans="1:5" ht="12.75" customHeight="1" x14ac:dyDescent="0.2">
      <c r="A73" s="9"/>
      <c r="B73" s="101"/>
      <c r="E73">
        <v>9999</v>
      </c>
    </row>
    <row r="74" spans="1:5" ht="12.75" customHeight="1" x14ac:dyDescent="0.2">
      <c r="A74" s="9"/>
      <c r="B74" s="101"/>
      <c r="E74">
        <v>9999</v>
      </c>
    </row>
    <row r="75" spans="1:5" ht="12.75" customHeight="1" x14ac:dyDescent="0.2">
      <c r="A75" s="9"/>
      <c r="B75" s="101"/>
      <c r="E75">
        <v>9999</v>
      </c>
    </row>
    <row r="76" spans="1:5" ht="12.75" customHeight="1" x14ac:dyDescent="0.2">
      <c r="A76" s="9"/>
      <c r="B76" s="101"/>
      <c r="E76">
        <v>9999</v>
      </c>
    </row>
    <row r="77" spans="1:5" ht="12.75" customHeight="1" x14ac:dyDescent="0.2">
      <c r="A77" s="9"/>
      <c r="B77" s="101"/>
      <c r="E77">
        <v>9999</v>
      </c>
    </row>
    <row r="78" spans="1:5" ht="12.75" customHeight="1" x14ac:dyDescent="0.2">
      <c r="A78" s="9"/>
      <c r="B78" s="101"/>
      <c r="E78">
        <v>9999</v>
      </c>
    </row>
    <row r="79" spans="1:5" ht="12.75" customHeight="1" x14ac:dyDescent="0.2">
      <c r="A79" s="9"/>
      <c r="B79" s="101"/>
      <c r="E79">
        <v>9999</v>
      </c>
    </row>
    <row r="80" spans="1:5" ht="12.75" customHeight="1" x14ac:dyDescent="0.2">
      <c r="A80" s="9"/>
      <c r="B80" s="101"/>
      <c r="E80">
        <v>9999</v>
      </c>
    </row>
    <row r="81" spans="1:5" ht="12.75" customHeight="1" x14ac:dyDescent="0.2">
      <c r="A81" s="9"/>
      <c r="B81" s="101"/>
      <c r="E81">
        <v>9999</v>
      </c>
    </row>
    <row r="82" spans="1:5" ht="12.75" customHeight="1" x14ac:dyDescent="0.2">
      <c r="A82" s="9"/>
      <c r="B82" s="101"/>
      <c r="E82">
        <v>9999</v>
      </c>
    </row>
    <row r="83" spans="1:5" ht="12.75" customHeight="1" x14ac:dyDescent="0.2">
      <c r="A83" s="9"/>
      <c r="B83" s="101"/>
      <c r="E83">
        <v>9999</v>
      </c>
    </row>
    <row r="84" spans="1:5" ht="12.75" customHeight="1" x14ac:dyDescent="0.2">
      <c r="A84" s="9"/>
      <c r="B84" s="101"/>
      <c r="E84">
        <v>9999</v>
      </c>
    </row>
    <row r="85" spans="1:5" ht="12.75" customHeight="1" x14ac:dyDescent="0.2">
      <c r="A85" s="9"/>
      <c r="B85" s="101"/>
      <c r="E85">
        <v>9999</v>
      </c>
    </row>
    <row r="86" spans="1:5" ht="12.75" customHeight="1" x14ac:dyDescent="0.2">
      <c r="A86" s="9"/>
      <c r="B86" s="101"/>
      <c r="E86">
        <v>9999</v>
      </c>
    </row>
    <row r="87" spans="1:5" ht="12.75" customHeight="1" x14ac:dyDescent="0.2">
      <c r="A87" s="9"/>
      <c r="B87" s="101"/>
      <c r="E87">
        <v>9999</v>
      </c>
    </row>
    <row r="88" spans="1:5" ht="12.75" customHeight="1" x14ac:dyDescent="0.2">
      <c r="A88" s="9"/>
      <c r="B88" s="101"/>
      <c r="E88">
        <v>9999</v>
      </c>
    </row>
    <row r="89" spans="1:5" ht="12.75" customHeight="1" x14ac:dyDescent="0.2">
      <c r="A89" s="9"/>
      <c r="B89" s="101"/>
      <c r="E89">
        <v>9999</v>
      </c>
    </row>
    <row r="90" spans="1:5" ht="12.75" customHeight="1" x14ac:dyDescent="0.2">
      <c r="A90" s="9"/>
      <c r="B90" s="101"/>
      <c r="E90">
        <v>9999</v>
      </c>
    </row>
    <row r="91" spans="1:5" ht="12.75" customHeight="1" x14ac:dyDescent="0.2">
      <c r="A91" s="9"/>
      <c r="B91" s="101"/>
      <c r="E91">
        <v>9999</v>
      </c>
    </row>
    <row r="92" spans="1:5" ht="12.75" customHeight="1" x14ac:dyDescent="0.2">
      <c r="A92" s="9"/>
      <c r="B92" s="101"/>
      <c r="E92">
        <v>9999</v>
      </c>
    </row>
    <row r="93" spans="1:5" ht="12.75" customHeight="1" x14ac:dyDescent="0.2">
      <c r="A93" s="9"/>
      <c r="B93" s="101"/>
      <c r="E93">
        <v>9999</v>
      </c>
    </row>
    <row r="94" spans="1:5" ht="12.75" customHeight="1" x14ac:dyDescent="0.2">
      <c r="A94" s="9"/>
      <c r="B94" s="101"/>
      <c r="E94">
        <v>9999</v>
      </c>
    </row>
    <row r="95" spans="1:5" ht="12.75" customHeight="1" x14ac:dyDescent="0.2">
      <c r="A95" s="9"/>
      <c r="B95" s="101"/>
      <c r="E95">
        <v>9999</v>
      </c>
    </row>
    <row r="96" spans="1:5" ht="12.75" customHeight="1" x14ac:dyDescent="0.2">
      <c r="A96" s="9"/>
      <c r="B96" s="101"/>
      <c r="E96">
        <v>9999</v>
      </c>
    </row>
    <row r="97" spans="1:5" ht="12.75" customHeight="1" x14ac:dyDescent="0.2">
      <c r="A97" s="9"/>
      <c r="B97" s="101"/>
      <c r="E97">
        <v>9999</v>
      </c>
    </row>
    <row r="98" spans="1:5" ht="12.75" customHeight="1" x14ac:dyDescent="0.2">
      <c r="A98" s="9"/>
      <c r="B98" s="101"/>
      <c r="E98">
        <v>9999</v>
      </c>
    </row>
    <row r="99" spans="1:5" ht="12.75" customHeight="1" x14ac:dyDescent="0.2">
      <c r="A99" s="9"/>
      <c r="B99" s="101"/>
      <c r="E99">
        <v>9999</v>
      </c>
    </row>
    <row r="100" spans="1:5" ht="12.75" customHeight="1" x14ac:dyDescent="0.2">
      <c r="A100" s="9"/>
      <c r="B100" s="101"/>
      <c r="E100">
        <v>9999</v>
      </c>
    </row>
    <row r="101" spans="1:5" ht="12.75" customHeight="1" x14ac:dyDescent="0.2">
      <c r="A101" s="9"/>
      <c r="B101" s="101"/>
      <c r="E101">
        <v>9999</v>
      </c>
    </row>
    <row r="102" spans="1:5" ht="12.75" customHeight="1" x14ac:dyDescent="0.2">
      <c r="A102" s="9"/>
      <c r="B102" s="101"/>
      <c r="E102">
        <v>9999</v>
      </c>
    </row>
    <row r="103" spans="1:5" ht="12.75" customHeight="1" x14ac:dyDescent="0.2">
      <c r="A103" s="9"/>
      <c r="B103" s="101"/>
      <c r="E103">
        <v>9999</v>
      </c>
    </row>
    <row r="104" spans="1:5" ht="12.75" customHeight="1" x14ac:dyDescent="0.2">
      <c r="A104" s="9"/>
      <c r="B104" s="101"/>
      <c r="E104">
        <v>9999</v>
      </c>
    </row>
    <row r="105" spans="1:5" ht="12.75" customHeight="1" x14ac:dyDescent="0.2">
      <c r="A105" s="9"/>
      <c r="B105" s="101"/>
      <c r="E105">
        <v>9999</v>
      </c>
    </row>
    <row r="106" spans="1:5" ht="12.75" customHeight="1" x14ac:dyDescent="0.2">
      <c r="A106" s="9"/>
      <c r="B106" s="101"/>
      <c r="E106">
        <v>9999</v>
      </c>
    </row>
    <row r="107" spans="1:5" ht="12.75" customHeight="1" x14ac:dyDescent="0.2">
      <c r="A107" s="9"/>
      <c r="B107" s="101"/>
      <c r="E107">
        <v>9999</v>
      </c>
    </row>
    <row r="108" spans="1:5" ht="12.75" customHeight="1" x14ac:dyDescent="0.2">
      <c r="A108" s="9"/>
      <c r="B108" s="101"/>
      <c r="E108">
        <v>9999</v>
      </c>
    </row>
    <row r="109" spans="1:5" ht="12.75" customHeight="1" x14ac:dyDescent="0.2">
      <c r="A109" s="9"/>
      <c r="B109" s="101"/>
      <c r="E109">
        <v>9999</v>
      </c>
    </row>
    <row r="110" spans="1:5" ht="12.75" customHeight="1" x14ac:dyDescent="0.2">
      <c r="A110" s="9"/>
      <c r="B110" s="101"/>
      <c r="E110">
        <v>9999</v>
      </c>
    </row>
    <row r="111" spans="1:5" ht="12.75" customHeight="1" x14ac:dyDescent="0.2">
      <c r="A111" s="9"/>
      <c r="B111" s="101"/>
      <c r="E111">
        <v>9999</v>
      </c>
    </row>
    <row r="112" spans="1:5" ht="12.75" customHeight="1" x14ac:dyDescent="0.2">
      <c r="A112" s="9"/>
      <c r="B112" s="101"/>
      <c r="E112">
        <v>9999</v>
      </c>
    </row>
    <row r="113" spans="1:5" ht="12.75" customHeight="1" x14ac:dyDescent="0.2">
      <c r="A113" s="9"/>
      <c r="B113" s="101"/>
      <c r="E113">
        <v>9999</v>
      </c>
    </row>
    <row r="114" spans="1:5" ht="12.75" customHeight="1" x14ac:dyDescent="0.2">
      <c r="A114" s="9"/>
      <c r="B114" s="101"/>
      <c r="E114">
        <v>9999</v>
      </c>
    </row>
    <row r="115" spans="1:5" ht="12.75" customHeight="1" x14ac:dyDescent="0.2">
      <c r="A115" s="9"/>
      <c r="B115" s="101"/>
      <c r="E115">
        <v>9999</v>
      </c>
    </row>
    <row r="116" spans="1:5" ht="12.75" customHeight="1" x14ac:dyDescent="0.2">
      <c r="A116" s="9"/>
      <c r="B116" s="101"/>
      <c r="E116">
        <v>9999</v>
      </c>
    </row>
    <row r="117" spans="1:5" ht="12.75" customHeight="1" x14ac:dyDescent="0.2">
      <c r="A117" s="9"/>
      <c r="B117" s="101"/>
      <c r="E117">
        <v>9999</v>
      </c>
    </row>
    <row r="118" spans="1:5" ht="12.75" customHeight="1" x14ac:dyDescent="0.2">
      <c r="A118" s="9"/>
      <c r="B118" s="101"/>
      <c r="E118">
        <v>9999</v>
      </c>
    </row>
    <row r="119" spans="1:5" ht="12.75" customHeight="1" x14ac:dyDescent="0.2">
      <c r="A119" s="9"/>
      <c r="B119" s="101"/>
      <c r="E119">
        <v>9999</v>
      </c>
    </row>
    <row r="120" spans="1:5" ht="12.75" customHeight="1" x14ac:dyDescent="0.2">
      <c r="A120" s="9"/>
      <c r="B120" s="101"/>
      <c r="E120">
        <v>9999</v>
      </c>
    </row>
    <row r="121" spans="1:5" ht="12.75" customHeight="1" x14ac:dyDescent="0.2">
      <c r="A121" s="9"/>
      <c r="B121" s="101"/>
      <c r="E121">
        <v>9999</v>
      </c>
    </row>
    <row r="122" spans="1:5" ht="12.75" customHeight="1" x14ac:dyDescent="0.2">
      <c r="A122" s="9"/>
      <c r="B122" s="101"/>
      <c r="E122">
        <v>9999</v>
      </c>
    </row>
    <row r="123" spans="1:5" ht="12.75" customHeight="1" x14ac:dyDescent="0.2">
      <c r="A123" s="9"/>
      <c r="B123" s="101"/>
      <c r="E123">
        <v>9999</v>
      </c>
    </row>
    <row r="124" spans="1:5" ht="12.75" customHeight="1" x14ac:dyDescent="0.2">
      <c r="A124" s="9"/>
      <c r="B124" s="101"/>
      <c r="E124">
        <v>9999</v>
      </c>
    </row>
    <row r="125" spans="1:5" ht="12.75" customHeight="1" x14ac:dyDescent="0.2">
      <c r="A125" s="9"/>
      <c r="B125" s="101"/>
      <c r="E125">
        <v>9999</v>
      </c>
    </row>
    <row r="126" spans="1:5" ht="12.75" customHeight="1" x14ac:dyDescent="0.2">
      <c r="A126" s="9"/>
      <c r="B126" s="101"/>
      <c r="E126">
        <v>9999</v>
      </c>
    </row>
    <row r="127" spans="1:5" ht="12.75" customHeight="1" x14ac:dyDescent="0.2">
      <c r="A127" s="9"/>
      <c r="B127" s="101"/>
      <c r="E127">
        <v>9999</v>
      </c>
    </row>
    <row r="128" spans="1:5" ht="12.75" customHeight="1" x14ac:dyDescent="0.2">
      <c r="A128" s="9"/>
      <c r="B128" s="101"/>
      <c r="E128">
        <v>9999</v>
      </c>
    </row>
    <row r="129" spans="1:8" ht="12.75" customHeight="1" x14ac:dyDescent="0.2">
      <c r="A129" s="9"/>
      <c r="B129" s="101"/>
      <c r="E129">
        <v>9999</v>
      </c>
    </row>
    <row r="130" spans="1:8" ht="12.75" customHeight="1" x14ac:dyDescent="0.2">
      <c r="A130" s="9"/>
      <c r="B130" s="101"/>
      <c r="E130">
        <v>9999</v>
      </c>
    </row>
    <row r="131" spans="1:8" ht="12.75" customHeight="1" x14ac:dyDescent="0.2">
      <c r="A131" s="9"/>
      <c r="B131" s="101"/>
      <c r="E131">
        <v>9999</v>
      </c>
    </row>
    <row r="132" spans="1:8" ht="12.75" customHeight="1" x14ac:dyDescent="0.2">
      <c r="A132" s="9"/>
      <c r="B132" s="101"/>
      <c r="E132">
        <v>9999</v>
      </c>
    </row>
    <row r="133" spans="1:8" ht="12.75" customHeight="1" x14ac:dyDescent="0.2">
      <c r="A133" s="9"/>
      <c r="B133" s="101"/>
      <c r="E133">
        <v>9999</v>
      </c>
    </row>
    <row r="134" spans="1:8" ht="12.75" customHeight="1" x14ac:dyDescent="0.2">
      <c r="A134" s="9"/>
      <c r="B134" s="101"/>
      <c r="E134">
        <v>9999</v>
      </c>
    </row>
    <row r="135" spans="1:8" ht="12.75" customHeight="1" x14ac:dyDescent="0.2">
      <c r="A135" s="9"/>
      <c r="B135" s="101"/>
      <c r="E135">
        <v>9999</v>
      </c>
    </row>
    <row r="136" spans="1:8" ht="12.75" customHeight="1" x14ac:dyDescent="0.2">
      <c r="A136" s="9"/>
      <c r="B136" s="101"/>
      <c r="E136">
        <v>9999</v>
      </c>
    </row>
    <row r="137" spans="1:8" ht="12.75" customHeight="1" x14ac:dyDescent="0.2">
      <c r="A137" s="9"/>
      <c r="B137" s="101"/>
      <c r="E137">
        <v>9999</v>
      </c>
    </row>
    <row r="138" spans="1:8" ht="12.75" customHeight="1" x14ac:dyDescent="0.2">
      <c r="A138" s="9"/>
      <c r="B138" s="101"/>
      <c r="E138">
        <v>9999</v>
      </c>
    </row>
    <row r="139" spans="1:8" ht="12.75" customHeight="1" x14ac:dyDescent="0.2">
      <c r="A139" s="9"/>
      <c r="B139" s="101"/>
      <c r="E139">
        <v>9999</v>
      </c>
    </row>
    <row r="140" spans="1:8" ht="12.75" customHeight="1" x14ac:dyDescent="0.2">
      <c r="A140" s="9"/>
      <c r="B140" s="101"/>
      <c r="E140">
        <v>9999</v>
      </c>
    </row>
    <row r="141" spans="1:8" s="10" customFormat="1" ht="12.75" customHeight="1" x14ac:dyDescent="0.2">
      <c r="A141" s="13"/>
      <c r="B141" s="102"/>
      <c r="C141" s="14"/>
      <c r="D141" s="2"/>
      <c r="E141">
        <v>9999</v>
      </c>
      <c r="F141" s="3"/>
      <c r="G141" s="3"/>
      <c r="H141" s="3"/>
    </row>
    <row r="142" spans="1:8" ht="12.75" customHeight="1" x14ac:dyDescent="0.2">
      <c r="A142" s="9"/>
      <c r="B142" s="101"/>
      <c r="E142">
        <v>9999</v>
      </c>
    </row>
    <row r="143" spans="1:8" ht="12.75" customHeight="1" x14ac:dyDescent="0.2">
      <c r="A143" s="9"/>
      <c r="B143" s="101"/>
      <c r="E143">
        <v>9999</v>
      </c>
    </row>
    <row r="144" spans="1:8" ht="12.75" customHeight="1" x14ac:dyDescent="0.2">
      <c r="A144" s="9"/>
      <c r="B144" s="101"/>
      <c r="E144">
        <v>9999</v>
      </c>
    </row>
    <row r="145" spans="1:5" ht="12.75" customHeight="1" x14ac:dyDescent="0.2">
      <c r="A145" s="9"/>
      <c r="B145" s="101"/>
      <c r="E145">
        <v>9999</v>
      </c>
    </row>
    <row r="146" spans="1:5" ht="12.75" customHeight="1" x14ac:dyDescent="0.2">
      <c r="A146" s="9"/>
      <c r="B146" s="101"/>
      <c r="E146">
        <v>9999</v>
      </c>
    </row>
    <row r="147" spans="1:5" ht="12.75" customHeight="1" x14ac:dyDescent="0.2">
      <c r="A147" s="9"/>
      <c r="B147" s="101"/>
      <c r="E147">
        <v>9999</v>
      </c>
    </row>
    <row r="148" spans="1:5" ht="12.75" customHeight="1" x14ac:dyDescent="0.2">
      <c r="A148" s="9"/>
      <c r="B148" s="101"/>
      <c r="E148">
        <v>9999</v>
      </c>
    </row>
    <row r="149" spans="1:5" ht="12.75" customHeight="1" x14ac:dyDescent="0.2">
      <c r="A149" s="9"/>
      <c r="B149" s="101"/>
      <c r="E149">
        <v>9999</v>
      </c>
    </row>
    <row r="150" spans="1:5" ht="12.75" customHeight="1" x14ac:dyDescent="0.2">
      <c r="A150" s="9"/>
      <c r="B150" s="101"/>
      <c r="E150">
        <v>9999</v>
      </c>
    </row>
    <row r="151" spans="1:5" ht="12.75" customHeight="1" x14ac:dyDescent="0.2">
      <c r="A151" s="9"/>
      <c r="B151" s="101"/>
      <c r="E151">
        <v>9999</v>
      </c>
    </row>
    <row r="152" spans="1:5" ht="12.75" customHeight="1" x14ac:dyDescent="0.2">
      <c r="A152" s="9"/>
      <c r="B152" s="101"/>
      <c r="E152">
        <v>9999</v>
      </c>
    </row>
    <row r="153" spans="1:5" ht="12.75" customHeight="1" x14ac:dyDescent="0.2">
      <c r="A153" s="9"/>
      <c r="B153" s="101"/>
      <c r="E153">
        <v>9999</v>
      </c>
    </row>
    <row r="154" spans="1:5" ht="12.75" customHeight="1" x14ac:dyDescent="0.2">
      <c r="A154" s="9"/>
      <c r="B154" s="101"/>
      <c r="E154">
        <v>9999</v>
      </c>
    </row>
    <row r="155" spans="1:5" ht="12.75" customHeight="1" x14ac:dyDescent="0.2">
      <c r="A155" s="9"/>
      <c r="B155" s="101"/>
      <c r="E155">
        <v>9999</v>
      </c>
    </row>
    <row r="156" spans="1:5" ht="12.75" customHeight="1" x14ac:dyDescent="0.2">
      <c r="A156" s="9"/>
      <c r="B156" s="101"/>
      <c r="E156">
        <v>9999</v>
      </c>
    </row>
    <row r="157" spans="1:5" ht="12.75" customHeight="1" x14ac:dyDescent="0.2">
      <c r="A157" s="9"/>
      <c r="B157" s="101"/>
      <c r="E157">
        <v>9999</v>
      </c>
    </row>
    <row r="158" spans="1:5" ht="12.75" customHeight="1" x14ac:dyDescent="0.2">
      <c r="A158" s="9"/>
      <c r="B158" s="101"/>
      <c r="E158">
        <v>9999</v>
      </c>
    </row>
    <row r="159" spans="1:5" ht="12.75" customHeight="1" x14ac:dyDescent="0.2">
      <c r="A159" s="9"/>
      <c r="B159" s="101"/>
      <c r="E159">
        <v>9999</v>
      </c>
    </row>
    <row r="160" spans="1:5" ht="12.75" customHeight="1" x14ac:dyDescent="0.2">
      <c r="A160" s="9"/>
      <c r="B160" s="101"/>
      <c r="E160">
        <v>9999</v>
      </c>
    </row>
    <row r="161" spans="1:8" ht="12.75" customHeight="1" x14ac:dyDescent="0.2">
      <c r="A161" s="9"/>
      <c r="B161" s="101"/>
      <c r="E161">
        <v>9999</v>
      </c>
    </row>
    <row r="162" spans="1:8" ht="12.75" customHeight="1" x14ac:dyDescent="0.2">
      <c r="A162" s="9"/>
      <c r="B162" s="101"/>
      <c r="E162">
        <v>9999</v>
      </c>
    </row>
    <row r="163" spans="1:8" ht="12.75" customHeight="1" x14ac:dyDescent="0.2">
      <c r="A163" s="9"/>
      <c r="B163" s="101"/>
      <c r="E163">
        <v>9999</v>
      </c>
    </row>
    <row r="164" spans="1:8" ht="12.75" customHeight="1" x14ac:dyDescent="0.2">
      <c r="A164" s="9"/>
      <c r="B164" s="101"/>
      <c r="E164">
        <v>9999</v>
      </c>
    </row>
    <row r="165" spans="1:8" ht="12.75" customHeight="1" x14ac:dyDescent="0.2">
      <c r="A165" s="9"/>
      <c r="B165" s="101"/>
      <c r="E165">
        <v>9999</v>
      </c>
    </row>
    <row r="166" spans="1:8" ht="12.75" customHeight="1" x14ac:dyDescent="0.2">
      <c r="A166" s="9"/>
      <c r="B166" s="101"/>
      <c r="E166">
        <v>9999</v>
      </c>
    </row>
    <row r="167" spans="1:8" ht="12.75" customHeight="1" x14ac:dyDescent="0.2">
      <c r="A167" s="9"/>
      <c r="B167" s="101"/>
      <c r="E167">
        <v>9999</v>
      </c>
    </row>
    <row r="168" spans="1:8" ht="12.75" customHeight="1" x14ac:dyDescent="0.2">
      <c r="A168" s="9"/>
      <c r="B168" s="101"/>
      <c r="E168">
        <v>9999</v>
      </c>
    </row>
    <row r="169" spans="1:8" ht="12.75" customHeight="1" x14ac:dyDescent="0.2">
      <c r="A169" s="9"/>
      <c r="B169" s="101"/>
      <c r="E169">
        <v>9999</v>
      </c>
    </row>
    <row r="170" spans="1:8" ht="12.75" customHeight="1" x14ac:dyDescent="0.2">
      <c r="A170" s="9"/>
      <c r="B170" s="101"/>
      <c r="E170">
        <v>9999</v>
      </c>
    </row>
    <row r="171" spans="1:8" s="10" customFormat="1" ht="12.75" customHeight="1" x14ac:dyDescent="0.2">
      <c r="A171" s="13"/>
      <c r="B171" s="102"/>
      <c r="C171" s="14"/>
      <c r="D171" s="2"/>
      <c r="E171">
        <v>9999</v>
      </c>
      <c r="F171" s="3"/>
      <c r="G171" s="3"/>
      <c r="H171" s="3"/>
    </row>
    <row r="172" spans="1:8" ht="12.75" customHeight="1" x14ac:dyDescent="0.2">
      <c r="A172" s="9"/>
      <c r="B172" s="101"/>
      <c r="E172">
        <v>9999</v>
      </c>
    </row>
    <row r="173" spans="1:8" ht="12.75" customHeight="1" x14ac:dyDescent="0.2">
      <c r="A173" s="9"/>
      <c r="B173" s="101"/>
      <c r="E173">
        <v>9999</v>
      </c>
    </row>
    <row r="174" spans="1:8" ht="12.75" customHeight="1" x14ac:dyDescent="0.2">
      <c r="A174" s="9"/>
      <c r="B174" s="101"/>
      <c r="E174">
        <v>9999</v>
      </c>
    </row>
    <row r="175" spans="1:8" ht="12.75" customHeight="1" x14ac:dyDescent="0.2">
      <c r="A175" s="9"/>
      <c r="B175" s="101"/>
      <c r="E175">
        <v>9999</v>
      </c>
    </row>
    <row r="176" spans="1:8" ht="12.75" customHeight="1" x14ac:dyDescent="0.2">
      <c r="A176" s="9"/>
      <c r="B176" s="101"/>
      <c r="E176">
        <v>9999</v>
      </c>
    </row>
    <row r="177" spans="1:5" ht="12.75" customHeight="1" x14ac:dyDescent="0.2">
      <c r="A177" s="9"/>
      <c r="B177" s="101"/>
      <c r="E177">
        <v>9999</v>
      </c>
    </row>
    <row r="178" spans="1:5" ht="12.75" customHeight="1" x14ac:dyDescent="0.2">
      <c r="A178" s="9"/>
      <c r="B178" s="101"/>
      <c r="E178">
        <v>9999</v>
      </c>
    </row>
    <row r="179" spans="1:5" ht="12.75" customHeight="1" x14ac:dyDescent="0.2">
      <c r="A179" s="9"/>
      <c r="B179" s="101"/>
      <c r="E179">
        <v>9999</v>
      </c>
    </row>
    <row r="180" spans="1:5" ht="12.75" customHeight="1" x14ac:dyDescent="0.2">
      <c r="A180" s="9"/>
      <c r="B180" s="101"/>
      <c r="E180">
        <v>9999</v>
      </c>
    </row>
    <row r="181" spans="1:5" ht="12.75" customHeight="1" x14ac:dyDescent="0.2">
      <c r="A181" s="9"/>
      <c r="B181" s="101"/>
      <c r="E181">
        <v>9999</v>
      </c>
    </row>
    <row r="182" spans="1:5" ht="12.75" customHeight="1" x14ac:dyDescent="0.2">
      <c r="A182" s="9"/>
      <c r="B182" s="101"/>
      <c r="E182">
        <v>9999</v>
      </c>
    </row>
    <row r="183" spans="1:5" ht="12.75" customHeight="1" x14ac:dyDescent="0.2">
      <c r="A183" s="9"/>
      <c r="B183" s="101"/>
      <c r="E183">
        <v>9999</v>
      </c>
    </row>
    <row r="184" spans="1:5" ht="12.75" customHeight="1" x14ac:dyDescent="0.2">
      <c r="A184" s="9"/>
      <c r="B184" s="101"/>
      <c r="E184">
        <v>9999</v>
      </c>
    </row>
    <row r="185" spans="1:5" ht="12.75" customHeight="1" x14ac:dyDescent="0.2">
      <c r="A185" s="9"/>
      <c r="B185" s="101"/>
      <c r="E185">
        <v>9999</v>
      </c>
    </row>
    <row r="186" spans="1:5" ht="12.75" customHeight="1" x14ac:dyDescent="0.2">
      <c r="A186" s="9"/>
      <c r="B186" s="101"/>
      <c r="E186">
        <v>9999</v>
      </c>
    </row>
    <row r="187" spans="1:5" ht="12.75" customHeight="1" x14ac:dyDescent="0.2">
      <c r="A187" s="9"/>
      <c r="B187" s="101"/>
      <c r="E187">
        <v>9999</v>
      </c>
    </row>
    <row r="188" spans="1:5" ht="12.75" customHeight="1" x14ac:dyDescent="0.2">
      <c r="A188" s="9"/>
      <c r="B188" s="101"/>
      <c r="E188">
        <v>9999</v>
      </c>
    </row>
    <row r="189" spans="1:5" ht="12.75" customHeight="1" x14ac:dyDescent="0.2">
      <c r="A189" s="9"/>
      <c r="B189" s="101"/>
      <c r="E189">
        <v>9999</v>
      </c>
    </row>
    <row r="190" spans="1:5" ht="12.75" customHeight="1" x14ac:dyDescent="0.2">
      <c r="A190" s="9"/>
      <c r="B190" s="101"/>
      <c r="E190">
        <v>9999</v>
      </c>
    </row>
    <row r="191" spans="1:5" ht="12.75" customHeight="1" x14ac:dyDescent="0.2">
      <c r="A191" s="9"/>
      <c r="B191" s="101"/>
      <c r="E191">
        <v>9999</v>
      </c>
    </row>
    <row r="192" spans="1:5" ht="12.75" customHeight="1" x14ac:dyDescent="0.2">
      <c r="A192" s="9"/>
      <c r="B192" s="101"/>
      <c r="E192">
        <v>9999</v>
      </c>
    </row>
    <row r="193" spans="1:5" ht="12.75" customHeight="1" x14ac:dyDescent="0.2">
      <c r="A193" s="9"/>
      <c r="B193" s="101"/>
      <c r="E193">
        <v>9999</v>
      </c>
    </row>
    <row r="194" spans="1:5" ht="12.75" customHeight="1" x14ac:dyDescent="0.2">
      <c r="A194" s="9"/>
      <c r="B194" s="101"/>
      <c r="E194">
        <v>9999</v>
      </c>
    </row>
    <row r="195" spans="1:5" ht="12.75" customHeight="1" x14ac:dyDescent="0.2">
      <c r="A195" s="9"/>
      <c r="B195" s="101"/>
      <c r="E195">
        <v>9999</v>
      </c>
    </row>
    <row r="196" spans="1:5" ht="12.75" customHeight="1" x14ac:dyDescent="0.2">
      <c r="A196" s="9"/>
      <c r="B196" s="101"/>
      <c r="E196">
        <v>9999</v>
      </c>
    </row>
    <row r="197" spans="1:5" ht="12.75" customHeight="1" x14ac:dyDescent="0.2">
      <c r="A197" s="9"/>
      <c r="B197" s="101"/>
      <c r="E197">
        <v>9999</v>
      </c>
    </row>
    <row r="198" spans="1:5" ht="12.75" customHeight="1" x14ac:dyDescent="0.2">
      <c r="A198" s="9"/>
      <c r="B198" s="101"/>
      <c r="E198">
        <v>9999</v>
      </c>
    </row>
    <row r="199" spans="1:5" ht="12.75" customHeight="1" x14ac:dyDescent="0.2">
      <c r="A199" s="9"/>
      <c r="B199" s="101"/>
      <c r="E199">
        <v>9999</v>
      </c>
    </row>
    <row r="200" spans="1:5" ht="12.75" customHeight="1" x14ac:dyDescent="0.2">
      <c r="A200" s="9"/>
      <c r="B200" s="101"/>
      <c r="E200">
        <v>9999</v>
      </c>
    </row>
    <row r="201" spans="1:5" ht="12.75" customHeight="1" x14ac:dyDescent="0.2">
      <c r="A201" s="9"/>
      <c r="B201" s="101"/>
      <c r="E201">
        <v>9999</v>
      </c>
    </row>
    <row r="202" spans="1:5" ht="12.75" customHeight="1" x14ac:dyDescent="0.2">
      <c r="A202" s="9"/>
      <c r="B202" s="101"/>
      <c r="E202">
        <v>9999</v>
      </c>
    </row>
    <row r="203" spans="1:5" ht="12.75" customHeight="1" x14ac:dyDescent="0.2">
      <c r="A203" s="9"/>
      <c r="B203" s="101"/>
      <c r="E203">
        <v>9999</v>
      </c>
    </row>
    <row r="204" spans="1:5" ht="12.75" customHeight="1" x14ac:dyDescent="0.2">
      <c r="A204" s="9"/>
      <c r="B204" s="101"/>
      <c r="E204">
        <v>9999</v>
      </c>
    </row>
    <row r="205" spans="1:5" ht="12.75" customHeight="1" x14ac:dyDescent="0.2">
      <c r="A205" s="9"/>
      <c r="B205" s="101"/>
      <c r="E205">
        <v>9999</v>
      </c>
    </row>
    <row r="206" spans="1:5" ht="12.75" customHeight="1" x14ac:dyDescent="0.2">
      <c r="A206" s="9"/>
      <c r="B206" s="101"/>
      <c r="E206">
        <v>9999</v>
      </c>
    </row>
    <row r="207" spans="1:5" ht="12.75" customHeight="1" x14ac:dyDescent="0.2">
      <c r="A207" s="9"/>
      <c r="B207" s="101"/>
      <c r="E207">
        <v>9999</v>
      </c>
    </row>
    <row r="208" spans="1:5" ht="12.75" customHeight="1" x14ac:dyDescent="0.2">
      <c r="A208" s="9"/>
      <c r="B208" s="101"/>
      <c r="E208">
        <v>9999</v>
      </c>
    </row>
    <row r="209" spans="1:8" ht="12.75" customHeight="1" x14ac:dyDescent="0.2">
      <c r="A209" s="9"/>
      <c r="B209" s="101"/>
      <c r="E209">
        <v>9999</v>
      </c>
    </row>
    <row r="210" spans="1:8" ht="12.75" customHeight="1" x14ac:dyDescent="0.2">
      <c r="A210" s="9"/>
      <c r="B210" s="101"/>
      <c r="E210">
        <v>9999</v>
      </c>
    </row>
    <row r="211" spans="1:8" ht="12.75" customHeight="1" x14ac:dyDescent="0.2">
      <c r="A211" s="9"/>
      <c r="B211" s="101"/>
      <c r="E211">
        <v>9999</v>
      </c>
    </row>
    <row r="212" spans="1:8" ht="12.75" customHeight="1" x14ac:dyDescent="0.2">
      <c r="A212" s="9"/>
      <c r="B212" s="101"/>
      <c r="E212">
        <v>9999</v>
      </c>
    </row>
    <row r="213" spans="1:8" ht="12.75" customHeight="1" x14ac:dyDescent="0.2">
      <c r="A213" s="9"/>
      <c r="B213" s="101"/>
      <c r="E213">
        <v>9999</v>
      </c>
    </row>
    <row r="214" spans="1:8" s="18" customFormat="1" ht="12.75" customHeight="1" x14ac:dyDescent="0.2">
      <c r="A214" s="16"/>
      <c r="B214" s="101"/>
      <c r="C214" s="17"/>
      <c r="D214" s="17"/>
      <c r="E214">
        <v>9999</v>
      </c>
      <c r="F214" s="3"/>
      <c r="G214" s="3"/>
      <c r="H214" s="3"/>
    </row>
    <row r="215" spans="1:8" s="18" customFormat="1" ht="12.75" customHeight="1" x14ac:dyDescent="0.2">
      <c r="A215" s="16"/>
      <c r="B215" s="101"/>
      <c r="C215" s="17"/>
      <c r="D215" s="17"/>
      <c r="E215">
        <v>9999</v>
      </c>
      <c r="F215" s="3"/>
      <c r="G215" s="3"/>
      <c r="H215" s="3"/>
    </row>
    <row r="216" spans="1:8" s="18" customFormat="1" ht="12.75" customHeight="1" x14ac:dyDescent="0.2">
      <c r="A216" s="16"/>
      <c r="B216" s="101"/>
      <c r="C216" s="17"/>
      <c r="D216" s="17"/>
      <c r="E216">
        <v>9999</v>
      </c>
      <c r="F216" s="3"/>
      <c r="G216" s="3"/>
      <c r="H216" s="3"/>
    </row>
    <row r="217" spans="1:8" s="18" customFormat="1" ht="12.75" customHeight="1" x14ac:dyDescent="0.2">
      <c r="A217" s="16"/>
      <c r="B217" s="101"/>
      <c r="C217" s="17"/>
      <c r="D217" s="17"/>
      <c r="E217">
        <v>9999</v>
      </c>
      <c r="F217" s="3"/>
      <c r="G217" s="3"/>
      <c r="H217" s="3"/>
    </row>
    <row r="218" spans="1:8" s="18" customFormat="1" ht="12.75" customHeight="1" x14ac:dyDescent="0.2">
      <c r="A218" s="16"/>
      <c r="B218" s="101"/>
      <c r="C218" s="17"/>
      <c r="D218" s="17"/>
      <c r="E218">
        <v>9999</v>
      </c>
      <c r="F218" s="3"/>
      <c r="G218" s="3"/>
      <c r="H218" s="3"/>
    </row>
    <row r="219" spans="1:8" s="18" customFormat="1" ht="12.75" customHeight="1" x14ac:dyDescent="0.2">
      <c r="A219" s="16"/>
      <c r="B219" s="101"/>
      <c r="C219" s="17"/>
      <c r="D219" s="17"/>
      <c r="E219">
        <v>9999</v>
      </c>
      <c r="F219" s="3"/>
      <c r="G219" s="3"/>
      <c r="H219" s="3"/>
    </row>
    <row r="220" spans="1:8" s="18" customFormat="1" ht="12.75" customHeight="1" x14ac:dyDescent="0.2">
      <c r="A220" s="16"/>
      <c r="B220" s="101"/>
      <c r="C220" s="17"/>
      <c r="D220" s="17"/>
      <c r="E220">
        <v>9999</v>
      </c>
      <c r="F220" s="3"/>
      <c r="G220" s="3"/>
      <c r="H220" s="3"/>
    </row>
    <row r="221" spans="1:8" s="18" customFormat="1" ht="12.75" customHeight="1" x14ac:dyDescent="0.2">
      <c r="A221" s="16"/>
      <c r="B221" s="101"/>
      <c r="C221" s="17"/>
      <c r="D221" s="17"/>
      <c r="E221">
        <v>9999</v>
      </c>
      <c r="F221" s="3"/>
      <c r="G221" s="3"/>
      <c r="H221" s="3"/>
    </row>
    <row r="222" spans="1:8" s="18" customFormat="1" ht="12.75" customHeight="1" x14ac:dyDescent="0.2">
      <c r="A222" s="16"/>
      <c r="B222" s="101"/>
      <c r="C222" s="17"/>
      <c r="D222" s="17"/>
      <c r="E222">
        <v>9999</v>
      </c>
      <c r="F222" s="3"/>
      <c r="G222" s="3"/>
      <c r="H222" s="3"/>
    </row>
    <row r="223" spans="1:8" s="18" customFormat="1" ht="12.75" customHeight="1" x14ac:dyDescent="0.2">
      <c r="A223" s="16"/>
      <c r="B223" s="101"/>
      <c r="C223" s="17"/>
      <c r="D223" s="17"/>
      <c r="E223">
        <v>9999</v>
      </c>
      <c r="F223" s="3"/>
      <c r="G223" s="3"/>
      <c r="H223" s="3"/>
    </row>
    <row r="224" spans="1:8" s="18" customFormat="1" ht="12.75" customHeight="1" x14ac:dyDescent="0.2">
      <c r="A224" s="16"/>
      <c r="B224" s="101"/>
      <c r="C224" s="17"/>
      <c r="D224" s="17"/>
      <c r="E224">
        <v>9999</v>
      </c>
      <c r="F224" s="3"/>
      <c r="G224" s="3"/>
      <c r="H224" s="3"/>
    </row>
    <row r="225" spans="1:8" s="18" customFormat="1" ht="12.75" customHeight="1" x14ac:dyDescent="0.2">
      <c r="A225" s="16"/>
      <c r="B225" s="101"/>
      <c r="C225" s="17"/>
      <c r="D225" s="17"/>
      <c r="E225">
        <v>9999</v>
      </c>
      <c r="F225" s="3"/>
      <c r="G225" s="3"/>
      <c r="H225" s="3"/>
    </row>
    <row r="226" spans="1:8" s="18" customFormat="1" ht="12.75" customHeight="1" x14ac:dyDescent="0.2">
      <c r="A226" s="16"/>
      <c r="B226" s="101"/>
      <c r="C226" s="17"/>
      <c r="D226" s="17"/>
      <c r="E226">
        <v>9999</v>
      </c>
      <c r="F226" s="3"/>
      <c r="G226" s="3"/>
      <c r="H226" s="3"/>
    </row>
    <row r="227" spans="1:8" s="18" customFormat="1" ht="12.75" customHeight="1" x14ac:dyDescent="0.2">
      <c r="A227" s="16"/>
      <c r="B227" s="101"/>
      <c r="C227" s="17"/>
      <c r="D227" s="17"/>
      <c r="E227">
        <v>9999</v>
      </c>
      <c r="F227" s="3"/>
      <c r="G227" s="3"/>
      <c r="H227" s="3"/>
    </row>
    <row r="228" spans="1:8" s="18" customFormat="1" ht="12.75" customHeight="1" x14ac:dyDescent="0.2">
      <c r="A228" s="16"/>
      <c r="B228" s="101"/>
      <c r="C228" s="17"/>
      <c r="D228" s="17"/>
      <c r="E228">
        <v>9999</v>
      </c>
      <c r="F228" s="19"/>
      <c r="G228" s="20"/>
      <c r="H228" s="20"/>
    </row>
    <row r="229" spans="1:8" s="18" customFormat="1" ht="12.75" customHeight="1" x14ac:dyDescent="0.2">
      <c r="A229" s="16"/>
      <c r="B229" s="101"/>
      <c r="C229" s="17"/>
      <c r="D229" s="17"/>
      <c r="E229">
        <v>9999</v>
      </c>
      <c r="F229" s="19"/>
      <c r="G229" s="20"/>
      <c r="H229" s="20"/>
    </row>
    <row r="230" spans="1:8" s="18" customFormat="1" ht="12.75" customHeight="1" x14ac:dyDescent="0.2">
      <c r="A230" s="16"/>
      <c r="B230" s="101"/>
      <c r="C230" s="17"/>
      <c r="D230" s="17"/>
      <c r="E230">
        <v>9999</v>
      </c>
      <c r="F230" s="19"/>
      <c r="G230" s="20"/>
      <c r="H230" s="20"/>
    </row>
    <row r="231" spans="1:8" s="18" customFormat="1" ht="12.75" customHeight="1" x14ac:dyDescent="0.2">
      <c r="A231" s="16"/>
      <c r="B231" s="101"/>
      <c r="C231" s="17"/>
      <c r="D231" s="17"/>
      <c r="E231">
        <v>9999</v>
      </c>
      <c r="F231" s="19"/>
      <c r="G231" s="20"/>
      <c r="H231" s="20"/>
    </row>
    <row r="232" spans="1:8" s="18" customFormat="1" ht="12.75" customHeight="1" x14ac:dyDescent="0.2">
      <c r="A232" s="16"/>
      <c r="B232" s="101"/>
      <c r="C232" s="17"/>
      <c r="D232" s="17"/>
      <c r="E232">
        <v>9999</v>
      </c>
      <c r="F232" s="19"/>
      <c r="G232" s="20"/>
      <c r="H232" s="20"/>
    </row>
    <row r="233" spans="1:8" s="18" customFormat="1" ht="12.75" customHeight="1" x14ac:dyDescent="0.2">
      <c r="A233" s="16"/>
      <c r="B233" s="101"/>
      <c r="C233" s="17"/>
      <c r="D233" s="17"/>
      <c r="E233">
        <v>9999</v>
      </c>
      <c r="F233" s="19"/>
      <c r="G233" s="20"/>
      <c r="H233" s="20"/>
    </row>
    <row r="234" spans="1:8" s="18" customFormat="1" ht="12.75" customHeight="1" x14ac:dyDescent="0.2">
      <c r="A234" s="16"/>
      <c r="B234" s="101"/>
      <c r="C234" s="17"/>
      <c r="D234" s="17"/>
      <c r="E234">
        <v>9999</v>
      </c>
      <c r="F234" s="19"/>
      <c r="G234" s="20"/>
      <c r="H234" s="20"/>
    </row>
    <row r="235" spans="1:8" s="18" customFormat="1" ht="12.75" customHeight="1" x14ac:dyDescent="0.2">
      <c r="A235" s="16"/>
      <c r="B235" s="101"/>
      <c r="C235" s="17"/>
      <c r="D235" s="17"/>
      <c r="E235">
        <v>9999</v>
      </c>
      <c r="F235" s="19"/>
      <c r="G235" s="20"/>
      <c r="H235" s="20"/>
    </row>
    <row r="236" spans="1:8" s="18" customFormat="1" ht="12.75" customHeight="1" x14ac:dyDescent="0.2">
      <c r="A236" s="16"/>
      <c r="B236" s="101"/>
      <c r="C236" s="17"/>
      <c r="D236" s="17"/>
      <c r="E236">
        <v>9999</v>
      </c>
      <c r="F236" s="19"/>
      <c r="G236" s="20"/>
      <c r="H236" s="20"/>
    </row>
    <row r="237" spans="1:8" s="18" customFormat="1" ht="12.75" customHeight="1" x14ac:dyDescent="0.2">
      <c r="A237" s="16"/>
      <c r="B237" s="101"/>
      <c r="C237" s="17"/>
      <c r="D237" s="17"/>
      <c r="E237">
        <v>9999</v>
      </c>
      <c r="F237" s="19"/>
      <c r="G237" s="20"/>
      <c r="H237" s="20"/>
    </row>
    <row r="238" spans="1:8" s="18" customFormat="1" ht="12.75" customHeight="1" x14ac:dyDescent="0.2">
      <c r="A238" s="16"/>
      <c r="B238" s="101"/>
      <c r="C238" s="17"/>
      <c r="D238" s="17"/>
      <c r="E238">
        <v>9999</v>
      </c>
      <c r="F238" s="19"/>
      <c r="G238" s="20"/>
      <c r="H238" s="20"/>
    </row>
    <row r="239" spans="1:8" s="18" customFormat="1" ht="12.75" customHeight="1" x14ac:dyDescent="0.2">
      <c r="A239" s="16"/>
      <c r="B239" s="101"/>
      <c r="C239" s="17"/>
      <c r="D239" s="17"/>
      <c r="E239">
        <v>9999</v>
      </c>
      <c r="F239" s="19"/>
      <c r="G239" s="20"/>
      <c r="H239" s="20"/>
    </row>
    <row r="240" spans="1:8" s="18" customFormat="1" ht="12.75" customHeight="1" x14ac:dyDescent="0.2">
      <c r="A240" s="16"/>
      <c r="B240" s="101"/>
      <c r="C240" s="17"/>
      <c r="D240" s="17"/>
      <c r="E240">
        <v>9999</v>
      </c>
      <c r="F240" s="19"/>
      <c r="G240" s="20"/>
      <c r="H240" s="20"/>
    </row>
    <row r="241" spans="1:11" s="18" customFormat="1" ht="12.75" customHeight="1" x14ac:dyDescent="0.2">
      <c r="A241" s="16"/>
      <c r="B241" s="101"/>
      <c r="C241" s="17"/>
      <c r="D241" s="17"/>
      <c r="E241">
        <v>9999</v>
      </c>
      <c r="F241" s="19"/>
      <c r="G241" s="20"/>
      <c r="H241" s="20"/>
    </row>
    <row r="242" spans="1:11" s="18" customFormat="1" ht="12.75" customHeight="1" x14ac:dyDescent="0.2">
      <c r="A242" s="16"/>
      <c r="B242" s="101"/>
      <c r="C242" s="17"/>
      <c r="D242" s="17"/>
      <c r="E242">
        <v>9999</v>
      </c>
      <c r="F242" s="19"/>
      <c r="G242" s="20"/>
      <c r="H242" s="20"/>
    </row>
    <row r="243" spans="1:11" s="18" customFormat="1" ht="12.75" customHeight="1" x14ac:dyDescent="0.2">
      <c r="A243" s="16"/>
      <c r="B243" s="101"/>
      <c r="C243" s="17"/>
      <c r="D243" s="17"/>
      <c r="E243">
        <v>9999</v>
      </c>
      <c r="F243" s="19"/>
      <c r="G243" s="20"/>
      <c r="H243" s="20"/>
    </row>
    <row r="244" spans="1:11" s="18" customFormat="1" ht="12.75" customHeight="1" x14ac:dyDescent="0.2">
      <c r="A244" s="16"/>
      <c r="B244" s="101"/>
      <c r="C244" s="17"/>
      <c r="D244" s="17"/>
      <c r="E244">
        <v>9999</v>
      </c>
      <c r="F244" s="19"/>
      <c r="G244" s="20"/>
      <c r="H244" s="20"/>
    </row>
    <row r="245" spans="1:11" s="18" customFormat="1" ht="12.75" customHeight="1" x14ac:dyDescent="0.2">
      <c r="A245" s="16"/>
      <c r="B245" s="101"/>
      <c r="C245" s="17"/>
      <c r="D245" s="17"/>
      <c r="E245">
        <v>9999</v>
      </c>
      <c r="F245" s="19"/>
      <c r="G245" s="20"/>
      <c r="H245" s="20"/>
    </row>
    <row r="246" spans="1:11" s="18" customFormat="1" ht="12.75" customHeight="1" x14ac:dyDescent="0.2">
      <c r="A246" s="16"/>
      <c r="B246" s="101"/>
      <c r="C246" s="17"/>
      <c r="D246" s="17"/>
      <c r="E246">
        <v>9999</v>
      </c>
      <c r="F246" s="19"/>
      <c r="G246" s="20"/>
      <c r="H246" s="20"/>
    </row>
    <row r="247" spans="1:11" s="18" customFormat="1" ht="12.75" customHeight="1" x14ac:dyDescent="0.2">
      <c r="A247" s="16"/>
      <c r="B247" s="101"/>
      <c r="C247" s="17"/>
      <c r="D247" s="17"/>
      <c r="E247">
        <v>9999</v>
      </c>
      <c r="F247" s="19"/>
      <c r="G247" s="20"/>
      <c r="H247" s="20"/>
    </row>
    <row r="248" spans="1:11" s="18" customFormat="1" ht="12.75" customHeight="1" x14ac:dyDescent="0.2">
      <c r="A248" s="16"/>
      <c r="B248" s="101"/>
      <c r="C248" s="17"/>
      <c r="D248" s="17"/>
      <c r="E248">
        <v>9999</v>
      </c>
      <c r="F248" s="19"/>
      <c r="G248" s="20"/>
      <c r="H248" s="20"/>
    </row>
    <row r="249" spans="1:11" s="18" customFormat="1" ht="12.75" customHeight="1" x14ac:dyDescent="0.2">
      <c r="A249" s="16"/>
      <c r="B249" s="101"/>
      <c r="C249" s="17"/>
      <c r="D249" s="17"/>
      <c r="E249">
        <v>9999</v>
      </c>
      <c r="F249" s="19"/>
      <c r="G249" s="20"/>
      <c r="H249" s="20"/>
    </row>
    <row r="250" spans="1:11" s="18" customFormat="1" ht="12.75" customHeight="1" x14ac:dyDescent="0.2">
      <c r="A250" s="16"/>
      <c r="B250" s="101"/>
      <c r="C250" s="17"/>
      <c r="D250" s="17"/>
      <c r="E250">
        <v>9999</v>
      </c>
      <c r="F250" s="19"/>
      <c r="G250" s="20"/>
      <c r="H250" s="20"/>
    </row>
    <row r="251" spans="1:11" s="18" customFormat="1" ht="12.75" customHeight="1" x14ac:dyDescent="0.2">
      <c r="A251" s="16"/>
      <c r="B251" s="101"/>
      <c r="C251" s="17"/>
      <c r="D251" s="17"/>
      <c r="E251">
        <v>9999</v>
      </c>
      <c r="F251" s="19"/>
      <c r="G251" s="20"/>
      <c r="H251" s="20"/>
    </row>
    <row r="252" spans="1:11" s="18" customFormat="1" ht="12.75" customHeight="1" x14ac:dyDescent="0.2">
      <c r="A252" s="16"/>
      <c r="B252" s="101"/>
      <c r="C252" s="17"/>
      <c r="D252" s="17"/>
      <c r="E252">
        <v>9999</v>
      </c>
      <c r="F252" s="19"/>
      <c r="G252" s="20"/>
      <c r="H252" s="20"/>
    </row>
    <row r="253" spans="1:11" s="18" customFormat="1" ht="12.75" customHeight="1" x14ac:dyDescent="0.2">
      <c r="A253" s="16"/>
      <c r="B253" s="101"/>
      <c r="C253" s="17"/>
      <c r="D253" s="17"/>
      <c r="E253">
        <v>9999</v>
      </c>
      <c r="F253" s="19"/>
      <c r="G253" s="20"/>
      <c r="H253" s="20"/>
    </row>
    <row r="254" spans="1:11" s="18" customFormat="1" ht="12.75" customHeight="1" x14ac:dyDescent="0.2">
      <c r="A254" s="16"/>
      <c r="B254" s="101"/>
      <c r="C254" s="17"/>
      <c r="D254" s="17"/>
      <c r="E254">
        <v>9999</v>
      </c>
      <c r="F254" s="19"/>
      <c r="G254" s="20"/>
      <c r="H254" s="20"/>
    </row>
    <row r="255" spans="1:11" s="18" customFormat="1" ht="12.75" customHeight="1" x14ac:dyDescent="0.2">
      <c r="A255" s="16"/>
      <c r="B255" s="103"/>
      <c r="C255" s="17"/>
      <c r="D255" s="17"/>
      <c r="E255">
        <v>9999</v>
      </c>
      <c r="F255" s="19"/>
      <c r="G255" s="20"/>
      <c r="H255" s="20"/>
    </row>
    <row r="256" spans="1:11" x14ac:dyDescent="0.2">
      <c r="E256">
        <v>9999</v>
      </c>
      <c r="I256" s="3"/>
      <c r="J256" s="20"/>
      <c r="K256" s="20"/>
    </row>
    <row r="257" spans="5:11" x14ac:dyDescent="0.2">
      <c r="E257">
        <v>9999</v>
      </c>
      <c r="I257" s="3"/>
      <c r="J257" s="3"/>
      <c r="K257" s="24"/>
    </row>
    <row r="258" spans="5:11" x14ac:dyDescent="0.2">
      <c r="E258">
        <v>9999</v>
      </c>
      <c r="I258" s="3"/>
      <c r="J258" s="21"/>
      <c r="K258" s="21"/>
    </row>
    <row r="259" spans="5:11" x14ac:dyDescent="0.2">
      <c r="E259">
        <v>9999</v>
      </c>
      <c r="I259" s="3"/>
      <c r="J259" s="3"/>
      <c r="K259" s="3"/>
    </row>
    <row r="260" spans="5:11" x14ac:dyDescent="0.2">
      <c r="E260">
        <v>9999</v>
      </c>
      <c r="I260" s="3"/>
      <c r="J260" s="3"/>
    </row>
    <row r="261" spans="5:11" x14ac:dyDescent="0.2">
      <c r="E261">
        <v>9999</v>
      </c>
      <c r="I261" s="3"/>
      <c r="J261" s="25"/>
      <c r="K261" s="27"/>
    </row>
    <row r="262" spans="5:11" x14ac:dyDescent="0.2">
      <c r="E262">
        <v>9999</v>
      </c>
      <c r="K262" s="26"/>
    </row>
    <row r="263" spans="5:11" x14ac:dyDescent="0.2">
      <c r="E263">
        <v>9999</v>
      </c>
    </row>
    <row r="264" spans="5:11" x14ac:dyDescent="0.2">
      <c r="E264">
        <v>9999</v>
      </c>
    </row>
    <row r="265" spans="5:11" x14ac:dyDescent="0.2">
      <c r="E265">
        <v>9999</v>
      </c>
    </row>
    <row r="266" spans="5:11" x14ac:dyDescent="0.2">
      <c r="E266">
        <v>9999</v>
      </c>
    </row>
    <row r="267" spans="5:11" x14ac:dyDescent="0.2">
      <c r="E267">
        <v>9999</v>
      </c>
    </row>
    <row r="268" spans="5:11" x14ac:dyDescent="0.2">
      <c r="E268">
        <v>9999</v>
      </c>
    </row>
    <row r="269" spans="5:11" x14ac:dyDescent="0.2">
      <c r="E269">
        <v>9999</v>
      </c>
    </row>
    <row r="270" spans="5:11" x14ac:dyDescent="0.2">
      <c r="E270">
        <v>9999</v>
      </c>
    </row>
    <row r="271" spans="5:11" x14ac:dyDescent="0.2">
      <c r="E271">
        <v>9999</v>
      </c>
    </row>
    <row r="272" spans="5:11" x14ac:dyDescent="0.2">
      <c r="E272">
        <v>9999</v>
      </c>
    </row>
    <row r="273" spans="5:5" x14ac:dyDescent="0.2">
      <c r="E273">
        <v>9999</v>
      </c>
    </row>
    <row r="274" spans="5:5" x14ac:dyDescent="0.2">
      <c r="E274">
        <v>9999</v>
      </c>
    </row>
    <row r="275" spans="5:5" x14ac:dyDescent="0.2">
      <c r="E275">
        <v>9999</v>
      </c>
    </row>
    <row r="276" spans="5:5" x14ac:dyDescent="0.2">
      <c r="E276">
        <v>9999</v>
      </c>
    </row>
    <row r="277" spans="5:5" x14ac:dyDescent="0.2">
      <c r="E277">
        <v>9999</v>
      </c>
    </row>
    <row r="278" spans="5:5" x14ac:dyDescent="0.2">
      <c r="E278">
        <v>9999</v>
      </c>
    </row>
    <row r="279" spans="5:5" x14ac:dyDescent="0.2">
      <c r="E279">
        <v>9999</v>
      </c>
    </row>
    <row r="280" spans="5:5" x14ac:dyDescent="0.2">
      <c r="E280">
        <v>9999</v>
      </c>
    </row>
    <row r="281" spans="5:5" x14ac:dyDescent="0.2">
      <c r="E281">
        <v>9999</v>
      </c>
    </row>
    <row r="282" spans="5:5" x14ac:dyDescent="0.2">
      <c r="E282">
        <v>9999</v>
      </c>
    </row>
    <row r="283" spans="5:5" x14ac:dyDescent="0.2">
      <c r="E283">
        <v>9999</v>
      </c>
    </row>
    <row r="284" spans="5:5" x14ac:dyDescent="0.2">
      <c r="E284">
        <v>9999</v>
      </c>
    </row>
    <row r="285" spans="5:5" x14ac:dyDescent="0.2">
      <c r="E285">
        <v>9999</v>
      </c>
    </row>
    <row r="286" spans="5:5" x14ac:dyDescent="0.2">
      <c r="E286">
        <v>9999</v>
      </c>
    </row>
    <row r="287" spans="5:5" x14ac:dyDescent="0.2">
      <c r="E287">
        <v>9999</v>
      </c>
    </row>
    <row r="288" spans="5:5" x14ac:dyDescent="0.2">
      <c r="E288">
        <v>9999</v>
      </c>
    </row>
    <row r="289" spans="5:5" x14ac:dyDescent="0.2">
      <c r="E289">
        <v>9999</v>
      </c>
    </row>
    <row r="290" spans="5:5" x14ac:dyDescent="0.2">
      <c r="E290">
        <v>9999</v>
      </c>
    </row>
    <row r="291" spans="5:5" x14ac:dyDescent="0.2">
      <c r="E291">
        <v>9999</v>
      </c>
    </row>
    <row r="292" spans="5:5" x14ac:dyDescent="0.2">
      <c r="E292">
        <v>9999</v>
      </c>
    </row>
    <row r="293" spans="5:5" x14ac:dyDescent="0.2">
      <c r="E293">
        <v>9999</v>
      </c>
    </row>
    <row r="294" spans="5:5" x14ac:dyDescent="0.2">
      <c r="E294">
        <v>9999</v>
      </c>
    </row>
    <row r="295" spans="5:5" x14ac:dyDescent="0.2">
      <c r="E295">
        <v>9999</v>
      </c>
    </row>
    <row r="296" spans="5:5" x14ac:dyDescent="0.2">
      <c r="E296">
        <v>9999</v>
      </c>
    </row>
    <row r="297" spans="5:5" x14ac:dyDescent="0.2">
      <c r="E297">
        <v>9999</v>
      </c>
    </row>
    <row r="298" spans="5:5" x14ac:dyDescent="0.2">
      <c r="E298">
        <v>9999</v>
      </c>
    </row>
    <row r="299" spans="5:5" x14ac:dyDescent="0.2">
      <c r="E299">
        <v>9999</v>
      </c>
    </row>
    <row r="300" spans="5:5" x14ac:dyDescent="0.2">
      <c r="E300">
        <v>9999</v>
      </c>
    </row>
    <row r="301" spans="5:5" x14ac:dyDescent="0.2">
      <c r="E301">
        <v>9999</v>
      </c>
    </row>
    <row r="302" spans="5:5" x14ac:dyDescent="0.2">
      <c r="E302">
        <v>9999</v>
      </c>
    </row>
    <row r="303" spans="5:5" x14ac:dyDescent="0.2">
      <c r="E303">
        <v>9999</v>
      </c>
    </row>
    <row r="304" spans="5:5" x14ac:dyDescent="0.2">
      <c r="E304">
        <v>9999</v>
      </c>
    </row>
    <row r="305" spans="5:5" x14ac:dyDescent="0.2">
      <c r="E305">
        <v>9999</v>
      </c>
    </row>
    <row r="306" spans="5:5" x14ac:dyDescent="0.2">
      <c r="E306">
        <v>9999</v>
      </c>
    </row>
    <row r="307" spans="5:5" x14ac:dyDescent="0.2">
      <c r="E307">
        <v>9999</v>
      </c>
    </row>
    <row r="308" spans="5:5" x14ac:dyDescent="0.2">
      <c r="E308">
        <v>9999</v>
      </c>
    </row>
    <row r="309" spans="5:5" x14ac:dyDescent="0.2">
      <c r="E309">
        <v>9999</v>
      </c>
    </row>
    <row r="310" spans="5:5" x14ac:dyDescent="0.2">
      <c r="E310">
        <v>9999</v>
      </c>
    </row>
    <row r="311" spans="5:5" x14ac:dyDescent="0.2">
      <c r="E311">
        <v>9999</v>
      </c>
    </row>
    <row r="312" spans="5:5" x14ac:dyDescent="0.2">
      <c r="E312">
        <v>9999</v>
      </c>
    </row>
    <row r="313" spans="5:5" x14ac:dyDescent="0.2">
      <c r="E313">
        <v>9999</v>
      </c>
    </row>
    <row r="314" spans="5:5" x14ac:dyDescent="0.2">
      <c r="E314">
        <v>9999</v>
      </c>
    </row>
    <row r="315" spans="5:5" x14ac:dyDescent="0.2">
      <c r="E315">
        <v>9999</v>
      </c>
    </row>
    <row r="316" spans="5:5" x14ac:dyDescent="0.2">
      <c r="E316">
        <v>9999</v>
      </c>
    </row>
    <row r="317" spans="5:5" x14ac:dyDescent="0.2">
      <c r="E317">
        <v>9999</v>
      </c>
    </row>
    <row r="318" spans="5:5" x14ac:dyDescent="0.2">
      <c r="E318">
        <v>9999</v>
      </c>
    </row>
    <row r="319" spans="5:5" x14ac:dyDescent="0.2">
      <c r="E319">
        <v>9999</v>
      </c>
    </row>
    <row r="320" spans="5:5" x14ac:dyDescent="0.2">
      <c r="E320">
        <v>9999</v>
      </c>
    </row>
    <row r="321" spans="5:5" x14ac:dyDescent="0.2">
      <c r="E321">
        <v>9999</v>
      </c>
    </row>
    <row r="322" spans="5:5" x14ac:dyDescent="0.2">
      <c r="E322">
        <v>9999</v>
      </c>
    </row>
    <row r="323" spans="5:5" x14ac:dyDescent="0.2">
      <c r="E323">
        <v>9999</v>
      </c>
    </row>
    <row r="324" spans="5:5" x14ac:dyDescent="0.2">
      <c r="E324">
        <v>9999</v>
      </c>
    </row>
    <row r="325" spans="5:5" x14ac:dyDescent="0.2">
      <c r="E325">
        <v>9999</v>
      </c>
    </row>
    <row r="326" spans="5:5" x14ac:dyDescent="0.2">
      <c r="E326">
        <v>9999</v>
      </c>
    </row>
    <row r="327" spans="5:5" x14ac:dyDescent="0.2">
      <c r="E327">
        <v>9999</v>
      </c>
    </row>
    <row r="328" spans="5:5" x14ac:dyDescent="0.2">
      <c r="E328">
        <v>9999</v>
      </c>
    </row>
    <row r="329" spans="5:5" x14ac:dyDescent="0.2">
      <c r="E329">
        <v>9999</v>
      </c>
    </row>
    <row r="330" spans="5:5" x14ac:dyDescent="0.2">
      <c r="E330">
        <v>9999</v>
      </c>
    </row>
    <row r="331" spans="5:5" x14ac:dyDescent="0.2">
      <c r="E331">
        <v>9999</v>
      </c>
    </row>
    <row r="332" spans="5:5" x14ac:dyDescent="0.2">
      <c r="E332">
        <v>9999</v>
      </c>
    </row>
    <row r="333" spans="5:5" x14ac:dyDescent="0.2">
      <c r="E333">
        <v>9999</v>
      </c>
    </row>
    <row r="334" spans="5:5" x14ac:dyDescent="0.2">
      <c r="E334">
        <v>9999</v>
      </c>
    </row>
    <row r="335" spans="5:5" x14ac:dyDescent="0.2">
      <c r="E335">
        <v>9999</v>
      </c>
    </row>
    <row r="336" spans="5:5" x14ac:dyDescent="0.2">
      <c r="E336">
        <v>9999</v>
      </c>
    </row>
    <row r="337" spans="5:5" x14ac:dyDescent="0.2">
      <c r="E337">
        <v>9999</v>
      </c>
    </row>
    <row r="338" spans="5:5" x14ac:dyDescent="0.2">
      <c r="E338">
        <v>9999</v>
      </c>
    </row>
    <row r="339" spans="5:5" x14ac:dyDescent="0.2">
      <c r="E339">
        <v>9999</v>
      </c>
    </row>
    <row r="340" spans="5:5" x14ac:dyDescent="0.2">
      <c r="E340">
        <v>9999</v>
      </c>
    </row>
    <row r="341" spans="5:5" x14ac:dyDescent="0.2">
      <c r="E341">
        <v>9999</v>
      </c>
    </row>
    <row r="342" spans="5:5" x14ac:dyDescent="0.2">
      <c r="E342">
        <v>9999</v>
      </c>
    </row>
    <row r="343" spans="5:5" x14ac:dyDescent="0.2">
      <c r="E343">
        <v>9999</v>
      </c>
    </row>
    <row r="344" spans="5:5" x14ac:dyDescent="0.2">
      <c r="E344">
        <v>9999</v>
      </c>
    </row>
    <row r="345" spans="5:5" x14ac:dyDescent="0.2">
      <c r="E345">
        <v>9999</v>
      </c>
    </row>
    <row r="346" spans="5:5" x14ac:dyDescent="0.2">
      <c r="E346">
        <v>9999</v>
      </c>
    </row>
    <row r="347" spans="5:5" x14ac:dyDescent="0.2">
      <c r="E347">
        <v>9999</v>
      </c>
    </row>
    <row r="348" spans="5:5" x14ac:dyDescent="0.2">
      <c r="E348">
        <v>9999</v>
      </c>
    </row>
    <row r="349" spans="5:5" x14ac:dyDescent="0.2">
      <c r="E349">
        <v>9999</v>
      </c>
    </row>
    <row r="350" spans="5:5" x14ac:dyDescent="0.2">
      <c r="E350">
        <v>9999</v>
      </c>
    </row>
    <row r="351" spans="5:5" x14ac:dyDescent="0.2">
      <c r="E351">
        <v>9999</v>
      </c>
    </row>
    <row r="352" spans="5:5" x14ac:dyDescent="0.2">
      <c r="E352">
        <v>9999</v>
      </c>
    </row>
    <row r="353" spans="5:5" x14ac:dyDescent="0.2">
      <c r="E353">
        <v>9999</v>
      </c>
    </row>
    <row r="354" spans="5:5" x14ac:dyDescent="0.2">
      <c r="E354">
        <v>9999</v>
      </c>
    </row>
    <row r="355" spans="5:5" x14ac:dyDescent="0.2">
      <c r="E355">
        <v>9999</v>
      </c>
    </row>
    <row r="356" spans="5:5" x14ac:dyDescent="0.2">
      <c r="E356">
        <v>9999</v>
      </c>
    </row>
    <row r="357" spans="5:5" x14ac:dyDescent="0.2">
      <c r="E357">
        <v>9999</v>
      </c>
    </row>
    <row r="358" spans="5:5" x14ac:dyDescent="0.2">
      <c r="E358">
        <v>9999</v>
      </c>
    </row>
    <row r="359" spans="5:5" x14ac:dyDescent="0.2">
      <c r="E359">
        <v>9999</v>
      </c>
    </row>
    <row r="360" spans="5:5" x14ac:dyDescent="0.2">
      <c r="E360">
        <v>9999</v>
      </c>
    </row>
    <row r="361" spans="5:5" x14ac:dyDescent="0.2">
      <c r="E361">
        <v>9999</v>
      </c>
    </row>
    <row r="362" spans="5:5" x14ac:dyDescent="0.2">
      <c r="E362">
        <v>9999</v>
      </c>
    </row>
    <row r="363" spans="5:5" x14ac:dyDescent="0.2">
      <c r="E363">
        <v>9999</v>
      </c>
    </row>
    <row r="364" spans="5:5" x14ac:dyDescent="0.2">
      <c r="E364">
        <v>9999</v>
      </c>
    </row>
    <row r="365" spans="5:5" x14ac:dyDescent="0.2">
      <c r="E365">
        <v>9999</v>
      </c>
    </row>
    <row r="366" spans="5:5" x14ac:dyDescent="0.2">
      <c r="E366">
        <v>9999</v>
      </c>
    </row>
    <row r="367" spans="5:5" x14ac:dyDescent="0.2">
      <c r="E367">
        <v>9999</v>
      </c>
    </row>
    <row r="368" spans="5:5" x14ac:dyDescent="0.2">
      <c r="E368">
        <v>9999</v>
      </c>
    </row>
    <row r="369" spans="5:5" x14ac:dyDescent="0.2">
      <c r="E369">
        <v>9999</v>
      </c>
    </row>
    <row r="370" spans="5:5" x14ac:dyDescent="0.2">
      <c r="E370">
        <v>9999</v>
      </c>
    </row>
    <row r="371" spans="5:5" x14ac:dyDescent="0.2">
      <c r="E371">
        <v>9999</v>
      </c>
    </row>
    <row r="372" spans="5:5" x14ac:dyDescent="0.2">
      <c r="E372">
        <v>9999</v>
      </c>
    </row>
    <row r="373" spans="5:5" x14ac:dyDescent="0.2">
      <c r="E373">
        <v>9999</v>
      </c>
    </row>
    <row r="374" spans="5:5" x14ac:dyDescent="0.2">
      <c r="E374">
        <v>9999</v>
      </c>
    </row>
    <row r="375" spans="5:5" x14ac:dyDescent="0.2">
      <c r="E375">
        <v>9999</v>
      </c>
    </row>
    <row r="376" spans="5:5" x14ac:dyDescent="0.2">
      <c r="E376">
        <v>9999</v>
      </c>
    </row>
    <row r="377" spans="5:5" x14ac:dyDescent="0.2">
      <c r="E377">
        <v>9999</v>
      </c>
    </row>
    <row r="378" spans="5:5" x14ac:dyDescent="0.2">
      <c r="E378">
        <v>9999</v>
      </c>
    </row>
    <row r="379" spans="5:5" x14ac:dyDescent="0.2">
      <c r="E379">
        <v>9999</v>
      </c>
    </row>
    <row r="380" spans="5:5" x14ac:dyDescent="0.2">
      <c r="E380">
        <v>9999</v>
      </c>
    </row>
    <row r="381" spans="5:5" x14ac:dyDescent="0.2">
      <c r="E381">
        <v>9999</v>
      </c>
    </row>
    <row r="382" spans="5:5" x14ac:dyDescent="0.2">
      <c r="E382">
        <v>9999</v>
      </c>
    </row>
    <row r="383" spans="5:5" x14ac:dyDescent="0.2">
      <c r="E383">
        <v>9999</v>
      </c>
    </row>
    <row r="384" spans="5:5" x14ac:dyDescent="0.2">
      <c r="E384">
        <v>9999</v>
      </c>
    </row>
    <row r="385" spans="5:5" x14ac:dyDescent="0.2">
      <c r="E385">
        <v>9999</v>
      </c>
    </row>
    <row r="386" spans="5:5" x14ac:dyDescent="0.2">
      <c r="E386">
        <v>9999</v>
      </c>
    </row>
    <row r="387" spans="5:5" x14ac:dyDescent="0.2">
      <c r="E387">
        <v>9999</v>
      </c>
    </row>
    <row r="388" spans="5:5" x14ac:dyDescent="0.2">
      <c r="E388">
        <v>9999</v>
      </c>
    </row>
    <row r="389" spans="5:5" x14ac:dyDescent="0.2">
      <c r="E389">
        <v>9999</v>
      </c>
    </row>
    <row r="390" spans="5:5" x14ac:dyDescent="0.2">
      <c r="E390">
        <v>9999</v>
      </c>
    </row>
    <row r="391" spans="5:5" x14ac:dyDescent="0.2">
      <c r="E391">
        <v>9999</v>
      </c>
    </row>
    <row r="392" spans="5:5" x14ac:dyDescent="0.2">
      <c r="E392">
        <v>9999</v>
      </c>
    </row>
    <row r="393" spans="5:5" x14ac:dyDescent="0.2">
      <c r="E393">
        <v>9999</v>
      </c>
    </row>
    <row r="394" spans="5:5" x14ac:dyDescent="0.2">
      <c r="E394">
        <v>9999</v>
      </c>
    </row>
    <row r="395" spans="5:5" x14ac:dyDescent="0.2">
      <c r="E395">
        <v>9999</v>
      </c>
    </row>
    <row r="396" spans="5:5" x14ac:dyDescent="0.2">
      <c r="E396">
        <v>9999</v>
      </c>
    </row>
    <row r="397" spans="5:5" x14ac:dyDescent="0.2">
      <c r="E397">
        <v>9999</v>
      </c>
    </row>
    <row r="398" spans="5:5" x14ac:dyDescent="0.2">
      <c r="E398">
        <v>9999</v>
      </c>
    </row>
    <row r="399" spans="5:5" x14ac:dyDescent="0.2">
      <c r="E399">
        <v>9999</v>
      </c>
    </row>
    <row r="400" spans="5:5" x14ac:dyDescent="0.2">
      <c r="E400">
        <v>9999</v>
      </c>
    </row>
    <row r="401" spans="5:5" x14ac:dyDescent="0.2">
      <c r="E401">
        <v>9999</v>
      </c>
    </row>
    <row r="402" spans="5:5" x14ac:dyDescent="0.2">
      <c r="E402">
        <v>9999</v>
      </c>
    </row>
    <row r="403" spans="5:5" x14ac:dyDescent="0.2">
      <c r="E403">
        <v>9999</v>
      </c>
    </row>
    <row r="404" spans="5:5" x14ac:dyDescent="0.2">
      <c r="E404">
        <v>9999</v>
      </c>
    </row>
    <row r="405" spans="5:5" x14ac:dyDescent="0.2">
      <c r="E405">
        <v>9999</v>
      </c>
    </row>
    <row r="406" spans="5:5" x14ac:dyDescent="0.2">
      <c r="E406">
        <v>9999</v>
      </c>
    </row>
    <row r="407" spans="5:5" x14ac:dyDescent="0.2">
      <c r="E407">
        <v>9999</v>
      </c>
    </row>
    <row r="408" spans="5:5" x14ac:dyDescent="0.2">
      <c r="E408">
        <v>9999</v>
      </c>
    </row>
    <row r="409" spans="5:5" x14ac:dyDescent="0.2">
      <c r="E409">
        <v>9999</v>
      </c>
    </row>
    <row r="410" spans="5:5" x14ac:dyDescent="0.2">
      <c r="E410">
        <v>9999</v>
      </c>
    </row>
    <row r="411" spans="5:5" x14ac:dyDescent="0.2">
      <c r="E411">
        <v>9999</v>
      </c>
    </row>
    <row r="412" spans="5:5" x14ac:dyDescent="0.2">
      <c r="E412">
        <v>9999</v>
      </c>
    </row>
    <row r="413" spans="5:5" x14ac:dyDescent="0.2">
      <c r="E413">
        <v>9999</v>
      </c>
    </row>
    <row r="414" spans="5:5" x14ac:dyDescent="0.2">
      <c r="E414">
        <v>9999</v>
      </c>
    </row>
    <row r="415" spans="5:5" x14ac:dyDescent="0.2">
      <c r="E415">
        <v>9999</v>
      </c>
    </row>
    <row r="416" spans="5:5" x14ac:dyDescent="0.2">
      <c r="E416">
        <v>9999</v>
      </c>
    </row>
    <row r="417" spans="5:5" x14ac:dyDescent="0.2">
      <c r="E417">
        <v>9999</v>
      </c>
    </row>
    <row r="418" spans="5:5" x14ac:dyDescent="0.2">
      <c r="E418">
        <v>9999</v>
      </c>
    </row>
    <row r="419" spans="5:5" x14ac:dyDescent="0.2">
      <c r="E419">
        <v>9999</v>
      </c>
    </row>
    <row r="420" spans="5:5" x14ac:dyDescent="0.2">
      <c r="E420">
        <v>9999</v>
      </c>
    </row>
    <row r="421" spans="5:5" x14ac:dyDescent="0.2">
      <c r="E421">
        <v>9999</v>
      </c>
    </row>
    <row r="422" spans="5:5" x14ac:dyDescent="0.2">
      <c r="E422">
        <v>9999</v>
      </c>
    </row>
    <row r="423" spans="5:5" x14ac:dyDescent="0.2">
      <c r="E423">
        <v>9999</v>
      </c>
    </row>
    <row r="424" spans="5:5" x14ac:dyDescent="0.2">
      <c r="E424">
        <v>9999</v>
      </c>
    </row>
    <row r="425" spans="5:5" x14ac:dyDescent="0.2">
      <c r="E425">
        <v>9999</v>
      </c>
    </row>
    <row r="426" spans="5:5" x14ac:dyDescent="0.2">
      <c r="E426">
        <v>9999</v>
      </c>
    </row>
    <row r="427" spans="5:5" x14ac:dyDescent="0.2">
      <c r="E427">
        <v>9999</v>
      </c>
    </row>
    <row r="428" spans="5:5" x14ac:dyDescent="0.2">
      <c r="E428">
        <v>9999</v>
      </c>
    </row>
    <row r="429" spans="5:5" x14ac:dyDescent="0.2">
      <c r="E429">
        <v>9999</v>
      </c>
    </row>
    <row r="430" spans="5:5" x14ac:dyDescent="0.2">
      <c r="E430">
        <v>9999</v>
      </c>
    </row>
    <row r="431" spans="5:5" x14ac:dyDescent="0.2">
      <c r="E431">
        <v>9999</v>
      </c>
    </row>
    <row r="432" spans="5:5" x14ac:dyDescent="0.2">
      <c r="E432">
        <v>9999</v>
      </c>
    </row>
    <row r="433" spans="5:5" x14ac:dyDescent="0.2">
      <c r="E433">
        <v>9999</v>
      </c>
    </row>
    <row r="434" spans="5:5" x14ac:dyDescent="0.2">
      <c r="E434">
        <v>9999</v>
      </c>
    </row>
    <row r="435" spans="5:5" x14ac:dyDescent="0.2">
      <c r="E435">
        <v>9999</v>
      </c>
    </row>
    <row r="436" spans="5:5" x14ac:dyDescent="0.2">
      <c r="E436">
        <v>9999</v>
      </c>
    </row>
    <row r="437" spans="5:5" x14ac:dyDescent="0.2">
      <c r="E437">
        <v>9999</v>
      </c>
    </row>
    <row r="438" spans="5:5" x14ac:dyDescent="0.2">
      <c r="E438">
        <v>9999</v>
      </c>
    </row>
    <row r="439" spans="5:5" x14ac:dyDescent="0.2">
      <c r="E439">
        <v>9999</v>
      </c>
    </row>
    <row r="440" spans="5:5" x14ac:dyDescent="0.2">
      <c r="E440">
        <v>9999</v>
      </c>
    </row>
    <row r="441" spans="5:5" x14ac:dyDescent="0.2">
      <c r="E441">
        <v>9999</v>
      </c>
    </row>
    <row r="442" spans="5:5" x14ac:dyDescent="0.2">
      <c r="E442">
        <v>9999</v>
      </c>
    </row>
    <row r="443" spans="5:5" x14ac:dyDescent="0.2">
      <c r="E443">
        <v>9999</v>
      </c>
    </row>
    <row r="444" spans="5:5" x14ac:dyDescent="0.2">
      <c r="E444">
        <v>9999</v>
      </c>
    </row>
    <row r="445" spans="5:5" x14ac:dyDescent="0.2">
      <c r="E445">
        <v>9999</v>
      </c>
    </row>
    <row r="446" spans="5:5" x14ac:dyDescent="0.2">
      <c r="E446">
        <v>9999</v>
      </c>
    </row>
    <row r="447" spans="5:5" x14ac:dyDescent="0.2">
      <c r="E447">
        <v>9999</v>
      </c>
    </row>
    <row r="448" spans="5:5" x14ac:dyDescent="0.2">
      <c r="E448">
        <v>9999</v>
      </c>
    </row>
    <row r="449" spans="5:5" x14ac:dyDescent="0.2">
      <c r="E449">
        <v>9999</v>
      </c>
    </row>
    <row r="450" spans="5:5" x14ac:dyDescent="0.2">
      <c r="E450">
        <v>9999</v>
      </c>
    </row>
    <row r="451" spans="5:5" x14ac:dyDescent="0.2">
      <c r="E451">
        <v>9999</v>
      </c>
    </row>
    <row r="452" spans="5:5" x14ac:dyDescent="0.2">
      <c r="E452">
        <v>9999</v>
      </c>
    </row>
    <row r="453" spans="5:5" x14ac:dyDescent="0.2">
      <c r="E453">
        <v>9999</v>
      </c>
    </row>
    <row r="454" spans="5:5" x14ac:dyDescent="0.2">
      <c r="E454">
        <v>9999</v>
      </c>
    </row>
    <row r="455" spans="5:5" x14ac:dyDescent="0.2">
      <c r="E455">
        <v>9999</v>
      </c>
    </row>
    <row r="456" spans="5:5" x14ac:dyDescent="0.2">
      <c r="E456">
        <v>9999</v>
      </c>
    </row>
    <row r="457" spans="5:5" x14ac:dyDescent="0.2">
      <c r="E457">
        <v>9999</v>
      </c>
    </row>
    <row r="458" spans="5:5" x14ac:dyDescent="0.2">
      <c r="E458">
        <v>9999</v>
      </c>
    </row>
    <row r="459" spans="5:5" x14ac:dyDescent="0.2">
      <c r="E459">
        <v>9999</v>
      </c>
    </row>
    <row r="460" spans="5:5" x14ac:dyDescent="0.2">
      <c r="E460">
        <v>9999</v>
      </c>
    </row>
    <row r="461" spans="5:5" x14ac:dyDescent="0.2">
      <c r="E461">
        <v>9999</v>
      </c>
    </row>
    <row r="462" spans="5:5" x14ac:dyDescent="0.2">
      <c r="E462">
        <v>9999</v>
      </c>
    </row>
    <row r="463" spans="5:5" x14ac:dyDescent="0.2">
      <c r="E463">
        <v>9999</v>
      </c>
    </row>
    <row r="464" spans="5:5" x14ac:dyDescent="0.2">
      <c r="E464">
        <v>9999</v>
      </c>
    </row>
    <row r="465" spans="5:5" x14ac:dyDescent="0.2">
      <c r="E465">
        <v>9999</v>
      </c>
    </row>
    <row r="466" spans="5:5" x14ac:dyDescent="0.2">
      <c r="E466">
        <v>9999</v>
      </c>
    </row>
    <row r="467" spans="5:5" x14ac:dyDescent="0.2">
      <c r="E467">
        <v>9999</v>
      </c>
    </row>
    <row r="468" spans="5:5" x14ac:dyDescent="0.2">
      <c r="E468">
        <v>9999</v>
      </c>
    </row>
    <row r="469" spans="5:5" x14ac:dyDescent="0.2">
      <c r="E469">
        <v>9999</v>
      </c>
    </row>
    <row r="470" spans="5:5" x14ac:dyDescent="0.2">
      <c r="E470">
        <v>9999</v>
      </c>
    </row>
    <row r="471" spans="5:5" x14ac:dyDescent="0.2">
      <c r="E471">
        <v>9999</v>
      </c>
    </row>
    <row r="472" spans="5:5" x14ac:dyDescent="0.2">
      <c r="E472">
        <v>9999</v>
      </c>
    </row>
    <row r="473" spans="5:5" x14ac:dyDescent="0.2">
      <c r="E473">
        <v>9999</v>
      </c>
    </row>
    <row r="474" spans="5:5" x14ac:dyDescent="0.2">
      <c r="E474">
        <v>9999</v>
      </c>
    </row>
    <row r="475" spans="5:5" x14ac:dyDescent="0.2">
      <c r="E475">
        <v>9999</v>
      </c>
    </row>
    <row r="476" spans="5:5" x14ac:dyDescent="0.2">
      <c r="E476">
        <v>9999</v>
      </c>
    </row>
    <row r="477" spans="5:5" x14ac:dyDescent="0.2">
      <c r="E477">
        <v>9999</v>
      </c>
    </row>
    <row r="478" spans="5:5" x14ac:dyDescent="0.2">
      <c r="E478">
        <v>9999</v>
      </c>
    </row>
    <row r="479" spans="5:5" x14ac:dyDescent="0.2">
      <c r="E479">
        <v>9999</v>
      </c>
    </row>
    <row r="480" spans="5:5" x14ac:dyDescent="0.2">
      <c r="E480">
        <v>9999</v>
      </c>
    </row>
    <row r="481" spans="5:5" x14ac:dyDescent="0.2">
      <c r="E481">
        <v>9999</v>
      </c>
    </row>
    <row r="482" spans="5:5" x14ac:dyDescent="0.2">
      <c r="E482">
        <v>9999</v>
      </c>
    </row>
    <row r="483" spans="5:5" x14ac:dyDescent="0.2">
      <c r="E483">
        <v>9999</v>
      </c>
    </row>
    <row r="484" spans="5:5" x14ac:dyDescent="0.2">
      <c r="E484">
        <v>9999</v>
      </c>
    </row>
    <row r="485" spans="5:5" x14ac:dyDescent="0.2">
      <c r="E485">
        <v>9999</v>
      </c>
    </row>
    <row r="486" spans="5:5" x14ac:dyDescent="0.2">
      <c r="E486">
        <v>9999</v>
      </c>
    </row>
    <row r="487" spans="5:5" x14ac:dyDescent="0.2">
      <c r="E487">
        <v>9999</v>
      </c>
    </row>
    <row r="488" spans="5:5" x14ac:dyDescent="0.2">
      <c r="E488">
        <v>9999</v>
      </c>
    </row>
    <row r="489" spans="5:5" x14ac:dyDescent="0.2">
      <c r="E489">
        <v>9999</v>
      </c>
    </row>
    <row r="490" spans="5:5" x14ac:dyDescent="0.2">
      <c r="E490">
        <v>9999</v>
      </c>
    </row>
    <row r="491" spans="5:5" x14ac:dyDescent="0.2">
      <c r="E491">
        <v>9999</v>
      </c>
    </row>
    <row r="492" spans="5:5" x14ac:dyDescent="0.2">
      <c r="E492">
        <v>9999</v>
      </c>
    </row>
    <row r="493" spans="5:5" x14ac:dyDescent="0.2">
      <c r="E493">
        <v>9999</v>
      </c>
    </row>
    <row r="494" spans="5:5" x14ac:dyDescent="0.2">
      <c r="E494">
        <v>9999</v>
      </c>
    </row>
    <row r="495" spans="5:5" x14ac:dyDescent="0.2">
      <c r="E495">
        <v>9999</v>
      </c>
    </row>
    <row r="496" spans="5:5" x14ac:dyDescent="0.2">
      <c r="E496">
        <v>9999</v>
      </c>
    </row>
    <row r="497" spans="5:5" x14ac:dyDescent="0.2">
      <c r="E497">
        <v>9999</v>
      </c>
    </row>
    <row r="498" spans="5:5" x14ac:dyDescent="0.2">
      <c r="E498">
        <v>9999</v>
      </c>
    </row>
    <row r="499" spans="5:5" x14ac:dyDescent="0.2">
      <c r="E499">
        <v>9999</v>
      </c>
    </row>
    <row r="500" spans="5:5" x14ac:dyDescent="0.2">
      <c r="E500">
        <v>9999</v>
      </c>
    </row>
    <row r="501" spans="5:5" x14ac:dyDescent="0.2">
      <c r="E501">
        <v>9999</v>
      </c>
    </row>
    <row r="502" spans="5:5" x14ac:dyDescent="0.2">
      <c r="E502">
        <v>9999</v>
      </c>
    </row>
    <row r="503" spans="5:5" x14ac:dyDescent="0.2">
      <c r="E503">
        <v>9999</v>
      </c>
    </row>
    <row r="504" spans="5:5" x14ac:dyDescent="0.2">
      <c r="E504">
        <v>9999</v>
      </c>
    </row>
    <row r="505" spans="5:5" x14ac:dyDescent="0.2">
      <c r="E505">
        <v>9999</v>
      </c>
    </row>
    <row r="506" spans="5:5" x14ac:dyDescent="0.2">
      <c r="E506">
        <v>9999</v>
      </c>
    </row>
    <row r="507" spans="5:5" x14ac:dyDescent="0.2">
      <c r="E507">
        <v>9999</v>
      </c>
    </row>
    <row r="508" spans="5:5" x14ac:dyDescent="0.2">
      <c r="E508">
        <v>9999</v>
      </c>
    </row>
    <row r="509" spans="5:5" x14ac:dyDescent="0.2">
      <c r="E509">
        <v>9999</v>
      </c>
    </row>
    <row r="510" spans="5:5" x14ac:dyDescent="0.2">
      <c r="E510">
        <v>9999</v>
      </c>
    </row>
    <row r="511" spans="5:5" x14ac:dyDescent="0.2">
      <c r="E511">
        <v>9999</v>
      </c>
    </row>
    <row r="512" spans="5:5" x14ac:dyDescent="0.2">
      <c r="E512">
        <v>9999</v>
      </c>
    </row>
    <row r="513" spans="5:5" x14ac:dyDescent="0.2">
      <c r="E513">
        <v>9999</v>
      </c>
    </row>
    <row r="514" spans="5:5" x14ac:dyDescent="0.2">
      <c r="E514">
        <v>9999</v>
      </c>
    </row>
    <row r="515" spans="5:5" x14ac:dyDescent="0.2">
      <c r="E515">
        <v>9999</v>
      </c>
    </row>
    <row r="516" spans="5:5" x14ac:dyDescent="0.2">
      <c r="E516">
        <v>9999</v>
      </c>
    </row>
    <row r="517" spans="5:5" x14ac:dyDescent="0.2">
      <c r="E517">
        <v>9999</v>
      </c>
    </row>
    <row r="518" spans="5:5" x14ac:dyDescent="0.2">
      <c r="E518">
        <v>9999</v>
      </c>
    </row>
    <row r="519" spans="5:5" x14ac:dyDescent="0.2">
      <c r="E519">
        <v>9999</v>
      </c>
    </row>
    <row r="520" spans="5:5" x14ac:dyDescent="0.2">
      <c r="E520">
        <v>9999</v>
      </c>
    </row>
    <row r="521" spans="5:5" x14ac:dyDescent="0.2">
      <c r="E521">
        <v>9999</v>
      </c>
    </row>
    <row r="522" spans="5:5" x14ac:dyDescent="0.2">
      <c r="E522">
        <v>9999</v>
      </c>
    </row>
    <row r="523" spans="5:5" x14ac:dyDescent="0.2">
      <c r="E523">
        <v>9999</v>
      </c>
    </row>
    <row r="524" spans="5:5" x14ac:dyDescent="0.2">
      <c r="E524">
        <v>9999</v>
      </c>
    </row>
    <row r="525" spans="5:5" x14ac:dyDescent="0.2">
      <c r="E525">
        <v>9999</v>
      </c>
    </row>
    <row r="526" spans="5:5" x14ac:dyDescent="0.2">
      <c r="E526">
        <v>9999</v>
      </c>
    </row>
    <row r="527" spans="5:5" x14ac:dyDescent="0.2">
      <c r="E527">
        <v>9999</v>
      </c>
    </row>
    <row r="528" spans="5:5" x14ac:dyDescent="0.2">
      <c r="E528">
        <v>9999</v>
      </c>
    </row>
    <row r="529" spans="5:5" x14ac:dyDescent="0.2">
      <c r="E529">
        <v>9999</v>
      </c>
    </row>
    <row r="530" spans="5:5" x14ac:dyDescent="0.2">
      <c r="E530">
        <v>9999</v>
      </c>
    </row>
    <row r="531" spans="5:5" x14ac:dyDescent="0.2">
      <c r="E531">
        <v>9999</v>
      </c>
    </row>
    <row r="532" spans="5:5" x14ac:dyDescent="0.2">
      <c r="E532">
        <v>9999</v>
      </c>
    </row>
    <row r="533" spans="5:5" x14ac:dyDescent="0.2">
      <c r="E533">
        <v>9999</v>
      </c>
    </row>
    <row r="534" spans="5:5" x14ac:dyDescent="0.2">
      <c r="E534">
        <v>9999</v>
      </c>
    </row>
    <row r="535" spans="5:5" x14ac:dyDescent="0.2">
      <c r="E535">
        <v>9999</v>
      </c>
    </row>
    <row r="536" spans="5:5" x14ac:dyDescent="0.2">
      <c r="E536">
        <v>9999</v>
      </c>
    </row>
    <row r="537" spans="5:5" x14ac:dyDescent="0.2">
      <c r="E537">
        <v>9999</v>
      </c>
    </row>
    <row r="538" spans="5:5" x14ac:dyDescent="0.2">
      <c r="E538">
        <v>9999</v>
      </c>
    </row>
    <row r="539" spans="5:5" x14ac:dyDescent="0.2">
      <c r="E539">
        <v>9999</v>
      </c>
    </row>
    <row r="540" spans="5:5" x14ac:dyDescent="0.2">
      <c r="E540">
        <v>9999</v>
      </c>
    </row>
    <row r="541" spans="5:5" x14ac:dyDescent="0.2">
      <c r="E541">
        <v>9999</v>
      </c>
    </row>
    <row r="542" spans="5:5" x14ac:dyDescent="0.2">
      <c r="E542">
        <v>9999</v>
      </c>
    </row>
    <row r="543" spans="5:5" x14ac:dyDescent="0.2">
      <c r="E543">
        <v>9999</v>
      </c>
    </row>
    <row r="544" spans="5:5" x14ac:dyDescent="0.2">
      <c r="E544">
        <v>9999</v>
      </c>
    </row>
    <row r="545" spans="5:5" x14ac:dyDescent="0.2">
      <c r="E545">
        <v>9999</v>
      </c>
    </row>
    <row r="546" spans="5:5" x14ac:dyDescent="0.2">
      <c r="E546">
        <v>9999</v>
      </c>
    </row>
    <row r="547" spans="5:5" x14ac:dyDescent="0.2">
      <c r="E547">
        <v>9999</v>
      </c>
    </row>
    <row r="548" spans="5:5" x14ac:dyDescent="0.2">
      <c r="E548">
        <v>9999</v>
      </c>
    </row>
    <row r="549" spans="5:5" x14ac:dyDescent="0.2">
      <c r="E549">
        <v>9999</v>
      </c>
    </row>
    <row r="550" spans="5:5" x14ac:dyDescent="0.2">
      <c r="E550">
        <v>9999</v>
      </c>
    </row>
    <row r="551" spans="5:5" x14ac:dyDescent="0.2">
      <c r="E551">
        <v>9999</v>
      </c>
    </row>
    <row r="552" spans="5:5" x14ac:dyDescent="0.2">
      <c r="E552">
        <v>9999</v>
      </c>
    </row>
    <row r="553" spans="5:5" x14ac:dyDescent="0.2">
      <c r="E553">
        <v>9999</v>
      </c>
    </row>
    <row r="554" spans="5:5" x14ac:dyDescent="0.2">
      <c r="E554">
        <v>9999</v>
      </c>
    </row>
    <row r="555" spans="5:5" x14ac:dyDescent="0.2">
      <c r="E555">
        <v>9999</v>
      </c>
    </row>
    <row r="556" spans="5:5" x14ac:dyDescent="0.2">
      <c r="E556">
        <v>9999</v>
      </c>
    </row>
    <row r="557" spans="5:5" x14ac:dyDescent="0.2">
      <c r="E557">
        <v>9999</v>
      </c>
    </row>
    <row r="558" spans="5:5" x14ac:dyDescent="0.2">
      <c r="E558">
        <v>9999</v>
      </c>
    </row>
    <row r="559" spans="5:5" x14ac:dyDescent="0.2">
      <c r="E559">
        <v>9999</v>
      </c>
    </row>
    <row r="560" spans="5:5" x14ac:dyDescent="0.2">
      <c r="E560">
        <v>9999</v>
      </c>
    </row>
    <row r="561" spans="5:5" x14ac:dyDescent="0.2">
      <c r="E561">
        <v>9999</v>
      </c>
    </row>
    <row r="562" spans="5:5" x14ac:dyDescent="0.2">
      <c r="E562">
        <v>9999</v>
      </c>
    </row>
    <row r="563" spans="5:5" x14ac:dyDescent="0.2">
      <c r="E563">
        <v>9999</v>
      </c>
    </row>
    <row r="564" spans="5:5" x14ac:dyDescent="0.2">
      <c r="E564">
        <v>9999</v>
      </c>
    </row>
    <row r="565" spans="5:5" x14ac:dyDescent="0.2">
      <c r="E565">
        <v>9999</v>
      </c>
    </row>
    <row r="566" spans="5:5" x14ac:dyDescent="0.2">
      <c r="E566">
        <v>9999</v>
      </c>
    </row>
    <row r="567" spans="5:5" x14ac:dyDescent="0.2">
      <c r="E567">
        <v>9999</v>
      </c>
    </row>
    <row r="568" spans="5:5" x14ac:dyDescent="0.2">
      <c r="E568">
        <v>9999</v>
      </c>
    </row>
    <row r="569" spans="5:5" x14ac:dyDescent="0.2">
      <c r="E569">
        <v>9999</v>
      </c>
    </row>
    <row r="570" spans="5:5" x14ac:dyDescent="0.2">
      <c r="E570">
        <v>9999</v>
      </c>
    </row>
    <row r="571" spans="5:5" x14ac:dyDescent="0.2">
      <c r="E571">
        <v>9999</v>
      </c>
    </row>
    <row r="572" spans="5:5" x14ac:dyDescent="0.2">
      <c r="E572">
        <v>9999</v>
      </c>
    </row>
    <row r="573" spans="5:5" x14ac:dyDescent="0.2">
      <c r="E573">
        <v>9999</v>
      </c>
    </row>
    <row r="574" spans="5:5" x14ac:dyDescent="0.2">
      <c r="E574">
        <v>9999</v>
      </c>
    </row>
    <row r="575" spans="5:5" x14ac:dyDescent="0.2">
      <c r="E575">
        <v>9999</v>
      </c>
    </row>
    <row r="576" spans="5:5" x14ac:dyDescent="0.2">
      <c r="E576">
        <v>9999</v>
      </c>
    </row>
    <row r="577" spans="5:5" x14ac:dyDescent="0.2">
      <c r="E577">
        <v>9999</v>
      </c>
    </row>
    <row r="578" spans="5:5" x14ac:dyDescent="0.2">
      <c r="E578">
        <v>9999</v>
      </c>
    </row>
    <row r="579" spans="5:5" x14ac:dyDescent="0.2">
      <c r="E579">
        <v>9999</v>
      </c>
    </row>
    <row r="580" spans="5:5" x14ac:dyDescent="0.2">
      <c r="E580">
        <v>9999</v>
      </c>
    </row>
    <row r="581" spans="5:5" x14ac:dyDescent="0.2">
      <c r="E581">
        <v>9999</v>
      </c>
    </row>
    <row r="582" spans="5:5" x14ac:dyDescent="0.2">
      <c r="E582">
        <v>9999</v>
      </c>
    </row>
    <row r="583" spans="5:5" x14ac:dyDescent="0.2">
      <c r="E583">
        <v>9999</v>
      </c>
    </row>
    <row r="584" spans="5:5" x14ac:dyDescent="0.2">
      <c r="E584">
        <v>9999</v>
      </c>
    </row>
    <row r="585" spans="5:5" x14ac:dyDescent="0.2">
      <c r="E585">
        <v>9999</v>
      </c>
    </row>
    <row r="586" spans="5:5" x14ac:dyDescent="0.2">
      <c r="E586">
        <v>9999</v>
      </c>
    </row>
    <row r="587" spans="5:5" x14ac:dyDescent="0.2">
      <c r="E587">
        <v>9999</v>
      </c>
    </row>
    <row r="588" spans="5:5" x14ac:dyDescent="0.2">
      <c r="E588">
        <v>9999</v>
      </c>
    </row>
    <row r="589" spans="5:5" x14ac:dyDescent="0.2">
      <c r="E589">
        <v>9999</v>
      </c>
    </row>
    <row r="590" spans="5:5" x14ac:dyDescent="0.2">
      <c r="E590">
        <v>9999</v>
      </c>
    </row>
    <row r="591" spans="5:5" x14ac:dyDescent="0.2">
      <c r="E591">
        <v>9999</v>
      </c>
    </row>
    <row r="592" spans="5:5" x14ac:dyDescent="0.2">
      <c r="E592">
        <v>9999</v>
      </c>
    </row>
    <row r="593" spans="5:5" x14ac:dyDescent="0.2">
      <c r="E593">
        <v>9999</v>
      </c>
    </row>
    <row r="594" spans="5:5" x14ac:dyDescent="0.2">
      <c r="E594">
        <v>9999</v>
      </c>
    </row>
    <row r="595" spans="5:5" x14ac:dyDescent="0.2">
      <c r="E595">
        <v>9999</v>
      </c>
    </row>
    <row r="596" spans="5:5" x14ac:dyDescent="0.2">
      <c r="E596">
        <v>9999</v>
      </c>
    </row>
    <row r="597" spans="5:5" x14ac:dyDescent="0.2">
      <c r="E597">
        <v>9999</v>
      </c>
    </row>
    <row r="598" spans="5:5" x14ac:dyDescent="0.2">
      <c r="E598">
        <v>9999</v>
      </c>
    </row>
    <row r="599" spans="5:5" x14ac:dyDescent="0.2">
      <c r="E599">
        <v>9999</v>
      </c>
    </row>
    <row r="600" spans="5:5" x14ac:dyDescent="0.2">
      <c r="E600">
        <v>9999</v>
      </c>
    </row>
    <row r="601" spans="5:5" x14ac:dyDescent="0.2">
      <c r="E601">
        <v>9999</v>
      </c>
    </row>
    <row r="602" spans="5:5" x14ac:dyDescent="0.2">
      <c r="E602">
        <v>9999</v>
      </c>
    </row>
    <row r="603" spans="5:5" x14ac:dyDescent="0.2">
      <c r="E603">
        <v>9999</v>
      </c>
    </row>
    <row r="604" spans="5:5" x14ac:dyDescent="0.2">
      <c r="E604">
        <v>9999</v>
      </c>
    </row>
    <row r="605" spans="5:5" x14ac:dyDescent="0.2">
      <c r="E605">
        <v>9999</v>
      </c>
    </row>
    <row r="606" spans="5:5" x14ac:dyDescent="0.2">
      <c r="E606">
        <v>9999</v>
      </c>
    </row>
    <row r="607" spans="5:5" x14ac:dyDescent="0.2">
      <c r="E607">
        <v>9999</v>
      </c>
    </row>
    <row r="608" spans="5:5" x14ac:dyDescent="0.2">
      <c r="E608">
        <v>9999</v>
      </c>
    </row>
    <row r="609" spans="5:5" x14ac:dyDescent="0.2">
      <c r="E609">
        <v>9999</v>
      </c>
    </row>
    <row r="610" spans="5:5" x14ac:dyDescent="0.2">
      <c r="E610">
        <v>9999</v>
      </c>
    </row>
    <row r="611" spans="5:5" x14ac:dyDescent="0.2">
      <c r="E611">
        <v>9999</v>
      </c>
    </row>
    <row r="612" spans="5:5" x14ac:dyDescent="0.2">
      <c r="E612">
        <v>9999</v>
      </c>
    </row>
    <row r="613" spans="5:5" x14ac:dyDescent="0.2">
      <c r="E613">
        <v>9999</v>
      </c>
    </row>
    <row r="614" spans="5:5" x14ac:dyDescent="0.2">
      <c r="E614">
        <v>9999</v>
      </c>
    </row>
    <row r="615" spans="5:5" x14ac:dyDescent="0.2">
      <c r="E615">
        <v>9999</v>
      </c>
    </row>
    <row r="616" spans="5:5" x14ac:dyDescent="0.2">
      <c r="E616">
        <v>9999</v>
      </c>
    </row>
    <row r="617" spans="5:5" x14ac:dyDescent="0.2">
      <c r="E617">
        <v>9999</v>
      </c>
    </row>
    <row r="618" spans="5:5" x14ac:dyDescent="0.2">
      <c r="E618">
        <v>9999</v>
      </c>
    </row>
    <row r="619" spans="5:5" x14ac:dyDescent="0.2">
      <c r="E619">
        <v>9999</v>
      </c>
    </row>
    <row r="620" spans="5:5" x14ac:dyDescent="0.2">
      <c r="E620">
        <v>9999</v>
      </c>
    </row>
    <row r="621" spans="5:5" x14ac:dyDescent="0.2">
      <c r="E621">
        <v>9999</v>
      </c>
    </row>
    <row r="622" spans="5:5" x14ac:dyDescent="0.2">
      <c r="E622">
        <v>9999</v>
      </c>
    </row>
    <row r="623" spans="5:5" x14ac:dyDescent="0.2">
      <c r="E623">
        <v>9999</v>
      </c>
    </row>
    <row r="624" spans="5:5" x14ac:dyDescent="0.2">
      <c r="E624">
        <v>9999</v>
      </c>
    </row>
    <row r="625" spans="5:5" x14ac:dyDescent="0.2">
      <c r="E625">
        <v>9999</v>
      </c>
    </row>
    <row r="626" spans="5:5" x14ac:dyDescent="0.2">
      <c r="E626">
        <v>9999</v>
      </c>
    </row>
    <row r="627" spans="5:5" x14ac:dyDescent="0.2">
      <c r="E627">
        <v>9999</v>
      </c>
    </row>
    <row r="628" spans="5:5" x14ac:dyDescent="0.2">
      <c r="E628">
        <v>9999</v>
      </c>
    </row>
    <row r="629" spans="5:5" x14ac:dyDescent="0.2">
      <c r="E629">
        <v>9999</v>
      </c>
    </row>
    <row r="630" spans="5:5" x14ac:dyDescent="0.2">
      <c r="E630">
        <v>9999</v>
      </c>
    </row>
    <row r="631" spans="5:5" x14ac:dyDescent="0.2">
      <c r="E631">
        <v>9999</v>
      </c>
    </row>
    <row r="632" spans="5:5" x14ac:dyDescent="0.2">
      <c r="E632">
        <v>9999</v>
      </c>
    </row>
    <row r="633" spans="5:5" x14ac:dyDescent="0.2">
      <c r="E633">
        <v>9999</v>
      </c>
    </row>
    <row r="634" spans="5:5" x14ac:dyDescent="0.2">
      <c r="E634">
        <v>9999</v>
      </c>
    </row>
    <row r="635" spans="5:5" x14ac:dyDescent="0.2">
      <c r="E635">
        <v>9999</v>
      </c>
    </row>
    <row r="636" spans="5:5" x14ac:dyDescent="0.2">
      <c r="E636">
        <v>9999</v>
      </c>
    </row>
    <row r="637" spans="5:5" x14ac:dyDescent="0.2">
      <c r="E637">
        <v>9999</v>
      </c>
    </row>
    <row r="638" spans="5:5" x14ac:dyDescent="0.2">
      <c r="E638">
        <v>9999</v>
      </c>
    </row>
    <row r="639" spans="5:5" x14ac:dyDescent="0.2">
      <c r="E639">
        <v>9999</v>
      </c>
    </row>
    <row r="640" spans="5:5" x14ac:dyDescent="0.2">
      <c r="E640">
        <v>9999</v>
      </c>
    </row>
    <row r="641" spans="5:5" x14ac:dyDescent="0.2">
      <c r="E641">
        <v>9999</v>
      </c>
    </row>
    <row r="642" spans="5:5" x14ac:dyDescent="0.2">
      <c r="E642">
        <v>9999</v>
      </c>
    </row>
    <row r="643" spans="5:5" x14ac:dyDescent="0.2">
      <c r="E643">
        <v>9999</v>
      </c>
    </row>
    <row r="644" spans="5:5" x14ac:dyDescent="0.2">
      <c r="E644">
        <v>9999</v>
      </c>
    </row>
    <row r="645" spans="5:5" x14ac:dyDescent="0.2">
      <c r="E645">
        <v>9999</v>
      </c>
    </row>
    <row r="646" spans="5:5" x14ac:dyDescent="0.2">
      <c r="E646">
        <v>9999</v>
      </c>
    </row>
    <row r="647" spans="5:5" x14ac:dyDescent="0.2">
      <c r="E647">
        <v>9999</v>
      </c>
    </row>
    <row r="648" spans="5:5" x14ac:dyDescent="0.2">
      <c r="E648">
        <v>9999</v>
      </c>
    </row>
    <row r="649" spans="5:5" x14ac:dyDescent="0.2">
      <c r="E649">
        <v>9999</v>
      </c>
    </row>
    <row r="650" spans="5:5" x14ac:dyDescent="0.2">
      <c r="E650">
        <v>9999</v>
      </c>
    </row>
    <row r="651" spans="5:5" x14ac:dyDescent="0.2">
      <c r="E651">
        <v>9999</v>
      </c>
    </row>
    <row r="652" spans="5:5" x14ac:dyDescent="0.2">
      <c r="E652">
        <v>9999</v>
      </c>
    </row>
    <row r="653" spans="5:5" x14ac:dyDescent="0.2">
      <c r="E653">
        <v>9999</v>
      </c>
    </row>
    <row r="654" spans="5:5" x14ac:dyDescent="0.2">
      <c r="E654">
        <v>9999</v>
      </c>
    </row>
    <row r="655" spans="5:5" x14ac:dyDescent="0.2">
      <c r="E655">
        <v>9999</v>
      </c>
    </row>
    <row r="656" spans="5:5" x14ac:dyDescent="0.2">
      <c r="E656">
        <v>9999</v>
      </c>
    </row>
    <row r="657" spans="5:5" x14ac:dyDescent="0.2">
      <c r="E657">
        <v>9999</v>
      </c>
    </row>
    <row r="658" spans="5:5" x14ac:dyDescent="0.2">
      <c r="E658">
        <v>9999</v>
      </c>
    </row>
    <row r="659" spans="5:5" x14ac:dyDescent="0.2">
      <c r="E659">
        <v>9999</v>
      </c>
    </row>
    <row r="660" spans="5:5" x14ac:dyDescent="0.2">
      <c r="E660">
        <v>9999</v>
      </c>
    </row>
    <row r="661" spans="5:5" x14ac:dyDescent="0.2">
      <c r="E661">
        <v>9999</v>
      </c>
    </row>
    <row r="662" spans="5:5" x14ac:dyDescent="0.2">
      <c r="E662">
        <v>9999</v>
      </c>
    </row>
    <row r="663" spans="5:5" x14ac:dyDescent="0.2">
      <c r="E663">
        <v>9999</v>
      </c>
    </row>
    <row r="664" spans="5:5" x14ac:dyDescent="0.2">
      <c r="E664">
        <v>9999</v>
      </c>
    </row>
    <row r="665" spans="5:5" x14ac:dyDescent="0.2">
      <c r="E665">
        <v>9999</v>
      </c>
    </row>
    <row r="666" spans="5:5" x14ac:dyDescent="0.2">
      <c r="E666">
        <v>9999</v>
      </c>
    </row>
    <row r="667" spans="5:5" x14ac:dyDescent="0.2">
      <c r="E667">
        <v>9999</v>
      </c>
    </row>
    <row r="668" spans="5:5" x14ac:dyDescent="0.2">
      <c r="E668">
        <v>9999</v>
      </c>
    </row>
    <row r="669" spans="5:5" x14ac:dyDescent="0.2">
      <c r="E669">
        <v>9999</v>
      </c>
    </row>
    <row r="670" spans="5:5" x14ac:dyDescent="0.2">
      <c r="E670">
        <v>9999</v>
      </c>
    </row>
    <row r="671" spans="5:5" x14ac:dyDescent="0.2">
      <c r="E671">
        <v>9999</v>
      </c>
    </row>
    <row r="672" spans="5:5" x14ac:dyDescent="0.2">
      <c r="E672">
        <v>9999</v>
      </c>
    </row>
    <row r="673" spans="5:5" x14ac:dyDescent="0.2">
      <c r="E673">
        <v>9999</v>
      </c>
    </row>
    <row r="674" spans="5:5" x14ac:dyDescent="0.2">
      <c r="E674">
        <v>9999</v>
      </c>
    </row>
    <row r="675" spans="5:5" x14ac:dyDescent="0.2">
      <c r="E675">
        <v>9999</v>
      </c>
    </row>
    <row r="676" spans="5:5" x14ac:dyDescent="0.2">
      <c r="E676">
        <v>9999</v>
      </c>
    </row>
    <row r="677" spans="5:5" x14ac:dyDescent="0.2">
      <c r="E677">
        <v>9999</v>
      </c>
    </row>
    <row r="678" spans="5:5" x14ac:dyDescent="0.2">
      <c r="E678">
        <v>9999</v>
      </c>
    </row>
    <row r="679" spans="5:5" x14ac:dyDescent="0.2">
      <c r="E679">
        <v>9999</v>
      </c>
    </row>
    <row r="680" spans="5:5" x14ac:dyDescent="0.2">
      <c r="E680">
        <v>9999</v>
      </c>
    </row>
    <row r="681" spans="5:5" x14ac:dyDescent="0.2">
      <c r="E681">
        <v>9999</v>
      </c>
    </row>
    <row r="682" spans="5:5" x14ac:dyDescent="0.2">
      <c r="E682">
        <v>9999</v>
      </c>
    </row>
    <row r="683" spans="5:5" x14ac:dyDescent="0.2">
      <c r="E683">
        <v>9999</v>
      </c>
    </row>
    <row r="684" spans="5:5" x14ac:dyDescent="0.2">
      <c r="E684">
        <v>9999</v>
      </c>
    </row>
    <row r="685" spans="5:5" x14ac:dyDescent="0.2">
      <c r="E685">
        <v>9999</v>
      </c>
    </row>
    <row r="686" spans="5:5" x14ac:dyDescent="0.2">
      <c r="E686">
        <v>9999</v>
      </c>
    </row>
    <row r="687" spans="5:5" x14ac:dyDescent="0.2">
      <c r="E687">
        <v>9999</v>
      </c>
    </row>
    <row r="688" spans="5:5" x14ac:dyDescent="0.2">
      <c r="E688">
        <v>9999</v>
      </c>
    </row>
    <row r="689" spans="5:5" x14ac:dyDescent="0.2">
      <c r="E689">
        <v>9999</v>
      </c>
    </row>
    <row r="690" spans="5:5" x14ac:dyDescent="0.2">
      <c r="E690">
        <v>9999</v>
      </c>
    </row>
    <row r="691" spans="5:5" x14ac:dyDescent="0.2">
      <c r="E691">
        <v>9999</v>
      </c>
    </row>
    <row r="692" spans="5:5" x14ac:dyDescent="0.2">
      <c r="E692">
        <v>9999</v>
      </c>
    </row>
    <row r="693" spans="5:5" x14ac:dyDescent="0.2">
      <c r="E693">
        <v>9999</v>
      </c>
    </row>
    <row r="694" spans="5:5" x14ac:dyDescent="0.2">
      <c r="E694">
        <v>9999</v>
      </c>
    </row>
    <row r="695" spans="5:5" x14ac:dyDescent="0.2">
      <c r="E695">
        <v>9999</v>
      </c>
    </row>
    <row r="696" spans="5:5" x14ac:dyDescent="0.2">
      <c r="E696">
        <v>9999</v>
      </c>
    </row>
    <row r="697" spans="5:5" x14ac:dyDescent="0.2">
      <c r="E697">
        <v>9999</v>
      </c>
    </row>
    <row r="698" spans="5:5" x14ac:dyDescent="0.2">
      <c r="E698">
        <v>9999</v>
      </c>
    </row>
    <row r="699" spans="5:5" x14ac:dyDescent="0.2">
      <c r="E699">
        <v>9999</v>
      </c>
    </row>
    <row r="700" spans="5:5" x14ac:dyDescent="0.2">
      <c r="E700">
        <v>9999</v>
      </c>
    </row>
    <row r="701" spans="5:5" x14ac:dyDescent="0.2">
      <c r="E701">
        <v>9999</v>
      </c>
    </row>
    <row r="702" spans="5:5" x14ac:dyDescent="0.2">
      <c r="E702">
        <v>9999</v>
      </c>
    </row>
    <row r="703" spans="5:5" x14ac:dyDescent="0.2">
      <c r="E703">
        <v>9999</v>
      </c>
    </row>
    <row r="704" spans="5:5" x14ac:dyDescent="0.2">
      <c r="E704">
        <v>9999</v>
      </c>
    </row>
    <row r="705" spans="5:5" x14ac:dyDescent="0.2">
      <c r="E705">
        <v>9999</v>
      </c>
    </row>
    <row r="706" spans="5:5" x14ac:dyDescent="0.2">
      <c r="E706">
        <v>9999</v>
      </c>
    </row>
    <row r="707" spans="5:5" x14ac:dyDescent="0.2">
      <c r="E707">
        <v>9999</v>
      </c>
    </row>
    <row r="708" spans="5:5" x14ac:dyDescent="0.2">
      <c r="E708">
        <v>9999</v>
      </c>
    </row>
    <row r="709" spans="5:5" x14ac:dyDescent="0.2">
      <c r="E709">
        <v>9999</v>
      </c>
    </row>
    <row r="710" spans="5:5" x14ac:dyDescent="0.2">
      <c r="E710">
        <v>9999</v>
      </c>
    </row>
    <row r="711" spans="5:5" x14ac:dyDescent="0.2">
      <c r="E711">
        <v>9999</v>
      </c>
    </row>
    <row r="712" spans="5:5" x14ac:dyDescent="0.2">
      <c r="E712">
        <v>9999</v>
      </c>
    </row>
    <row r="713" spans="5:5" x14ac:dyDescent="0.2">
      <c r="E713">
        <v>9999</v>
      </c>
    </row>
    <row r="714" spans="5:5" x14ac:dyDescent="0.2">
      <c r="E714">
        <v>9999</v>
      </c>
    </row>
    <row r="715" spans="5:5" x14ac:dyDescent="0.2">
      <c r="E715">
        <v>9999</v>
      </c>
    </row>
    <row r="716" spans="5:5" x14ac:dyDescent="0.2">
      <c r="E716">
        <v>9999</v>
      </c>
    </row>
    <row r="717" spans="5:5" x14ac:dyDescent="0.2">
      <c r="E717">
        <v>9999</v>
      </c>
    </row>
    <row r="718" spans="5:5" x14ac:dyDescent="0.2">
      <c r="E718">
        <v>9999</v>
      </c>
    </row>
    <row r="719" spans="5:5" x14ac:dyDescent="0.2">
      <c r="E719">
        <v>9999</v>
      </c>
    </row>
    <row r="720" spans="5:5" x14ac:dyDescent="0.2">
      <c r="E720">
        <v>9999</v>
      </c>
    </row>
    <row r="721" spans="5:5" x14ac:dyDescent="0.2">
      <c r="E721">
        <v>9999</v>
      </c>
    </row>
    <row r="722" spans="5:5" x14ac:dyDescent="0.2">
      <c r="E722">
        <v>9999</v>
      </c>
    </row>
    <row r="723" spans="5:5" x14ac:dyDescent="0.2">
      <c r="E723">
        <v>9999</v>
      </c>
    </row>
    <row r="724" spans="5:5" x14ac:dyDescent="0.2">
      <c r="E724">
        <v>9999</v>
      </c>
    </row>
    <row r="725" spans="5:5" x14ac:dyDescent="0.2">
      <c r="E725">
        <v>9999</v>
      </c>
    </row>
    <row r="726" spans="5:5" x14ac:dyDescent="0.2">
      <c r="E726">
        <v>9999</v>
      </c>
    </row>
    <row r="727" spans="5:5" x14ac:dyDescent="0.2">
      <c r="E727">
        <v>9999</v>
      </c>
    </row>
    <row r="728" spans="5:5" x14ac:dyDescent="0.2">
      <c r="E728">
        <v>9999</v>
      </c>
    </row>
    <row r="729" spans="5:5" x14ac:dyDescent="0.2">
      <c r="E729">
        <v>9999</v>
      </c>
    </row>
    <row r="730" spans="5:5" x14ac:dyDescent="0.2">
      <c r="E730">
        <v>9999</v>
      </c>
    </row>
    <row r="731" spans="5:5" x14ac:dyDescent="0.2">
      <c r="E731">
        <v>9999</v>
      </c>
    </row>
    <row r="732" spans="5:5" x14ac:dyDescent="0.2">
      <c r="E732">
        <v>9999</v>
      </c>
    </row>
    <row r="733" spans="5:5" x14ac:dyDescent="0.2">
      <c r="E733">
        <v>9999</v>
      </c>
    </row>
    <row r="734" spans="5:5" x14ac:dyDescent="0.2">
      <c r="E734">
        <v>9999</v>
      </c>
    </row>
    <row r="735" spans="5:5" x14ac:dyDescent="0.2">
      <c r="E735">
        <v>9999</v>
      </c>
    </row>
    <row r="736" spans="5:5" x14ac:dyDescent="0.2">
      <c r="E736">
        <v>9999</v>
      </c>
    </row>
    <row r="737" spans="5:5" x14ac:dyDescent="0.2">
      <c r="E737">
        <v>9999</v>
      </c>
    </row>
    <row r="738" spans="5:5" x14ac:dyDescent="0.2">
      <c r="E738">
        <v>9999</v>
      </c>
    </row>
    <row r="739" spans="5:5" x14ac:dyDescent="0.2">
      <c r="E739">
        <v>9999</v>
      </c>
    </row>
    <row r="740" spans="5:5" x14ac:dyDescent="0.2">
      <c r="E740">
        <v>9999</v>
      </c>
    </row>
    <row r="741" spans="5:5" x14ac:dyDescent="0.2">
      <c r="E741">
        <v>9999</v>
      </c>
    </row>
    <row r="742" spans="5:5" x14ac:dyDescent="0.2">
      <c r="E742">
        <v>9999</v>
      </c>
    </row>
    <row r="743" spans="5:5" x14ac:dyDescent="0.2">
      <c r="E743">
        <v>9999</v>
      </c>
    </row>
    <row r="744" spans="5:5" x14ac:dyDescent="0.2">
      <c r="E744">
        <v>9999</v>
      </c>
    </row>
    <row r="745" spans="5:5" x14ac:dyDescent="0.2">
      <c r="E745">
        <v>9999</v>
      </c>
    </row>
    <row r="746" spans="5:5" x14ac:dyDescent="0.2">
      <c r="E746">
        <v>9999</v>
      </c>
    </row>
    <row r="747" spans="5:5" x14ac:dyDescent="0.2">
      <c r="E747">
        <v>9999</v>
      </c>
    </row>
    <row r="748" spans="5:5" x14ac:dyDescent="0.2">
      <c r="E748">
        <v>9999</v>
      </c>
    </row>
    <row r="749" spans="5:5" x14ac:dyDescent="0.2">
      <c r="E749">
        <v>9999</v>
      </c>
    </row>
    <row r="750" spans="5:5" x14ac:dyDescent="0.2">
      <c r="E750">
        <v>9999</v>
      </c>
    </row>
    <row r="751" spans="5:5" x14ac:dyDescent="0.2">
      <c r="E751">
        <v>9999</v>
      </c>
    </row>
    <row r="752" spans="5:5" x14ac:dyDescent="0.2">
      <c r="E752">
        <v>9999</v>
      </c>
    </row>
    <row r="753" spans="5:5" x14ac:dyDescent="0.2">
      <c r="E753">
        <v>9999</v>
      </c>
    </row>
    <row r="754" spans="5:5" x14ac:dyDescent="0.2">
      <c r="E754">
        <v>9999</v>
      </c>
    </row>
    <row r="755" spans="5:5" x14ac:dyDescent="0.2">
      <c r="E755">
        <v>9999</v>
      </c>
    </row>
    <row r="756" spans="5:5" x14ac:dyDescent="0.2">
      <c r="E756">
        <v>9999</v>
      </c>
    </row>
    <row r="757" spans="5:5" x14ac:dyDescent="0.2">
      <c r="E757">
        <v>9999</v>
      </c>
    </row>
    <row r="758" spans="5:5" x14ac:dyDescent="0.2">
      <c r="E758">
        <v>9999</v>
      </c>
    </row>
    <row r="759" spans="5:5" x14ac:dyDescent="0.2">
      <c r="E759">
        <v>9999</v>
      </c>
    </row>
    <row r="760" spans="5:5" x14ac:dyDescent="0.2">
      <c r="E760">
        <v>9999</v>
      </c>
    </row>
    <row r="761" spans="5:5" x14ac:dyDescent="0.2">
      <c r="E761">
        <v>9999</v>
      </c>
    </row>
    <row r="762" spans="5:5" x14ac:dyDescent="0.2">
      <c r="E762">
        <v>9999</v>
      </c>
    </row>
    <row r="763" spans="5:5" x14ac:dyDescent="0.2">
      <c r="E763">
        <v>9999</v>
      </c>
    </row>
    <row r="764" spans="5:5" x14ac:dyDescent="0.2">
      <c r="E764">
        <v>9999</v>
      </c>
    </row>
    <row r="765" spans="5:5" x14ac:dyDescent="0.2">
      <c r="E765">
        <v>9999</v>
      </c>
    </row>
    <row r="766" spans="5:5" x14ac:dyDescent="0.2">
      <c r="E766">
        <v>9999</v>
      </c>
    </row>
    <row r="767" spans="5:5" x14ac:dyDescent="0.2">
      <c r="E767">
        <v>9999</v>
      </c>
    </row>
    <row r="768" spans="5:5" x14ac:dyDescent="0.2">
      <c r="E768">
        <v>9999</v>
      </c>
    </row>
    <row r="769" spans="5:5" x14ac:dyDescent="0.2">
      <c r="E769">
        <v>9999</v>
      </c>
    </row>
    <row r="770" spans="5:5" x14ac:dyDescent="0.2">
      <c r="E770">
        <v>9999</v>
      </c>
    </row>
    <row r="771" spans="5:5" x14ac:dyDescent="0.2">
      <c r="E771">
        <v>9999</v>
      </c>
    </row>
    <row r="772" spans="5:5" x14ac:dyDescent="0.2">
      <c r="E772">
        <v>9999</v>
      </c>
    </row>
    <row r="773" spans="5:5" x14ac:dyDescent="0.2">
      <c r="E773">
        <v>9999</v>
      </c>
    </row>
    <row r="774" spans="5:5" x14ac:dyDescent="0.2">
      <c r="E774">
        <v>9999</v>
      </c>
    </row>
    <row r="775" spans="5:5" x14ac:dyDescent="0.2">
      <c r="E775">
        <v>9999</v>
      </c>
    </row>
    <row r="776" spans="5:5" x14ac:dyDescent="0.2">
      <c r="E776">
        <v>9999</v>
      </c>
    </row>
    <row r="777" spans="5:5" x14ac:dyDescent="0.2">
      <c r="E777">
        <v>9999</v>
      </c>
    </row>
    <row r="778" spans="5:5" x14ac:dyDescent="0.2">
      <c r="E778">
        <v>9999</v>
      </c>
    </row>
    <row r="779" spans="5:5" x14ac:dyDescent="0.2">
      <c r="E779">
        <v>9999</v>
      </c>
    </row>
    <row r="780" spans="5:5" x14ac:dyDescent="0.2">
      <c r="E780">
        <v>9999</v>
      </c>
    </row>
    <row r="781" spans="5:5" x14ac:dyDescent="0.2">
      <c r="E781">
        <v>9999</v>
      </c>
    </row>
    <row r="782" spans="5:5" x14ac:dyDescent="0.2">
      <c r="E782">
        <v>9999</v>
      </c>
    </row>
    <row r="783" spans="5:5" x14ac:dyDescent="0.2">
      <c r="E783">
        <v>9999</v>
      </c>
    </row>
    <row r="784" spans="5:5" x14ac:dyDescent="0.2">
      <c r="E784">
        <v>9999</v>
      </c>
    </row>
    <row r="785" spans="5:5" x14ac:dyDescent="0.2">
      <c r="E785">
        <v>9999</v>
      </c>
    </row>
    <row r="786" spans="5:5" x14ac:dyDescent="0.2">
      <c r="E786">
        <v>9999</v>
      </c>
    </row>
    <row r="787" spans="5:5" x14ac:dyDescent="0.2">
      <c r="E787">
        <v>9999</v>
      </c>
    </row>
    <row r="788" spans="5:5" x14ac:dyDescent="0.2">
      <c r="E788">
        <v>9999</v>
      </c>
    </row>
    <row r="789" spans="5:5" x14ac:dyDescent="0.2">
      <c r="E789">
        <v>9999</v>
      </c>
    </row>
    <row r="790" spans="5:5" x14ac:dyDescent="0.2">
      <c r="E790">
        <v>9999</v>
      </c>
    </row>
    <row r="791" spans="5:5" x14ac:dyDescent="0.2">
      <c r="E791">
        <v>9999</v>
      </c>
    </row>
    <row r="792" spans="5:5" x14ac:dyDescent="0.2">
      <c r="E792">
        <v>9999</v>
      </c>
    </row>
    <row r="793" spans="5:5" x14ac:dyDescent="0.2">
      <c r="E793">
        <v>9999</v>
      </c>
    </row>
    <row r="794" spans="5:5" x14ac:dyDescent="0.2">
      <c r="E794">
        <v>9999</v>
      </c>
    </row>
    <row r="795" spans="5:5" x14ac:dyDescent="0.2">
      <c r="E795">
        <v>9999</v>
      </c>
    </row>
    <row r="796" spans="5:5" x14ac:dyDescent="0.2">
      <c r="E796">
        <v>9999</v>
      </c>
    </row>
    <row r="797" spans="5:5" x14ac:dyDescent="0.2">
      <c r="E797">
        <v>9999</v>
      </c>
    </row>
    <row r="798" spans="5:5" x14ac:dyDescent="0.2">
      <c r="E798">
        <v>9999</v>
      </c>
    </row>
    <row r="799" spans="5:5" x14ac:dyDescent="0.2">
      <c r="E799">
        <v>9999</v>
      </c>
    </row>
    <row r="800" spans="5:5" x14ac:dyDescent="0.2">
      <c r="E800">
        <v>9999</v>
      </c>
    </row>
    <row r="801" spans="5:5" x14ac:dyDescent="0.2">
      <c r="E801">
        <v>9999</v>
      </c>
    </row>
    <row r="802" spans="5:5" x14ac:dyDescent="0.2">
      <c r="E802">
        <v>9999</v>
      </c>
    </row>
    <row r="803" spans="5:5" x14ac:dyDescent="0.2">
      <c r="E803">
        <v>9999</v>
      </c>
    </row>
    <row r="804" spans="5:5" x14ac:dyDescent="0.2">
      <c r="E804">
        <v>9999</v>
      </c>
    </row>
    <row r="805" spans="5:5" x14ac:dyDescent="0.2">
      <c r="E805">
        <v>9999</v>
      </c>
    </row>
    <row r="806" spans="5:5" x14ac:dyDescent="0.2">
      <c r="E806">
        <v>9999</v>
      </c>
    </row>
    <row r="807" spans="5:5" x14ac:dyDescent="0.2">
      <c r="E807">
        <v>9999</v>
      </c>
    </row>
    <row r="808" spans="5:5" x14ac:dyDescent="0.2">
      <c r="E808">
        <v>9999</v>
      </c>
    </row>
    <row r="809" spans="5:5" x14ac:dyDescent="0.2">
      <c r="E809">
        <v>9999</v>
      </c>
    </row>
    <row r="810" spans="5:5" x14ac:dyDescent="0.2">
      <c r="E810">
        <v>9999</v>
      </c>
    </row>
    <row r="811" spans="5:5" x14ac:dyDescent="0.2">
      <c r="E811">
        <v>9999</v>
      </c>
    </row>
    <row r="812" spans="5:5" x14ac:dyDescent="0.2">
      <c r="E812">
        <v>9999</v>
      </c>
    </row>
    <row r="813" spans="5:5" x14ac:dyDescent="0.2">
      <c r="E813">
        <v>9999</v>
      </c>
    </row>
    <row r="814" spans="5:5" x14ac:dyDescent="0.2">
      <c r="E814">
        <v>9999</v>
      </c>
    </row>
    <row r="815" spans="5:5" x14ac:dyDescent="0.2">
      <c r="E815">
        <v>9999</v>
      </c>
    </row>
    <row r="816" spans="5:5" x14ac:dyDescent="0.2">
      <c r="E816">
        <v>9999</v>
      </c>
    </row>
    <row r="817" spans="5:5" x14ac:dyDescent="0.2">
      <c r="E817">
        <v>9999</v>
      </c>
    </row>
    <row r="818" spans="5:5" x14ac:dyDescent="0.2">
      <c r="E818">
        <v>9999</v>
      </c>
    </row>
    <row r="819" spans="5:5" x14ac:dyDescent="0.2">
      <c r="E819">
        <v>9999</v>
      </c>
    </row>
    <row r="820" spans="5:5" x14ac:dyDescent="0.2">
      <c r="E820">
        <v>9999</v>
      </c>
    </row>
    <row r="821" spans="5:5" x14ac:dyDescent="0.2">
      <c r="E821">
        <v>9999</v>
      </c>
    </row>
    <row r="822" spans="5:5" x14ac:dyDescent="0.2">
      <c r="E822">
        <v>9999</v>
      </c>
    </row>
    <row r="823" spans="5:5" x14ac:dyDescent="0.2">
      <c r="E823">
        <v>9999</v>
      </c>
    </row>
    <row r="824" spans="5:5" x14ac:dyDescent="0.2">
      <c r="E824">
        <v>9999</v>
      </c>
    </row>
    <row r="825" spans="5:5" x14ac:dyDescent="0.2">
      <c r="E825">
        <v>9999</v>
      </c>
    </row>
    <row r="826" spans="5:5" x14ac:dyDescent="0.2">
      <c r="E826">
        <v>9999</v>
      </c>
    </row>
    <row r="827" spans="5:5" x14ac:dyDescent="0.2">
      <c r="E827">
        <v>9999</v>
      </c>
    </row>
    <row r="828" spans="5:5" x14ac:dyDescent="0.2">
      <c r="E828">
        <v>9999</v>
      </c>
    </row>
    <row r="829" spans="5:5" x14ac:dyDescent="0.2">
      <c r="E829">
        <v>9999</v>
      </c>
    </row>
    <row r="830" spans="5:5" x14ac:dyDescent="0.2">
      <c r="E830">
        <v>9999</v>
      </c>
    </row>
    <row r="831" spans="5:5" x14ac:dyDescent="0.2">
      <c r="E831">
        <v>9999</v>
      </c>
    </row>
    <row r="832" spans="5:5" x14ac:dyDescent="0.2">
      <c r="E832">
        <v>9999</v>
      </c>
    </row>
    <row r="833" spans="5:5" x14ac:dyDescent="0.2">
      <c r="E833">
        <v>9999</v>
      </c>
    </row>
    <row r="834" spans="5:5" x14ac:dyDescent="0.2">
      <c r="E834">
        <v>9999</v>
      </c>
    </row>
    <row r="835" spans="5:5" x14ac:dyDescent="0.2">
      <c r="E835">
        <v>9999</v>
      </c>
    </row>
    <row r="836" spans="5:5" x14ac:dyDescent="0.2">
      <c r="E836">
        <v>9999</v>
      </c>
    </row>
    <row r="837" spans="5:5" x14ac:dyDescent="0.2">
      <c r="E837">
        <v>9999</v>
      </c>
    </row>
    <row r="838" spans="5:5" x14ac:dyDescent="0.2">
      <c r="E838">
        <v>9999</v>
      </c>
    </row>
    <row r="839" spans="5:5" x14ac:dyDescent="0.2">
      <c r="E839">
        <v>9999</v>
      </c>
    </row>
    <row r="840" spans="5:5" x14ac:dyDescent="0.2">
      <c r="E840">
        <v>9999</v>
      </c>
    </row>
    <row r="841" spans="5:5" x14ac:dyDescent="0.2">
      <c r="E841">
        <v>9999</v>
      </c>
    </row>
    <row r="842" spans="5:5" x14ac:dyDescent="0.2">
      <c r="E842">
        <v>9999</v>
      </c>
    </row>
    <row r="843" spans="5:5" x14ac:dyDescent="0.2">
      <c r="E843">
        <v>9999</v>
      </c>
    </row>
    <row r="844" spans="5:5" x14ac:dyDescent="0.2">
      <c r="E844">
        <v>9999</v>
      </c>
    </row>
    <row r="845" spans="5:5" x14ac:dyDescent="0.2">
      <c r="E845">
        <v>9999</v>
      </c>
    </row>
    <row r="846" spans="5:5" x14ac:dyDescent="0.2">
      <c r="E846">
        <v>9999</v>
      </c>
    </row>
    <row r="847" spans="5:5" x14ac:dyDescent="0.2">
      <c r="E847">
        <v>9999</v>
      </c>
    </row>
    <row r="848" spans="5:5" x14ac:dyDescent="0.2">
      <c r="E848">
        <v>9999</v>
      </c>
    </row>
    <row r="849" spans="5:5" x14ac:dyDescent="0.2">
      <c r="E849">
        <v>9999</v>
      </c>
    </row>
    <row r="850" spans="5:5" x14ac:dyDescent="0.2">
      <c r="E850">
        <v>9999</v>
      </c>
    </row>
    <row r="851" spans="5:5" x14ac:dyDescent="0.2">
      <c r="E851">
        <v>9999</v>
      </c>
    </row>
    <row r="852" spans="5:5" x14ac:dyDescent="0.2">
      <c r="E852">
        <v>9999</v>
      </c>
    </row>
    <row r="853" spans="5:5" x14ac:dyDescent="0.2">
      <c r="E853">
        <v>9999</v>
      </c>
    </row>
    <row r="854" spans="5:5" x14ac:dyDescent="0.2">
      <c r="E854">
        <v>9999</v>
      </c>
    </row>
    <row r="855" spans="5:5" x14ac:dyDescent="0.2">
      <c r="E855">
        <v>9999</v>
      </c>
    </row>
    <row r="856" spans="5:5" x14ac:dyDescent="0.2">
      <c r="E856">
        <v>9999</v>
      </c>
    </row>
    <row r="857" spans="5:5" x14ac:dyDescent="0.2">
      <c r="E857">
        <v>9999</v>
      </c>
    </row>
    <row r="858" spans="5:5" x14ac:dyDescent="0.2">
      <c r="E858">
        <v>9999</v>
      </c>
    </row>
    <row r="859" spans="5:5" x14ac:dyDescent="0.2">
      <c r="E859">
        <v>9999</v>
      </c>
    </row>
    <row r="860" spans="5:5" x14ac:dyDescent="0.2">
      <c r="E860">
        <v>9999</v>
      </c>
    </row>
    <row r="861" spans="5:5" x14ac:dyDescent="0.2">
      <c r="E861">
        <v>9999</v>
      </c>
    </row>
    <row r="862" spans="5:5" x14ac:dyDescent="0.2">
      <c r="E862">
        <v>9999</v>
      </c>
    </row>
    <row r="863" spans="5:5" x14ac:dyDescent="0.2">
      <c r="E863">
        <v>9999</v>
      </c>
    </row>
    <row r="864" spans="5:5" x14ac:dyDescent="0.2">
      <c r="E864">
        <v>9999</v>
      </c>
    </row>
    <row r="865" spans="5:5" x14ac:dyDescent="0.2">
      <c r="E865">
        <v>9999</v>
      </c>
    </row>
    <row r="866" spans="5:5" x14ac:dyDescent="0.2">
      <c r="E866">
        <v>9999</v>
      </c>
    </row>
    <row r="867" spans="5:5" x14ac:dyDescent="0.2">
      <c r="E867">
        <v>9999</v>
      </c>
    </row>
    <row r="868" spans="5:5" x14ac:dyDescent="0.2">
      <c r="E868">
        <v>9999</v>
      </c>
    </row>
    <row r="869" spans="5:5" x14ac:dyDescent="0.2">
      <c r="E869">
        <v>9999</v>
      </c>
    </row>
    <row r="870" spans="5:5" x14ac:dyDescent="0.2">
      <c r="E870">
        <v>9999</v>
      </c>
    </row>
    <row r="871" spans="5:5" x14ac:dyDescent="0.2">
      <c r="E871">
        <v>9999</v>
      </c>
    </row>
    <row r="872" spans="5:5" x14ac:dyDescent="0.2">
      <c r="E872">
        <v>9999</v>
      </c>
    </row>
    <row r="873" spans="5:5" x14ac:dyDescent="0.2">
      <c r="E873">
        <v>9999</v>
      </c>
    </row>
    <row r="874" spans="5:5" x14ac:dyDescent="0.2">
      <c r="E874">
        <v>9999</v>
      </c>
    </row>
    <row r="875" spans="5:5" x14ac:dyDescent="0.2">
      <c r="E875">
        <v>9999</v>
      </c>
    </row>
    <row r="876" spans="5:5" x14ac:dyDescent="0.2">
      <c r="E876">
        <v>9999</v>
      </c>
    </row>
    <row r="877" spans="5:5" x14ac:dyDescent="0.2">
      <c r="E877">
        <v>9999</v>
      </c>
    </row>
    <row r="878" spans="5:5" x14ac:dyDescent="0.2">
      <c r="E878">
        <v>9999</v>
      </c>
    </row>
    <row r="879" spans="5:5" x14ac:dyDescent="0.2">
      <c r="E879">
        <v>9999</v>
      </c>
    </row>
    <row r="880" spans="5:5" x14ac:dyDescent="0.2">
      <c r="E880">
        <v>9999</v>
      </c>
    </row>
    <row r="881" spans="5:5" x14ac:dyDescent="0.2">
      <c r="E881">
        <v>9999</v>
      </c>
    </row>
    <row r="882" spans="5:5" x14ac:dyDescent="0.2">
      <c r="E882">
        <v>9999</v>
      </c>
    </row>
    <row r="883" spans="5:5" x14ac:dyDescent="0.2">
      <c r="E883">
        <v>9999</v>
      </c>
    </row>
    <row r="884" spans="5:5" x14ac:dyDescent="0.2">
      <c r="E884">
        <v>9999</v>
      </c>
    </row>
    <row r="885" spans="5:5" x14ac:dyDescent="0.2">
      <c r="E885">
        <v>9999</v>
      </c>
    </row>
    <row r="886" spans="5:5" x14ac:dyDescent="0.2">
      <c r="E886">
        <v>9999</v>
      </c>
    </row>
    <row r="887" spans="5:5" x14ac:dyDescent="0.2">
      <c r="E887">
        <v>9999</v>
      </c>
    </row>
    <row r="888" spans="5:5" x14ac:dyDescent="0.2">
      <c r="E888">
        <v>9999</v>
      </c>
    </row>
    <row r="889" spans="5:5" x14ac:dyDescent="0.2">
      <c r="E889">
        <v>9999</v>
      </c>
    </row>
    <row r="890" spans="5:5" x14ac:dyDescent="0.2">
      <c r="E890">
        <v>9999</v>
      </c>
    </row>
    <row r="891" spans="5:5" x14ac:dyDescent="0.2">
      <c r="E891">
        <v>9999</v>
      </c>
    </row>
    <row r="892" spans="5:5" x14ac:dyDescent="0.2">
      <c r="E892">
        <v>9999</v>
      </c>
    </row>
    <row r="893" spans="5:5" x14ac:dyDescent="0.2">
      <c r="E893">
        <v>9999</v>
      </c>
    </row>
    <row r="894" spans="5:5" x14ac:dyDescent="0.2">
      <c r="E894">
        <v>9999</v>
      </c>
    </row>
    <row r="895" spans="5:5" x14ac:dyDescent="0.2">
      <c r="E895">
        <v>9999</v>
      </c>
    </row>
    <row r="896" spans="5:5" x14ac:dyDescent="0.2">
      <c r="E896">
        <v>9999</v>
      </c>
    </row>
    <row r="897" spans="5:5" x14ac:dyDescent="0.2">
      <c r="E897">
        <v>9999</v>
      </c>
    </row>
    <row r="898" spans="5:5" x14ac:dyDescent="0.2">
      <c r="E898">
        <v>9999</v>
      </c>
    </row>
    <row r="899" spans="5:5" x14ac:dyDescent="0.2">
      <c r="E899">
        <v>9999</v>
      </c>
    </row>
    <row r="900" spans="5:5" x14ac:dyDescent="0.2">
      <c r="E900">
        <v>9999</v>
      </c>
    </row>
    <row r="901" spans="5:5" x14ac:dyDescent="0.2">
      <c r="E901">
        <v>9999</v>
      </c>
    </row>
    <row r="902" spans="5:5" x14ac:dyDescent="0.2">
      <c r="E902">
        <v>9999</v>
      </c>
    </row>
    <row r="903" spans="5:5" x14ac:dyDescent="0.2">
      <c r="E903">
        <v>9999</v>
      </c>
    </row>
    <row r="904" spans="5:5" x14ac:dyDescent="0.2">
      <c r="E904">
        <v>9999</v>
      </c>
    </row>
    <row r="905" spans="5:5" x14ac:dyDescent="0.2">
      <c r="E905">
        <v>9999</v>
      </c>
    </row>
    <row r="906" spans="5:5" x14ac:dyDescent="0.2">
      <c r="E906">
        <v>9999</v>
      </c>
    </row>
    <row r="907" spans="5:5" x14ac:dyDescent="0.2">
      <c r="E907">
        <v>9999</v>
      </c>
    </row>
    <row r="908" spans="5:5" x14ac:dyDescent="0.2">
      <c r="E908">
        <v>9999</v>
      </c>
    </row>
    <row r="909" spans="5:5" x14ac:dyDescent="0.2">
      <c r="E909">
        <v>9999</v>
      </c>
    </row>
    <row r="910" spans="5:5" x14ac:dyDescent="0.2">
      <c r="E910">
        <v>9999</v>
      </c>
    </row>
    <row r="911" spans="5:5" x14ac:dyDescent="0.2">
      <c r="E911">
        <v>9999</v>
      </c>
    </row>
    <row r="912" spans="5:5" x14ac:dyDescent="0.2">
      <c r="E912">
        <v>9999</v>
      </c>
    </row>
    <row r="913" spans="5:5" x14ac:dyDescent="0.2">
      <c r="E913">
        <v>9999</v>
      </c>
    </row>
    <row r="914" spans="5:5" x14ac:dyDescent="0.2">
      <c r="E914">
        <v>9999</v>
      </c>
    </row>
    <row r="915" spans="5:5" x14ac:dyDescent="0.2">
      <c r="E915">
        <v>9999</v>
      </c>
    </row>
    <row r="916" spans="5:5" x14ac:dyDescent="0.2">
      <c r="E916">
        <v>9999</v>
      </c>
    </row>
    <row r="917" spans="5:5" x14ac:dyDescent="0.2">
      <c r="E917">
        <v>9999</v>
      </c>
    </row>
    <row r="918" spans="5:5" x14ac:dyDescent="0.2">
      <c r="E918">
        <v>9999</v>
      </c>
    </row>
    <row r="919" spans="5:5" x14ac:dyDescent="0.2">
      <c r="E919">
        <v>9999</v>
      </c>
    </row>
    <row r="920" spans="5:5" x14ac:dyDescent="0.2">
      <c r="E920">
        <v>9999</v>
      </c>
    </row>
    <row r="921" spans="5:5" x14ac:dyDescent="0.2">
      <c r="E921">
        <v>9999</v>
      </c>
    </row>
    <row r="922" spans="5:5" x14ac:dyDescent="0.2">
      <c r="E922">
        <v>9999</v>
      </c>
    </row>
    <row r="923" spans="5:5" x14ac:dyDescent="0.2">
      <c r="E923">
        <v>9999</v>
      </c>
    </row>
    <row r="924" spans="5:5" x14ac:dyDescent="0.2">
      <c r="E924">
        <v>9999</v>
      </c>
    </row>
    <row r="925" spans="5:5" x14ac:dyDescent="0.2">
      <c r="E925">
        <v>9999</v>
      </c>
    </row>
    <row r="926" spans="5:5" x14ac:dyDescent="0.2">
      <c r="E926">
        <v>9999</v>
      </c>
    </row>
    <row r="927" spans="5:5" x14ac:dyDescent="0.2">
      <c r="E927">
        <v>9999</v>
      </c>
    </row>
    <row r="928" spans="5:5" x14ac:dyDescent="0.2">
      <c r="E928">
        <v>9999</v>
      </c>
    </row>
    <row r="929" spans="5:5" x14ac:dyDescent="0.2">
      <c r="E929">
        <v>9999</v>
      </c>
    </row>
    <row r="930" spans="5:5" x14ac:dyDescent="0.2">
      <c r="E930">
        <v>9999</v>
      </c>
    </row>
    <row r="931" spans="5:5" x14ac:dyDescent="0.2">
      <c r="E931">
        <v>9999</v>
      </c>
    </row>
    <row r="932" spans="5:5" x14ac:dyDescent="0.2">
      <c r="E932">
        <v>9999</v>
      </c>
    </row>
    <row r="933" spans="5:5" x14ac:dyDescent="0.2">
      <c r="E933">
        <v>9999</v>
      </c>
    </row>
    <row r="934" spans="5:5" x14ac:dyDescent="0.2">
      <c r="E934">
        <v>9999</v>
      </c>
    </row>
    <row r="935" spans="5:5" x14ac:dyDescent="0.2">
      <c r="E935">
        <v>9999</v>
      </c>
    </row>
    <row r="936" spans="5:5" x14ac:dyDescent="0.2">
      <c r="E936">
        <v>9999</v>
      </c>
    </row>
    <row r="937" spans="5:5" x14ac:dyDescent="0.2">
      <c r="E937">
        <v>9999</v>
      </c>
    </row>
    <row r="938" spans="5:5" x14ac:dyDescent="0.2">
      <c r="E938">
        <v>9999</v>
      </c>
    </row>
    <row r="939" spans="5:5" x14ac:dyDescent="0.2">
      <c r="E939">
        <v>9999</v>
      </c>
    </row>
    <row r="940" spans="5:5" x14ac:dyDescent="0.2">
      <c r="E940">
        <v>9999</v>
      </c>
    </row>
    <row r="941" spans="5:5" x14ac:dyDescent="0.2">
      <c r="E941">
        <v>9999</v>
      </c>
    </row>
    <row r="942" spans="5:5" x14ac:dyDescent="0.2">
      <c r="E942">
        <v>9999</v>
      </c>
    </row>
    <row r="943" spans="5:5" x14ac:dyDescent="0.2">
      <c r="E943">
        <v>9999</v>
      </c>
    </row>
    <row r="944" spans="5:5" x14ac:dyDescent="0.2">
      <c r="E944">
        <v>9999</v>
      </c>
    </row>
    <row r="945" spans="5:5" x14ac:dyDescent="0.2">
      <c r="E945">
        <v>9999</v>
      </c>
    </row>
    <row r="946" spans="5:5" x14ac:dyDescent="0.2">
      <c r="E946">
        <v>9999</v>
      </c>
    </row>
    <row r="947" spans="5:5" x14ac:dyDescent="0.2">
      <c r="E947">
        <v>9999</v>
      </c>
    </row>
    <row r="948" spans="5:5" x14ac:dyDescent="0.2">
      <c r="E948">
        <v>9999</v>
      </c>
    </row>
    <row r="949" spans="5:5" x14ac:dyDescent="0.2">
      <c r="E949">
        <v>9999</v>
      </c>
    </row>
    <row r="950" spans="5:5" x14ac:dyDescent="0.2">
      <c r="E950">
        <v>9999</v>
      </c>
    </row>
    <row r="951" spans="5:5" x14ac:dyDescent="0.2">
      <c r="E951">
        <v>9999</v>
      </c>
    </row>
    <row r="952" spans="5:5" x14ac:dyDescent="0.2">
      <c r="E952">
        <v>9999</v>
      </c>
    </row>
    <row r="953" spans="5:5" x14ac:dyDescent="0.2">
      <c r="E953">
        <v>9999</v>
      </c>
    </row>
    <row r="954" spans="5:5" x14ac:dyDescent="0.2">
      <c r="E954">
        <v>9999</v>
      </c>
    </row>
    <row r="955" spans="5:5" x14ac:dyDescent="0.2">
      <c r="E955">
        <v>9999</v>
      </c>
    </row>
    <row r="956" spans="5:5" x14ac:dyDescent="0.2">
      <c r="E956">
        <v>9999</v>
      </c>
    </row>
    <row r="957" spans="5:5" x14ac:dyDescent="0.2">
      <c r="E957">
        <v>9999</v>
      </c>
    </row>
    <row r="958" spans="5:5" x14ac:dyDescent="0.2">
      <c r="E958">
        <v>9999</v>
      </c>
    </row>
    <row r="959" spans="5:5" x14ac:dyDescent="0.2">
      <c r="E959">
        <v>9999</v>
      </c>
    </row>
    <row r="960" spans="5:5" x14ac:dyDescent="0.2">
      <c r="E960">
        <v>9999</v>
      </c>
    </row>
    <row r="961" spans="5:5" x14ac:dyDescent="0.2">
      <c r="E961">
        <v>9999</v>
      </c>
    </row>
    <row r="962" spans="5:5" x14ac:dyDescent="0.2">
      <c r="E962">
        <v>9999</v>
      </c>
    </row>
    <row r="963" spans="5:5" x14ac:dyDescent="0.2">
      <c r="E963">
        <v>9999</v>
      </c>
    </row>
    <row r="964" spans="5:5" x14ac:dyDescent="0.2">
      <c r="E964">
        <v>9999</v>
      </c>
    </row>
    <row r="965" spans="5:5" x14ac:dyDescent="0.2">
      <c r="E965">
        <v>9999</v>
      </c>
    </row>
    <row r="966" spans="5:5" x14ac:dyDescent="0.2">
      <c r="E966">
        <v>9999</v>
      </c>
    </row>
    <row r="967" spans="5:5" x14ac:dyDescent="0.2">
      <c r="E967">
        <v>9999</v>
      </c>
    </row>
    <row r="968" spans="5:5" x14ac:dyDescent="0.2">
      <c r="E968">
        <v>9999</v>
      </c>
    </row>
    <row r="969" spans="5:5" x14ac:dyDescent="0.2">
      <c r="E969">
        <v>9999</v>
      </c>
    </row>
    <row r="970" spans="5:5" x14ac:dyDescent="0.2">
      <c r="E970">
        <v>9999</v>
      </c>
    </row>
    <row r="971" spans="5:5" x14ac:dyDescent="0.2">
      <c r="E971">
        <v>9999</v>
      </c>
    </row>
    <row r="972" spans="5:5" x14ac:dyDescent="0.2">
      <c r="E972">
        <v>9999</v>
      </c>
    </row>
    <row r="973" spans="5:5" x14ac:dyDescent="0.2">
      <c r="E973">
        <v>9999</v>
      </c>
    </row>
    <row r="974" spans="5:5" x14ac:dyDescent="0.2">
      <c r="E974">
        <v>9999</v>
      </c>
    </row>
    <row r="975" spans="5:5" x14ac:dyDescent="0.2">
      <c r="E975">
        <v>9999</v>
      </c>
    </row>
    <row r="976" spans="5:5" x14ac:dyDescent="0.2">
      <c r="E976">
        <v>9999</v>
      </c>
    </row>
    <row r="977" spans="5:5" x14ac:dyDescent="0.2">
      <c r="E977">
        <v>9999</v>
      </c>
    </row>
    <row r="978" spans="5:5" x14ac:dyDescent="0.2">
      <c r="E978">
        <v>9999</v>
      </c>
    </row>
    <row r="979" spans="5:5" x14ac:dyDescent="0.2">
      <c r="E979">
        <v>9999</v>
      </c>
    </row>
    <row r="980" spans="5:5" x14ac:dyDescent="0.2">
      <c r="E980">
        <v>9999</v>
      </c>
    </row>
    <row r="981" spans="5:5" x14ac:dyDescent="0.2">
      <c r="E981">
        <v>9999</v>
      </c>
    </row>
    <row r="982" spans="5:5" x14ac:dyDescent="0.2">
      <c r="E982">
        <v>9999</v>
      </c>
    </row>
    <row r="983" spans="5:5" x14ac:dyDescent="0.2">
      <c r="E983">
        <v>9999</v>
      </c>
    </row>
    <row r="984" spans="5:5" x14ac:dyDescent="0.2">
      <c r="E984">
        <v>9999</v>
      </c>
    </row>
    <row r="985" spans="5:5" x14ac:dyDescent="0.2">
      <c r="E985">
        <v>9999</v>
      </c>
    </row>
    <row r="986" spans="5:5" x14ac:dyDescent="0.2">
      <c r="E986">
        <v>9999</v>
      </c>
    </row>
    <row r="987" spans="5:5" x14ac:dyDescent="0.2">
      <c r="E987">
        <v>9999</v>
      </c>
    </row>
    <row r="988" spans="5:5" x14ac:dyDescent="0.2">
      <c r="E988">
        <v>9999</v>
      </c>
    </row>
    <row r="989" spans="5:5" x14ac:dyDescent="0.2">
      <c r="E989">
        <v>9999</v>
      </c>
    </row>
    <row r="990" spans="5:5" x14ac:dyDescent="0.2">
      <c r="E990">
        <v>9999</v>
      </c>
    </row>
    <row r="991" spans="5:5" x14ac:dyDescent="0.2">
      <c r="E991">
        <v>9999</v>
      </c>
    </row>
    <row r="992" spans="5:5" x14ac:dyDescent="0.2">
      <c r="E992">
        <v>9999</v>
      </c>
    </row>
    <row r="993" spans="5:5" x14ac:dyDescent="0.2">
      <c r="E993">
        <v>9999</v>
      </c>
    </row>
    <row r="994" spans="5:5" x14ac:dyDescent="0.2">
      <c r="E994">
        <v>9999</v>
      </c>
    </row>
    <row r="995" spans="5:5" x14ac:dyDescent="0.2">
      <c r="E995">
        <v>9999</v>
      </c>
    </row>
    <row r="996" spans="5:5" x14ac:dyDescent="0.2">
      <c r="E996">
        <v>9999</v>
      </c>
    </row>
    <row r="997" spans="5:5" x14ac:dyDescent="0.2">
      <c r="E997">
        <v>9999</v>
      </c>
    </row>
    <row r="998" spans="5:5" x14ac:dyDescent="0.2">
      <c r="E998">
        <v>9999</v>
      </c>
    </row>
    <row r="999" spans="5:5" x14ac:dyDescent="0.2">
      <c r="E999">
        <v>9999</v>
      </c>
    </row>
    <row r="1000" spans="5:5" x14ac:dyDescent="0.2">
      <c r="E1000">
        <v>9999</v>
      </c>
    </row>
    <row r="1001" spans="5:5" x14ac:dyDescent="0.2">
      <c r="E1001">
        <v>9999</v>
      </c>
    </row>
    <row r="1002" spans="5:5" x14ac:dyDescent="0.2">
      <c r="E1002">
        <v>9999</v>
      </c>
    </row>
    <row r="1003" spans="5:5" x14ac:dyDescent="0.2">
      <c r="E1003">
        <v>9999</v>
      </c>
    </row>
    <row r="1004" spans="5:5" x14ac:dyDescent="0.2">
      <c r="E1004">
        <v>9999</v>
      </c>
    </row>
    <row r="1005" spans="5:5" x14ac:dyDescent="0.2">
      <c r="E1005">
        <v>9999</v>
      </c>
    </row>
    <row r="1006" spans="5:5" x14ac:dyDescent="0.2">
      <c r="E1006">
        <v>9999</v>
      </c>
    </row>
    <row r="1007" spans="5:5" x14ac:dyDescent="0.2">
      <c r="E1007">
        <v>9999</v>
      </c>
    </row>
    <row r="1008" spans="5:5" x14ac:dyDescent="0.2">
      <c r="E1008">
        <v>9999</v>
      </c>
    </row>
    <row r="1009" spans="5:5" x14ac:dyDescent="0.2">
      <c r="E1009">
        <v>9999</v>
      </c>
    </row>
    <row r="1010" spans="5:5" x14ac:dyDescent="0.2">
      <c r="E1010">
        <v>9999</v>
      </c>
    </row>
    <row r="1011" spans="5:5" x14ac:dyDescent="0.2">
      <c r="E1011">
        <v>9999</v>
      </c>
    </row>
    <row r="1012" spans="5:5" x14ac:dyDescent="0.2">
      <c r="E1012">
        <v>9999</v>
      </c>
    </row>
    <row r="1013" spans="5:5" x14ac:dyDescent="0.2">
      <c r="E1013">
        <v>9999</v>
      </c>
    </row>
    <row r="1014" spans="5:5" x14ac:dyDescent="0.2">
      <c r="E1014">
        <v>9999</v>
      </c>
    </row>
    <row r="1015" spans="5:5" x14ac:dyDescent="0.2">
      <c r="E1015">
        <v>9999</v>
      </c>
    </row>
    <row r="1016" spans="5:5" x14ac:dyDescent="0.2">
      <c r="E1016">
        <v>9999</v>
      </c>
    </row>
    <row r="1017" spans="5:5" x14ac:dyDescent="0.2">
      <c r="E1017">
        <v>9999</v>
      </c>
    </row>
    <row r="1018" spans="5:5" x14ac:dyDescent="0.2">
      <c r="E1018">
        <v>9999</v>
      </c>
    </row>
    <row r="1019" spans="5:5" x14ac:dyDescent="0.2">
      <c r="E1019">
        <v>9999</v>
      </c>
    </row>
    <row r="1020" spans="5:5" x14ac:dyDescent="0.2">
      <c r="E1020">
        <v>9999</v>
      </c>
    </row>
    <row r="1021" spans="5:5" x14ac:dyDescent="0.2">
      <c r="E1021">
        <v>9999</v>
      </c>
    </row>
    <row r="1022" spans="5:5" x14ac:dyDescent="0.2">
      <c r="E1022">
        <v>9999</v>
      </c>
    </row>
    <row r="1023" spans="5:5" x14ac:dyDescent="0.2">
      <c r="E1023">
        <v>9999</v>
      </c>
    </row>
    <row r="1024" spans="5:5" x14ac:dyDescent="0.2">
      <c r="E1024">
        <v>9999</v>
      </c>
    </row>
    <row r="1025" spans="5:5" x14ac:dyDescent="0.2">
      <c r="E1025">
        <v>9999</v>
      </c>
    </row>
    <row r="1026" spans="5:5" x14ac:dyDescent="0.2">
      <c r="E1026">
        <v>9999</v>
      </c>
    </row>
    <row r="1027" spans="5:5" x14ac:dyDescent="0.2">
      <c r="E1027">
        <v>9999</v>
      </c>
    </row>
    <row r="1028" spans="5:5" x14ac:dyDescent="0.2">
      <c r="E1028">
        <v>9999</v>
      </c>
    </row>
    <row r="1029" spans="5:5" x14ac:dyDescent="0.2">
      <c r="E1029">
        <v>9999</v>
      </c>
    </row>
    <row r="1030" spans="5:5" x14ac:dyDescent="0.2">
      <c r="E1030">
        <v>9999</v>
      </c>
    </row>
    <row r="1031" spans="5:5" x14ac:dyDescent="0.2">
      <c r="E1031">
        <v>9999</v>
      </c>
    </row>
    <row r="1032" spans="5:5" x14ac:dyDescent="0.2">
      <c r="E1032">
        <v>9999</v>
      </c>
    </row>
    <row r="1033" spans="5:5" x14ac:dyDescent="0.2">
      <c r="E1033">
        <v>9999</v>
      </c>
    </row>
    <row r="1034" spans="5:5" x14ac:dyDescent="0.2">
      <c r="E1034">
        <v>9999</v>
      </c>
    </row>
    <row r="1035" spans="5:5" x14ac:dyDescent="0.2">
      <c r="E1035">
        <v>9999</v>
      </c>
    </row>
    <row r="1036" spans="5:5" x14ac:dyDescent="0.2">
      <c r="E1036">
        <v>9999</v>
      </c>
    </row>
    <row r="1037" spans="5:5" x14ac:dyDescent="0.2">
      <c r="E1037">
        <v>9999</v>
      </c>
    </row>
    <row r="1038" spans="5:5" x14ac:dyDescent="0.2">
      <c r="E1038">
        <v>9999</v>
      </c>
    </row>
    <row r="1039" spans="5:5" x14ac:dyDescent="0.2">
      <c r="E1039">
        <v>9999</v>
      </c>
    </row>
    <row r="1040" spans="5:5" x14ac:dyDescent="0.2">
      <c r="E1040">
        <v>9999</v>
      </c>
    </row>
    <row r="1041" spans="5:5" x14ac:dyDescent="0.2">
      <c r="E1041">
        <v>9999</v>
      </c>
    </row>
    <row r="1042" spans="5:5" x14ac:dyDescent="0.2">
      <c r="E1042">
        <v>9999</v>
      </c>
    </row>
    <row r="1043" spans="5:5" x14ac:dyDescent="0.2">
      <c r="E1043">
        <v>9999</v>
      </c>
    </row>
    <row r="1044" spans="5:5" x14ac:dyDescent="0.2">
      <c r="E1044">
        <v>9999</v>
      </c>
    </row>
    <row r="1045" spans="5:5" x14ac:dyDescent="0.2">
      <c r="E1045">
        <v>9999</v>
      </c>
    </row>
    <row r="1046" spans="5:5" x14ac:dyDescent="0.2">
      <c r="E1046">
        <v>9999</v>
      </c>
    </row>
    <row r="1047" spans="5:5" x14ac:dyDescent="0.2">
      <c r="E1047">
        <v>9999</v>
      </c>
    </row>
    <row r="1048" spans="5:5" x14ac:dyDescent="0.2">
      <c r="E1048">
        <v>9999</v>
      </c>
    </row>
    <row r="1049" spans="5:5" x14ac:dyDescent="0.2">
      <c r="E1049">
        <v>9999</v>
      </c>
    </row>
    <row r="1050" spans="5:5" x14ac:dyDescent="0.2">
      <c r="E1050">
        <v>9999</v>
      </c>
    </row>
    <row r="1051" spans="5:5" x14ac:dyDescent="0.2">
      <c r="E1051">
        <v>9999</v>
      </c>
    </row>
    <row r="1052" spans="5:5" x14ac:dyDescent="0.2">
      <c r="E1052">
        <v>9999</v>
      </c>
    </row>
    <row r="1053" spans="5:5" x14ac:dyDescent="0.2">
      <c r="E1053">
        <v>9999</v>
      </c>
    </row>
    <row r="1054" spans="5:5" x14ac:dyDescent="0.2">
      <c r="E1054">
        <v>9999</v>
      </c>
    </row>
    <row r="1055" spans="5:5" x14ac:dyDescent="0.2">
      <c r="E1055">
        <v>9999</v>
      </c>
    </row>
    <row r="1056" spans="5:5" x14ac:dyDescent="0.2">
      <c r="E1056">
        <v>9999</v>
      </c>
    </row>
    <row r="1057" spans="5:5" x14ac:dyDescent="0.2">
      <c r="E1057">
        <v>9999</v>
      </c>
    </row>
    <row r="1058" spans="5:5" x14ac:dyDescent="0.2">
      <c r="E1058">
        <v>9999</v>
      </c>
    </row>
    <row r="1059" spans="5:5" x14ac:dyDescent="0.2">
      <c r="E1059">
        <v>9999</v>
      </c>
    </row>
    <row r="1060" spans="5:5" x14ac:dyDescent="0.2">
      <c r="E1060">
        <v>9999</v>
      </c>
    </row>
    <row r="1061" spans="5:5" x14ac:dyDescent="0.2">
      <c r="E1061">
        <v>9999</v>
      </c>
    </row>
    <row r="1062" spans="5:5" x14ac:dyDescent="0.2">
      <c r="E1062">
        <v>9999</v>
      </c>
    </row>
    <row r="1063" spans="5:5" x14ac:dyDescent="0.2">
      <c r="E1063">
        <v>9999</v>
      </c>
    </row>
    <row r="1064" spans="5:5" x14ac:dyDescent="0.2">
      <c r="E1064">
        <v>9999</v>
      </c>
    </row>
    <row r="1065" spans="5:5" x14ac:dyDescent="0.2">
      <c r="E1065">
        <v>9999</v>
      </c>
    </row>
    <row r="1066" spans="5:5" x14ac:dyDescent="0.2">
      <c r="E1066">
        <v>9999</v>
      </c>
    </row>
    <row r="1067" spans="5:5" x14ac:dyDescent="0.2">
      <c r="E1067">
        <v>9999</v>
      </c>
    </row>
    <row r="1068" spans="5:5" x14ac:dyDescent="0.2">
      <c r="E1068">
        <v>9999</v>
      </c>
    </row>
    <row r="1069" spans="5:5" x14ac:dyDescent="0.2">
      <c r="E1069">
        <v>9999</v>
      </c>
    </row>
    <row r="1070" spans="5:5" x14ac:dyDescent="0.2">
      <c r="E1070">
        <v>9999</v>
      </c>
    </row>
    <row r="1071" spans="5:5" x14ac:dyDescent="0.2">
      <c r="E1071">
        <v>9999</v>
      </c>
    </row>
    <row r="1072" spans="5:5" x14ac:dyDescent="0.2">
      <c r="E1072">
        <v>9999</v>
      </c>
    </row>
    <row r="1073" spans="5:5" x14ac:dyDescent="0.2">
      <c r="E1073">
        <v>9999</v>
      </c>
    </row>
    <row r="1074" spans="5:5" x14ac:dyDescent="0.2">
      <c r="E1074">
        <v>9999</v>
      </c>
    </row>
    <row r="1075" spans="5:5" x14ac:dyDescent="0.2">
      <c r="E1075">
        <v>9999</v>
      </c>
    </row>
    <row r="1076" spans="5:5" x14ac:dyDescent="0.2">
      <c r="E1076">
        <v>9999</v>
      </c>
    </row>
    <row r="1077" spans="5:5" x14ac:dyDescent="0.2">
      <c r="E1077">
        <v>9999</v>
      </c>
    </row>
    <row r="1078" spans="5:5" x14ac:dyDescent="0.2">
      <c r="E1078">
        <v>9999</v>
      </c>
    </row>
    <row r="1079" spans="5:5" x14ac:dyDescent="0.2">
      <c r="E1079">
        <v>9999</v>
      </c>
    </row>
    <row r="1080" spans="5:5" x14ac:dyDescent="0.2">
      <c r="E1080">
        <v>9999</v>
      </c>
    </row>
    <row r="1081" spans="5:5" x14ac:dyDescent="0.2">
      <c r="E1081">
        <v>9999</v>
      </c>
    </row>
    <row r="1082" spans="5:5" x14ac:dyDescent="0.2">
      <c r="E1082">
        <v>9999</v>
      </c>
    </row>
    <row r="1083" spans="5:5" x14ac:dyDescent="0.2">
      <c r="E1083">
        <v>9999</v>
      </c>
    </row>
    <row r="1084" spans="5:5" x14ac:dyDescent="0.2">
      <c r="E1084">
        <v>9999</v>
      </c>
    </row>
    <row r="1085" spans="5:5" x14ac:dyDescent="0.2">
      <c r="E1085">
        <v>9999</v>
      </c>
    </row>
    <row r="1086" spans="5:5" x14ac:dyDescent="0.2">
      <c r="E1086">
        <v>9999</v>
      </c>
    </row>
    <row r="1087" spans="5:5" x14ac:dyDescent="0.2">
      <c r="E1087">
        <v>9999</v>
      </c>
    </row>
    <row r="1088" spans="5:5" x14ac:dyDescent="0.2">
      <c r="E1088">
        <v>9999</v>
      </c>
    </row>
    <row r="1089" spans="5:5" x14ac:dyDescent="0.2">
      <c r="E1089">
        <v>9999</v>
      </c>
    </row>
    <row r="1090" spans="5:5" x14ac:dyDescent="0.2">
      <c r="E1090">
        <v>9999</v>
      </c>
    </row>
    <row r="1091" spans="5:5" x14ac:dyDescent="0.2">
      <c r="E1091">
        <v>9999</v>
      </c>
    </row>
    <row r="1092" spans="5:5" x14ac:dyDescent="0.2">
      <c r="E1092">
        <v>9999</v>
      </c>
    </row>
    <row r="1093" spans="5:5" x14ac:dyDescent="0.2">
      <c r="E1093">
        <v>9999</v>
      </c>
    </row>
    <row r="1094" spans="5:5" x14ac:dyDescent="0.2">
      <c r="E1094">
        <v>9999</v>
      </c>
    </row>
    <row r="1095" spans="5:5" x14ac:dyDescent="0.2">
      <c r="E1095">
        <v>9999</v>
      </c>
    </row>
    <row r="1096" spans="5:5" x14ac:dyDescent="0.2">
      <c r="E1096">
        <v>9999</v>
      </c>
    </row>
    <row r="1097" spans="5:5" x14ac:dyDescent="0.2">
      <c r="E1097">
        <v>9999</v>
      </c>
    </row>
    <row r="1098" spans="5:5" x14ac:dyDescent="0.2">
      <c r="E1098">
        <v>9999</v>
      </c>
    </row>
    <row r="1099" spans="5:5" x14ac:dyDescent="0.2">
      <c r="E1099">
        <v>9999</v>
      </c>
    </row>
    <row r="1100" spans="5:5" x14ac:dyDescent="0.2">
      <c r="E1100">
        <v>9999</v>
      </c>
    </row>
    <row r="1101" spans="5:5" x14ac:dyDescent="0.2">
      <c r="E1101">
        <v>9999</v>
      </c>
    </row>
    <row r="1102" spans="5:5" x14ac:dyDescent="0.2">
      <c r="E1102">
        <v>9999</v>
      </c>
    </row>
    <row r="1103" spans="5:5" x14ac:dyDescent="0.2">
      <c r="E1103">
        <v>9999</v>
      </c>
    </row>
    <row r="1104" spans="5:5" x14ac:dyDescent="0.2">
      <c r="E1104">
        <v>9999</v>
      </c>
    </row>
    <row r="1105" spans="5:5" x14ac:dyDescent="0.2">
      <c r="E1105">
        <v>9999</v>
      </c>
    </row>
    <row r="1106" spans="5:5" x14ac:dyDescent="0.2">
      <c r="E1106">
        <v>9999</v>
      </c>
    </row>
    <row r="1107" spans="5:5" x14ac:dyDescent="0.2">
      <c r="E1107">
        <v>9999</v>
      </c>
    </row>
    <row r="1108" spans="5:5" x14ac:dyDescent="0.2">
      <c r="E1108">
        <v>9999</v>
      </c>
    </row>
    <row r="1109" spans="5:5" x14ac:dyDescent="0.2">
      <c r="E1109">
        <v>9999</v>
      </c>
    </row>
    <row r="1110" spans="5:5" x14ac:dyDescent="0.2">
      <c r="E1110">
        <v>9999</v>
      </c>
    </row>
    <row r="1111" spans="5:5" x14ac:dyDescent="0.2">
      <c r="E1111">
        <v>9999</v>
      </c>
    </row>
    <row r="1112" spans="5:5" x14ac:dyDescent="0.2">
      <c r="E1112">
        <v>9999</v>
      </c>
    </row>
    <row r="1113" spans="5:5" x14ac:dyDescent="0.2">
      <c r="E1113">
        <v>9999</v>
      </c>
    </row>
    <row r="1114" spans="5:5" x14ac:dyDescent="0.2">
      <c r="E1114">
        <v>9999</v>
      </c>
    </row>
    <row r="1115" spans="5:5" x14ac:dyDescent="0.2">
      <c r="E1115">
        <v>9999</v>
      </c>
    </row>
    <row r="1116" spans="5:5" x14ac:dyDescent="0.2">
      <c r="E1116">
        <v>9999</v>
      </c>
    </row>
    <row r="1117" spans="5:5" x14ac:dyDescent="0.2">
      <c r="E1117">
        <v>9999</v>
      </c>
    </row>
    <row r="1118" spans="5:5" x14ac:dyDescent="0.2">
      <c r="E1118">
        <v>9999</v>
      </c>
    </row>
    <row r="1119" spans="5:5" x14ac:dyDescent="0.2">
      <c r="E1119">
        <v>9999</v>
      </c>
    </row>
    <row r="1120" spans="5:5" x14ac:dyDescent="0.2">
      <c r="E1120">
        <v>9999</v>
      </c>
    </row>
    <row r="1121" spans="5:5" x14ac:dyDescent="0.2">
      <c r="E1121">
        <v>9999</v>
      </c>
    </row>
    <row r="1122" spans="5:5" x14ac:dyDescent="0.2">
      <c r="E1122">
        <v>9999</v>
      </c>
    </row>
    <row r="1123" spans="5:5" x14ac:dyDescent="0.2">
      <c r="E1123">
        <v>9999</v>
      </c>
    </row>
    <row r="1124" spans="5:5" x14ac:dyDescent="0.2">
      <c r="E1124">
        <v>9999</v>
      </c>
    </row>
    <row r="1125" spans="5:5" x14ac:dyDescent="0.2">
      <c r="E1125">
        <v>9999</v>
      </c>
    </row>
    <row r="1126" spans="5:5" x14ac:dyDescent="0.2">
      <c r="E1126">
        <v>9999</v>
      </c>
    </row>
    <row r="1127" spans="5:5" x14ac:dyDescent="0.2">
      <c r="E1127">
        <v>9999</v>
      </c>
    </row>
    <row r="1128" spans="5:5" x14ac:dyDescent="0.2">
      <c r="E1128">
        <v>9999</v>
      </c>
    </row>
    <row r="1129" spans="5:5" x14ac:dyDescent="0.2">
      <c r="E1129">
        <v>9999</v>
      </c>
    </row>
    <row r="1130" spans="5:5" x14ac:dyDescent="0.2">
      <c r="E1130">
        <v>9999</v>
      </c>
    </row>
    <row r="1131" spans="5:5" x14ac:dyDescent="0.2">
      <c r="E1131">
        <v>9999</v>
      </c>
    </row>
    <row r="1132" spans="5:5" x14ac:dyDescent="0.2">
      <c r="E1132">
        <v>9999</v>
      </c>
    </row>
    <row r="1133" spans="5:5" x14ac:dyDescent="0.2">
      <c r="E1133">
        <v>9999</v>
      </c>
    </row>
    <row r="1134" spans="5:5" x14ac:dyDescent="0.2">
      <c r="E1134">
        <v>9999</v>
      </c>
    </row>
    <row r="1135" spans="5:5" x14ac:dyDescent="0.2">
      <c r="E1135">
        <v>9999</v>
      </c>
    </row>
    <row r="1136" spans="5:5" x14ac:dyDescent="0.2">
      <c r="E1136">
        <v>9999</v>
      </c>
    </row>
    <row r="1137" spans="5:5" x14ac:dyDescent="0.2">
      <c r="E1137">
        <v>9999</v>
      </c>
    </row>
    <row r="1138" spans="5:5" x14ac:dyDescent="0.2">
      <c r="E1138">
        <v>9999</v>
      </c>
    </row>
    <row r="1139" spans="5:5" x14ac:dyDescent="0.2">
      <c r="E1139">
        <v>9999</v>
      </c>
    </row>
    <row r="1140" spans="5:5" x14ac:dyDescent="0.2">
      <c r="E1140">
        <v>9999</v>
      </c>
    </row>
    <row r="1141" spans="5:5" x14ac:dyDescent="0.2">
      <c r="E1141">
        <v>9999</v>
      </c>
    </row>
    <row r="1142" spans="5:5" x14ac:dyDescent="0.2">
      <c r="E1142">
        <v>9999</v>
      </c>
    </row>
    <row r="1143" spans="5:5" x14ac:dyDescent="0.2">
      <c r="E1143">
        <v>9999</v>
      </c>
    </row>
    <row r="1144" spans="5:5" x14ac:dyDescent="0.2">
      <c r="E1144">
        <v>9999</v>
      </c>
    </row>
    <row r="1145" spans="5:5" x14ac:dyDescent="0.2">
      <c r="E1145">
        <v>9999</v>
      </c>
    </row>
    <row r="1146" spans="5:5" x14ac:dyDescent="0.2">
      <c r="E1146">
        <v>9999</v>
      </c>
    </row>
    <row r="1147" spans="5:5" x14ac:dyDescent="0.2">
      <c r="E1147">
        <v>9999</v>
      </c>
    </row>
    <row r="1148" spans="5:5" x14ac:dyDescent="0.2">
      <c r="E1148">
        <v>9999</v>
      </c>
    </row>
    <row r="1149" spans="5:5" x14ac:dyDescent="0.2">
      <c r="E1149">
        <v>9999</v>
      </c>
    </row>
    <row r="1150" spans="5:5" x14ac:dyDescent="0.2">
      <c r="E1150">
        <v>9999</v>
      </c>
    </row>
    <row r="1151" spans="5:5" x14ac:dyDescent="0.2">
      <c r="E1151">
        <v>9999</v>
      </c>
    </row>
    <row r="1152" spans="5:5" x14ac:dyDescent="0.2">
      <c r="E1152">
        <v>9999</v>
      </c>
    </row>
    <row r="1153" spans="5:5" x14ac:dyDescent="0.2">
      <c r="E1153">
        <v>9999</v>
      </c>
    </row>
    <row r="1154" spans="5:5" x14ac:dyDescent="0.2">
      <c r="E1154">
        <v>9999</v>
      </c>
    </row>
    <row r="1155" spans="5:5" x14ac:dyDescent="0.2">
      <c r="E1155">
        <v>9999</v>
      </c>
    </row>
    <row r="1156" spans="5:5" x14ac:dyDescent="0.2">
      <c r="E1156">
        <v>9999</v>
      </c>
    </row>
    <row r="1157" spans="5:5" x14ac:dyDescent="0.2">
      <c r="E1157">
        <v>9999</v>
      </c>
    </row>
    <row r="1158" spans="5:5" x14ac:dyDescent="0.2">
      <c r="E1158">
        <v>9999</v>
      </c>
    </row>
    <row r="1159" spans="5:5" x14ac:dyDescent="0.2">
      <c r="E1159">
        <v>9999</v>
      </c>
    </row>
    <row r="1160" spans="5:5" x14ac:dyDescent="0.2">
      <c r="E1160">
        <v>9999</v>
      </c>
    </row>
    <row r="1161" spans="5:5" x14ac:dyDescent="0.2">
      <c r="E1161">
        <v>9999</v>
      </c>
    </row>
    <row r="1162" spans="5:5" x14ac:dyDescent="0.2">
      <c r="E1162">
        <v>9999</v>
      </c>
    </row>
    <row r="1163" spans="5:5" x14ac:dyDescent="0.2">
      <c r="E1163">
        <v>9999</v>
      </c>
    </row>
    <row r="1164" spans="5:5" x14ac:dyDescent="0.2">
      <c r="E1164">
        <v>9999</v>
      </c>
    </row>
    <row r="1165" spans="5:5" x14ac:dyDescent="0.2">
      <c r="E1165">
        <v>9999</v>
      </c>
    </row>
    <row r="1166" spans="5:5" x14ac:dyDescent="0.2">
      <c r="E1166">
        <v>9999</v>
      </c>
    </row>
    <row r="1167" spans="5:5" x14ac:dyDescent="0.2">
      <c r="E1167">
        <v>9999</v>
      </c>
    </row>
    <row r="1168" spans="5:5" x14ac:dyDescent="0.2">
      <c r="E1168">
        <v>9999</v>
      </c>
    </row>
    <row r="1169" spans="5:5" x14ac:dyDescent="0.2">
      <c r="E1169">
        <v>9999</v>
      </c>
    </row>
    <row r="1170" spans="5:5" x14ac:dyDescent="0.2">
      <c r="E1170">
        <v>9999</v>
      </c>
    </row>
    <row r="1171" spans="5:5" x14ac:dyDescent="0.2">
      <c r="E1171">
        <v>9999</v>
      </c>
    </row>
    <row r="1172" spans="5:5" x14ac:dyDescent="0.2">
      <c r="E1172">
        <v>9999</v>
      </c>
    </row>
    <row r="1173" spans="5:5" x14ac:dyDescent="0.2">
      <c r="E1173">
        <v>9999</v>
      </c>
    </row>
    <row r="1174" spans="5:5" x14ac:dyDescent="0.2">
      <c r="E1174">
        <v>9999</v>
      </c>
    </row>
    <row r="1175" spans="5:5" x14ac:dyDescent="0.2">
      <c r="E1175">
        <v>9999</v>
      </c>
    </row>
    <row r="1176" spans="5:5" x14ac:dyDescent="0.2">
      <c r="E1176">
        <v>9999</v>
      </c>
    </row>
    <row r="1177" spans="5:5" x14ac:dyDescent="0.2">
      <c r="E1177">
        <v>9999</v>
      </c>
    </row>
    <row r="1178" spans="5:5" x14ac:dyDescent="0.2">
      <c r="E1178">
        <v>9999</v>
      </c>
    </row>
    <row r="1179" spans="5:5" x14ac:dyDescent="0.2">
      <c r="E1179">
        <v>9999</v>
      </c>
    </row>
    <row r="1180" spans="5:5" x14ac:dyDescent="0.2">
      <c r="E1180">
        <v>9999</v>
      </c>
    </row>
    <row r="1181" spans="5:5" x14ac:dyDescent="0.2">
      <c r="E1181">
        <v>9999</v>
      </c>
    </row>
    <row r="1182" spans="5:5" x14ac:dyDescent="0.2">
      <c r="E1182">
        <v>9999</v>
      </c>
    </row>
    <row r="1183" spans="5:5" x14ac:dyDescent="0.2">
      <c r="E1183">
        <v>9999</v>
      </c>
    </row>
    <row r="1184" spans="5:5" x14ac:dyDescent="0.2">
      <c r="E1184">
        <v>9999</v>
      </c>
    </row>
    <row r="1185" spans="5:5" x14ac:dyDescent="0.2">
      <c r="E1185">
        <v>9999</v>
      </c>
    </row>
    <row r="1186" spans="5:5" x14ac:dyDescent="0.2">
      <c r="E1186">
        <v>9999</v>
      </c>
    </row>
    <row r="1187" spans="5:5" x14ac:dyDescent="0.2">
      <c r="E1187">
        <v>9999</v>
      </c>
    </row>
    <row r="1188" spans="5:5" x14ac:dyDescent="0.2">
      <c r="E1188">
        <v>9999</v>
      </c>
    </row>
    <row r="1189" spans="5:5" x14ac:dyDescent="0.2">
      <c r="E1189">
        <v>9999</v>
      </c>
    </row>
    <row r="1190" spans="5:5" x14ac:dyDescent="0.2">
      <c r="E1190">
        <v>9999</v>
      </c>
    </row>
    <row r="1191" spans="5:5" x14ac:dyDescent="0.2">
      <c r="E1191">
        <v>9999</v>
      </c>
    </row>
    <row r="1192" spans="5:5" x14ac:dyDescent="0.2">
      <c r="E1192">
        <v>9999</v>
      </c>
    </row>
    <row r="1193" spans="5:5" x14ac:dyDescent="0.2">
      <c r="E1193">
        <v>9999</v>
      </c>
    </row>
    <row r="1194" spans="5:5" x14ac:dyDescent="0.2">
      <c r="E1194">
        <v>9999</v>
      </c>
    </row>
    <row r="1195" spans="5:5" x14ac:dyDescent="0.2">
      <c r="E1195">
        <v>9999</v>
      </c>
    </row>
    <row r="1196" spans="5:5" x14ac:dyDescent="0.2">
      <c r="E1196">
        <v>9999</v>
      </c>
    </row>
    <row r="1197" spans="5:5" x14ac:dyDescent="0.2">
      <c r="E1197">
        <v>9999</v>
      </c>
    </row>
    <row r="1198" spans="5:5" x14ac:dyDescent="0.2">
      <c r="E1198">
        <v>9999</v>
      </c>
    </row>
    <row r="1199" spans="5:5" x14ac:dyDescent="0.2">
      <c r="E1199">
        <v>9999</v>
      </c>
    </row>
    <row r="1200" spans="5:5" x14ac:dyDescent="0.2">
      <c r="E1200">
        <v>9999</v>
      </c>
    </row>
    <row r="1201" spans="5:5" x14ac:dyDescent="0.2">
      <c r="E1201">
        <v>9999</v>
      </c>
    </row>
    <row r="1202" spans="5:5" x14ac:dyDescent="0.2">
      <c r="E1202">
        <v>9999</v>
      </c>
    </row>
    <row r="1203" spans="5:5" x14ac:dyDescent="0.2">
      <c r="E1203">
        <v>9999</v>
      </c>
    </row>
    <row r="1204" spans="5:5" x14ac:dyDescent="0.2">
      <c r="E1204">
        <v>9999</v>
      </c>
    </row>
    <row r="1205" spans="5:5" x14ac:dyDescent="0.2">
      <c r="E1205">
        <v>9999</v>
      </c>
    </row>
    <row r="1206" spans="5:5" x14ac:dyDescent="0.2">
      <c r="E1206">
        <v>9999</v>
      </c>
    </row>
    <row r="1207" spans="5:5" x14ac:dyDescent="0.2">
      <c r="E1207">
        <v>9999</v>
      </c>
    </row>
    <row r="1208" spans="5:5" x14ac:dyDescent="0.2">
      <c r="E1208">
        <v>9999</v>
      </c>
    </row>
    <row r="1209" spans="5:5" x14ac:dyDescent="0.2">
      <c r="E1209">
        <v>9999</v>
      </c>
    </row>
    <row r="1210" spans="5:5" x14ac:dyDescent="0.2">
      <c r="E1210">
        <v>9999</v>
      </c>
    </row>
    <row r="1211" spans="5:5" x14ac:dyDescent="0.2">
      <c r="E1211">
        <v>9999</v>
      </c>
    </row>
    <row r="1212" spans="5:5" x14ac:dyDescent="0.2">
      <c r="E1212">
        <v>9999</v>
      </c>
    </row>
    <row r="1213" spans="5:5" x14ac:dyDescent="0.2">
      <c r="E1213">
        <v>9999</v>
      </c>
    </row>
    <row r="1214" spans="5:5" x14ac:dyDescent="0.2">
      <c r="E1214">
        <v>9999</v>
      </c>
    </row>
    <row r="1215" spans="5:5" x14ac:dyDescent="0.2">
      <c r="E1215">
        <v>9999</v>
      </c>
    </row>
    <row r="1216" spans="5:5" x14ac:dyDescent="0.2">
      <c r="E1216">
        <v>9999</v>
      </c>
    </row>
    <row r="1217" spans="5:5" x14ac:dyDescent="0.2">
      <c r="E1217">
        <v>9999</v>
      </c>
    </row>
    <row r="1218" spans="5:5" x14ac:dyDescent="0.2">
      <c r="E1218">
        <v>9999</v>
      </c>
    </row>
    <row r="1219" spans="5:5" x14ac:dyDescent="0.2">
      <c r="E1219">
        <v>9999</v>
      </c>
    </row>
    <row r="1220" spans="5:5" x14ac:dyDescent="0.2">
      <c r="E1220">
        <v>9999</v>
      </c>
    </row>
    <row r="1221" spans="5:5" x14ac:dyDescent="0.2">
      <c r="E1221">
        <v>9999</v>
      </c>
    </row>
    <row r="1222" spans="5:5" x14ac:dyDescent="0.2">
      <c r="E1222">
        <v>9999</v>
      </c>
    </row>
    <row r="1223" spans="5:5" x14ac:dyDescent="0.2">
      <c r="E1223">
        <v>9999</v>
      </c>
    </row>
    <row r="1224" spans="5:5" x14ac:dyDescent="0.2">
      <c r="E1224">
        <v>9999</v>
      </c>
    </row>
    <row r="1225" spans="5:5" x14ac:dyDescent="0.2">
      <c r="E1225">
        <v>9999</v>
      </c>
    </row>
    <row r="1226" spans="5:5" x14ac:dyDescent="0.2">
      <c r="E1226">
        <v>9999</v>
      </c>
    </row>
    <row r="1227" spans="5:5" x14ac:dyDescent="0.2">
      <c r="E1227">
        <v>9999</v>
      </c>
    </row>
    <row r="1228" spans="5:5" x14ac:dyDescent="0.2">
      <c r="E1228">
        <v>9999</v>
      </c>
    </row>
    <row r="1229" spans="5:5" x14ac:dyDescent="0.2">
      <c r="E1229">
        <v>9999</v>
      </c>
    </row>
    <row r="1230" spans="5:5" x14ac:dyDescent="0.2">
      <c r="E1230">
        <v>9999</v>
      </c>
    </row>
    <row r="1231" spans="5:5" x14ac:dyDescent="0.2">
      <c r="E1231">
        <v>9999</v>
      </c>
    </row>
    <row r="1232" spans="5:5" x14ac:dyDescent="0.2">
      <c r="E1232">
        <v>9999</v>
      </c>
    </row>
    <row r="1233" spans="5:5" x14ac:dyDescent="0.2">
      <c r="E1233">
        <v>9999</v>
      </c>
    </row>
    <row r="1234" spans="5:5" x14ac:dyDescent="0.2">
      <c r="E1234">
        <v>9999</v>
      </c>
    </row>
    <row r="1235" spans="5:5" x14ac:dyDescent="0.2">
      <c r="E1235">
        <v>9999</v>
      </c>
    </row>
    <row r="1236" spans="5:5" x14ac:dyDescent="0.2">
      <c r="E1236">
        <v>9999</v>
      </c>
    </row>
    <row r="1237" spans="5:5" x14ac:dyDescent="0.2">
      <c r="E1237">
        <v>9999</v>
      </c>
    </row>
    <row r="1238" spans="5:5" x14ac:dyDescent="0.2">
      <c r="E1238">
        <v>9999</v>
      </c>
    </row>
    <row r="1239" spans="5:5" x14ac:dyDescent="0.2">
      <c r="E1239">
        <v>9999</v>
      </c>
    </row>
    <row r="1240" spans="5:5" x14ac:dyDescent="0.2">
      <c r="E1240">
        <v>9999</v>
      </c>
    </row>
    <row r="1241" spans="5:5" x14ac:dyDescent="0.2">
      <c r="E1241">
        <v>9999</v>
      </c>
    </row>
    <row r="1242" spans="5:5" x14ac:dyDescent="0.2">
      <c r="E1242">
        <v>9999</v>
      </c>
    </row>
    <row r="1243" spans="5:5" x14ac:dyDescent="0.2">
      <c r="E1243">
        <v>9999</v>
      </c>
    </row>
    <row r="1244" spans="5:5" x14ac:dyDescent="0.2">
      <c r="E1244">
        <v>9999</v>
      </c>
    </row>
    <row r="1245" spans="5:5" x14ac:dyDescent="0.2">
      <c r="E1245">
        <v>9999</v>
      </c>
    </row>
    <row r="1246" spans="5:5" x14ac:dyDescent="0.2">
      <c r="E1246">
        <v>9999</v>
      </c>
    </row>
    <row r="1247" spans="5:5" x14ac:dyDescent="0.2">
      <c r="E1247">
        <v>9999</v>
      </c>
    </row>
    <row r="1248" spans="5:5" x14ac:dyDescent="0.2">
      <c r="E1248">
        <v>9999</v>
      </c>
    </row>
    <row r="1249" spans="5:5" x14ac:dyDescent="0.2">
      <c r="E1249">
        <v>9999</v>
      </c>
    </row>
    <row r="1250" spans="5:5" x14ac:dyDescent="0.2">
      <c r="E1250">
        <v>9999</v>
      </c>
    </row>
    <row r="1251" spans="5:5" x14ac:dyDescent="0.2">
      <c r="E1251">
        <v>9999</v>
      </c>
    </row>
    <row r="1252" spans="5:5" x14ac:dyDescent="0.2">
      <c r="E1252">
        <v>9999</v>
      </c>
    </row>
    <row r="1253" spans="5:5" x14ac:dyDescent="0.2">
      <c r="E1253">
        <v>9999</v>
      </c>
    </row>
    <row r="1254" spans="5:5" x14ac:dyDescent="0.2">
      <c r="E1254">
        <v>9999</v>
      </c>
    </row>
    <row r="1255" spans="5:5" x14ac:dyDescent="0.2">
      <c r="E1255">
        <v>9999</v>
      </c>
    </row>
    <row r="1256" spans="5:5" x14ac:dyDescent="0.2">
      <c r="E1256">
        <v>9999</v>
      </c>
    </row>
    <row r="1257" spans="5:5" x14ac:dyDescent="0.2">
      <c r="E1257">
        <v>9999</v>
      </c>
    </row>
    <row r="1258" spans="5:5" x14ac:dyDescent="0.2">
      <c r="E1258">
        <v>9999</v>
      </c>
    </row>
    <row r="1259" spans="5:5" x14ac:dyDescent="0.2">
      <c r="E1259">
        <v>9999</v>
      </c>
    </row>
    <row r="1260" spans="5:5" x14ac:dyDescent="0.2">
      <c r="E1260">
        <v>9999</v>
      </c>
    </row>
    <row r="1261" spans="5:5" x14ac:dyDescent="0.2">
      <c r="E1261">
        <v>9999</v>
      </c>
    </row>
    <row r="1262" spans="5:5" x14ac:dyDescent="0.2">
      <c r="E1262">
        <v>9999</v>
      </c>
    </row>
    <row r="1263" spans="5:5" x14ac:dyDescent="0.2">
      <c r="E1263">
        <v>9999</v>
      </c>
    </row>
    <row r="1264" spans="5:5" x14ac:dyDescent="0.2">
      <c r="E1264">
        <v>9999</v>
      </c>
    </row>
    <row r="1265" spans="5:5" x14ac:dyDescent="0.2">
      <c r="E1265">
        <v>9999</v>
      </c>
    </row>
    <row r="1266" spans="5:5" x14ac:dyDescent="0.2">
      <c r="E1266">
        <v>9999</v>
      </c>
    </row>
    <row r="1267" spans="5:5" x14ac:dyDescent="0.2">
      <c r="E1267">
        <v>9999</v>
      </c>
    </row>
    <row r="1268" spans="5:5" x14ac:dyDescent="0.2">
      <c r="E1268">
        <v>9999</v>
      </c>
    </row>
    <row r="1269" spans="5:5" x14ac:dyDescent="0.2">
      <c r="E1269">
        <v>9999</v>
      </c>
    </row>
    <row r="1270" spans="5:5" x14ac:dyDescent="0.2">
      <c r="E1270">
        <v>9999</v>
      </c>
    </row>
    <row r="1271" spans="5:5" x14ac:dyDescent="0.2">
      <c r="E1271">
        <v>9999</v>
      </c>
    </row>
    <row r="1272" spans="5:5" x14ac:dyDescent="0.2">
      <c r="E1272">
        <v>9999</v>
      </c>
    </row>
    <row r="1273" spans="5:5" x14ac:dyDescent="0.2">
      <c r="E1273">
        <v>9999</v>
      </c>
    </row>
    <row r="1274" spans="5:5" x14ac:dyDescent="0.2">
      <c r="E1274">
        <v>9999</v>
      </c>
    </row>
    <row r="1275" spans="5:5" x14ac:dyDescent="0.2">
      <c r="E1275">
        <v>9999</v>
      </c>
    </row>
    <row r="1276" spans="5:5" x14ac:dyDescent="0.2">
      <c r="E1276">
        <v>9999</v>
      </c>
    </row>
    <row r="1277" spans="5:5" x14ac:dyDescent="0.2">
      <c r="E1277">
        <v>9999</v>
      </c>
    </row>
    <row r="1278" spans="5:5" x14ac:dyDescent="0.2">
      <c r="E1278">
        <v>9999</v>
      </c>
    </row>
    <row r="1279" spans="5:5" x14ac:dyDescent="0.2">
      <c r="E1279">
        <v>9999</v>
      </c>
    </row>
    <row r="1280" spans="5:5" x14ac:dyDescent="0.2">
      <c r="E1280">
        <v>9999</v>
      </c>
    </row>
    <row r="1281" spans="5:5" x14ac:dyDescent="0.2">
      <c r="E1281">
        <v>9999</v>
      </c>
    </row>
    <row r="1282" spans="5:5" x14ac:dyDescent="0.2">
      <c r="E1282">
        <v>9999</v>
      </c>
    </row>
    <row r="1283" spans="5:5" x14ac:dyDescent="0.2">
      <c r="E1283">
        <v>9999</v>
      </c>
    </row>
    <row r="1284" spans="5:5" x14ac:dyDescent="0.2">
      <c r="E1284">
        <v>9999</v>
      </c>
    </row>
    <row r="1285" spans="5:5" x14ac:dyDescent="0.2">
      <c r="E1285">
        <v>9999</v>
      </c>
    </row>
    <row r="1286" spans="5:5" x14ac:dyDescent="0.2">
      <c r="E1286">
        <v>9999</v>
      </c>
    </row>
    <row r="1287" spans="5:5" x14ac:dyDescent="0.2">
      <c r="E1287">
        <v>9999</v>
      </c>
    </row>
    <row r="1288" spans="5:5" x14ac:dyDescent="0.2">
      <c r="E1288">
        <v>9999</v>
      </c>
    </row>
    <row r="1289" spans="5:5" x14ac:dyDescent="0.2">
      <c r="E1289">
        <v>9999</v>
      </c>
    </row>
    <row r="1290" spans="5:5" x14ac:dyDescent="0.2">
      <c r="E1290">
        <v>9999</v>
      </c>
    </row>
    <row r="1291" spans="5:5" x14ac:dyDescent="0.2">
      <c r="E1291">
        <v>9999</v>
      </c>
    </row>
    <row r="1292" spans="5:5" x14ac:dyDescent="0.2">
      <c r="E1292">
        <v>9999</v>
      </c>
    </row>
    <row r="1293" spans="5:5" x14ac:dyDescent="0.2">
      <c r="E1293">
        <v>9999</v>
      </c>
    </row>
    <row r="1294" spans="5:5" x14ac:dyDescent="0.2">
      <c r="E1294">
        <v>9999</v>
      </c>
    </row>
    <row r="1295" spans="5:5" x14ac:dyDescent="0.2">
      <c r="E1295">
        <v>9999</v>
      </c>
    </row>
    <row r="1296" spans="5:5" x14ac:dyDescent="0.2">
      <c r="E1296">
        <v>9999</v>
      </c>
    </row>
    <row r="1297" spans="5:5" x14ac:dyDescent="0.2">
      <c r="E1297">
        <v>9999</v>
      </c>
    </row>
    <row r="1298" spans="5:5" x14ac:dyDescent="0.2">
      <c r="E1298">
        <v>9999</v>
      </c>
    </row>
    <row r="1299" spans="5:5" x14ac:dyDescent="0.2">
      <c r="E1299">
        <v>9999</v>
      </c>
    </row>
    <row r="1300" spans="5:5" x14ac:dyDescent="0.2">
      <c r="E1300">
        <v>9999</v>
      </c>
    </row>
    <row r="1301" spans="5:5" x14ac:dyDescent="0.2">
      <c r="E1301">
        <v>9999</v>
      </c>
    </row>
    <row r="1302" spans="5:5" x14ac:dyDescent="0.2">
      <c r="E1302">
        <v>9999</v>
      </c>
    </row>
    <row r="1303" spans="5:5" x14ac:dyDescent="0.2">
      <c r="E1303">
        <v>9999</v>
      </c>
    </row>
    <row r="1304" spans="5:5" x14ac:dyDescent="0.2">
      <c r="E1304">
        <v>9999</v>
      </c>
    </row>
    <row r="1305" spans="5:5" x14ac:dyDescent="0.2">
      <c r="E1305">
        <v>9999</v>
      </c>
    </row>
    <row r="1306" spans="5:5" x14ac:dyDescent="0.2">
      <c r="E1306">
        <v>9999</v>
      </c>
    </row>
    <row r="1307" spans="5:5" x14ac:dyDescent="0.2">
      <c r="E1307">
        <v>9999</v>
      </c>
    </row>
    <row r="1308" spans="5:5" x14ac:dyDescent="0.2">
      <c r="E1308">
        <v>9999</v>
      </c>
    </row>
    <row r="1309" spans="5:5" x14ac:dyDescent="0.2">
      <c r="E1309">
        <v>9999</v>
      </c>
    </row>
    <row r="1310" spans="5:5" x14ac:dyDescent="0.2">
      <c r="E1310">
        <v>9999</v>
      </c>
    </row>
    <row r="1311" spans="5:5" x14ac:dyDescent="0.2">
      <c r="E1311">
        <v>9999</v>
      </c>
    </row>
    <row r="1312" spans="5:5" x14ac:dyDescent="0.2">
      <c r="E1312">
        <v>9999</v>
      </c>
    </row>
    <row r="1313" spans="5:5" x14ac:dyDescent="0.2">
      <c r="E1313">
        <v>9999</v>
      </c>
    </row>
    <row r="1314" spans="5:5" x14ac:dyDescent="0.2">
      <c r="E1314">
        <v>9999</v>
      </c>
    </row>
    <row r="1315" spans="5:5" x14ac:dyDescent="0.2">
      <c r="E1315">
        <v>9999</v>
      </c>
    </row>
    <row r="1316" spans="5:5" x14ac:dyDescent="0.2">
      <c r="E1316">
        <v>9999</v>
      </c>
    </row>
    <row r="1317" spans="5:5" x14ac:dyDescent="0.2">
      <c r="E1317">
        <v>9999</v>
      </c>
    </row>
    <row r="1318" spans="5:5" x14ac:dyDescent="0.2">
      <c r="E1318">
        <v>9999</v>
      </c>
    </row>
    <row r="1319" spans="5:5" x14ac:dyDescent="0.2">
      <c r="E1319">
        <v>9999</v>
      </c>
    </row>
    <row r="1320" spans="5:5" x14ac:dyDescent="0.2">
      <c r="E1320">
        <v>9999</v>
      </c>
    </row>
    <row r="1321" spans="5:5" x14ac:dyDescent="0.2">
      <c r="E1321">
        <v>9999</v>
      </c>
    </row>
    <row r="1322" spans="5:5" x14ac:dyDescent="0.2">
      <c r="E1322">
        <v>9999</v>
      </c>
    </row>
    <row r="1323" spans="5:5" x14ac:dyDescent="0.2">
      <c r="E1323">
        <v>9999</v>
      </c>
    </row>
    <row r="1324" spans="5:5" x14ac:dyDescent="0.2">
      <c r="E1324">
        <v>9999</v>
      </c>
    </row>
    <row r="1325" spans="5:5" x14ac:dyDescent="0.2">
      <c r="E1325">
        <v>9999</v>
      </c>
    </row>
    <row r="1326" spans="5:5" x14ac:dyDescent="0.2">
      <c r="E1326">
        <v>9999</v>
      </c>
    </row>
    <row r="1327" spans="5:5" x14ac:dyDescent="0.2">
      <c r="E1327">
        <v>9999</v>
      </c>
    </row>
    <row r="1328" spans="5:5" x14ac:dyDescent="0.2">
      <c r="E1328">
        <v>9999</v>
      </c>
    </row>
    <row r="1329" spans="5:5" x14ac:dyDescent="0.2">
      <c r="E1329">
        <v>9999</v>
      </c>
    </row>
    <row r="1330" spans="5:5" x14ac:dyDescent="0.2">
      <c r="E1330">
        <v>9999</v>
      </c>
    </row>
    <row r="1331" spans="5:5" x14ac:dyDescent="0.2">
      <c r="E1331">
        <v>9999</v>
      </c>
    </row>
    <row r="1332" spans="5:5" x14ac:dyDescent="0.2">
      <c r="E1332">
        <v>9999</v>
      </c>
    </row>
    <row r="1333" spans="5:5" x14ac:dyDescent="0.2">
      <c r="E1333">
        <v>9999</v>
      </c>
    </row>
    <row r="1334" spans="5:5" x14ac:dyDescent="0.2">
      <c r="E1334">
        <v>9999</v>
      </c>
    </row>
    <row r="1335" spans="5:5" x14ac:dyDescent="0.2">
      <c r="E1335">
        <v>9999</v>
      </c>
    </row>
    <row r="1336" spans="5:5" x14ac:dyDescent="0.2">
      <c r="E1336">
        <v>9999</v>
      </c>
    </row>
    <row r="1337" spans="5:5" x14ac:dyDescent="0.2">
      <c r="E1337">
        <v>9999</v>
      </c>
    </row>
    <row r="1338" spans="5:5" x14ac:dyDescent="0.2">
      <c r="E1338">
        <v>9999</v>
      </c>
    </row>
    <row r="1339" spans="5:5" x14ac:dyDescent="0.2">
      <c r="E1339">
        <v>9999</v>
      </c>
    </row>
    <row r="1340" spans="5:5" x14ac:dyDescent="0.2">
      <c r="E1340">
        <v>9999</v>
      </c>
    </row>
    <row r="1341" spans="5:5" x14ac:dyDescent="0.2">
      <c r="E1341">
        <v>9999</v>
      </c>
    </row>
    <row r="1342" spans="5:5" x14ac:dyDescent="0.2">
      <c r="E1342">
        <v>9999</v>
      </c>
    </row>
    <row r="1343" spans="5:5" x14ac:dyDescent="0.2">
      <c r="E1343">
        <v>9999</v>
      </c>
    </row>
    <row r="1344" spans="5:5" x14ac:dyDescent="0.2">
      <c r="E1344">
        <v>9999</v>
      </c>
    </row>
    <row r="1345" spans="5:5" x14ac:dyDescent="0.2">
      <c r="E1345">
        <v>9999</v>
      </c>
    </row>
    <row r="1346" spans="5:5" x14ac:dyDescent="0.2">
      <c r="E1346">
        <v>9999</v>
      </c>
    </row>
    <row r="1347" spans="5:5" x14ac:dyDescent="0.2">
      <c r="E1347">
        <v>9999</v>
      </c>
    </row>
    <row r="1348" spans="5:5" x14ac:dyDescent="0.2">
      <c r="E1348">
        <v>9999</v>
      </c>
    </row>
    <row r="1349" spans="5:5" x14ac:dyDescent="0.2">
      <c r="E1349">
        <v>9999</v>
      </c>
    </row>
    <row r="1350" spans="5:5" x14ac:dyDescent="0.2">
      <c r="E1350">
        <v>9999</v>
      </c>
    </row>
    <row r="1351" spans="5:5" x14ac:dyDescent="0.2">
      <c r="E1351">
        <v>9999</v>
      </c>
    </row>
    <row r="1352" spans="5:5" x14ac:dyDescent="0.2">
      <c r="E1352">
        <v>9999</v>
      </c>
    </row>
    <row r="1353" spans="5:5" x14ac:dyDescent="0.2">
      <c r="E1353">
        <v>9999</v>
      </c>
    </row>
    <row r="1354" spans="5:5" x14ac:dyDescent="0.2">
      <c r="E1354">
        <v>9999</v>
      </c>
    </row>
    <row r="1355" spans="5:5" x14ac:dyDescent="0.2">
      <c r="E1355">
        <v>9999</v>
      </c>
    </row>
    <row r="1356" spans="5:5" x14ac:dyDescent="0.2">
      <c r="E1356">
        <v>9999</v>
      </c>
    </row>
    <row r="1357" spans="5:5" x14ac:dyDescent="0.2">
      <c r="E1357">
        <v>9999</v>
      </c>
    </row>
    <row r="1358" spans="5:5" x14ac:dyDescent="0.2">
      <c r="E1358">
        <v>9999</v>
      </c>
    </row>
    <row r="1359" spans="5:5" x14ac:dyDescent="0.2">
      <c r="E1359">
        <v>9999</v>
      </c>
    </row>
    <row r="1360" spans="5:5" x14ac:dyDescent="0.2">
      <c r="E1360">
        <v>9999</v>
      </c>
    </row>
    <row r="1361" spans="5:5" x14ac:dyDescent="0.2">
      <c r="E1361">
        <v>9999</v>
      </c>
    </row>
    <row r="1362" spans="5:5" x14ac:dyDescent="0.2">
      <c r="E1362">
        <v>9999</v>
      </c>
    </row>
    <row r="1363" spans="5:5" x14ac:dyDescent="0.2">
      <c r="E1363">
        <v>9999</v>
      </c>
    </row>
    <row r="1364" spans="5:5" x14ac:dyDescent="0.2">
      <c r="E1364">
        <v>9999</v>
      </c>
    </row>
    <row r="1365" spans="5:5" x14ac:dyDescent="0.2">
      <c r="E1365">
        <v>9999</v>
      </c>
    </row>
    <row r="1366" spans="5:5" x14ac:dyDescent="0.2">
      <c r="E1366">
        <v>9999</v>
      </c>
    </row>
    <row r="1367" spans="5:5" x14ac:dyDescent="0.2">
      <c r="E1367">
        <v>9999</v>
      </c>
    </row>
    <row r="1368" spans="5:5" x14ac:dyDescent="0.2">
      <c r="E1368">
        <v>9999</v>
      </c>
    </row>
    <row r="1369" spans="5:5" x14ac:dyDescent="0.2">
      <c r="E1369">
        <v>9999</v>
      </c>
    </row>
  </sheetData>
  <sheetProtection selectLockedCells="1" selectUnlockedCells="1"/>
  <hyperlinks>
    <hyperlink ref="F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4" topLeftCell="A5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28515625" customWidth="1"/>
    <col min="8" max="8" width="11.5703125" style="3" customWidth="1"/>
    <col min="9" max="9" width="17.7109375" style="3" bestFit="1" customWidth="1"/>
    <col min="11" max="11" width="27.28515625" bestFit="1" customWidth="1"/>
    <col min="12" max="12" width="23.42578125" bestFit="1" customWidth="1"/>
  </cols>
  <sheetData>
    <row r="1" spans="1:12" s="7" customFormat="1" x14ac:dyDescent="0.2">
      <c r="A1" s="4" t="s">
        <v>2</v>
      </c>
      <c r="B1" s="22">
        <v>1000</v>
      </c>
      <c r="C1" s="5"/>
      <c r="D1" s="5"/>
      <c r="E1" s="6"/>
      <c r="F1" s="6"/>
      <c r="H1" s="8"/>
      <c r="I1" s="11"/>
    </row>
    <row r="2" spans="1:12" s="7" customFormat="1" x14ac:dyDescent="0.2">
      <c r="A2" s="4" t="s">
        <v>80</v>
      </c>
      <c r="B2" s="22">
        <f>B1/100</f>
        <v>10</v>
      </c>
      <c r="C2" s="5"/>
      <c r="D2" s="5"/>
      <c r="E2" s="6"/>
      <c r="F2" s="6"/>
      <c r="H2" s="8"/>
      <c r="I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</row>
    <row r="4" spans="1:12" s="7" customFormat="1" x14ac:dyDescent="0.2">
      <c r="A4" s="5" t="s">
        <v>11</v>
      </c>
      <c r="B4" s="5" t="s">
        <v>12</v>
      </c>
      <c r="C4" s="5" t="s">
        <v>82</v>
      </c>
      <c r="D4" s="5" t="s">
        <v>106</v>
      </c>
      <c r="E4" s="6" t="s">
        <v>83</v>
      </c>
      <c r="F4" s="6" t="s">
        <v>107</v>
      </c>
      <c r="G4" s="7" t="s">
        <v>85</v>
      </c>
      <c r="H4" s="8" t="s">
        <v>20</v>
      </c>
      <c r="I4" s="8" t="s">
        <v>86</v>
      </c>
      <c r="J4" s="7" t="s">
        <v>23</v>
      </c>
      <c r="L4" s="7" t="s">
        <v>108</v>
      </c>
    </row>
    <row r="5" spans="1:12" ht="12.75" customHeight="1" x14ac:dyDescent="0.2">
      <c r="A5" s="9">
        <v>42252</v>
      </c>
      <c r="B5" s="117" t="s">
        <v>109</v>
      </c>
      <c r="C5" s="117"/>
      <c r="D5" s="117"/>
      <c r="E5" s="2">
        <v>2.02</v>
      </c>
      <c r="F5" s="2">
        <v>1</v>
      </c>
      <c r="G5">
        <v>3.6</v>
      </c>
      <c r="H5" s="3" t="str">
        <f t="shared" ref="H5:H57" si="0">IF(F5="NR","no",IF(E5&lt;=G5,"yes","no"))</f>
        <v>yes</v>
      </c>
      <c r="I5" s="12">
        <f t="shared" ref="I5:I57" si="1">IF(H5="no",0,IF(F5=1,-((E5-1)*$B$2),$B$2*0.95))</f>
        <v>-10.199999999999999</v>
      </c>
      <c r="J5">
        <f t="shared" ref="J5:J36" si="2">IF(H5="yes",(E5-1),0)</f>
        <v>1.02</v>
      </c>
      <c r="L5" s="12">
        <f t="shared" ref="L5:L36" si="3">IF(I5&lt;0,-$B$2,IF(I5=0,0,$B$2/(E5-1)))</f>
        <v>-10</v>
      </c>
    </row>
    <row r="6" spans="1:12" ht="12.75" customHeight="1" x14ac:dyDescent="0.2">
      <c r="A6" s="9">
        <v>42277</v>
      </c>
      <c r="B6" s="117" t="s">
        <v>110</v>
      </c>
      <c r="C6" s="117"/>
      <c r="D6" s="117"/>
      <c r="E6" s="2">
        <v>5.84</v>
      </c>
      <c r="F6" s="2">
        <v>5</v>
      </c>
      <c r="G6">
        <v>3.6</v>
      </c>
      <c r="H6" s="3" t="str">
        <f t="shared" si="0"/>
        <v>no</v>
      </c>
      <c r="I6" s="3">
        <f t="shared" si="1"/>
        <v>0</v>
      </c>
      <c r="J6">
        <f t="shared" si="2"/>
        <v>0</v>
      </c>
      <c r="L6" s="12">
        <f t="shared" si="3"/>
        <v>0</v>
      </c>
    </row>
    <row r="7" spans="1:12" ht="12.75" customHeight="1" x14ac:dyDescent="0.2">
      <c r="A7" s="9">
        <v>42278</v>
      </c>
      <c r="B7" s="117" t="s">
        <v>111</v>
      </c>
      <c r="C7" s="117"/>
      <c r="D7" s="117"/>
      <c r="E7" s="2">
        <v>4.16</v>
      </c>
      <c r="F7" s="2" t="s">
        <v>112</v>
      </c>
      <c r="G7">
        <v>3.6</v>
      </c>
      <c r="H7" s="3" t="str">
        <f t="shared" si="0"/>
        <v>no</v>
      </c>
      <c r="I7" s="3">
        <f t="shared" si="1"/>
        <v>0</v>
      </c>
      <c r="J7">
        <f t="shared" si="2"/>
        <v>0</v>
      </c>
      <c r="L7" s="12">
        <f t="shared" si="3"/>
        <v>0</v>
      </c>
    </row>
    <row r="8" spans="1:12" ht="12.75" customHeight="1" x14ac:dyDescent="0.2">
      <c r="A8" s="9">
        <v>42279</v>
      </c>
      <c r="B8" s="117" t="s">
        <v>113</v>
      </c>
      <c r="C8" s="117"/>
      <c r="D8" s="117"/>
      <c r="E8" s="2">
        <v>3.04</v>
      </c>
      <c r="F8" s="2">
        <v>2</v>
      </c>
      <c r="G8">
        <v>3.6</v>
      </c>
      <c r="H8" s="3" t="str">
        <f t="shared" si="0"/>
        <v>yes</v>
      </c>
      <c r="I8" s="12">
        <f t="shared" si="1"/>
        <v>9.5</v>
      </c>
      <c r="J8">
        <f t="shared" si="2"/>
        <v>2.04</v>
      </c>
      <c r="L8" s="12">
        <f t="shared" si="3"/>
        <v>4.9019607843137258</v>
      </c>
    </row>
    <row r="9" spans="1:12" ht="12.75" customHeight="1" x14ac:dyDescent="0.2">
      <c r="A9" s="9">
        <f>A8</f>
        <v>42279</v>
      </c>
      <c r="B9" s="117" t="s">
        <v>114</v>
      </c>
      <c r="C9" s="117"/>
      <c r="D9" s="117"/>
      <c r="E9" s="2">
        <v>5.5</v>
      </c>
      <c r="F9" s="2">
        <v>1</v>
      </c>
      <c r="G9">
        <v>3.6</v>
      </c>
      <c r="H9" s="3" t="str">
        <f t="shared" si="0"/>
        <v>no</v>
      </c>
      <c r="I9" s="3">
        <f t="shared" si="1"/>
        <v>0</v>
      </c>
      <c r="J9">
        <f t="shared" si="2"/>
        <v>0</v>
      </c>
      <c r="L9" s="12">
        <f t="shared" si="3"/>
        <v>0</v>
      </c>
    </row>
    <row r="10" spans="1:12" ht="12.75" customHeight="1" x14ac:dyDescent="0.2">
      <c r="A10" s="9">
        <f>A9</f>
        <v>42279</v>
      </c>
      <c r="B10" s="117" t="s">
        <v>115</v>
      </c>
      <c r="C10" s="117"/>
      <c r="D10" s="117"/>
      <c r="E10" s="2">
        <v>1.82</v>
      </c>
      <c r="F10" s="2">
        <v>1</v>
      </c>
      <c r="G10">
        <v>3.6</v>
      </c>
      <c r="H10" s="3" t="str">
        <f t="shared" si="0"/>
        <v>yes</v>
      </c>
      <c r="I10" s="12">
        <f t="shared" si="1"/>
        <v>-8.2000000000000011</v>
      </c>
      <c r="J10">
        <f t="shared" si="2"/>
        <v>0.82000000000000006</v>
      </c>
      <c r="L10" s="12">
        <f t="shared" si="3"/>
        <v>-10</v>
      </c>
    </row>
    <row r="11" spans="1:12" ht="12.75" customHeight="1" x14ac:dyDescent="0.2">
      <c r="A11" s="9">
        <f>A10</f>
        <v>42279</v>
      </c>
      <c r="B11" s="117" t="s">
        <v>116</v>
      </c>
      <c r="C11" s="117"/>
      <c r="D11" s="117"/>
      <c r="E11" s="2">
        <v>1.85</v>
      </c>
      <c r="F11" s="2">
        <v>1</v>
      </c>
      <c r="G11">
        <v>3.6</v>
      </c>
      <c r="H11" s="3" t="str">
        <f t="shared" si="0"/>
        <v>yes</v>
      </c>
      <c r="I11" s="12">
        <f t="shared" si="1"/>
        <v>-8.5</v>
      </c>
      <c r="J11">
        <f t="shared" si="2"/>
        <v>0.85000000000000009</v>
      </c>
      <c r="L11" s="12">
        <f t="shared" si="3"/>
        <v>-10</v>
      </c>
    </row>
    <row r="12" spans="1:12" ht="12.75" customHeight="1" x14ac:dyDescent="0.2">
      <c r="A12" s="9">
        <v>42280</v>
      </c>
      <c r="B12" s="117" t="s">
        <v>117</v>
      </c>
      <c r="C12" s="117"/>
      <c r="D12" s="117"/>
      <c r="E12" s="2">
        <v>2.2999999999999998</v>
      </c>
      <c r="F12" s="2">
        <v>1</v>
      </c>
      <c r="G12">
        <v>3.6</v>
      </c>
      <c r="H12" s="3" t="str">
        <f t="shared" si="0"/>
        <v>yes</v>
      </c>
      <c r="I12" s="12">
        <f t="shared" si="1"/>
        <v>-12.999999999999998</v>
      </c>
      <c r="J12">
        <f t="shared" si="2"/>
        <v>1.2999999999999998</v>
      </c>
      <c r="L12" s="12">
        <f t="shared" si="3"/>
        <v>-10</v>
      </c>
    </row>
    <row r="13" spans="1:12" ht="12.75" customHeight="1" x14ac:dyDescent="0.2">
      <c r="A13" s="9">
        <f>A12</f>
        <v>42280</v>
      </c>
      <c r="B13" s="117" t="s">
        <v>118</v>
      </c>
      <c r="C13" s="117"/>
      <c r="D13" s="117"/>
      <c r="E13" s="2">
        <v>2.8</v>
      </c>
      <c r="F13" s="2">
        <v>7</v>
      </c>
      <c r="G13">
        <v>3.6</v>
      </c>
      <c r="H13" s="3" t="str">
        <f t="shared" si="0"/>
        <v>yes</v>
      </c>
      <c r="I13" s="12">
        <f t="shared" si="1"/>
        <v>9.5</v>
      </c>
      <c r="J13">
        <f t="shared" si="2"/>
        <v>1.7999999999999998</v>
      </c>
      <c r="L13" s="12">
        <f t="shared" si="3"/>
        <v>5.5555555555555562</v>
      </c>
    </row>
    <row r="14" spans="1:12" ht="12.75" customHeight="1" x14ac:dyDescent="0.2">
      <c r="A14" s="9">
        <f>A13</f>
        <v>42280</v>
      </c>
      <c r="B14" s="117" t="s">
        <v>119</v>
      </c>
      <c r="C14" s="117"/>
      <c r="D14" s="117"/>
      <c r="E14" s="2">
        <v>2.4900000000000002</v>
      </c>
      <c r="F14" s="2">
        <v>2</v>
      </c>
      <c r="G14">
        <v>3.6</v>
      </c>
      <c r="H14" s="3" t="str">
        <f t="shared" si="0"/>
        <v>yes</v>
      </c>
      <c r="I14" s="12">
        <f t="shared" si="1"/>
        <v>9.5</v>
      </c>
      <c r="J14">
        <f t="shared" si="2"/>
        <v>1.4900000000000002</v>
      </c>
      <c r="L14" s="12">
        <f t="shared" si="3"/>
        <v>6.7114093959731536</v>
      </c>
    </row>
    <row r="15" spans="1:12" ht="12.75" customHeight="1" x14ac:dyDescent="0.2">
      <c r="A15" s="9">
        <v>42281</v>
      </c>
      <c r="B15" s="117" t="s">
        <v>120</v>
      </c>
      <c r="C15" s="117"/>
      <c r="D15" s="117"/>
      <c r="E15" s="2">
        <v>4.0599999999999996</v>
      </c>
      <c r="F15" s="2">
        <v>4</v>
      </c>
      <c r="G15">
        <v>3.6</v>
      </c>
      <c r="H15" s="3" t="str">
        <f t="shared" si="0"/>
        <v>no</v>
      </c>
      <c r="I15" s="3">
        <f t="shared" si="1"/>
        <v>0</v>
      </c>
      <c r="J15">
        <f t="shared" si="2"/>
        <v>0</v>
      </c>
      <c r="L15" s="12">
        <f t="shared" si="3"/>
        <v>0</v>
      </c>
    </row>
    <row r="16" spans="1:12" ht="12.75" customHeight="1" x14ac:dyDescent="0.2">
      <c r="A16" s="9">
        <v>42281</v>
      </c>
      <c r="B16" s="117" t="s">
        <v>121</v>
      </c>
      <c r="C16" s="117"/>
      <c r="D16" s="117"/>
      <c r="E16" s="2">
        <v>1.72</v>
      </c>
      <c r="F16" s="2">
        <v>1</v>
      </c>
      <c r="G16">
        <v>3.6</v>
      </c>
      <c r="H16" s="3" t="str">
        <f t="shared" si="0"/>
        <v>yes</v>
      </c>
      <c r="I16" s="12">
        <f t="shared" si="1"/>
        <v>-7.1999999999999993</v>
      </c>
      <c r="J16">
        <f t="shared" si="2"/>
        <v>0.72</v>
      </c>
      <c r="L16" s="12">
        <f t="shared" si="3"/>
        <v>-10</v>
      </c>
    </row>
    <row r="17" spans="1:12" ht="12.75" customHeight="1" x14ac:dyDescent="0.2">
      <c r="A17" s="9">
        <v>42282</v>
      </c>
      <c r="B17" s="117" t="s">
        <v>122</v>
      </c>
      <c r="C17" s="117"/>
      <c r="D17" s="117"/>
      <c r="E17" s="2">
        <v>3.1</v>
      </c>
      <c r="F17" s="2">
        <v>4</v>
      </c>
      <c r="G17">
        <v>3.6</v>
      </c>
      <c r="H17" s="3" t="str">
        <f t="shared" si="0"/>
        <v>yes</v>
      </c>
      <c r="I17" s="12">
        <f t="shared" si="1"/>
        <v>9.5</v>
      </c>
      <c r="J17">
        <f t="shared" si="2"/>
        <v>2.1</v>
      </c>
      <c r="L17" s="12">
        <f t="shared" si="3"/>
        <v>4.7619047619047619</v>
      </c>
    </row>
    <row r="18" spans="1:12" ht="12.75" customHeight="1" x14ac:dyDescent="0.2">
      <c r="A18" s="9">
        <v>42283</v>
      </c>
      <c r="B18" s="117" t="s">
        <v>123</v>
      </c>
      <c r="C18" s="117"/>
      <c r="D18" s="117"/>
      <c r="E18" s="2">
        <v>4.3</v>
      </c>
      <c r="F18" s="2">
        <v>6</v>
      </c>
      <c r="G18">
        <v>3.6</v>
      </c>
      <c r="H18" s="3" t="str">
        <f t="shared" si="0"/>
        <v>no</v>
      </c>
      <c r="I18" s="3">
        <f t="shared" si="1"/>
        <v>0</v>
      </c>
      <c r="J18">
        <f t="shared" si="2"/>
        <v>0</v>
      </c>
      <c r="L18" s="12">
        <f t="shared" si="3"/>
        <v>0</v>
      </c>
    </row>
    <row r="19" spans="1:12" ht="12.75" customHeight="1" x14ac:dyDescent="0.2">
      <c r="A19" s="9">
        <v>42284</v>
      </c>
      <c r="B19" s="117" t="s">
        <v>124</v>
      </c>
      <c r="C19" s="117"/>
      <c r="D19" s="117"/>
      <c r="E19" s="2">
        <v>6.53</v>
      </c>
      <c r="F19" s="2">
        <v>4</v>
      </c>
      <c r="G19">
        <v>3.6</v>
      </c>
      <c r="H19" s="3" t="str">
        <f t="shared" si="0"/>
        <v>no</v>
      </c>
      <c r="I19" s="3">
        <f t="shared" si="1"/>
        <v>0</v>
      </c>
      <c r="J19">
        <f t="shared" si="2"/>
        <v>0</v>
      </c>
      <c r="L19" s="12">
        <f t="shared" si="3"/>
        <v>0</v>
      </c>
    </row>
    <row r="20" spans="1:12" ht="12.75" customHeight="1" x14ac:dyDescent="0.2">
      <c r="A20" s="9">
        <f>A19</f>
        <v>42284</v>
      </c>
      <c r="B20" s="117" t="s">
        <v>125</v>
      </c>
      <c r="C20" s="117"/>
      <c r="D20" s="117"/>
      <c r="E20" s="2">
        <v>3.05</v>
      </c>
      <c r="F20" s="2">
        <v>1</v>
      </c>
      <c r="G20">
        <v>3.6</v>
      </c>
      <c r="H20" s="3" t="str">
        <f t="shared" si="0"/>
        <v>yes</v>
      </c>
      <c r="I20" s="12">
        <f t="shared" si="1"/>
        <v>-20.5</v>
      </c>
      <c r="J20">
        <f t="shared" si="2"/>
        <v>2.0499999999999998</v>
      </c>
      <c r="L20" s="12">
        <f t="shared" si="3"/>
        <v>-10</v>
      </c>
    </row>
    <row r="21" spans="1:12" ht="12.75" customHeight="1" x14ac:dyDescent="0.2">
      <c r="A21" s="9">
        <v>42285</v>
      </c>
      <c r="B21" s="117" t="s">
        <v>126</v>
      </c>
      <c r="C21" s="117"/>
      <c r="D21" s="117"/>
      <c r="E21" s="2">
        <v>6.26</v>
      </c>
      <c r="F21" s="2">
        <v>6</v>
      </c>
      <c r="G21">
        <v>3.6</v>
      </c>
      <c r="H21" s="3" t="str">
        <f t="shared" si="0"/>
        <v>no</v>
      </c>
      <c r="I21" s="3">
        <f t="shared" si="1"/>
        <v>0</v>
      </c>
      <c r="J21">
        <f t="shared" si="2"/>
        <v>0</v>
      </c>
      <c r="L21" s="12">
        <f t="shared" si="3"/>
        <v>0</v>
      </c>
    </row>
    <row r="22" spans="1:12" ht="12.75" customHeight="1" x14ac:dyDescent="0.2">
      <c r="A22" s="9">
        <v>42286</v>
      </c>
      <c r="B22" s="117" t="s">
        <v>127</v>
      </c>
      <c r="C22" s="117"/>
      <c r="D22" s="117"/>
      <c r="E22" s="2">
        <v>4.12</v>
      </c>
      <c r="F22" s="2">
        <v>1</v>
      </c>
      <c r="G22">
        <v>3.6</v>
      </c>
      <c r="H22" s="3" t="str">
        <f t="shared" si="0"/>
        <v>no</v>
      </c>
      <c r="I22" s="3">
        <f t="shared" si="1"/>
        <v>0</v>
      </c>
      <c r="J22">
        <f t="shared" si="2"/>
        <v>0</v>
      </c>
      <c r="L22" s="12">
        <f t="shared" si="3"/>
        <v>0</v>
      </c>
    </row>
    <row r="23" spans="1:12" ht="12.75" customHeight="1" x14ac:dyDescent="0.2">
      <c r="A23" s="9">
        <f>A22</f>
        <v>42286</v>
      </c>
      <c r="B23" s="117" t="s">
        <v>128</v>
      </c>
      <c r="C23" s="117"/>
      <c r="D23" s="117"/>
      <c r="E23" s="2">
        <v>3.81</v>
      </c>
      <c r="F23" s="2">
        <v>5</v>
      </c>
      <c r="G23">
        <v>3.6</v>
      </c>
      <c r="H23" s="3" t="str">
        <f t="shared" si="0"/>
        <v>no</v>
      </c>
      <c r="I23" s="3">
        <f t="shared" si="1"/>
        <v>0</v>
      </c>
      <c r="J23">
        <f t="shared" si="2"/>
        <v>0</v>
      </c>
      <c r="L23" s="12">
        <f t="shared" si="3"/>
        <v>0</v>
      </c>
    </row>
    <row r="24" spans="1:12" ht="12.75" customHeight="1" x14ac:dyDescent="0.2">
      <c r="A24" s="9">
        <f>A23</f>
        <v>42286</v>
      </c>
      <c r="B24" s="117" t="s">
        <v>129</v>
      </c>
      <c r="C24" s="117"/>
      <c r="D24" s="117"/>
      <c r="E24" s="2">
        <v>5.15</v>
      </c>
      <c r="F24" s="2">
        <v>2</v>
      </c>
      <c r="G24">
        <v>3.6</v>
      </c>
      <c r="H24" s="3" t="str">
        <f t="shared" si="0"/>
        <v>no</v>
      </c>
      <c r="I24" s="3">
        <f t="shared" si="1"/>
        <v>0</v>
      </c>
      <c r="J24">
        <f t="shared" si="2"/>
        <v>0</v>
      </c>
      <c r="L24" s="12">
        <f t="shared" si="3"/>
        <v>0</v>
      </c>
    </row>
    <row r="25" spans="1:12" ht="12.75" customHeight="1" x14ac:dyDescent="0.2">
      <c r="A25" s="9">
        <v>42290</v>
      </c>
      <c r="B25" s="117" t="s">
        <v>130</v>
      </c>
      <c r="C25" s="117"/>
      <c r="D25" s="117"/>
      <c r="E25" s="2">
        <v>3.7</v>
      </c>
      <c r="F25" s="2">
        <v>10</v>
      </c>
      <c r="G25">
        <v>3.6</v>
      </c>
      <c r="H25" s="3" t="str">
        <f t="shared" si="0"/>
        <v>no</v>
      </c>
      <c r="I25" s="3">
        <f t="shared" si="1"/>
        <v>0</v>
      </c>
      <c r="J25">
        <f t="shared" si="2"/>
        <v>0</v>
      </c>
      <c r="L25" s="12">
        <f t="shared" si="3"/>
        <v>0</v>
      </c>
    </row>
    <row r="26" spans="1:12" ht="12.75" customHeight="1" x14ac:dyDescent="0.2">
      <c r="A26" s="9">
        <v>42292</v>
      </c>
      <c r="B26" s="117" t="s">
        <v>131</v>
      </c>
      <c r="C26" s="117"/>
      <c r="D26" s="117"/>
      <c r="E26" s="2">
        <v>1.85</v>
      </c>
      <c r="F26" s="2">
        <v>2</v>
      </c>
      <c r="G26">
        <v>3.6</v>
      </c>
      <c r="H26" s="3" t="str">
        <f t="shared" si="0"/>
        <v>yes</v>
      </c>
      <c r="I26" s="12">
        <f t="shared" si="1"/>
        <v>9.5</v>
      </c>
      <c r="J26">
        <f t="shared" si="2"/>
        <v>0.85000000000000009</v>
      </c>
      <c r="L26" s="12">
        <f t="shared" si="3"/>
        <v>11.76470588235294</v>
      </c>
    </row>
    <row r="27" spans="1:12" ht="12.75" customHeight="1" x14ac:dyDescent="0.2">
      <c r="A27" s="9">
        <f>A26</f>
        <v>42292</v>
      </c>
      <c r="B27" s="117" t="s">
        <v>132</v>
      </c>
      <c r="C27" s="117"/>
      <c r="D27" s="117"/>
      <c r="E27" s="2">
        <v>2.99</v>
      </c>
      <c r="F27" s="2">
        <v>4</v>
      </c>
      <c r="G27">
        <v>3.6</v>
      </c>
      <c r="H27" s="3" t="str">
        <f t="shared" si="0"/>
        <v>yes</v>
      </c>
      <c r="I27" s="12">
        <f t="shared" si="1"/>
        <v>9.5</v>
      </c>
      <c r="J27">
        <f t="shared" si="2"/>
        <v>1.9900000000000002</v>
      </c>
      <c r="L27" s="12">
        <f t="shared" si="3"/>
        <v>5.0251256281407031</v>
      </c>
    </row>
    <row r="28" spans="1:12" ht="12.75" customHeight="1" x14ac:dyDescent="0.2">
      <c r="A28" s="9">
        <v>42293</v>
      </c>
      <c r="B28" s="117" t="s">
        <v>133</v>
      </c>
      <c r="C28" s="117"/>
      <c r="D28" s="117"/>
      <c r="E28" s="2">
        <v>3.35</v>
      </c>
      <c r="F28" s="2">
        <v>1</v>
      </c>
      <c r="G28">
        <v>3.6</v>
      </c>
      <c r="H28" s="3" t="str">
        <f t="shared" si="0"/>
        <v>yes</v>
      </c>
      <c r="I28" s="12">
        <f t="shared" si="1"/>
        <v>-23.5</v>
      </c>
      <c r="J28">
        <f t="shared" si="2"/>
        <v>2.35</v>
      </c>
      <c r="L28" s="12">
        <f t="shared" si="3"/>
        <v>-10</v>
      </c>
    </row>
    <row r="29" spans="1:12" s="10" customFormat="1" ht="12.75" customHeight="1" x14ac:dyDescent="0.2">
      <c r="A29" s="13">
        <v>42294</v>
      </c>
      <c r="B29" s="118" t="s">
        <v>134</v>
      </c>
      <c r="C29" s="118"/>
      <c r="D29" s="118"/>
      <c r="E29" s="14">
        <v>2.88</v>
      </c>
      <c r="F29" s="2">
        <v>1</v>
      </c>
      <c r="G29">
        <v>3.6</v>
      </c>
      <c r="H29" s="3" t="str">
        <f t="shared" si="0"/>
        <v>yes</v>
      </c>
      <c r="I29" s="15">
        <f t="shared" si="1"/>
        <v>-18.799999999999997</v>
      </c>
      <c r="J29">
        <f t="shared" si="2"/>
        <v>1.88</v>
      </c>
      <c r="K29" s="10" t="s">
        <v>135</v>
      </c>
      <c r="L29" s="12">
        <f t="shared" si="3"/>
        <v>-10</v>
      </c>
    </row>
    <row r="30" spans="1:12" ht="12.75" customHeight="1" x14ac:dyDescent="0.2">
      <c r="A30" s="9">
        <v>42296</v>
      </c>
      <c r="B30" s="117" t="s">
        <v>136</v>
      </c>
      <c r="C30" s="117"/>
      <c r="D30" s="117"/>
      <c r="E30" s="2">
        <v>3.44</v>
      </c>
      <c r="F30" s="2" t="s">
        <v>137</v>
      </c>
      <c r="G30">
        <v>3.6</v>
      </c>
      <c r="H30" s="3" t="str">
        <f t="shared" si="0"/>
        <v>yes</v>
      </c>
      <c r="I30" s="12">
        <f t="shared" si="1"/>
        <v>9.5</v>
      </c>
      <c r="J30">
        <f t="shared" si="2"/>
        <v>2.44</v>
      </c>
      <c r="L30" s="12">
        <f t="shared" si="3"/>
        <v>4.0983606557377046</v>
      </c>
    </row>
    <row r="31" spans="1:12" ht="12.75" customHeight="1" x14ac:dyDescent="0.2">
      <c r="A31" s="9">
        <v>42298</v>
      </c>
      <c r="B31" s="117" t="s">
        <v>138</v>
      </c>
      <c r="C31" s="117"/>
      <c r="D31" s="117"/>
      <c r="E31" s="2">
        <v>4.6100000000000003</v>
      </c>
      <c r="F31" s="2">
        <v>1</v>
      </c>
      <c r="G31">
        <v>3.6</v>
      </c>
      <c r="H31" s="3" t="str">
        <f t="shared" si="0"/>
        <v>no</v>
      </c>
      <c r="I31" s="3">
        <f t="shared" si="1"/>
        <v>0</v>
      </c>
      <c r="J31">
        <f t="shared" si="2"/>
        <v>0</v>
      </c>
      <c r="L31" s="12">
        <f t="shared" si="3"/>
        <v>0</v>
      </c>
    </row>
    <row r="32" spans="1:12" ht="12.75" customHeight="1" x14ac:dyDescent="0.2">
      <c r="A32" s="9">
        <f>A31</f>
        <v>42298</v>
      </c>
      <c r="B32" s="117" t="s">
        <v>139</v>
      </c>
      <c r="C32" s="117"/>
      <c r="D32" s="117"/>
      <c r="E32" s="2">
        <v>2.5300000000000002</v>
      </c>
      <c r="F32" s="2">
        <v>4</v>
      </c>
      <c r="G32">
        <v>3.6</v>
      </c>
      <c r="H32" s="3" t="str">
        <f t="shared" si="0"/>
        <v>yes</v>
      </c>
      <c r="I32" s="12">
        <f t="shared" si="1"/>
        <v>9.5</v>
      </c>
      <c r="J32">
        <f t="shared" si="2"/>
        <v>1.5300000000000002</v>
      </c>
      <c r="L32" s="12">
        <f t="shared" si="3"/>
        <v>6.5359477124182996</v>
      </c>
    </row>
    <row r="33" spans="1:12" ht="12.75" customHeight="1" x14ac:dyDescent="0.2">
      <c r="A33" s="9">
        <v>42299</v>
      </c>
      <c r="B33" s="117" t="s">
        <v>140</v>
      </c>
      <c r="C33" s="117"/>
      <c r="D33" s="117"/>
      <c r="E33" s="2">
        <v>2.2000000000000002</v>
      </c>
      <c r="F33" s="2">
        <v>2</v>
      </c>
      <c r="G33">
        <v>3.6</v>
      </c>
      <c r="H33" s="3" t="str">
        <f t="shared" si="0"/>
        <v>yes</v>
      </c>
      <c r="I33" s="12">
        <f t="shared" si="1"/>
        <v>9.5</v>
      </c>
      <c r="J33">
        <f t="shared" si="2"/>
        <v>1.2000000000000002</v>
      </c>
      <c r="L33" s="12">
        <f t="shared" si="3"/>
        <v>8.3333333333333321</v>
      </c>
    </row>
    <row r="34" spans="1:12" ht="12.75" customHeight="1" x14ac:dyDescent="0.2">
      <c r="A34" s="9">
        <f>A33</f>
        <v>42299</v>
      </c>
      <c r="B34" s="117" t="s">
        <v>141</v>
      </c>
      <c r="C34" s="117"/>
      <c r="D34" s="117"/>
      <c r="E34" s="2">
        <v>3.1</v>
      </c>
      <c r="F34" s="2">
        <v>1</v>
      </c>
      <c r="G34">
        <v>3.6</v>
      </c>
      <c r="H34" s="3" t="str">
        <f t="shared" si="0"/>
        <v>yes</v>
      </c>
      <c r="I34" s="12">
        <f t="shared" si="1"/>
        <v>-21</v>
      </c>
      <c r="J34">
        <f t="shared" si="2"/>
        <v>2.1</v>
      </c>
      <c r="L34" s="12">
        <f t="shared" si="3"/>
        <v>-10</v>
      </c>
    </row>
    <row r="35" spans="1:12" ht="12.75" customHeight="1" x14ac:dyDescent="0.2">
      <c r="A35" s="9">
        <v>42300</v>
      </c>
      <c r="B35" s="117" t="s">
        <v>142</v>
      </c>
      <c r="C35" s="117"/>
      <c r="D35" s="117"/>
      <c r="E35" s="2">
        <v>5.12</v>
      </c>
      <c r="F35" s="2">
        <v>2</v>
      </c>
      <c r="G35">
        <v>3.6</v>
      </c>
      <c r="H35" s="3" t="str">
        <f t="shared" si="0"/>
        <v>no</v>
      </c>
      <c r="I35" s="3">
        <f t="shared" si="1"/>
        <v>0</v>
      </c>
      <c r="J35">
        <f t="shared" si="2"/>
        <v>0</v>
      </c>
      <c r="L35" s="12">
        <f t="shared" si="3"/>
        <v>0</v>
      </c>
    </row>
    <row r="36" spans="1:12" ht="12.75" customHeight="1" x14ac:dyDescent="0.2">
      <c r="A36" s="9">
        <f>A35</f>
        <v>42300</v>
      </c>
      <c r="B36" s="117" t="s">
        <v>143</v>
      </c>
      <c r="C36" s="117"/>
      <c r="D36" s="117"/>
      <c r="E36" s="2">
        <v>4.07</v>
      </c>
      <c r="F36" s="2">
        <v>6</v>
      </c>
      <c r="G36">
        <v>3.6</v>
      </c>
      <c r="H36" s="3" t="str">
        <f t="shared" si="0"/>
        <v>no</v>
      </c>
      <c r="I36" s="3">
        <f t="shared" si="1"/>
        <v>0</v>
      </c>
      <c r="J36">
        <f t="shared" si="2"/>
        <v>0</v>
      </c>
      <c r="L36" s="12">
        <f t="shared" si="3"/>
        <v>0</v>
      </c>
    </row>
    <row r="37" spans="1:12" ht="12.75" customHeight="1" x14ac:dyDescent="0.2">
      <c r="A37" s="9">
        <v>42301</v>
      </c>
      <c r="B37" s="117" t="s">
        <v>144</v>
      </c>
      <c r="C37" s="117"/>
      <c r="D37" s="117"/>
      <c r="E37" s="2">
        <v>3.88</v>
      </c>
      <c r="F37" s="2">
        <v>3</v>
      </c>
      <c r="G37">
        <v>3.6</v>
      </c>
      <c r="H37" s="3" t="str">
        <f t="shared" si="0"/>
        <v>no</v>
      </c>
      <c r="I37" s="3">
        <f t="shared" si="1"/>
        <v>0</v>
      </c>
      <c r="J37">
        <f t="shared" ref="J37:J56" si="4">IF(H37="yes",(E37-1),0)</f>
        <v>0</v>
      </c>
      <c r="L37" s="12">
        <f t="shared" ref="L37:L57" si="5">IF(I37&lt;0,-$B$2,IF(I37=0,0,$B$2/(E37-1)))</f>
        <v>0</v>
      </c>
    </row>
    <row r="38" spans="1:12" ht="12.75" customHeight="1" x14ac:dyDescent="0.2">
      <c r="A38" s="9">
        <f>A37</f>
        <v>42301</v>
      </c>
      <c r="B38" s="117" t="s">
        <v>145</v>
      </c>
      <c r="C38" s="117"/>
      <c r="D38" s="117"/>
      <c r="E38" s="2">
        <v>2.5</v>
      </c>
      <c r="F38" s="2" t="s">
        <v>146</v>
      </c>
      <c r="G38">
        <v>3.6</v>
      </c>
      <c r="H38" s="3" t="str">
        <f t="shared" si="0"/>
        <v>yes</v>
      </c>
      <c r="I38" s="12">
        <f t="shared" si="1"/>
        <v>9.5</v>
      </c>
      <c r="J38">
        <f t="shared" si="4"/>
        <v>1.5</v>
      </c>
      <c r="L38" s="12">
        <f t="shared" si="5"/>
        <v>6.666666666666667</v>
      </c>
    </row>
    <row r="39" spans="1:12" ht="12.75" customHeight="1" x14ac:dyDescent="0.2">
      <c r="A39" s="9">
        <v>42303</v>
      </c>
      <c r="B39" s="117" t="s">
        <v>147</v>
      </c>
      <c r="C39" s="117"/>
      <c r="D39" s="117"/>
      <c r="E39" s="2">
        <v>4.8</v>
      </c>
      <c r="F39" s="2">
        <v>7</v>
      </c>
      <c r="G39">
        <v>3.6</v>
      </c>
      <c r="H39" s="3" t="str">
        <f t="shared" si="0"/>
        <v>no</v>
      </c>
      <c r="I39" s="3">
        <f t="shared" si="1"/>
        <v>0</v>
      </c>
      <c r="J39">
        <f t="shared" si="4"/>
        <v>0</v>
      </c>
      <c r="L39" s="12">
        <f t="shared" si="5"/>
        <v>0</v>
      </c>
    </row>
    <row r="40" spans="1:12" ht="12.75" customHeight="1" x14ac:dyDescent="0.2">
      <c r="A40" s="9">
        <f>A39</f>
        <v>42303</v>
      </c>
      <c r="B40" s="117" t="s">
        <v>148</v>
      </c>
      <c r="C40" s="117"/>
      <c r="D40" s="117"/>
      <c r="E40" s="2">
        <v>5.3</v>
      </c>
      <c r="F40" s="2">
        <v>4</v>
      </c>
      <c r="G40">
        <v>3.6</v>
      </c>
      <c r="H40" s="3" t="str">
        <f t="shared" si="0"/>
        <v>no</v>
      </c>
      <c r="I40" s="3">
        <f t="shared" si="1"/>
        <v>0</v>
      </c>
      <c r="J40">
        <f t="shared" si="4"/>
        <v>0</v>
      </c>
      <c r="L40" s="12">
        <f t="shared" si="5"/>
        <v>0</v>
      </c>
    </row>
    <row r="41" spans="1:12" ht="12.75" customHeight="1" x14ac:dyDescent="0.2">
      <c r="A41" s="9">
        <v>42304</v>
      </c>
      <c r="B41" s="117" t="s">
        <v>149</v>
      </c>
      <c r="C41" s="117"/>
      <c r="D41" s="117"/>
      <c r="E41" s="2">
        <v>3.22</v>
      </c>
      <c r="F41" s="2">
        <v>2</v>
      </c>
      <c r="G41">
        <v>3.6</v>
      </c>
      <c r="H41" s="3" t="str">
        <f t="shared" si="0"/>
        <v>yes</v>
      </c>
      <c r="I41" s="12">
        <f t="shared" si="1"/>
        <v>9.5</v>
      </c>
      <c r="J41">
        <f t="shared" si="4"/>
        <v>2.2200000000000002</v>
      </c>
      <c r="L41" s="12">
        <f t="shared" si="5"/>
        <v>4.5045045045045038</v>
      </c>
    </row>
    <row r="42" spans="1:12" ht="12.75" customHeight="1" x14ac:dyDescent="0.2">
      <c r="A42" s="9">
        <f>A41</f>
        <v>42304</v>
      </c>
      <c r="B42" s="117" t="s">
        <v>150</v>
      </c>
      <c r="C42" s="117"/>
      <c r="D42" s="117"/>
      <c r="E42" s="2">
        <v>4.6500000000000004</v>
      </c>
      <c r="F42" s="2">
        <v>4</v>
      </c>
      <c r="G42">
        <v>3.6</v>
      </c>
      <c r="H42" s="3" t="str">
        <f t="shared" si="0"/>
        <v>no</v>
      </c>
      <c r="I42" s="3">
        <f t="shared" si="1"/>
        <v>0</v>
      </c>
      <c r="J42">
        <f t="shared" si="4"/>
        <v>0</v>
      </c>
      <c r="L42" s="12">
        <f t="shared" si="5"/>
        <v>0</v>
      </c>
    </row>
    <row r="43" spans="1:12" ht="12.75" customHeight="1" x14ac:dyDescent="0.2">
      <c r="A43" s="9">
        <v>42306</v>
      </c>
      <c r="B43" s="117" t="s">
        <v>151</v>
      </c>
      <c r="C43" s="117"/>
      <c r="D43" s="117"/>
      <c r="E43" s="2">
        <v>5.9</v>
      </c>
      <c r="F43" s="2">
        <v>1</v>
      </c>
      <c r="G43">
        <v>3.6</v>
      </c>
      <c r="H43" s="3" t="str">
        <f t="shared" si="0"/>
        <v>no</v>
      </c>
      <c r="I43" s="3">
        <f t="shared" si="1"/>
        <v>0</v>
      </c>
      <c r="J43">
        <f t="shared" si="4"/>
        <v>0</v>
      </c>
      <c r="L43" s="12">
        <f t="shared" si="5"/>
        <v>0</v>
      </c>
    </row>
    <row r="44" spans="1:12" ht="12.75" customHeight="1" x14ac:dyDescent="0.2">
      <c r="A44" s="9">
        <v>42309</v>
      </c>
      <c r="B44" s="117" t="s">
        <v>152</v>
      </c>
      <c r="C44" s="117"/>
      <c r="D44" s="117"/>
      <c r="E44" s="2">
        <v>3.66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>
        <f t="shared" si="4"/>
        <v>0</v>
      </c>
      <c r="L44" s="12">
        <f t="shared" si="5"/>
        <v>0</v>
      </c>
    </row>
    <row r="45" spans="1:12" ht="12.75" customHeight="1" x14ac:dyDescent="0.2">
      <c r="A45" s="9">
        <v>42310</v>
      </c>
      <c r="B45" s="117" t="s">
        <v>153</v>
      </c>
      <c r="C45" s="117"/>
      <c r="D45" s="117"/>
      <c r="E45" s="2">
        <v>2.64</v>
      </c>
      <c r="F45" s="2">
        <v>1</v>
      </c>
      <c r="G45">
        <v>3.6</v>
      </c>
      <c r="H45" s="3" t="str">
        <f t="shared" si="0"/>
        <v>yes</v>
      </c>
      <c r="I45" s="12">
        <f t="shared" si="1"/>
        <v>-16.400000000000002</v>
      </c>
      <c r="J45">
        <f t="shared" si="4"/>
        <v>1.6400000000000001</v>
      </c>
      <c r="L45" s="12">
        <f t="shared" si="5"/>
        <v>-10</v>
      </c>
    </row>
    <row r="46" spans="1:12" ht="12.75" customHeight="1" x14ac:dyDescent="0.2">
      <c r="A46" s="9">
        <v>42311</v>
      </c>
      <c r="B46" s="117" t="s">
        <v>154</v>
      </c>
      <c r="C46" s="117"/>
      <c r="D46" s="117"/>
      <c r="E46" s="2">
        <v>3.45</v>
      </c>
      <c r="F46" s="2">
        <v>2</v>
      </c>
      <c r="G46">
        <v>3.6</v>
      </c>
      <c r="H46" s="3" t="str">
        <f t="shared" si="0"/>
        <v>yes</v>
      </c>
      <c r="I46" s="12">
        <f t="shared" si="1"/>
        <v>9.5</v>
      </c>
      <c r="J46">
        <f t="shared" si="4"/>
        <v>2.4500000000000002</v>
      </c>
      <c r="L46" s="12">
        <f t="shared" si="5"/>
        <v>4.0816326530612246</v>
      </c>
    </row>
    <row r="47" spans="1:12" ht="12.75" customHeight="1" x14ac:dyDescent="0.2">
      <c r="A47" s="9">
        <v>42313</v>
      </c>
      <c r="B47" s="117" t="s">
        <v>155</v>
      </c>
      <c r="C47" s="117"/>
      <c r="D47" s="117"/>
      <c r="E47" s="2">
        <v>3.14</v>
      </c>
      <c r="F47" s="2">
        <v>4</v>
      </c>
      <c r="G47">
        <v>3.6</v>
      </c>
      <c r="H47" s="3" t="str">
        <f t="shared" si="0"/>
        <v>yes</v>
      </c>
      <c r="I47" s="12">
        <f t="shared" si="1"/>
        <v>9.5</v>
      </c>
      <c r="J47">
        <f t="shared" si="4"/>
        <v>2.14</v>
      </c>
      <c r="L47" s="12">
        <f t="shared" si="5"/>
        <v>4.6728971962616823</v>
      </c>
    </row>
    <row r="48" spans="1:12" ht="12.75" customHeight="1" x14ac:dyDescent="0.2">
      <c r="A48" s="9">
        <v>42314</v>
      </c>
      <c r="B48" s="117" t="s">
        <v>156</v>
      </c>
      <c r="C48" s="117"/>
      <c r="D48" s="117"/>
      <c r="E48" s="2">
        <v>3.11</v>
      </c>
      <c r="F48" s="2">
        <v>3</v>
      </c>
      <c r="G48">
        <v>3.6</v>
      </c>
      <c r="H48" s="3" t="str">
        <f t="shared" si="0"/>
        <v>yes</v>
      </c>
      <c r="I48" s="12">
        <f t="shared" si="1"/>
        <v>9.5</v>
      </c>
      <c r="J48">
        <f t="shared" si="4"/>
        <v>2.11</v>
      </c>
      <c r="L48" s="12">
        <f t="shared" si="5"/>
        <v>4.7393364928909953</v>
      </c>
    </row>
    <row r="49" spans="1:12" ht="12.75" customHeight="1" x14ac:dyDescent="0.2">
      <c r="A49" s="9">
        <v>42315</v>
      </c>
      <c r="B49" s="117" t="s">
        <v>157</v>
      </c>
      <c r="C49" s="117"/>
      <c r="D49" s="117"/>
      <c r="E49" s="2">
        <v>3.05</v>
      </c>
      <c r="F49" s="2" t="s">
        <v>158</v>
      </c>
      <c r="G49">
        <v>3.6</v>
      </c>
      <c r="H49" s="3" t="str">
        <f t="shared" si="0"/>
        <v>yes</v>
      </c>
      <c r="I49" s="12">
        <f t="shared" si="1"/>
        <v>9.5</v>
      </c>
      <c r="J49">
        <f t="shared" si="4"/>
        <v>2.0499999999999998</v>
      </c>
      <c r="L49" s="12">
        <f t="shared" si="5"/>
        <v>4.8780487804878057</v>
      </c>
    </row>
    <row r="50" spans="1:12" ht="12.75" customHeight="1" x14ac:dyDescent="0.2">
      <c r="A50" s="9">
        <v>42316</v>
      </c>
      <c r="B50" s="117" t="s">
        <v>159</v>
      </c>
      <c r="C50" s="117"/>
      <c r="D50" s="117"/>
      <c r="F50" s="2" t="s">
        <v>78</v>
      </c>
      <c r="G50">
        <v>3.6</v>
      </c>
      <c r="H50" s="3" t="str">
        <f t="shared" si="0"/>
        <v>no</v>
      </c>
      <c r="I50" s="3">
        <f t="shared" si="1"/>
        <v>0</v>
      </c>
      <c r="J50">
        <f t="shared" si="4"/>
        <v>0</v>
      </c>
      <c r="L50" s="12">
        <f t="shared" si="5"/>
        <v>0</v>
      </c>
    </row>
    <row r="51" spans="1:12" ht="12.75" customHeight="1" x14ac:dyDescent="0.2">
      <c r="A51" s="9">
        <v>42317</v>
      </c>
      <c r="B51" s="117" t="s">
        <v>160</v>
      </c>
      <c r="C51" s="117"/>
      <c r="D51" s="117"/>
      <c r="E51" s="2">
        <v>2.08</v>
      </c>
      <c r="F51" s="2">
        <v>1</v>
      </c>
      <c r="G51">
        <v>3.6</v>
      </c>
      <c r="H51" s="3" t="str">
        <f t="shared" si="0"/>
        <v>yes</v>
      </c>
      <c r="I51" s="12">
        <f t="shared" si="1"/>
        <v>-10.8</v>
      </c>
      <c r="J51">
        <f t="shared" si="4"/>
        <v>1.08</v>
      </c>
      <c r="L51" s="12">
        <f t="shared" si="5"/>
        <v>-10</v>
      </c>
    </row>
    <row r="52" spans="1:12" ht="12.75" customHeight="1" x14ac:dyDescent="0.2">
      <c r="A52" s="9">
        <f>A51</f>
        <v>42317</v>
      </c>
      <c r="B52" s="117" t="s">
        <v>161</v>
      </c>
      <c r="C52" s="117"/>
      <c r="D52" s="117"/>
      <c r="E52" s="2">
        <v>6</v>
      </c>
      <c r="F52" s="2">
        <v>4</v>
      </c>
      <c r="G52">
        <v>3.6</v>
      </c>
      <c r="H52" s="3" t="str">
        <f t="shared" si="0"/>
        <v>no</v>
      </c>
      <c r="I52" s="3">
        <f t="shared" si="1"/>
        <v>0</v>
      </c>
      <c r="J52">
        <f t="shared" si="4"/>
        <v>0</v>
      </c>
      <c r="L52" s="12">
        <f t="shared" si="5"/>
        <v>0</v>
      </c>
    </row>
    <row r="53" spans="1:12" ht="12.75" customHeight="1" x14ac:dyDescent="0.2">
      <c r="A53" s="9">
        <f>A52</f>
        <v>42317</v>
      </c>
      <c r="B53" s="117" t="s">
        <v>162</v>
      </c>
      <c r="C53" s="117"/>
      <c r="D53" s="117"/>
      <c r="E53" s="2">
        <v>4.0599999999999996</v>
      </c>
      <c r="F53" s="2">
        <v>4</v>
      </c>
      <c r="G53">
        <v>3.6</v>
      </c>
      <c r="H53" s="3" t="str">
        <f t="shared" si="0"/>
        <v>no</v>
      </c>
      <c r="I53" s="3">
        <f t="shared" si="1"/>
        <v>0</v>
      </c>
      <c r="J53">
        <f t="shared" si="4"/>
        <v>0</v>
      </c>
      <c r="L53" s="12">
        <f t="shared" si="5"/>
        <v>0</v>
      </c>
    </row>
    <row r="54" spans="1:12" ht="12.75" customHeight="1" x14ac:dyDescent="0.2">
      <c r="A54" s="9">
        <v>42318</v>
      </c>
      <c r="B54" s="117" t="s">
        <v>163</v>
      </c>
      <c r="C54" s="117"/>
      <c r="D54" s="117"/>
      <c r="E54" s="2">
        <v>2.46</v>
      </c>
      <c r="F54" s="2">
        <v>2</v>
      </c>
      <c r="G54">
        <v>3.6</v>
      </c>
      <c r="H54" s="3" t="str">
        <f t="shared" si="0"/>
        <v>yes</v>
      </c>
      <c r="I54" s="12">
        <f t="shared" si="1"/>
        <v>9.5</v>
      </c>
      <c r="J54">
        <f t="shared" si="4"/>
        <v>1.46</v>
      </c>
      <c r="L54" s="12">
        <f t="shared" si="5"/>
        <v>6.8493150684931505</v>
      </c>
    </row>
    <row r="55" spans="1:12" ht="12.75" customHeight="1" x14ac:dyDescent="0.2">
      <c r="A55" s="9">
        <v>42319</v>
      </c>
      <c r="B55" s="117" t="s">
        <v>164</v>
      </c>
      <c r="C55" s="117"/>
      <c r="D55" s="117"/>
      <c r="E55" s="2">
        <v>4.1900000000000004</v>
      </c>
      <c r="F55" s="2">
        <v>4</v>
      </c>
      <c r="G55">
        <v>3.6</v>
      </c>
      <c r="H55" s="3" t="str">
        <f t="shared" si="0"/>
        <v>no</v>
      </c>
      <c r="I55" s="3">
        <f t="shared" si="1"/>
        <v>0</v>
      </c>
      <c r="J55">
        <f t="shared" si="4"/>
        <v>0</v>
      </c>
      <c r="L55" s="12">
        <f t="shared" si="5"/>
        <v>0</v>
      </c>
    </row>
    <row r="56" spans="1:12" ht="12.75" customHeight="1" x14ac:dyDescent="0.2">
      <c r="A56" s="9">
        <f>A55</f>
        <v>42319</v>
      </c>
      <c r="B56" s="117" t="s">
        <v>165</v>
      </c>
      <c r="C56" s="117"/>
      <c r="D56" s="117"/>
      <c r="E56" s="2">
        <v>4.1399999999999997</v>
      </c>
      <c r="F56" s="2">
        <v>1</v>
      </c>
      <c r="G56">
        <v>3.6</v>
      </c>
      <c r="H56" s="3" t="str">
        <f t="shared" si="0"/>
        <v>no</v>
      </c>
      <c r="I56" s="3">
        <f t="shared" si="1"/>
        <v>0</v>
      </c>
      <c r="J56">
        <f t="shared" si="4"/>
        <v>0</v>
      </c>
      <c r="L56" s="12">
        <f t="shared" si="5"/>
        <v>0</v>
      </c>
    </row>
    <row r="57" spans="1:12" ht="12.75" customHeight="1" x14ac:dyDescent="0.2">
      <c r="A57" s="9">
        <v>42321</v>
      </c>
      <c r="B57" s="117" t="s">
        <v>166</v>
      </c>
      <c r="C57" s="117"/>
      <c r="D57" s="117"/>
      <c r="E57" s="2">
        <v>3.91</v>
      </c>
      <c r="F57" s="2">
        <v>2</v>
      </c>
      <c r="G57">
        <v>3.6</v>
      </c>
      <c r="H57" s="3" t="str">
        <f t="shared" si="0"/>
        <v>no</v>
      </c>
      <c r="I57" s="3">
        <f t="shared" si="1"/>
        <v>0</v>
      </c>
      <c r="J57">
        <f t="shared" ref="J57:J75" si="6">IF(H57="yes",(E57-1),0)</f>
        <v>0</v>
      </c>
      <c r="L57" s="12">
        <f t="shared" si="5"/>
        <v>0</v>
      </c>
    </row>
    <row r="58" spans="1:12" ht="12.75" customHeight="1" x14ac:dyDescent="0.2">
      <c r="A58" s="9">
        <v>42323</v>
      </c>
      <c r="B58" s="117" t="s">
        <v>167</v>
      </c>
      <c r="C58" s="117"/>
      <c r="D58" s="117"/>
      <c r="E58" s="2">
        <v>3.41</v>
      </c>
      <c r="F58" s="2">
        <v>1</v>
      </c>
      <c r="G58">
        <v>3.6</v>
      </c>
      <c r="H58" s="3" t="str">
        <f t="shared" ref="H58:H67" si="7">IF(F58="NR","no",IF(E58&lt;=G58,"yes","no"))</f>
        <v>yes</v>
      </c>
      <c r="I58" s="12">
        <f t="shared" ref="I58:I72" si="8">IF(H58="no",0,IF(F58=1,-((E58-1)*$B$2),$B$2*0.95))</f>
        <v>-24.1</v>
      </c>
      <c r="J58">
        <f t="shared" si="6"/>
        <v>2.41</v>
      </c>
      <c r="L58" s="12">
        <f t="shared" ref="L58:L72" si="9">IF(I58&lt;0,-$B$2,IF(I58=0,0,$B$2/(E58-1)))</f>
        <v>-10</v>
      </c>
    </row>
    <row r="59" spans="1:12" ht="12.75" customHeight="1" x14ac:dyDescent="0.2">
      <c r="A59" s="9">
        <v>42325</v>
      </c>
      <c r="B59" s="117" t="s">
        <v>168</v>
      </c>
      <c r="C59" s="117"/>
      <c r="D59" s="117"/>
      <c r="E59" s="2">
        <v>3.4</v>
      </c>
      <c r="F59" s="2">
        <v>4</v>
      </c>
      <c r="G59">
        <v>3.6</v>
      </c>
      <c r="H59" s="3" t="str">
        <f t="shared" si="7"/>
        <v>yes</v>
      </c>
      <c r="I59" s="12">
        <f t="shared" si="8"/>
        <v>9.5</v>
      </c>
      <c r="J59">
        <f t="shared" si="6"/>
        <v>2.4</v>
      </c>
      <c r="L59" s="12">
        <f t="shared" si="9"/>
        <v>4.166666666666667</v>
      </c>
    </row>
    <row r="60" spans="1:12" ht="12.75" customHeight="1" x14ac:dyDescent="0.2">
      <c r="A60" s="9">
        <v>42326</v>
      </c>
      <c r="B60" s="117" t="s">
        <v>169</v>
      </c>
      <c r="C60" s="117"/>
      <c r="D60" s="117"/>
      <c r="E60" s="2">
        <v>2.59</v>
      </c>
      <c r="F60" s="2">
        <v>10</v>
      </c>
      <c r="G60">
        <v>3.6</v>
      </c>
      <c r="H60" s="3" t="str">
        <f t="shared" si="7"/>
        <v>yes</v>
      </c>
      <c r="I60" s="12">
        <f t="shared" si="8"/>
        <v>9.5</v>
      </c>
      <c r="J60">
        <f t="shared" si="6"/>
        <v>1.5899999999999999</v>
      </c>
      <c r="L60" s="12">
        <f t="shared" si="9"/>
        <v>6.2893081761006293</v>
      </c>
    </row>
    <row r="61" spans="1:12" ht="12.75" customHeight="1" x14ac:dyDescent="0.2">
      <c r="A61" s="9">
        <f>A60</f>
        <v>42326</v>
      </c>
      <c r="B61" s="117" t="s">
        <v>170</v>
      </c>
      <c r="C61" s="117"/>
      <c r="D61" s="117"/>
      <c r="E61" s="2">
        <v>4.7</v>
      </c>
      <c r="F61" s="2" t="s">
        <v>158</v>
      </c>
      <c r="G61">
        <v>3.6</v>
      </c>
      <c r="H61" s="3" t="str">
        <f t="shared" si="7"/>
        <v>no</v>
      </c>
      <c r="I61" s="3">
        <f t="shared" si="8"/>
        <v>0</v>
      </c>
      <c r="J61">
        <f t="shared" si="6"/>
        <v>0</v>
      </c>
      <c r="L61" s="12">
        <f t="shared" si="9"/>
        <v>0</v>
      </c>
    </row>
    <row r="62" spans="1:12" ht="12.75" customHeight="1" x14ac:dyDescent="0.2">
      <c r="A62" s="9">
        <v>42328</v>
      </c>
      <c r="B62" s="117" t="s">
        <v>171</v>
      </c>
      <c r="C62" s="117"/>
      <c r="D62" s="117"/>
      <c r="E62" s="2">
        <v>3.53</v>
      </c>
      <c r="F62" s="2">
        <v>2</v>
      </c>
      <c r="G62">
        <v>3.6</v>
      </c>
      <c r="H62" s="3" t="str">
        <f t="shared" si="7"/>
        <v>yes</v>
      </c>
      <c r="I62" s="12">
        <f t="shared" si="8"/>
        <v>9.5</v>
      </c>
      <c r="J62">
        <f t="shared" si="6"/>
        <v>2.5299999999999998</v>
      </c>
      <c r="L62" s="12">
        <f t="shared" si="9"/>
        <v>3.9525691699604746</v>
      </c>
    </row>
    <row r="63" spans="1:12" ht="12.75" customHeight="1" x14ac:dyDescent="0.2">
      <c r="A63" s="9">
        <v>42330</v>
      </c>
      <c r="B63" s="117" t="s">
        <v>172</v>
      </c>
      <c r="C63" s="117"/>
      <c r="D63" s="117"/>
      <c r="E63" s="2">
        <v>2.77</v>
      </c>
      <c r="F63" s="2" t="s">
        <v>158</v>
      </c>
      <c r="G63">
        <v>3.6</v>
      </c>
      <c r="H63" s="3" t="str">
        <f t="shared" si="7"/>
        <v>yes</v>
      </c>
      <c r="I63" s="12">
        <f t="shared" si="8"/>
        <v>9.5</v>
      </c>
      <c r="J63">
        <f t="shared" si="6"/>
        <v>1.77</v>
      </c>
      <c r="L63" s="12">
        <f t="shared" si="9"/>
        <v>5.6497175141242941</v>
      </c>
    </row>
    <row r="64" spans="1:12" ht="12.75" customHeight="1" x14ac:dyDescent="0.2">
      <c r="A64" s="9">
        <v>42331</v>
      </c>
      <c r="B64" s="117" t="s">
        <v>173</v>
      </c>
      <c r="C64" s="117"/>
      <c r="D64" s="117"/>
      <c r="E64" s="2">
        <v>2.98</v>
      </c>
      <c r="F64" s="2">
        <v>1</v>
      </c>
      <c r="G64">
        <v>3.6</v>
      </c>
      <c r="H64" s="3" t="str">
        <f t="shared" si="7"/>
        <v>yes</v>
      </c>
      <c r="I64" s="12">
        <f t="shared" si="8"/>
        <v>-19.8</v>
      </c>
      <c r="J64">
        <f t="shared" si="6"/>
        <v>1.98</v>
      </c>
      <c r="L64" s="12">
        <f t="shared" si="9"/>
        <v>-10</v>
      </c>
    </row>
    <row r="65" spans="1:12" ht="12.75" customHeight="1" x14ac:dyDescent="0.2">
      <c r="A65" s="9">
        <f>A64</f>
        <v>42331</v>
      </c>
      <c r="B65" s="117" t="s">
        <v>174</v>
      </c>
      <c r="C65" s="117"/>
      <c r="D65" s="117"/>
      <c r="E65" s="2">
        <v>3.9</v>
      </c>
      <c r="F65" s="2">
        <v>1</v>
      </c>
      <c r="G65">
        <v>3.6</v>
      </c>
      <c r="H65" s="3" t="str">
        <f t="shared" si="7"/>
        <v>no</v>
      </c>
      <c r="I65" s="3">
        <f t="shared" si="8"/>
        <v>0</v>
      </c>
      <c r="J65">
        <f t="shared" si="6"/>
        <v>0</v>
      </c>
      <c r="L65" s="12">
        <f t="shared" si="9"/>
        <v>0</v>
      </c>
    </row>
    <row r="66" spans="1:12" ht="12.75" customHeight="1" x14ac:dyDescent="0.2">
      <c r="A66" s="9">
        <v>42334</v>
      </c>
      <c r="B66" s="117" t="s">
        <v>175</v>
      </c>
      <c r="C66" s="117"/>
      <c r="D66" s="117"/>
      <c r="E66" s="2">
        <v>5.2</v>
      </c>
      <c r="F66" s="2">
        <v>2</v>
      </c>
      <c r="G66">
        <v>3.6</v>
      </c>
      <c r="H66" s="3" t="str">
        <f t="shared" si="7"/>
        <v>no</v>
      </c>
      <c r="I66" s="3">
        <f t="shared" si="8"/>
        <v>0</v>
      </c>
      <c r="J66">
        <f t="shared" si="6"/>
        <v>0</v>
      </c>
      <c r="L66" s="12">
        <f t="shared" si="9"/>
        <v>0</v>
      </c>
    </row>
    <row r="67" spans="1:12" ht="12.75" customHeight="1" x14ac:dyDescent="0.2">
      <c r="A67" s="9">
        <f>A66</f>
        <v>42334</v>
      </c>
      <c r="B67" s="117" t="s">
        <v>176</v>
      </c>
      <c r="C67" s="117"/>
      <c r="D67" s="117"/>
      <c r="E67" s="2">
        <v>4.43</v>
      </c>
      <c r="F67" s="2">
        <v>5</v>
      </c>
      <c r="G67">
        <v>3.6</v>
      </c>
      <c r="H67" s="3" t="str">
        <f t="shared" si="7"/>
        <v>no</v>
      </c>
      <c r="I67" s="3">
        <f t="shared" si="8"/>
        <v>0</v>
      </c>
      <c r="J67">
        <f t="shared" si="6"/>
        <v>0</v>
      </c>
      <c r="L67" s="12">
        <f t="shared" si="9"/>
        <v>0</v>
      </c>
    </row>
    <row r="68" spans="1:12" ht="12.75" customHeight="1" x14ac:dyDescent="0.2">
      <c r="A68" s="9">
        <v>42335</v>
      </c>
      <c r="B68" s="117" t="s">
        <v>177</v>
      </c>
      <c r="C68" s="117"/>
      <c r="D68" s="117"/>
      <c r="E68" s="2">
        <v>2.56</v>
      </c>
      <c r="F68" s="2">
        <v>4</v>
      </c>
      <c r="G68">
        <v>3.6</v>
      </c>
      <c r="H68" s="3" t="s">
        <v>178</v>
      </c>
      <c r="I68" s="3">
        <f t="shared" si="8"/>
        <v>0</v>
      </c>
      <c r="J68">
        <f t="shared" si="6"/>
        <v>0</v>
      </c>
      <c r="L68" s="12">
        <f t="shared" si="9"/>
        <v>0</v>
      </c>
    </row>
    <row r="69" spans="1:12" ht="12.75" customHeight="1" x14ac:dyDescent="0.2">
      <c r="A69" s="9">
        <v>42336</v>
      </c>
      <c r="B69" s="117" t="s">
        <v>179</v>
      </c>
      <c r="C69" s="117"/>
      <c r="D69" s="117"/>
      <c r="E69" s="2">
        <v>4.07</v>
      </c>
      <c r="F69" s="2">
        <v>4</v>
      </c>
      <c r="G69">
        <v>3.6</v>
      </c>
      <c r="H69" s="3" t="str">
        <f t="shared" ref="H69:H75" si="10">IF(F69="NR","no",IF(E69&lt;=G69,"yes","no"))</f>
        <v>no</v>
      </c>
      <c r="I69" s="3">
        <f t="shared" si="8"/>
        <v>0</v>
      </c>
      <c r="J69">
        <f t="shared" si="6"/>
        <v>0</v>
      </c>
      <c r="L69" s="12">
        <f t="shared" si="9"/>
        <v>0</v>
      </c>
    </row>
    <row r="70" spans="1:12" ht="12.75" customHeight="1" x14ac:dyDescent="0.2">
      <c r="A70" s="9">
        <v>42033</v>
      </c>
      <c r="B70" s="117" t="s">
        <v>180</v>
      </c>
      <c r="C70" s="117"/>
      <c r="D70" s="117"/>
      <c r="E70" s="2">
        <v>2.96</v>
      </c>
      <c r="F70" s="2">
        <v>3</v>
      </c>
      <c r="G70">
        <v>3.6</v>
      </c>
      <c r="H70" s="3" t="str">
        <f t="shared" si="10"/>
        <v>yes</v>
      </c>
      <c r="I70" s="12">
        <f t="shared" si="8"/>
        <v>9.5</v>
      </c>
      <c r="J70">
        <f t="shared" si="6"/>
        <v>1.96</v>
      </c>
      <c r="L70" s="12">
        <f t="shared" si="9"/>
        <v>5.1020408163265305</v>
      </c>
    </row>
    <row r="71" spans="1:12" ht="12.75" customHeight="1" x14ac:dyDescent="0.2">
      <c r="A71" s="9">
        <v>42340</v>
      </c>
      <c r="B71" s="117" t="s">
        <v>181</v>
      </c>
      <c r="C71" s="117"/>
      <c r="D71" s="117"/>
      <c r="E71" s="2">
        <v>3.7</v>
      </c>
      <c r="F71" s="2">
        <v>1</v>
      </c>
      <c r="G71">
        <v>3.6</v>
      </c>
      <c r="H71" s="3" t="str">
        <f t="shared" si="10"/>
        <v>no</v>
      </c>
      <c r="I71" s="3">
        <f t="shared" si="8"/>
        <v>0</v>
      </c>
      <c r="J71">
        <f t="shared" si="6"/>
        <v>0</v>
      </c>
      <c r="L71" s="12">
        <f t="shared" si="9"/>
        <v>0</v>
      </c>
    </row>
    <row r="72" spans="1:12" s="18" customFormat="1" ht="12.75" customHeight="1" x14ac:dyDescent="0.2">
      <c r="A72" s="16">
        <v>42341</v>
      </c>
      <c r="B72" s="119" t="s">
        <v>182</v>
      </c>
      <c r="C72" s="119"/>
      <c r="D72" s="119"/>
      <c r="E72" s="17">
        <v>2.87</v>
      </c>
      <c r="F72" s="17">
        <v>1</v>
      </c>
      <c r="G72" s="18">
        <v>3.6</v>
      </c>
      <c r="H72" s="19" t="str">
        <f t="shared" si="10"/>
        <v>yes</v>
      </c>
      <c r="I72" s="20">
        <f t="shared" si="8"/>
        <v>-18.700000000000003</v>
      </c>
      <c r="J72">
        <f t="shared" si="6"/>
        <v>1.87</v>
      </c>
      <c r="L72" s="12">
        <f t="shared" si="9"/>
        <v>-10</v>
      </c>
    </row>
    <row r="73" spans="1:12" s="18" customFormat="1" ht="12.75" customHeight="1" x14ac:dyDescent="0.2">
      <c r="A73" s="16">
        <v>42347</v>
      </c>
      <c r="B73" s="117" t="s">
        <v>183</v>
      </c>
      <c r="C73" s="117"/>
      <c r="D73" s="117"/>
      <c r="E73" s="17">
        <v>5.36</v>
      </c>
      <c r="F73" s="17">
        <v>4</v>
      </c>
      <c r="G73" s="18">
        <v>3.6</v>
      </c>
      <c r="H73" s="19" t="str">
        <f t="shared" si="10"/>
        <v>no</v>
      </c>
      <c r="I73" s="20">
        <f>IF(H73="no",0,IF(F73=1,-((E73-1)*$B$2),$B$2*0.95))</f>
        <v>0</v>
      </c>
      <c r="J73">
        <f t="shared" si="6"/>
        <v>0</v>
      </c>
      <c r="L73" s="12">
        <f>IF(I73&lt;0,-$B$2,IF(I73=0,0,$B$2/(E73-1)))</f>
        <v>0</v>
      </c>
    </row>
    <row r="74" spans="1:12" s="18" customFormat="1" ht="12.75" customHeight="1" x14ac:dyDescent="0.2">
      <c r="A74" s="16">
        <v>42347</v>
      </c>
      <c r="B74" s="117" t="s">
        <v>184</v>
      </c>
      <c r="C74" s="117"/>
      <c r="D74" s="117"/>
      <c r="E74" s="17">
        <v>1.73</v>
      </c>
      <c r="F74" s="17">
        <v>1</v>
      </c>
      <c r="G74" s="18">
        <v>3.6</v>
      </c>
      <c r="H74" s="19" t="str">
        <f t="shared" si="10"/>
        <v>yes</v>
      </c>
      <c r="I74" s="20">
        <f>IF(H74="no",0,IF(F74=1,-((E74-1)*$B$2),$B$2*0.95))</f>
        <v>-7.3</v>
      </c>
      <c r="J74">
        <f t="shared" si="6"/>
        <v>0.73</v>
      </c>
      <c r="L74" s="12">
        <f>IF(I74&lt;0,-$B$2,IF(I74=0,0,$B$2/(E74-1)))</f>
        <v>-10</v>
      </c>
    </row>
    <row r="75" spans="1:12" s="18" customFormat="1" ht="12.75" customHeight="1" x14ac:dyDescent="0.2">
      <c r="A75" s="16">
        <v>42347</v>
      </c>
      <c r="B75" s="117" t="s">
        <v>185</v>
      </c>
      <c r="C75" s="117"/>
      <c r="D75" s="117"/>
      <c r="E75" s="17">
        <v>5.08</v>
      </c>
      <c r="F75" s="17">
        <v>1</v>
      </c>
      <c r="G75" s="18">
        <v>3.6</v>
      </c>
      <c r="H75" s="19" t="str">
        <f t="shared" si="10"/>
        <v>no</v>
      </c>
      <c r="I75" s="20">
        <f>IF(H75="no",0,IF(F75=1,-((E75-1)*$B$2),$B$2*0.95))</f>
        <v>0</v>
      </c>
      <c r="J75">
        <f t="shared" si="6"/>
        <v>0</v>
      </c>
      <c r="L75" s="12">
        <f>IF(I75&lt;0,-$B$2,IF(I75=0,0,$B$2/(E75-1)))</f>
        <v>0</v>
      </c>
    </row>
    <row r="76" spans="1:12" s="18" customFormat="1" ht="12.75" customHeight="1" x14ac:dyDescent="0.2">
      <c r="A76" s="16"/>
      <c r="B76" s="103"/>
      <c r="C76" s="103"/>
      <c r="D76" s="103"/>
      <c r="E76" s="17"/>
      <c r="F76" s="17"/>
      <c r="H76" s="19"/>
      <c r="I76" s="20"/>
      <c r="L76" s="12"/>
    </row>
    <row r="79" spans="1:12" x14ac:dyDescent="0.2">
      <c r="L79" s="20"/>
    </row>
    <row r="80" spans="1:12" x14ac:dyDescent="0.2">
      <c r="L80" s="24"/>
    </row>
    <row r="81" spans="12:12" x14ac:dyDescent="0.2">
      <c r="L81" s="21"/>
    </row>
    <row r="82" spans="12:12" x14ac:dyDescent="0.2">
      <c r="L82" s="3"/>
    </row>
  </sheetData>
  <sheetProtection selectLockedCells="1" selectUnlockedCells="1"/>
  <mergeCells count="71">
    <mergeCell ref="B71:D71"/>
    <mergeCell ref="B72:D72"/>
    <mergeCell ref="B73:D73"/>
    <mergeCell ref="B74:D74"/>
    <mergeCell ref="B75:D75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50:D50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5:D5"/>
    <mergeCell ref="B6:D6"/>
    <mergeCell ref="B7:D7"/>
    <mergeCell ref="B8:D8"/>
    <mergeCell ref="B9:D9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pane ySplit="4" topLeftCell="A10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28515625" customWidth="1"/>
    <col min="8" max="8" width="11.5703125" style="3" customWidth="1"/>
    <col min="9" max="9" width="17.7109375" style="3" bestFit="1" customWidth="1"/>
    <col min="10" max="10" width="11.5703125" style="3"/>
    <col min="12" max="12" width="27.28515625" bestFit="1" customWidth="1"/>
    <col min="13" max="13" width="23.42578125" bestFit="1" customWidth="1"/>
  </cols>
  <sheetData>
    <row r="1" spans="1:13" s="7" customFormat="1" x14ac:dyDescent="0.2">
      <c r="A1" s="4" t="s">
        <v>2</v>
      </c>
      <c r="B1" s="22">
        <v>1000</v>
      </c>
      <c r="C1" s="5"/>
      <c r="D1" s="5"/>
      <c r="E1" s="6"/>
      <c r="F1" s="6"/>
      <c r="H1" s="8"/>
      <c r="I1" s="11"/>
      <c r="J1" s="11"/>
    </row>
    <row r="2" spans="1:13" s="7" customFormat="1" x14ac:dyDescent="0.2">
      <c r="A2" s="4" t="s">
        <v>80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3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3" s="7" customFormat="1" x14ac:dyDescent="0.2">
      <c r="A4" s="5" t="s">
        <v>11</v>
      </c>
      <c r="B4" s="5" t="s">
        <v>12</v>
      </c>
      <c r="C4" s="5" t="s">
        <v>82</v>
      </c>
      <c r="D4" s="5" t="s">
        <v>106</v>
      </c>
      <c r="E4" s="6" t="s">
        <v>83</v>
      </c>
      <c r="F4" s="6" t="s">
        <v>107</v>
      </c>
      <c r="G4" s="7" t="s">
        <v>85</v>
      </c>
      <c r="H4" s="8" t="s">
        <v>20</v>
      </c>
      <c r="I4" s="8" t="s">
        <v>86</v>
      </c>
      <c r="J4" s="8" t="s">
        <v>87</v>
      </c>
      <c r="K4" s="7" t="s">
        <v>23</v>
      </c>
      <c r="M4" s="7" t="s">
        <v>108</v>
      </c>
    </row>
    <row r="5" spans="1:13" x14ac:dyDescent="0.2">
      <c r="A5" s="9">
        <v>42191</v>
      </c>
      <c r="B5" s="1">
        <v>1505</v>
      </c>
      <c r="C5" s="1" t="s">
        <v>186</v>
      </c>
      <c r="D5" s="1" t="s">
        <v>187</v>
      </c>
      <c r="E5" s="2">
        <v>4.5999999999999996</v>
      </c>
      <c r="F5" s="2">
        <v>6</v>
      </c>
      <c r="G5">
        <v>3.8</v>
      </c>
      <c r="H5" s="3" t="str">
        <f t="shared" ref="H5:H68" si="0">IF(F5="NR","no",IF(E5&lt;=G5,"yes","no"))</f>
        <v>no</v>
      </c>
      <c r="I5" s="3">
        <f t="shared" ref="I5:I68" si="1">IF(H5="no",0,IF(F5=1,-((E5-1)*$B$2),$B$2*0.95))</f>
        <v>0</v>
      </c>
      <c r="J5" s="3">
        <f>I5+B1</f>
        <v>1000</v>
      </c>
      <c r="K5">
        <f>IF(H5="yes",(E5-1),0)</f>
        <v>0</v>
      </c>
      <c r="M5" s="12">
        <f>IF(I5&lt;0,-$B$2,IF(I5=0,0,$B$2/(E5-1)))</f>
        <v>0</v>
      </c>
    </row>
    <row r="6" spans="1:13" x14ac:dyDescent="0.2">
      <c r="A6" s="9">
        <v>42191</v>
      </c>
      <c r="B6" s="1">
        <v>1945</v>
      </c>
      <c r="C6" s="1" t="s">
        <v>188</v>
      </c>
      <c r="D6" s="1" t="s">
        <v>189</v>
      </c>
      <c r="E6" s="2">
        <v>3.05</v>
      </c>
      <c r="F6" s="2">
        <v>7</v>
      </c>
      <c r="G6">
        <v>3.2</v>
      </c>
      <c r="H6" s="3" t="str">
        <f t="shared" si="0"/>
        <v>yes</v>
      </c>
      <c r="I6" s="12">
        <f t="shared" si="1"/>
        <v>9.5</v>
      </c>
      <c r="J6" s="12">
        <f t="shared" ref="J6:J69" si="2">J5+I6</f>
        <v>1009.5</v>
      </c>
      <c r="K6">
        <f t="shared" ref="K6:K69" si="3">IF(H6="yes",(E6-1),0)</f>
        <v>2.0499999999999998</v>
      </c>
      <c r="M6" s="12">
        <f>IF(I6&lt;0,-$B$2,IF(I6=0,0,$B$2/(E6-1)))</f>
        <v>4.8780487804878057</v>
      </c>
    </row>
    <row r="7" spans="1:13" x14ac:dyDescent="0.2">
      <c r="A7" s="9">
        <v>42192</v>
      </c>
      <c r="B7" s="1">
        <v>1555</v>
      </c>
      <c r="C7" s="1" t="s">
        <v>190</v>
      </c>
      <c r="D7" s="1" t="s">
        <v>191</v>
      </c>
      <c r="E7" s="2">
        <v>4.3099999999999996</v>
      </c>
      <c r="F7" s="2">
        <v>1</v>
      </c>
      <c r="G7">
        <v>3.8</v>
      </c>
      <c r="H7" s="3" t="str">
        <f t="shared" si="0"/>
        <v>no</v>
      </c>
      <c r="I7" s="3">
        <f t="shared" si="1"/>
        <v>0</v>
      </c>
      <c r="J7" s="3">
        <f t="shared" si="2"/>
        <v>1009.5</v>
      </c>
      <c r="K7">
        <f t="shared" si="3"/>
        <v>0</v>
      </c>
      <c r="M7" s="12">
        <f t="shared" ref="M7:M70" si="4">IF(I7&lt;0,-$B$2,IF(I7=0,0,$B$2/(E7-1)))</f>
        <v>0</v>
      </c>
    </row>
    <row r="8" spans="1:13" x14ac:dyDescent="0.2">
      <c r="A8" s="9">
        <v>42192</v>
      </c>
      <c r="B8" s="1">
        <v>1820</v>
      </c>
      <c r="C8" s="1" t="s">
        <v>192</v>
      </c>
      <c r="D8" s="1" t="s">
        <v>193</v>
      </c>
      <c r="E8" s="2">
        <v>4.28</v>
      </c>
      <c r="F8" s="2">
        <v>5</v>
      </c>
      <c r="G8">
        <v>4.5</v>
      </c>
      <c r="H8" s="3" t="str">
        <f t="shared" si="0"/>
        <v>yes</v>
      </c>
      <c r="I8" s="12">
        <f t="shared" si="1"/>
        <v>9.5</v>
      </c>
      <c r="J8" s="12">
        <f t="shared" si="2"/>
        <v>1019</v>
      </c>
      <c r="K8">
        <f t="shared" si="3"/>
        <v>3.2800000000000002</v>
      </c>
      <c r="M8" s="12">
        <f t="shared" si="4"/>
        <v>3.0487804878048776</v>
      </c>
    </row>
    <row r="9" spans="1:13" x14ac:dyDescent="0.2">
      <c r="A9" s="9">
        <v>42192</v>
      </c>
      <c r="B9" s="1">
        <v>2025</v>
      </c>
      <c r="C9" s="1" t="str">
        <f>C8</f>
        <v>Brighton</v>
      </c>
      <c r="D9" s="1" t="s">
        <v>194</v>
      </c>
      <c r="E9" s="2">
        <v>4.7</v>
      </c>
      <c r="F9" s="2">
        <v>1</v>
      </c>
      <c r="G9">
        <v>4.8</v>
      </c>
      <c r="H9" s="3" t="str">
        <f t="shared" si="0"/>
        <v>yes</v>
      </c>
      <c r="I9" s="12">
        <f t="shared" si="1"/>
        <v>-37</v>
      </c>
      <c r="J9" s="12">
        <f t="shared" si="2"/>
        <v>982</v>
      </c>
      <c r="K9">
        <f t="shared" si="3"/>
        <v>3.7</v>
      </c>
      <c r="M9" s="12">
        <f t="shared" si="4"/>
        <v>-10</v>
      </c>
    </row>
    <row r="10" spans="1:13" x14ac:dyDescent="0.2">
      <c r="A10" s="9">
        <f>A9</f>
        <v>42192</v>
      </c>
      <c r="B10" s="1">
        <v>2045</v>
      </c>
      <c r="C10" s="1" t="s">
        <v>195</v>
      </c>
      <c r="D10" s="1" t="s">
        <v>196</v>
      </c>
      <c r="E10" s="2">
        <v>2.68</v>
      </c>
      <c r="F10" s="2">
        <v>1</v>
      </c>
      <c r="G10">
        <v>4.8</v>
      </c>
      <c r="H10" s="3" t="str">
        <f t="shared" si="0"/>
        <v>yes</v>
      </c>
      <c r="I10" s="12">
        <f t="shared" si="1"/>
        <v>-16.8</v>
      </c>
      <c r="J10" s="12">
        <f t="shared" si="2"/>
        <v>965.2</v>
      </c>
      <c r="K10">
        <f t="shared" si="3"/>
        <v>1.6800000000000002</v>
      </c>
      <c r="M10" s="12">
        <f t="shared" si="4"/>
        <v>-10</v>
      </c>
    </row>
    <row r="11" spans="1:13" x14ac:dyDescent="0.2">
      <c r="A11" s="9">
        <v>42193</v>
      </c>
      <c r="B11" s="1">
        <v>1610</v>
      </c>
      <c r="C11" s="1" t="s">
        <v>197</v>
      </c>
      <c r="D11" s="1" t="s">
        <v>198</v>
      </c>
      <c r="E11" s="2">
        <v>6.47</v>
      </c>
      <c r="F11" s="2">
        <v>3</v>
      </c>
      <c r="G11">
        <v>4.8</v>
      </c>
      <c r="H11" s="3" t="str">
        <f t="shared" si="0"/>
        <v>no</v>
      </c>
      <c r="I11" s="3">
        <f t="shared" si="1"/>
        <v>0</v>
      </c>
      <c r="J11" s="3">
        <f t="shared" si="2"/>
        <v>965.2</v>
      </c>
      <c r="K11">
        <f t="shared" si="3"/>
        <v>0</v>
      </c>
      <c r="M11" s="12">
        <f t="shared" si="4"/>
        <v>0</v>
      </c>
    </row>
    <row r="12" spans="1:13" x14ac:dyDescent="0.2">
      <c r="A12" s="9">
        <v>42194</v>
      </c>
      <c r="B12" s="1">
        <v>1910</v>
      </c>
      <c r="C12" s="1" t="s">
        <v>199</v>
      </c>
      <c r="D12" s="1" t="s">
        <v>200</v>
      </c>
      <c r="E12" s="2">
        <v>4.8</v>
      </c>
      <c r="F12" s="2">
        <v>4</v>
      </c>
      <c r="G12">
        <v>3.6</v>
      </c>
      <c r="H12" s="3" t="str">
        <f t="shared" si="0"/>
        <v>no</v>
      </c>
      <c r="I12" s="3">
        <f t="shared" si="1"/>
        <v>0</v>
      </c>
      <c r="J12" s="3">
        <f t="shared" si="2"/>
        <v>965.2</v>
      </c>
      <c r="K12">
        <f t="shared" si="3"/>
        <v>0</v>
      </c>
      <c r="M12" s="12">
        <f t="shared" si="4"/>
        <v>0</v>
      </c>
    </row>
    <row r="13" spans="1:13" x14ac:dyDescent="0.2">
      <c r="A13" s="9">
        <v>42194</v>
      </c>
      <c r="B13" s="1">
        <v>1930</v>
      </c>
      <c r="C13" s="1" t="s">
        <v>201</v>
      </c>
      <c r="D13" s="1" t="s">
        <v>202</v>
      </c>
      <c r="E13" s="2">
        <v>2.2599999999999998</v>
      </c>
      <c r="F13" s="2">
        <v>1</v>
      </c>
      <c r="G13">
        <v>3.6</v>
      </c>
      <c r="H13" s="3" t="str">
        <f t="shared" si="0"/>
        <v>yes</v>
      </c>
      <c r="I13" s="12">
        <f t="shared" si="1"/>
        <v>-12.599999999999998</v>
      </c>
      <c r="J13" s="12">
        <f t="shared" si="2"/>
        <v>952.6</v>
      </c>
      <c r="K13">
        <f t="shared" si="3"/>
        <v>1.2599999999999998</v>
      </c>
      <c r="M13" s="12">
        <f t="shared" si="4"/>
        <v>-10</v>
      </c>
    </row>
    <row r="14" spans="1:13" x14ac:dyDescent="0.2">
      <c r="A14" s="9">
        <v>42194</v>
      </c>
      <c r="B14" s="1">
        <v>1930</v>
      </c>
      <c r="C14" s="1" t="s">
        <v>201</v>
      </c>
      <c r="D14" s="1" t="s">
        <v>203</v>
      </c>
      <c r="E14" s="2">
        <v>4.2</v>
      </c>
      <c r="F14" s="2">
        <v>2</v>
      </c>
      <c r="G14">
        <v>3.6</v>
      </c>
      <c r="H14" s="3" t="str">
        <f t="shared" si="0"/>
        <v>no</v>
      </c>
      <c r="I14" s="3">
        <f t="shared" si="1"/>
        <v>0</v>
      </c>
      <c r="J14" s="3">
        <f t="shared" si="2"/>
        <v>952.6</v>
      </c>
      <c r="K14">
        <f t="shared" si="3"/>
        <v>0</v>
      </c>
      <c r="M14" s="12">
        <f t="shared" si="4"/>
        <v>0</v>
      </c>
    </row>
    <row r="15" spans="1:13" x14ac:dyDescent="0.2">
      <c r="A15" s="9">
        <v>42194</v>
      </c>
      <c r="B15" s="1">
        <v>1635</v>
      </c>
      <c r="C15" s="1" t="s">
        <v>204</v>
      </c>
      <c r="D15" s="1" t="s">
        <v>205</v>
      </c>
      <c r="E15" s="2">
        <v>5.28</v>
      </c>
      <c r="F15" s="2">
        <v>3</v>
      </c>
      <c r="G15">
        <v>3.6</v>
      </c>
      <c r="H15" s="3" t="str">
        <f t="shared" si="0"/>
        <v>no</v>
      </c>
      <c r="I15" s="3">
        <f t="shared" si="1"/>
        <v>0</v>
      </c>
      <c r="J15" s="3">
        <f t="shared" si="2"/>
        <v>952.6</v>
      </c>
      <c r="K15">
        <f t="shared" si="3"/>
        <v>0</v>
      </c>
      <c r="M15" s="12">
        <f t="shared" si="4"/>
        <v>0</v>
      </c>
    </row>
    <row r="16" spans="1:13" x14ac:dyDescent="0.2">
      <c r="A16" s="9">
        <v>42194</v>
      </c>
      <c r="B16" s="1">
        <v>1820</v>
      </c>
      <c r="C16" s="1" t="s">
        <v>206</v>
      </c>
      <c r="D16" s="1" t="s">
        <v>207</v>
      </c>
      <c r="E16" s="2">
        <v>4.72</v>
      </c>
      <c r="F16" s="2">
        <v>2</v>
      </c>
      <c r="G16">
        <v>3.6</v>
      </c>
      <c r="H16" s="3" t="str">
        <f t="shared" si="0"/>
        <v>no</v>
      </c>
      <c r="I16" s="3">
        <f t="shared" si="1"/>
        <v>0</v>
      </c>
      <c r="J16" s="3">
        <f t="shared" si="2"/>
        <v>952.6</v>
      </c>
      <c r="K16">
        <f t="shared" si="3"/>
        <v>0</v>
      </c>
      <c r="M16" s="12">
        <f t="shared" si="4"/>
        <v>0</v>
      </c>
    </row>
    <row r="17" spans="1:13" x14ac:dyDescent="0.2">
      <c r="A17" s="9">
        <v>42194</v>
      </c>
      <c r="B17" s="1">
        <v>1945</v>
      </c>
      <c r="C17" s="1" t="s">
        <v>199</v>
      </c>
      <c r="D17" s="1" t="s">
        <v>208</v>
      </c>
      <c r="E17" s="2">
        <v>4.2</v>
      </c>
      <c r="F17" s="2">
        <v>1</v>
      </c>
      <c r="G17">
        <v>3.6</v>
      </c>
      <c r="H17" s="3" t="str">
        <f t="shared" si="0"/>
        <v>no</v>
      </c>
      <c r="I17" s="3">
        <f t="shared" si="1"/>
        <v>0</v>
      </c>
      <c r="J17" s="3">
        <f t="shared" si="2"/>
        <v>952.6</v>
      </c>
      <c r="K17">
        <f t="shared" si="3"/>
        <v>0</v>
      </c>
      <c r="M17" s="12">
        <f t="shared" si="4"/>
        <v>0</v>
      </c>
    </row>
    <row r="18" spans="1:13" x14ac:dyDescent="0.2">
      <c r="A18" s="9">
        <v>42194</v>
      </c>
      <c r="B18" s="1">
        <v>1645</v>
      </c>
      <c r="C18" s="1" t="s">
        <v>209</v>
      </c>
      <c r="D18" s="1" t="s">
        <v>210</v>
      </c>
      <c r="E18" s="2">
        <v>3.49</v>
      </c>
      <c r="F18" s="2">
        <v>2</v>
      </c>
      <c r="G18">
        <v>3.6</v>
      </c>
      <c r="H18" s="3" t="str">
        <f t="shared" si="0"/>
        <v>yes</v>
      </c>
      <c r="I18" s="12">
        <f t="shared" si="1"/>
        <v>9.5</v>
      </c>
      <c r="J18" s="12">
        <f t="shared" si="2"/>
        <v>962.1</v>
      </c>
      <c r="K18">
        <f t="shared" si="3"/>
        <v>2.4900000000000002</v>
      </c>
      <c r="M18" s="12">
        <f t="shared" si="4"/>
        <v>4.0160642570281118</v>
      </c>
    </row>
    <row r="19" spans="1:13" x14ac:dyDescent="0.2">
      <c r="A19" s="9">
        <v>42194</v>
      </c>
      <c r="B19" s="1">
        <v>2020</v>
      </c>
      <c r="C19" s="1" t="s">
        <v>199</v>
      </c>
      <c r="D19" s="1" t="s">
        <v>211</v>
      </c>
      <c r="E19" s="2">
        <v>4.09</v>
      </c>
      <c r="F19" s="2">
        <v>6</v>
      </c>
      <c r="G19">
        <v>3.6</v>
      </c>
      <c r="H19" s="3" t="str">
        <f t="shared" si="0"/>
        <v>no</v>
      </c>
      <c r="I19" s="3">
        <f t="shared" si="1"/>
        <v>0</v>
      </c>
      <c r="J19" s="3">
        <f t="shared" si="2"/>
        <v>962.1</v>
      </c>
      <c r="K19">
        <f t="shared" si="3"/>
        <v>0</v>
      </c>
      <c r="M19" s="12">
        <f t="shared" si="4"/>
        <v>0</v>
      </c>
    </row>
    <row r="20" spans="1:13" ht="12.75" customHeight="1" x14ac:dyDescent="0.2">
      <c r="A20" s="9">
        <v>42195</v>
      </c>
      <c r="B20" s="117" t="s">
        <v>212</v>
      </c>
      <c r="C20" s="117" t="s">
        <v>213</v>
      </c>
      <c r="D20" s="117"/>
      <c r="E20" s="2">
        <v>3.38</v>
      </c>
      <c r="F20" s="2">
        <v>1</v>
      </c>
      <c r="G20">
        <v>3.6</v>
      </c>
      <c r="H20" s="3" t="str">
        <f t="shared" si="0"/>
        <v>yes</v>
      </c>
      <c r="I20" s="12">
        <f t="shared" si="1"/>
        <v>-23.799999999999997</v>
      </c>
      <c r="J20" s="12">
        <f t="shared" si="2"/>
        <v>938.30000000000007</v>
      </c>
      <c r="K20">
        <f t="shared" si="3"/>
        <v>2.38</v>
      </c>
      <c r="M20" s="12">
        <f t="shared" si="4"/>
        <v>-10</v>
      </c>
    </row>
    <row r="21" spans="1:13" ht="12.75" customHeight="1" x14ac:dyDescent="0.2">
      <c r="A21" s="9">
        <v>42195</v>
      </c>
      <c r="B21" s="117" t="s">
        <v>214</v>
      </c>
      <c r="C21" s="117" t="s">
        <v>215</v>
      </c>
      <c r="D21" s="117"/>
      <c r="E21" s="2">
        <v>2.79</v>
      </c>
      <c r="F21" s="2">
        <v>1</v>
      </c>
      <c r="G21">
        <v>3.6</v>
      </c>
      <c r="H21" s="3" t="str">
        <f t="shared" si="0"/>
        <v>yes</v>
      </c>
      <c r="I21" s="12">
        <f t="shared" si="1"/>
        <v>-17.899999999999999</v>
      </c>
      <c r="J21" s="12">
        <f t="shared" si="2"/>
        <v>920.40000000000009</v>
      </c>
      <c r="K21">
        <f t="shared" si="3"/>
        <v>1.79</v>
      </c>
      <c r="M21" s="12">
        <f t="shared" si="4"/>
        <v>-10</v>
      </c>
    </row>
    <row r="22" spans="1:13" ht="12.75" customHeight="1" x14ac:dyDescent="0.2">
      <c r="A22" s="9">
        <v>42195</v>
      </c>
      <c r="B22" s="117" t="s">
        <v>216</v>
      </c>
      <c r="C22" s="117" t="str">
        <f>C21</f>
        <v>Newmarket</v>
      </c>
      <c r="D22" s="117"/>
      <c r="E22" s="2">
        <v>3.22</v>
      </c>
      <c r="F22" s="2">
        <v>6</v>
      </c>
      <c r="G22">
        <v>3.6</v>
      </c>
      <c r="H22" s="3" t="str">
        <f t="shared" si="0"/>
        <v>yes</v>
      </c>
      <c r="I22" s="12">
        <f t="shared" si="1"/>
        <v>9.5</v>
      </c>
      <c r="J22" s="12">
        <f t="shared" si="2"/>
        <v>929.90000000000009</v>
      </c>
      <c r="K22">
        <f t="shared" si="3"/>
        <v>2.2200000000000002</v>
      </c>
      <c r="M22" s="12">
        <f t="shared" si="4"/>
        <v>4.5045045045045038</v>
      </c>
    </row>
    <row r="23" spans="1:13" ht="12.75" customHeight="1" x14ac:dyDescent="0.2">
      <c r="A23" s="9">
        <v>42195</v>
      </c>
      <c r="B23" s="117" t="s">
        <v>217</v>
      </c>
      <c r="C23" s="117"/>
      <c r="D23" s="117"/>
      <c r="E23" s="2">
        <v>6</v>
      </c>
      <c r="F23" s="2">
        <v>3</v>
      </c>
      <c r="G23">
        <v>3.6</v>
      </c>
      <c r="H23" s="3" t="str">
        <f t="shared" si="0"/>
        <v>no</v>
      </c>
      <c r="I23" s="3">
        <f t="shared" si="1"/>
        <v>0</v>
      </c>
      <c r="J23" s="3">
        <f t="shared" si="2"/>
        <v>929.90000000000009</v>
      </c>
      <c r="K23">
        <f t="shared" si="3"/>
        <v>0</v>
      </c>
      <c r="M23" s="12">
        <f t="shared" si="4"/>
        <v>0</v>
      </c>
    </row>
    <row r="24" spans="1:13" ht="12.75" customHeight="1" x14ac:dyDescent="0.2">
      <c r="A24" s="9">
        <v>42195</v>
      </c>
      <c r="B24" s="117" t="s">
        <v>218</v>
      </c>
      <c r="C24" s="117"/>
      <c r="D24" s="117"/>
      <c r="E24" s="2">
        <v>4.43</v>
      </c>
      <c r="F24" s="2">
        <v>5</v>
      </c>
      <c r="G24">
        <v>3.6</v>
      </c>
      <c r="H24" s="3" t="str">
        <f t="shared" si="0"/>
        <v>no</v>
      </c>
      <c r="I24" s="3">
        <f t="shared" si="1"/>
        <v>0</v>
      </c>
      <c r="J24" s="3">
        <f t="shared" si="2"/>
        <v>929.90000000000009</v>
      </c>
      <c r="K24">
        <f t="shared" si="3"/>
        <v>0</v>
      </c>
      <c r="M24" s="12">
        <f t="shared" si="4"/>
        <v>0</v>
      </c>
    </row>
    <row r="25" spans="1:13" ht="12.75" customHeight="1" x14ac:dyDescent="0.2">
      <c r="A25" s="9">
        <v>42195</v>
      </c>
      <c r="B25" s="117" t="s">
        <v>219</v>
      </c>
      <c r="C25" s="117"/>
      <c r="D25" s="117"/>
      <c r="E25" s="2">
        <v>10.92</v>
      </c>
      <c r="F25" s="2">
        <v>4</v>
      </c>
      <c r="G25">
        <v>3.6</v>
      </c>
      <c r="H25" s="3" t="str">
        <f t="shared" si="0"/>
        <v>no</v>
      </c>
      <c r="I25" s="3">
        <f t="shared" si="1"/>
        <v>0</v>
      </c>
      <c r="J25" s="3">
        <f t="shared" si="2"/>
        <v>929.90000000000009</v>
      </c>
      <c r="K25">
        <f t="shared" si="3"/>
        <v>0</v>
      </c>
      <c r="M25" s="12">
        <f t="shared" si="4"/>
        <v>0</v>
      </c>
    </row>
    <row r="26" spans="1:13" ht="12.75" customHeight="1" x14ac:dyDescent="0.2">
      <c r="A26" s="9">
        <v>42195</v>
      </c>
      <c r="B26" s="117" t="s">
        <v>220</v>
      </c>
      <c r="C26" s="117"/>
      <c r="D26" s="117"/>
      <c r="E26" s="2">
        <v>2.79</v>
      </c>
      <c r="F26" s="2">
        <v>3</v>
      </c>
      <c r="G26">
        <v>3.6</v>
      </c>
      <c r="H26" s="3" t="str">
        <f t="shared" si="0"/>
        <v>yes</v>
      </c>
      <c r="I26" s="12">
        <f t="shared" si="1"/>
        <v>9.5</v>
      </c>
      <c r="J26" s="12">
        <f t="shared" si="2"/>
        <v>939.40000000000009</v>
      </c>
      <c r="K26">
        <f t="shared" si="3"/>
        <v>1.79</v>
      </c>
      <c r="M26" s="12">
        <f t="shared" si="4"/>
        <v>5.5865921787709496</v>
      </c>
    </row>
    <row r="27" spans="1:13" ht="12.75" customHeight="1" x14ac:dyDescent="0.2">
      <c r="A27" s="9">
        <v>42195</v>
      </c>
      <c r="B27" s="117" t="s">
        <v>221</v>
      </c>
      <c r="C27" s="117"/>
      <c r="D27" s="117"/>
      <c r="E27" s="2">
        <v>3.65</v>
      </c>
      <c r="F27" s="2">
        <v>2</v>
      </c>
      <c r="G27">
        <v>3.6</v>
      </c>
      <c r="H27" s="3" t="str">
        <f t="shared" si="0"/>
        <v>no</v>
      </c>
      <c r="I27" s="3">
        <f t="shared" si="1"/>
        <v>0</v>
      </c>
      <c r="J27" s="3">
        <f t="shared" si="2"/>
        <v>939.40000000000009</v>
      </c>
      <c r="K27">
        <f t="shared" si="3"/>
        <v>0</v>
      </c>
      <c r="M27" s="12">
        <f t="shared" si="4"/>
        <v>0</v>
      </c>
    </row>
    <row r="28" spans="1:13" ht="12.75" customHeight="1" x14ac:dyDescent="0.2">
      <c r="A28" s="9">
        <v>42195</v>
      </c>
      <c r="B28" s="117" t="s">
        <v>222</v>
      </c>
      <c r="C28" s="117"/>
      <c r="D28" s="117"/>
      <c r="E28" s="2">
        <v>4.8</v>
      </c>
      <c r="F28" s="2">
        <v>5</v>
      </c>
      <c r="G28">
        <v>3.6</v>
      </c>
      <c r="H28" s="3" t="str">
        <f t="shared" si="0"/>
        <v>no</v>
      </c>
      <c r="I28" s="3">
        <f t="shared" si="1"/>
        <v>0</v>
      </c>
      <c r="J28" s="3">
        <f t="shared" si="2"/>
        <v>939.40000000000009</v>
      </c>
      <c r="K28">
        <f t="shared" si="3"/>
        <v>0</v>
      </c>
      <c r="M28" s="12">
        <f t="shared" si="4"/>
        <v>0</v>
      </c>
    </row>
    <row r="29" spans="1:13" ht="12.75" customHeight="1" x14ac:dyDescent="0.2">
      <c r="A29" s="9">
        <v>42195</v>
      </c>
      <c r="B29" s="117" t="s">
        <v>223</v>
      </c>
      <c r="C29" s="117"/>
      <c r="D29" s="117"/>
      <c r="E29" s="2">
        <v>3.23</v>
      </c>
      <c r="F29" s="2">
        <v>1</v>
      </c>
      <c r="G29">
        <v>3.6</v>
      </c>
      <c r="H29" s="3" t="str">
        <f t="shared" si="0"/>
        <v>yes</v>
      </c>
      <c r="I29" s="12">
        <f t="shared" si="1"/>
        <v>-22.3</v>
      </c>
      <c r="J29" s="12">
        <f t="shared" si="2"/>
        <v>917.10000000000014</v>
      </c>
      <c r="K29">
        <f t="shared" si="3"/>
        <v>2.23</v>
      </c>
      <c r="M29" s="12">
        <f t="shared" si="4"/>
        <v>-10</v>
      </c>
    </row>
    <row r="30" spans="1:13" ht="12.75" customHeight="1" x14ac:dyDescent="0.2">
      <c r="A30" s="9">
        <v>42195</v>
      </c>
      <c r="B30" s="117" t="s">
        <v>224</v>
      </c>
      <c r="C30" s="117"/>
      <c r="D30" s="117"/>
      <c r="E30" s="2">
        <v>5</v>
      </c>
      <c r="F30" s="2">
        <v>3</v>
      </c>
      <c r="G30">
        <v>3.6</v>
      </c>
      <c r="H30" s="3" t="str">
        <f t="shared" si="0"/>
        <v>no</v>
      </c>
      <c r="I30" s="3">
        <f t="shared" si="1"/>
        <v>0</v>
      </c>
      <c r="J30" s="3">
        <f t="shared" si="2"/>
        <v>917.10000000000014</v>
      </c>
      <c r="K30">
        <f t="shared" si="3"/>
        <v>0</v>
      </c>
      <c r="M30" s="12">
        <f t="shared" si="4"/>
        <v>0</v>
      </c>
    </row>
    <row r="31" spans="1:13" ht="12.75" customHeight="1" x14ac:dyDescent="0.2">
      <c r="A31" s="9">
        <v>42195</v>
      </c>
      <c r="B31" s="117" t="s">
        <v>225</v>
      </c>
      <c r="C31" s="117"/>
      <c r="D31" s="117"/>
      <c r="E31" s="2">
        <v>3</v>
      </c>
      <c r="F31" s="2">
        <v>1</v>
      </c>
      <c r="G31">
        <v>3.6</v>
      </c>
      <c r="H31" s="3" t="str">
        <f t="shared" si="0"/>
        <v>yes</v>
      </c>
      <c r="I31" s="12">
        <f t="shared" si="1"/>
        <v>-20</v>
      </c>
      <c r="J31" s="12">
        <f t="shared" si="2"/>
        <v>897.10000000000014</v>
      </c>
      <c r="K31">
        <f t="shared" si="3"/>
        <v>2</v>
      </c>
      <c r="M31" s="12">
        <f t="shared" si="4"/>
        <v>-10</v>
      </c>
    </row>
    <row r="32" spans="1:13" ht="12.75" customHeight="1" x14ac:dyDescent="0.2">
      <c r="A32" s="9">
        <v>42196</v>
      </c>
      <c r="B32" s="117" t="s">
        <v>226</v>
      </c>
      <c r="C32" s="117"/>
      <c r="D32" s="117"/>
      <c r="E32" s="2">
        <v>2.91</v>
      </c>
      <c r="F32" s="2">
        <v>3</v>
      </c>
      <c r="G32">
        <v>3.6</v>
      </c>
      <c r="H32" s="3" t="str">
        <f t="shared" si="0"/>
        <v>yes</v>
      </c>
      <c r="I32" s="12">
        <f t="shared" si="1"/>
        <v>9.5</v>
      </c>
      <c r="J32" s="12">
        <f t="shared" si="2"/>
        <v>906.60000000000014</v>
      </c>
      <c r="K32">
        <f t="shared" si="3"/>
        <v>1.9100000000000001</v>
      </c>
      <c r="M32" s="12">
        <f t="shared" si="4"/>
        <v>5.2356020942408374</v>
      </c>
    </row>
    <row r="33" spans="1:13" ht="12.75" customHeight="1" x14ac:dyDescent="0.2">
      <c r="A33" s="9">
        <v>42196</v>
      </c>
      <c r="B33" s="117" t="s">
        <v>227</v>
      </c>
      <c r="C33" s="117"/>
      <c r="D33" s="117"/>
      <c r="E33" s="2">
        <v>2.5099999999999998</v>
      </c>
      <c r="F33" s="2">
        <v>1</v>
      </c>
      <c r="G33">
        <v>3.6</v>
      </c>
      <c r="H33" s="3" t="str">
        <f t="shared" si="0"/>
        <v>yes</v>
      </c>
      <c r="I33" s="12">
        <f t="shared" si="1"/>
        <v>-15.099999999999998</v>
      </c>
      <c r="J33" s="12">
        <f t="shared" si="2"/>
        <v>891.50000000000011</v>
      </c>
      <c r="K33">
        <f t="shared" si="3"/>
        <v>1.5099999999999998</v>
      </c>
      <c r="M33" s="12">
        <f t="shared" si="4"/>
        <v>-10</v>
      </c>
    </row>
    <row r="34" spans="1:13" ht="12.75" customHeight="1" x14ac:dyDescent="0.2">
      <c r="A34" s="9">
        <v>42196</v>
      </c>
      <c r="B34" s="117" t="s">
        <v>228</v>
      </c>
      <c r="C34" s="117"/>
      <c r="D34" s="117"/>
      <c r="E34" s="2">
        <v>3.6</v>
      </c>
      <c r="F34" s="2">
        <v>5</v>
      </c>
      <c r="G34">
        <v>3.6</v>
      </c>
      <c r="H34" s="3" t="str">
        <f t="shared" si="0"/>
        <v>yes</v>
      </c>
      <c r="I34" s="12">
        <f t="shared" si="1"/>
        <v>9.5</v>
      </c>
      <c r="J34" s="12">
        <f t="shared" si="2"/>
        <v>901.00000000000011</v>
      </c>
      <c r="K34">
        <f t="shared" si="3"/>
        <v>2.6</v>
      </c>
      <c r="M34" s="12">
        <f t="shared" si="4"/>
        <v>3.8461538461538458</v>
      </c>
    </row>
    <row r="35" spans="1:13" ht="12.75" customHeight="1" x14ac:dyDescent="0.2">
      <c r="A35" s="9">
        <v>42196</v>
      </c>
      <c r="B35" s="117" t="s">
        <v>229</v>
      </c>
      <c r="C35" s="117"/>
      <c r="D35" s="117"/>
      <c r="F35" s="2" t="s">
        <v>78</v>
      </c>
      <c r="G35">
        <v>3.6</v>
      </c>
      <c r="H35" s="3" t="str">
        <f t="shared" si="0"/>
        <v>no</v>
      </c>
      <c r="I35" s="3">
        <f t="shared" si="1"/>
        <v>0</v>
      </c>
      <c r="J35" s="3">
        <f t="shared" si="2"/>
        <v>901.00000000000011</v>
      </c>
      <c r="K35">
        <f t="shared" si="3"/>
        <v>0</v>
      </c>
      <c r="M35" s="12">
        <f t="shared" si="4"/>
        <v>0</v>
      </c>
    </row>
    <row r="36" spans="1:13" ht="12.75" customHeight="1" x14ac:dyDescent="0.2">
      <c r="A36" s="9">
        <v>42196</v>
      </c>
      <c r="B36" s="117" t="s">
        <v>230</v>
      </c>
      <c r="C36" s="117"/>
      <c r="D36" s="117"/>
      <c r="E36" s="2">
        <v>2.94</v>
      </c>
      <c r="F36" s="2">
        <v>2</v>
      </c>
      <c r="G36">
        <v>3.6</v>
      </c>
      <c r="H36" s="3" t="str">
        <f t="shared" si="0"/>
        <v>yes</v>
      </c>
      <c r="I36" s="12">
        <f t="shared" si="1"/>
        <v>9.5</v>
      </c>
      <c r="J36" s="12">
        <f t="shared" si="2"/>
        <v>910.50000000000011</v>
      </c>
      <c r="K36">
        <f t="shared" si="3"/>
        <v>1.94</v>
      </c>
      <c r="M36" s="12">
        <f t="shared" si="4"/>
        <v>5.1546391752577323</v>
      </c>
    </row>
    <row r="37" spans="1:13" ht="12.75" customHeight="1" x14ac:dyDescent="0.2">
      <c r="A37" s="9">
        <v>42196</v>
      </c>
      <c r="B37" s="117" t="s">
        <v>231</v>
      </c>
      <c r="C37" s="117"/>
      <c r="D37" s="117"/>
      <c r="E37" s="2">
        <v>3.13</v>
      </c>
      <c r="F37" s="2">
        <v>1</v>
      </c>
      <c r="G37">
        <v>3.6</v>
      </c>
      <c r="H37" s="3" t="str">
        <f t="shared" si="0"/>
        <v>yes</v>
      </c>
      <c r="I37" s="12">
        <f t="shared" si="1"/>
        <v>-21.299999999999997</v>
      </c>
      <c r="J37" s="12">
        <f t="shared" si="2"/>
        <v>889.20000000000016</v>
      </c>
      <c r="K37">
        <f t="shared" si="3"/>
        <v>2.13</v>
      </c>
      <c r="M37" s="12">
        <f t="shared" si="4"/>
        <v>-10</v>
      </c>
    </row>
    <row r="38" spans="1:13" ht="12.75" customHeight="1" x14ac:dyDescent="0.2">
      <c r="A38" s="9">
        <v>42196</v>
      </c>
      <c r="B38" s="117" t="s">
        <v>232</v>
      </c>
      <c r="C38" s="117"/>
      <c r="D38" s="117"/>
      <c r="E38" s="2">
        <v>5.6</v>
      </c>
      <c r="F38" s="2">
        <v>4</v>
      </c>
      <c r="G38">
        <v>3.6</v>
      </c>
      <c r="H38" s="3" t="str">
        <f t="shared" si="0"/>
        <v>no</v>
      </c>
      <c r="I38" s="3">
        <f t="shared" si="1"/>
        <v>0</v>
      </c>
      <c r="J38" s="3">
        <f t="shared" si="2"/>
        <v>889.20000000000016</v>
      </c>
      <c r="K38">
        <f t="shared" si="3"/>
        <v>0</v>
      </c>
      <c r="M38" s="12">
        <f t="shared" si="4"/>
        <v>0</v>
      </c>
    </row>
    <row r="39" spans="1:13" ht="12.75" customHeight="1" x14ac:dyDescent="0.2">
      <c r="A39" s="9">
        <v>42196</v>
      </c>
      <c r="B39" s="117" t="s">
        <v>233</v>
      </c>
      <c r="C39" s="117"/>
      <c r="D39" s="117"/>
      <c r="E39" s="2">
        <v>5.4</v>
      </c>
      <c r="F39" s="2">
        <v>1</v>
      </c>
      <c r="G39">
        <v>3.6</v>
      </c>
      <c r="H39" s="3" t="str">
        <f t="shared" si="0"/>
        <v>no</v>
      </c>
      <c r="I39" s="3">
        <f t="shared" si="1"/>
        <v>0</v>
      </c>
      <c r="J39" s="3">
        <f t="shared" si="2"/>
        <v>889.20000000000016</v>
      </c>
      <c r="K39">
        <f t="shared" si="3"/>
        <v>0</v>
      </c>
      <c r="M39" s="12">
        <f t="shared" si="4"/>
        <v>0</v>
      </c>
    </row>
    <row r="40" spans="1:13" ht="12.75" customHeight="1" x14ac:dyDescent="0.2">
      <c r="A40" s="9">
        <v>42196</v>
      </c>
      <c r="B40" s="117" t="s">
        <v>234</v>
      </c>
      <c r="C40" s="117"/>
      <c r="D40" s="117"/>
      <c r="E40" s="2">
        <v>5.13</v>
      </c>
      <c r="F40" s="2">
        <v>3</v>
      </c>
      <c r="G40">
        <v>3.6</v>
      </c>
      <c r="H40" s="3" t="str">
        <f t="shared" si="0"/>
        <v>no</v>
      </c>
      <c r="I40" s="3">
        <f t="shared" si="1"/>
        <v>0</v>
      </c>
      <c r="J40" s="3">
        <f t="shared" si="2"/>
        <v>889.20000000000016</v>
      </c>
      <c r="K40">
        <f t="shared" si="3"/>
        <v>0</v>
      </c>
      <c r="M40" s="12">
        <f t="shared" si="4"/>
        <v>0</v>
      </c>
    </row>
    <row r="41" spans="1:13" ht="12.75" customHeight="1" x14ac:dyDescent="0.2">
      <c r="A41" s="9">
        <v>42196</v>
      </c>
      <c r="B41" s="117" t="s">
        <v>235</v>
      </c>
      <c r="C41" s="117"/>
      <c r="D41" s="117"/>
      <c r="E41" s="2">
        <v>5.5</v>
      </c>
      <c r="F41" s="2">
        <v>4</v>
      </c>
      <c r="G41">
        <v>3.6</v>
      </c>
      <c r="H41" s="3" t="str">
        <f t="shared" si="0"/>
        <v>no</v>
      </c>
      <c r="I41" s="3">
        <f t="shared" si="1"/>
        <v>0</v>
      </c>
      <c r="J41" s="3">
        <f t="shared" si="2"/>
        <v>889.20000000000016</v>
      </c>
      <c r="K41">
        <f t="shared" si="3"/>
        <v>0</v>
      </c>
      <c r="M41" s="12">
        <f t="shared" si="4"/>
        <v>0</v>
      </c>
    </row>
    <row r="42" spans="1:13" ht="12.75" customHeight="1" x14ac:dyDescent="0.2">
      <c r="A42" s="9">
        <v>42199</v>
      </c>
      <c r="B42" s="117" t="s">
        <v>236</v>
      </c>
      <c r="C42" s="117"/>
      <c r="D42" s="117"/>
      <c r="E42" s="2">
        <v>7.91</v>
      </c>
      <c r="F42" s="2">
        <v>5</v>
      </c>
      <c r="G42">
        <v>3.6</v>
      </c>
      <c r="H42" s="3" t="str">
        <f t="shared" si="0"/>
        <v>no</v>
      </c>
      <c r="I42" s="3">
        <f t="shared" si="1"/>
        <v>0</v>
      </c>
      <c r="J42" s="3">
        <f t="shared" si="2"/>
        <v>889.20000000000016</v>
      </c>
      <c r="K42">
        <f t="shared" si="3"/>
        <v>0</v>
      </c>
      <c r="M42" s="12">
        <f t="shared" si="4"/>
        <v>0</v>
      </c>
    </row>
    <row r="43" spans="1:13" ht="12.75" customHeight="1" x14ac:dyDescent="0.2">
      <c r="A43" s="9">
        <f>A42</f>
        <v>42199</v>
      </c>
      <c r="B43" s="117" t="s">
        <v>237</v>
      </c>
      <c r="C43" s="117"/>
      <c r="D43" s="117"/>
      <c r="E43" s="2">
        <v>8.36</v>
      </c>
      <c r="F43" s="2">
        <v>5</v>
      </c>
      <c r="G43">
        <v>3.6</v>
      </c>
      <c r="H43" s="3" t="str">
        <f t="shared" si="0"/>
        <v>no</v>
      </c>
      <c r="I43" s="3">
        <f t="shared" si="1"/>
        <v>0</v>
      </c>
      <c r="J43" s="3">
        <f t="shared" si="2"/>
        <v>889.20000000000016</v>
      </c>
      <c r="K43">
        <f t="shared" si="3"/>
        <v>0</v>
      </c>
      <c r="M43" s="12">
        <f t="shared" si="4"/>
        <v>0</v>
      </c>
    </row>
    <row r="44" spans="1:13" ht="12.75" customHeight="1" x14ac:dyDescent="0.2">
      <c r="A44" s="9">
        <f>A43</f>
        <v>42199</v>
      </c>
      <c r="B44" s="117" t="s">
        <v>238</v>
      </c>
      <c r="C44" s="117"/>
      <c r="D44" s="117"/>
      <c r="E44" s="2">
        <v>3.92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 s="3">
        <f t="shared" si="2"/>
        <v>889.20000000000016</v>
      </c>
      <c r="K44">
        <f t="shared" si="3"/>
        <v>0</v>
      </c>
      <c r="M44" s="12">
        <f t="shared" si="4"/>
        <v>0</v>
      </c>
    </row>
    <row r="45" spans="1:13" ht="12.75" customHeight="1" x14ac:dyDescent="0.2">
      <c r="A45" s="9">
        <f>A44</f>
        <v>42199</v>
      </c>
      <c r="B45" s="117" t="s">
        <v>239</v>
      </c>
      <c r="C45" s="117"/>
      <c r="D45" s="117"/>
      <c r="E45" s="2">
        <v>3.12</v>
      </c>
      <c r="F45" s="2">
        <v>3</v>
      </c>
      <c r="G45">
        <v>3.6</v>
      </c>
      <c r="H45" s="3" t="str">
        <f t="shared" si="0"/>
        <v>yes</v>
      </c>
      <c r="I45" s="12">
        <f t="shared" si="1"/>
        <v>9.5</v>
      </c>
      <c r="J45" s="12">
        <f t="shared" si="2"/>
        <v>898.70000000000016</v>
      </c>
      <c r="K45">
        <f t="shared" si="3"/>
        <v>2.12</v>
      </c>
      <c r="M45" s="12">
        <f t="shared" si="4"/>
        <v>4.7169811320754711</v>
      </c>
    </row>
    <row r="46" spans="1:13" ht="12.75" customHeight="1" x14ac:dyDescent="0.2">
      <c r="A46" s="9">
        <v>42200</v>
      </c>
      <c r="B46" s="117" t="s">
        <v>240</v>
      </c>
      <c r="C46" s="117"/>
      <c r="D46" s="117"/>
      <c r="E46" s="2">
        <v>2.2999999999999998</v>
      </c>
      <c r="F46" s="2">
        <v>1</v>
      </c>
      <c r="G46">
        <v>3.6</v>
      </c>
      <c r="H46" s="3" t="str">
        <f t="shared" si="0"/>
        <v>yes</v>
      </c>
      <c r="I46" s="12">
        <f t="shared" si="1"/>
        <v>-12.999999999999998</v>
      </c>
      <c r="J46" s="12">
        <f t="shared" si="2"/>
        <v>885.70000000000016</v>
      </c>
      <c r="K46">
        <f t="shared" si="3"/>
        <v>1.2999999999999998</v>
      </c>
      <c r="M46" s="12">
        <f t="shared" si="4"/>
        <v>-10</v>
      </c>
    </row>
    <row r="47" spans="1:13" ht="12.75" customHeight="1" x14ac:dyDescent="0.2">
      <c r="A47" s="9">
        <v>42200</v>
      </c>
      <c r="B47" s="117" t="s">
        <v>241</v>
      </c>
      <c r="C47" s="117"/>
      <c r="D47" s="117"/>
      <c r="E47" s="2">
        <v>4.5999999999999996</v>
      </c>
      <c r="F47" s="2">
        <v>3</v>
      </c>
      <c r="G47">
        <v>3.6</v>
      </c>
      <c r="H47" s="3" t="str">
        <f t="shared" si="0"/>
        <v>no</v>
      </c>
      <c r="I47" s="3">
        <f t="shared" si="1"/>
        <v>0</v>
      </c>
      <c r="J47" s="3">
        <f t="shared" si="2"/>
        <v>885.70000000000016</v>
      </c>
      <c r="K47">
        <f t="shared" si="3"/>
        <v>0</v>
      </c>
      <c r="M47" s="12">
        <f t="shared" si="4"/>
        <v>0</v>
      </c>
    </row>
    <row r="48" spans="1:13" ht="12.75" customHeight="1" x14ac:dyDescent="0.2">
      <c r="A48" s="9">
        <v>42201</v>
      </c>
      <c r="B48" s="117" t="s">
        <v>242</v>
      </c>
      <c r="C48" s="117"/>
      <c r="D48" s="117"/>
      <c r="E48" s="2">
        <v>4.09</v>
      </c>
      <c r="F48" s="2">
        <v>1</v>
      </c>
      <c r="G48">
        <v>3.6</v>
      </c>
      <c r="H48" s="3" t="str">
        <f t="shared" si="0"/>
        <v>no</v>
      </c>
      <c r="I48" s="3">
        <f t="shared" si="1"/>
        <v>0</v>
      </c>
      <c r="J48" s="3">
        <f t="shared" si="2"/>
        <v>885.70000000000016</v>
      </c>
      <c r="K48">
        <f t="shared" si="3"/>
        <v>0</v>
      </c>
      <c r="M48" s="12">
        <f t="shared" si="4"/>
        <v>0</v>
      </c>
    </row>
    <row r="49" spans="1:13" ht="12.75" customHeight="1" x14ac:dyDescent="0.2">
      <c r="A49" s="9">
        <f>A48</f>
        <v>42201</v>
      </c>
      <c r="B49" s="117" t="s">
        <v>243</v>
      </c>
      <c r="C49" s="117"/>
      <c r="D49" s="117"/>
      <c r="E49" s="2">
        <v>5.8</v>
      </c>
      <c r="F49" s="2">
        <v>1</v>
      </c>
      <c r="G49">
        <v>3.6</v>
      </c>
      <c r="H49" s="3" t="str">
        <f t="shared" si="0"/>
        <v>no</v>
      </c>
      <c r="I49" s="3">
        <f t="shared" si="1"/>
        <v>0</v>
      </c>
      <c r="J49" s="3">
        <f t="shared" si="2"/>
        <v>885.70000000000016</v>
      </c>
      <c r="K49">
        <f t="shared" si="3"/>
        <v>0</v>
      </c>
      <c r="M49" s="12">
        <f t="shared" si="4"/>
        <v>0</v>
      </c>
    </row>
    <row r="50" spans="1:13" ht="12.75" customHeight="1" x14ac:dyDescent="0.2">
      <c r="A50" s="9">
        <v>42202</v>
      </c>
      <c r="B50" s="117" t="s">
        <v>244</v>
      </c>
      <c r="C50" s="117"/>
      <c r="D50" s="117"/>
      <c r="E50" s="2">
        <v>3.4</v>
      </c>
      <c r="F50" s="2">
        <v>4</v>
      </c>
      <c r="G50">
        <v>3.6</v>
      </c>
      <c r="H50" s="3" t="str">
        <f t="shared" si="0"/>
        <v>yes</v>
      </c>
      <c r="I50" s="12">
        <f t="shared" si="1"/>
        <v>9.5</v>
      </c>
      <c r="J50" s="12">
        <f t="shared" si="2"/>
        <v>895.20000000000016</v>
      </c>
      <c r="K50">
        <f t="shared" si="3"/>
        <v>2.4</v>
      </c>
      <c r="M50" s="12">
        <f t="shared" si="4"/>
        <v>4.166666666666667</v>
      </c>
    </row>
    <row r="51" spans="1:13" ht="12.75" customHeight="1" x14ac:dyDescent="0.2">
      <c r="A51" s="9">
        <f>A50</f>
        <v>42202</v>
      </c>
      <c r="B51" s="117" t="s">
        <v>245</v>
      </c>
      <c r="C51" s="117"/>
      <c r="D51" s="117"/>
      <c r="E51" s="2">
        <v>3.35</v>
      </c>
      <c r="F51" s="2">
        <v>6</v>
      </c>
      <c r="G51">
        <v>3.6</v>
      </c>
      <c r="H51" s="3" t="str">
        <f t="shared" si="0"/>
        <v>yes</v>
      </c>
      <c r="I51" s="12">
        <f t="shared" si="1"/>
        <v>9.5</v>
      </c>
      <c r="J51" s="12">
        <f t="shared" si="2"/>
        <v>904.70000000000016</v>
      </c>
      <c r="K51">
        <f t="shared" si="3"/>
        <v>2.35</v>
      </c>
      <c r="M51" s="12">
        <f t="shared" si="4"/>
        <v>4.2553191489361701</v>
      </c>
    </row>
    <row r="52" spans="1:13" ht="12.75" customHeight="1" x14ac:dyDescent="0.2">
      <c r="A52" s="9">
        <f>A51</f>
        <v>42202</v>
      </c>
      <c r="B52" s="117" t="s">
        <v>246</v>
      </c>
      <c r="C52" s="117"/>
      <c r="D52" s="117"/>
      <c r="E52" s="2">
        <v>3.1</v>
      </c>
      <c r="F52" s="2">
        <v>3</v>
      </c>
      <c r="G52">
        <v>3.6</v>
      </c>
      <c r="H52" s="3" t="str">
        <f t="shared" si="0"/>
        <v>yes</v>
      </c>
      <c r="I52" s="12">
        <f t="shared" si="1"/>
        <v>9.5</v>
      </c>
      <c r="J52" s="12">
        <f t="shared" si="2"/>
        <v>914.20000000000016</v>
      </c>
      <c r="K52">
        <f t="shared" si="3"/>
        <v>2.1</v>
      </c>
      <c r="M52" s="12">
        <f t="shared" si="4"/>
        <v>4.7619047619047619</v>
      </c>
    </row>
    <row r="53" spans="1:13" ht="12.75" customHeight="1" x14ac:dyDescent="0.2">
      <c r="A53" s="9">
        <v>42203</v>
      </c>
      <c r="B53" s="117" t="s">
        <v>247</v>
      </c>
      <c r="C53" s="117"/>
      <c r="D53" s="117"/>
      <c r="E53" s="2">
        <v>3.53</v>
      </c>
      <c r="F53" s="2">
        <v>2</v>
      </c>
      <c r="G53">
        <v>3.6</v>
      </c>
      <c r="H53" s="3" t="str">
        <f t="shared" si="0"/>
        <v>yes</v>
      </c>
      <c r="I53" s="12">
        <f t="shared" si="1"/>
        <v>9.5</v>
      </c>
      <c r="J53" s="12">
        <f t="shared" si="2"/>
        <v>923.70000000000016</v>
      </c>
      <c r="K53">
        <f t="shared" si="3"/>
        <v>2.5299999999999998</v>
      </c>
      <c r="M53" s="12">
        <f t="shared" si="4"/>
        <v>3.9525691699604746</v>
      </c>
    </row>
    <row r="54" spans="1:13" ht="12.75" customHeight="1" x14ac:dyDescent="0.2">
      <c r="A54" s="9">
        <f>A53</f>
        <v>42203</v>
      </c>
      <c r="B54" s="117" t="s">
        <v>248</v>
      </c>
      <c r="C54" s="117"/>
      <c r="D54" s="117"/>
      <c r="E54" s="2">
        <v>8.06</v>
      </c>
      <c r="F54" s="2">
        <v>3</v>
      </c>
      <c r="G54">
        <v>3.6</v>
      </c>
      <c r="H54" s="3" t="str">
        <f t="shared" si="0"/>
        <v>no</v>
      </c>
      <c r="I54" s="3">
        <f t="shared" si="1"/>
        <v>0</v>
      </c>
      <c r="J54" s="3">
        <f t="shared" si="2"/>
        <v>923.70000000000016</v>
      </c>
      <c r="K54">
        <f t="shared" si="3"/>
        <v>0</v>
      </c>
      <c r="M54" s="12">
        <f t="shared" si="4"/>
        <v>0</v>
      </c>
    </row>
    <row r="55" spans="1:13" ht="12.75" customHeight="1" x14ac:dyDescent="0.2">
      <c r="A55" s="9">
        <f>A54</f>
        <v>42203</v>
      </c>
      <c r="B55" s="117" t="s">
        <v>249</v>
      </c>
      <c r="C55" s="117"/>
      <c r="D55" s="117"/>
      <c r="E55" s="2">
        <v>3.45</v>
      </c>
      <c r="F55" s="2">
        <v>2</v>
      </c>
      <c r="G55">
        <v>3.6</v>
      </c>
      <c r="H55" s="3" t="str">
        <f t="shared" si="0"/>
        <v>yes</v>
      </c>
      <c r="I55" s="12">
        <f t="shared" si="1"/>
        <v>9.5</v>
      </c>
      <c r="J55" s="12">
        <f t="shared" si="2"/>
        <v>933.20000000000016</v>
      </c>
      <c r="K55">
        <f t="shared" si="3"/>
        <v>2.4500000000000002</v>
      </c>
      <c r="M55" s="12">
        <f t="shared" si="4"/>
        <v>4.0816326530612246</v>
      </c>
    </row>
    <row r="56" spans="1:13" ht="12.75" customHeight="1" x14ac:dyDescent="0.2">
      <c r="A56" s="9">
        <v>42204</v>
      </c>
      <c r="B56" s="117" t="s">
        <v>250</v>
      </c>
      <c r="C56" s="117"/>
      <c r="D56" s="117"/>
      <c r="E56" s="2">
        <v>6.92</v>
      </c>
      <c r="F56" s="2">
        <v>6</v>
      </c>
      <c r="G56">
        <v>3.6</v>
      </c>
      <c r="H56" s="3" t="str">
        <f t="shared" si="0"/>
        <v>no</v>
      </c>
      <c r="I56" s="3">
        <f t="shared" si="1"/>
        <v>0</v>
      </c>
      <c r="J56" s="3">
        <f t="shared" si="2"/>
        <v>933.20000000000016</v>
      </c>
      <c r="K56">
        <f t="shared" si="3"/>
        <v>0</v>
      </c>
      <c r="M56" s="12">
        <f t="shared" si="4"/>
        <v>0</v>
      </c>
    </row>
    <row r="57" spans="1:13" ht="12.75" customHeight="1" x14ac:dyDescent="0.2">
      <c r="A57" s="9">
        <f>A56</f>
        <v>42204</v>
      </c>
      <c r="B57" s="117" t="s">
        <v>251</v>
      </c>
      <c r="C57" s="117"/>
      <c r="D57" s="117"/>
      <c r="E57" s="2">
        <v>3.45</v>
      </c>
      <c r="F57" s="2">
        <v>3</v>
      </c>
      <c r="G57">
        <v>3.6</v>
      </c>
      <c r="H57" s="3" t="str">
        <f t="shared" si="0"/>
        <v>yes</v>
      </c>
      <c r="I57" s="12">
        <f t="shared" si="1"/>
        <v>9.5</v>
      </c>
      <c r="J57" s="12">
        <f t="shared" si="2"/>
        <v>942.70000000000016</v>
      </c>
      <c r="K57">
        <f t="shared" si="3"/>
        <v>2.4500000000000002</v>
      </c>
      <c r="M57" s="12">
        <f t="shared" si="4"/>
        <v>4.0816326530612246</v>
      </c>
    </row>
    <row r="58" spans="1:13" ht="12.75" customHeight="1" x14ac:dyDescent="0.2">
      <c r="A58" s="9">
        <f>A57</f>
        <v>42204</v>
      </c>
      <c r="B58" s="117" t="s">
        <v>252</v>
      </c>
      <c r="C58" s="117"/>
      <c r="D58" s="117"/>
      <c r="E58" s="2">
        <v>4.6399999999999997</v>
      </c>
      <c r="F58" s="2" t="s">
        <v>112</v>
      </c>
      <c r="G58">
        <v>3.6</v>
      </c>
      <c r="H58" s="3" t="str">
        <f t="shared" si="0"/>
        <v>no</v>
      </c>
      <c r="I58" s="3">
        <f t="shared" si="1"/>
        <v>0</v>
      </c>
      <c r="J58" s="3">
        <f t="shared" si="2"/>
        <v>942.70000000000016</v>
      </c>
      <c r="K58">
        <f t="shared" si="3"/>
        <v>0</v>
      </c>
      <c r="M58" s="12">
        <f t="shared" si="4"/>
        <v>0</v>
      </c>
    </row>
    <row r="59" spans="1:13" ht="12.75" customHeight="1" x14ac:dyDescent="0.2">
      <c r="A59" s="9">
        <v>42205</v>
      </c>
      <c r="B59" s="117" t="s">
        <v>253</v>
      </c>
      <c r="C59" s="117"/>
      <c r="D59" s="117"/>
      <c r="E59" s="2">
        <v>5.32</v>
      </c>
      <c r="F59" s="2">
        <v>6</v>
      </c>
      <c r="G59">
        <v>3.6</v>
      </c>
      <c r="H59" s="3" t="str">
        <f t="shared" si="0"/>
        <v>no</v>
      </c>
      <c r="I59" s="3">
        <f t="shared" si="1"/>
        <v>0</v>
      </c>
      <c r="J59" s="3">
        <f t="shared" si="2"/>
        <v>942.70000000000016</v>
      </c>
      <c r="K59">
        <f t="shared" si="3"/>
        <v>0</v>
      </c>
      <c r="M59" s="12">
        <f t="shared" si="4"/>
        <v>0</v>
      </c>
    </row>
    <row r="60" spans="1:13" ht="12.75" customHeight="1" x14ac:dyDescent="0.2">
      <c r="A60" s="9">
        <v>42205</v>
      </c>
      <c r="B60" s="117" t="s">
        <v>254</v>
      </c>
      <c r="C60" s="117"/>
      <c r="D60" s="117"/>
      <c r="E60" s="2">
        <v>5.43</v>
      </c>
      <c r="F60" s="2">
        <v>6</v>
      </c>
      <c r="G60">
        <v>3.6</v>
      </c>
      <c r="H60" s="3" t="str">
        <f t="shared" si="0"/>
        <v>no</v>
      </c>
      <c r="I60" s="3">
        <f t="shared" si="1"/>
        <v>0</v>
      </c>
      <c r="J60" s="3">
        <f t="shared" si="2"/>
        <v>942.70000000000016</v>
      </c>
      <c r="K60">
        <f t="shared" si="3"/>
        <v>0</v>
      </c>
      <c r="M60" s="12">
        <f t="shared" si="4"/>
        <v>0</v>
      </c>
    </row>
    <row r="61" spans="1:13" ht="12.75" customHeight="1" x14ac:dyDescent="0.2">
      <c r="A61" s="9">
        <v>42205</v>
      </c>
      <c r="B61" s="117" t="s">
        <v>255</v>
      </c>
      <c r="C61" s="117"/>
      <c r="D61" s="117"/>
      <c r="E61" s="2">
        <v>3.34</v>
      </c>
      <c r="F61" s="2">
        <v>2</v>
      </c>
      <c r="G61">
        <v>3.6</v>
      </c>
      <c r="H61" s="3" t="str">
        <f t="shared" si="0"/>
        <v>yes</v>
      </c>
      <c r="I61" s="12">
        <f t="shared" si="1"/>
        <v>9.5</v>
      </c>
      <c r="J61" s="12">
        <f t="shared" si="2"/>
        <v>952.20000000000016</v>
      </c>
      <c r="K61">
        <f t="shared" si="3"/>
        <v>2.34</v>
      </c>
      <c r="M61" s="12">
        <f t="shared" si="4"/>
        <v>4.2735042735042734</v>
      </c>
    </row>
    <row r="62" spans="1:13" ht="12.75" customHeight="1" x14ac:dyDescent="0.2">
      <c r="A62" s="9">
        <v>42206</v>
      </c>
      <c r="B62" s="117" t="s">
        <v>256</v>
      </c>
      <c r="C62" s="117"/>
      <c r="D62" s="117"/>
      <c r="E62" s="2">
        <v>3.96</v>
      </c>
      <c r="F62" s="2">
        <v>3</v>
      </c>
      <c r="G62">
        <v>3.6</v>
      </c>
      <c r="H62" s="3" t="str">
        <f t="shared" si="0"/>
        <v>no</v>
      </c>
      <c r="I62" s="3">
        <f t="shared" si="1"/>
        <v>0</v>
      </c>
      <c r="J62" s="3">
        <f t="shared" si="2"/>
        <v>952.20000000000016</v>
      </c>
      <c r="K62">
        <f t="shared" si="3"/>
        <v>0</v>
      </c>
      <c r="M62" s="12">
        <f t="shared" si="4"/>
        <v>0</v>
      </c>
    </row>
    <row r="63" spans="1:13" ht="12.75" customHeight="1" x14ac:dyDescent="0.2">
      <c r="A63" s="9">
        <v>42206</v>
      </c>
      <c r="B63" s="117" t="s">
        <v>257</v>
      </c>
      <c r="C63" s="117"/>
      <c r="D63" s="117"/>
      <c r="E63" s="2">
        <v>3.34</v>
      </c>
      <c r="F63" s="2">
        <v>4</v>
      </c>
      <c r="G63">
        <v>3.6</v>
      </c>
      <c r="H63" s="3" t="str">
        <f t="shared" si="0"/>
        <v>yes</v>
      </c>
      <c r="I63" s="12">
        <f t="shared" si="1"/>
        <v>9.5</v>
      </c>
      <c r="J63" s="12">
        <f t="shared" si="2"/>
        <v>961.70000000000016</v>
      </c>
      <c r="K63">
        <f t="shared" si="3"/>
        <v>2.34</v>
      </c>
      <c r="M63" s="12">
        <f t="shared" si="4"/>
        <v>4.2735042735042734</v>
      </c>
    </row>
    <row r="64" spans="1:13" ht="12.75" customHeight="1" x14ac:dyDescent="0.2">
      <c r="A64" s="9">
        <v>42206</v>
      </c>
      <c r="B64" s="117" t="s">
        <v>258</v>
      </c>
      <c r="C64" s="117"/>
      <c r="D64" s="117"/>
      <c r="E64" s="2">
        <v>3.77</v>
      </c>
      <c r="F64" s="2">
        <v>2</v>
      </c>
      <c r="G64">
        <v>3.6</v>
      </c>
      <c r="H64" s="3" t="str">
        <f t="shared" si="0"/>
        <v>no</v>
      </c>
      <c r="I64" s="3">
        <f t="shared" si="1"/>
        <v>0</v>
      </c>
      <c r="J64" s="3">
        <f t="shared" si="2"/>
        <v>961.70000000000016</v>
      </c>
      <c r="K64">
        <f t="shared" si="3"/>
        <v>0</v>
      </c>
      <c r="M64" s="12">
        <f t="shared" si="4"/>
        <v>0</v>
      </c>
    </row>
    <row r="65" spans="1:13" ht="12.75" customHeight="1" x14ac:dyDescent="0.2">
      <c r="A65" s="9">
        <v>42206</v>
      </c>
      <c r="B65" s="117" t="s">
        <v>259</v>
      </c>
      <c r="C65" s="117"/>
      <c r="D65" s="117"/>
      <c r="E65" s="2">
        <v>2.21</v>
      </c>
      <c r="F65" s="2">
        <v>5</v>
      </c>
      <c r="G65">
        <v>3.6</v>
      </c>
      <c r="H65" s="3" t="str">
        <f t="shared" si="0"/>
        <v>yes</v>
      </c>
      <c r="I65" s="12">
        <f t="shared" si="1"/>
        <v>9.5</v>
      </c>
      <c r="J65" s="12">
        <f t="shared" si="2"/>
        <v>971.20000000000016</v>
      </c>
      <c r="K65">
        <f t="shared" si="3"/>
        <v>1.21</v>
      </c>
      <c r="M65" s="12">
        <f t="shared" si="4"/>
        <v>8.2644628099173563</v>
      </c>
    </row>
    <row r="66" spans="1:13" ht="12.75" customHeight="1" x14ac:dyDescent="0.2">
      <c r="A66" s="9">
        <v>42206</v>
      </c>
      <c r="B66" s="117" t="s">
        <v>260</v>
      </c>
      <c r="C66" s="117"/>
      <c r="D66" s="117"/>
      <c r="E66" s="2">
        <v>3.25</v>
      </c>
      <c r="F66" s="2">
        <v>2</v>
      </c>
      <c r="G66">
        <v>3.6</v>
      </c>
      <c r="H66" s="3" t="str">
        <f t="shared" si="0"/>
        <v>yes</v>
      </c>
      <c r="I66" s="12">
        <f t="shared" si="1"/>
        <v>9.5</v>
      </c>
      <c r="J66" s="12">
        <f t="shared" si="2"/>
        <v>980.70000000000016</v>
      </c>
      <c r="K66">
        <f t="shared" si="3"/>
        <v>2.25</v>
      </c>
      <c r="M66" s="12">
        <f t="shared" si="4"/>
        <v>4.4444444444444446</v>
      </c>
    </row>
    <row r="67" spans="1:13" ht="12.75" customHeight="1" x14ac:dyDescent="0.2">
      <c r="A67" s="9">
        <v>42207</v>
      </c>
      <c r="B67" s="117" t="s">
        <v>261</v>
      </c>
      <c r="C67" s="117"/>
      <c r="D67" s="117"/>
      <c r="E67" s="2">
        <v>3.75</v>
      </c>
      <c r="F67" s="2">
        <v>4</v>
      </c>
      <c r="G67">
        <v>3.6</v>
      </c>
      <c r="H67" s="3" t="str">
        <f t="shared" si="0"/>
        <v>no</v>
      </c>
      <c r="I67" s="3">
        <f t="shared" si="1"/>
        <v>0</v>
      </c>
      <c r="J67" s="3">
        <f t="shared" si="2"/>
        <v>980.70000000000016</v>
      </c>
      <c r="K67">
        <f t="shared" si="3"/>
        <v>0</v>
      </c>
      <c r="M67" s="12">
        <f t="shared" si="4"/>
        <v>0</v>
      </c>
    </row>
    <row r="68" spans="1:13" ht="12.75" customHeight="1" x14ac:dyDescent="0.2">
      <c r="A68" s="9">
        <f>A67</f>
        <v>42207</v>
      </c>
      <c r="B68" s="117" t="s">
        <v>262</v>
      </c>
      <c r="C68" s="117"/>
      <c r="D68" s="117"/>
      <c r="E68" s="2">
        <v>2.74</v>
      </c>
      <c r="F68" s="2">
        <v>3</v>
      </c>
      <c r="G68">
        <v>3.6</v>
      </c>
      <c r="H68" s="3" t="str">
        <f t="shared" si="0"/>
        <v>yes</v>
      </c>
      <c r="I68" s="12">
        <f t="shared" si="1"/>
        <v>9.5</v>
      </c>
      <c r="J68" s="12">
        <f t="shared" si="2"/>
        <v>990.20000000000016</v>
      </c>
      <c r="K68">
        <f t="shared" si="3"/>
        <v>1.7400000000000002</v>
      </c>
      <c r="M68" s="12">
        <f t="shared" si="4"/>
        <v>5.7471264367816088</v>
      </c>
    </row>
    <row r="69" spans="1:13" ht="12.75" customHeight="1" x14ac:dyDescent="0.2">
      <c r="A69" s="9">
        <v>42208</v>
      </c>
      <c r="B69" s="117" t="s">
        <v>263</v>
      </c>
      <c r="C69" s="117"/>
      <c r="D69" s="117"/>
      <c r="E69" s="2">
        <v>2.7</v>
      </c>
      <c r="F69" s="2">
        <v>4</v>
      </c>
      <c r="G69">
        <v>3.6</v>
      </c>
      <c r="H69" s="3" t="str">
        <f t="shared" ref="H69:H134" si="5">IF(F69="NR","no",IF(E69&lt;=G69,"yes","no"))</f>
        <v>yes</v>
      </c>
      <c r="I69" s="12">
        <f t="shared" ref="I69:I134" si="6">IF(H69="no",0,IF(F69=1,-((E69-1)*$B$2),$B$2*0.95))</f>
        <v>9.5</v>
      </c>
      <c r="J69" s="12">
        <f t="shared" si="2"/>
        <v>999.70000000000016</v>
      </c>
      <c r="K69">
        <f t="shared" si="3"/>
        <v>1.7000000000000002</v>
      </c>
      <c r="M69" s="12">
        <f t="shared" si="4"/>
        <v>5.8823529411764701</v>
      </c>
    </row>
    <row r="70" spans="1:13" ht="12.75" customHeight="1" x14ac:dyDescent="0.2">
      <c r="A70" s="9">
        <f>A69</f>
        <v>42208</v>
      </c>
      <c r="B70" s="117" t="s">
        <v>264</v>
      </c>
      <c r="C70" s="117"/>
      <c r="D70" s="117"/>
      <c r="E70" s="2">
        <v>2.67</v>
      </c>
      <c r="F70" s="2">
        <v>2</v>
      </c>
      <c r="G70">
        <v>3.6</v>
      </c>
      <c r="H70" s="3" t="str">
        <f t="shared" si="5"/>
        <v>yes</v>
      </c>
      <c r="I70" s="12">
        <f t="shared" si="6"/>
        <v>9.5</v>
      </c>
      <c r="J70" s="12">
        <f t="shared" ref="J70:J133" si="7">J69+I70</f>
        <v>1009.2000000000002</v>
      </c>
      <c r="K70">
        <f t="shared" ref="K70:K133" si="8">IF(H70="yes",(E70-1),0)</f>
        <v>1.67</v>
      </c>
      <c r="M70" s="12">
        <f t="shared" si="4"/>
        <v>5.9880239520958085</v>
      </c>
    </row>
    <row r="71" spans="1:13" ht="12.75" customHeight="1" x14ac:dyDescent="0.2">
      <c r="A71" s="9">
        <f>A70</f>
        <v>42208</v>
      </c>
      <c r="B71" s="117" t="s">
        <v>265</v>
      </c>
      <c r="C71" s="117"/>
      <c r="D71" s="117"/>
      <c r="E71" s="2">
        <v>5</v>
      </c>
      <c r="F71" s="2">
        <v>1</v>
      </c>
      <c r="G71">
        <v>3.6</v>
      </c>
      <c r="H71" s="3" t="str">
        <f t="shared" si="5"/>
        <v>no</v>
      </c>
      <c r="I71" s="3">
        <f t="shared" si="6"/>
        <v>0</v>
      </c>
      <c r="J71" s="3">
        <f t="shared" si="7"/>
        <v>1009.2000000000002</v>
      </c>
      <c r="K71">
        <f t="shared" si="8"/>
        <v>0</v>
      </c>
      <c r="M71" s="12">
        <f t="shared" ref="M71:M134" si="9">IF(I71&lt;0,-$B$2,IF(I71=0,0,$B$2/(E71-1)))</f>
        <v>0</v>
      </c>
    </row>
    <row r="72" spans="1:13" ht="12.75" customHeight="1" x14ac:dyDescent="0.2">
      <c r="A72" s="9">
        <f>A71</f>
        <v>42208</v>
      </c>
      <c r="B72" s="117" t="s">
        <v>266</v>
      </c>
      <c r="C72" s="117"/>
      <c r="D72" s="117"/>
      <c r="E72" s="2">
        <v>3.9</v>
      </c>
      <c r="F72" s="2">
        <v>1</v>
      </c>
      <c r="G72">
        <v>3.6</v>
      </c>
      <c r="H72" s="3" t="str">
        <f t="shared" si="5"/>
        <v>no</v>
      </c>
      <c r="I72" s="3">
        <f t="shared" si="6"/>
        <v>0</v>
      </c>
      <c r="J72" s="3">
        <f t="shared" si="7"/>
        <v>1009.2000000000002</v>
      </c>
      <c r="K72">
        <f t="shared" si="8"/>
        <v>0</v>
      </c>
      <c r="M72" s="12">
        <f t="shared" si="9"/>
        <v>0</v>
      </c>
    </row>
    <row r="73" spans="1:13" ht="12.75" customHeight="1" x14ac:dyDescent="0.2">
      <c r="A73" s="9">
        <v>42209</v>
      </c>
      <c r="B73" s="117" t="s">
        <v>267</v>
      </c>
      <c r="C73" s="117"/>
      <c r="D73" s="117"/>
      <c r="E73" s="2">
        <v>4.2</v>
      </c>
      <c r="F73" s="2">
        <v>2</v>
      </c>
      <c r="G73">
        <v>3.6</v>
      </c>
      <c r="H73" s="3" t="str">
        <f t="shared" si="5"/>
        <v>no</v>
      </c>
      <c r="I73" s="3">
        <f t="shared" si="6"/>
        <v>0</v>
      </c>
      <c r="J73" s="3">
        <f t="shared" si="7"/>
        <v>1009.2000000000002</v>
      </c>
      <c r="K73">
        <f t="shared" si="8"/>
        <v>0</v>
      </c>
      <c r="M73" s="12">
        <f t="shared" si="9"/>
        <v>0</v>
      </c>
    </row>
    <row r="74" spans="1:13" ht="12.75" customHeight="1" x14ac:dyDescent="0.2">
      <c r="A74" s="9">
        <f>A73</f>
        <v>42209</v>
      </c>
      <c r="B74" s="117" t="s">
        <v>268</v>
      </c>
      <c r="C74" s="117"/>
      <c r="D74" s="117"/>
      <c r="E74" s="2">
        <v>3.7</v>
      </c>
      <c r="F74" s="2">
        <v>3</v>
      </c>
      <c r="G74">
        <v>3.6</v>
      </c>
      <c r="H74" s="3" t="str">
        <f t="shared" si="5"/>
        <v>no</v>
      </c>
      <c r="I74" s="3">
        <f t="shared" si="6"/>
        <v>0</v>
      </c>
      <c r="J74" s="3">
        <f t="shared" si="7"/>
        <v>1009.2000000000002</v>
      </c>
      <c r="K74">
        <f t="shared" si="8"/>
        <v>0</v>
      </c>
      <c r="M74" s="12">
        <f t="shared" si="9"/>
        <v>0</v>
      </c>
    </row>
    <row r="75" spans="1:13" ht="12.75" customHeight="1" x14ac:dyDescent="0.2">
      <c r="A75" s="9">
        <f>A74</f>
        <v>42209</v>
      </c>
      <c r="B75" s="117" t="s">
        <v>269</v>
      </c>
      <c r="C75" s="117"/>
      <c r="D75" s="117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6"/>
        <v>9.5</v>
      </c>
      <c r="J75" s="12">
        <f t="shared" si="7"/>
        <v>1018.7000000000002</v>
      </c>
      <c r="K75">
        <f t="shared" si="8"/>
        <v>1.4500000000000002</v>
      </c>
      <c r="M75" s="12">
        <f t="shared" si="9"/>
        <v>6.8965517241379306</v>
      </c>
    </row>
    <row r="76" spans="1:13" ht="12.75" customHeight="1" x14ac:dyDescent="0.2">
      <c r="A76" s="9">
        <v>42210</v>
      </c>
      <c r="B76" s="117" t="s">
        <v>270</v>
      </c>
      <c r="C76" s="117"/>
      <c r="D76" s="117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6"/>
        <v>9.5</v>
      </c>
      <c r="J76" s="12">
        <f t="shared" si="7"/>
        <v>1028.2000000000003</v>
      </c>
      <c r="K76">
        <f t="shared" si="8"/>
        <v>2.4700000000000002</v>
      </c>
      <c r="M76" s="12">
        <f t="shared" si="9"/>
        <v>4.048582995951417</v>
      </c>
    </row>
    <row r="77" spans="1:13" ht="12.75" customHeight="1" x14ac:dyDescent="0.2">
      <c r="A77" s="9">
        <f>A76</f>
        <v>42210</v>
      </c>
      <c r="B77" s="117" t="s">
        <v>271</v>
      </c>
      <c r="C77" s="117"/>
      <c r="D77" s="117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6"/>
        <v>9.5</v>
      </c>
      <c r="J77" s="12">
        <f t="shared" si="7"/>
        <v>1037.7000000000003</v>
      </c>
      <c r="K77">
        <f t="shared" si="8"/>
        <v>2.58</v>
      </c>
      <c r="M77" s="12">
        <f t="shared" si="9"/>
        <v>3.8759689922480618</v>
      </c>
    </row>
    <row r="78" spans="1:13" ht="12.75" customHeight="1" x14ac:dyDescent="0.2">
      <c r="A78" s="9">
        <f>A77</f>
        <v>42210</v>
      </c>
      <c r="B78" s="117" t="s">
        <v>272</v>
      </c>
      <c r="C78" s="117"/>
      <c r="D78" s="117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6"/>
        <v>9.5</v>
      </c>
      <c r="J78" s="12">
        <f t="shared" si="7"/>
        <v>1047.2000000000003</v>
      </c>
      <c r="K78">
        <f t="shared" si="8"/>
        <v>1.7999999999999998</v>
      </c>
      <c r="M78" s="12">
        <f t="shared" si="9"/>
        <v>5.5555555555555562</v>
      </c>
    </row>
    <row r="79" spans="1:13" ht="12.75" customHeight="1" x14ac:dyDescent="0.2">
      <c r="A79" s="9">
        <v>42211</v>
      </c>
      <c r="B79" s="117" t="s">
        <v>273</v>
      </c>
      <c r="C79" s="117"/>
      <c r="D79" s="117"/>
      <c r="F79" s="2" t="s">
        <v>78</v>
      </c>
      <c r="G79">
        <v>3.6</v>
      </c>
      <c r="H79" s="3" t="str">
        <f t="shared" si="5"/>
        <v>no</v>
      </c>
      <c r="I79" s="3">
        <f t="shared" si="6"/>
        <v>0</v>
      </c>
      <c r="J79" s="3">
        <f t="shared" si="7"/>
        <v>1047.2000000000003</v>
      </c>
      <c r="K79">
        <f t="shared" si="8"/>
        <v>0</v>
      </c>
      <c r="M79" s="12">
        <f t="shared" si="9"/>
        <v>0</v>
      </c>
    </row>
    <row r="80" spans="1:13" ht="12.75" customHeight="1" x14ac:dyDescent="0.2">
      <c r="A80" s="9">
        <f>A79</f>
        <v>42211</v>
      </c>
      <c r="B80" s="117" t="s">
        <v>274</v>
      </c>
      <c r="C80" s="117"/>
      <c r="D80" s="117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6"/>
        <v>9.5</v>
      </c>
      <c r="J80" s="12">
        <f t="shared" si="7"/>
        <v>1056.7000000000003</v>
      </c>
      <c r="K80">
        <f t="shared" si="8"/>
        <v>2.2200000000000002</v>
      </c>
      <c r="M80" s="12">
        <f t="shared" si="9"/>
        <v>4.5045045045045038</v>
      </c>
    </row>
    <row r="81" spans="1:13" ht="12.75" customHeight="1" x14ac:dyDescent="0.2">
      <c r="A81" s="9">
        <v>42212</v>
      </c>
      <c r="B81" s="117" t="s">
        <v>275</v>
      </c>
      <c r="C81" s="117"/>
      <c r="D81" s="117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6"/>
        <v>9.5</v>
      </c>
      <c r="J81" s="12">
        <f t="shared" si="7"/>
        <v>1066.2000000000003</v>
      </c>
      <c r="K81">
        <f t="shared" si="8"/>
        <v>1.4700000000000002</v>
      </c>
      <c r="M81" s="12">
        <f t="shared" si="9"/>
        <v>6.8027210884353728</v>
      </c>
    </row>
    <row r="82" spans="1:13" ht="12.75" customHeight="1" x14ac:dyDescent="0.2">
      <c r="A82" s="9">
        <v>42213</v>
      </c>
      <c r="B82" s="117" t="s">
        <v>276</v>
      </c>
      <c r="C82" s="117"/>
      <c r="D82" s="117"/>
      <c r="E82" s="2">
        <v>4.5999999999999996</v>
      </c>
      <c r="F82" s="2">
        <v>3</v>
      </c>
      <c r="G82">
        <v>3.6</v>
      </c>
      <c r="H82" s="3" t="str">
        <f t="shared" si="5"/>
        <v>no</v>
      </c>
      <c r="I82" s="3">
        <f t="shared" si="6"/>
        <v>0</v>
      </c>
      <c r="J82" s="3">
        <f t="shared" si="7"/>
        <v>1066.2000000000003</v>
      </c>
      <c r="K82">
        <f t="shared" si="8"/>
        <v>0</v>
      </c>
      <c r="M82" s="12">
        <f t="shared" si="9"/>
        <v>0</v>
      </c>
    </row>
    <row r="83" spans="1:13" ht="12.75" customHeight="1" x14ac:dyDescent="0.2">
      <c r="A83" s="9">
        <f>A82</f>
        <v>42213</v>
      </c>
      <c r="B83" s="117" t="s">
        <v>277</v>
      </c>
      <c r="C83" s="117"/>
      <c r="D83" s="117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6"/>
        <v>9.5</v>
      </c>
      <c r="J83" s="12">
        <f t="shared" si="7"/>
        <v>1075.7000000000003</v>
      </c>
      <c r="K83">
        <f t="shared" si="8"/>
        <v>1.7400000000000002</v>
      </c>
      <c r="M83" s="12">
        <f t="shared" si="9"/>
        <v>5.7471264367816088</v>
      </c>
    </row>
    <row r="84" spans="1:13" ht="12.75" customHeight="1" x14ac:dyDescent="0.2">
      <c r="A84" s="9">
        <v>42214</v>
      </c>
      <c r="B84" s="117" t="s">
        <v>278</v>
      </c>
      <c r="C84" s="117"/>
      <c r="D84" s="117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6"/>
        <v>9.5</v>
      </c>
      <c r="J84" s="12">
        <f t="shared" si="7"/>
        <v>1085.2000000000003</v>
      </c>
      <c r="K84">
        <f t="shared" si="8"/>
        <v>2.5</v>
      </c>
      <c r="M84" s="12">
        <f t="shared" si="9"/>
        <v>4</v>
      </c>
    </row>
    <row r="85" spans="1:13" ht="12.75" customHeight="1" x14ac:dyDescent="0.2">
      <c r="A85" s="9">
        <f>A84</f>
        <v>42214</v>
      </c>
      <c r="B85" s="117" t="s">
        <v>279</v>
      </c>
      <c r="C85" s="117"/>
      <c r="D85" s="117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6"/>
        <v>-8.3000000000000007</v>
      </c>
      <c r="J85" s="12">
        <f t="shared" si="7"/>
        <v>1076.9000000000003</v>
      </c>
      <c r="K85">
        <f t="shared" si="8"/>
        <v>0.83000000000000007</v>
      </c>
      <c r="M85" s="12">
        <f t="shared" si="9"/>
        <v>-10</v>
      </c>
    </row>
    <row r="86" spans="1:13" ht="12.75" customHeight="1" x14ac:dyDescent="0.2">
      <c r="A86" s="9">
        <v>42216</v>
      </c>
      <c r="B86" s="117" t="s">
        <v>280</v>
      </c>
      <c r="C86" s="117"/>
      <c r="D86" s="117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6"/>
        <v>-11.7</v>
      </c>
      <c r="J86" s="12">
        <f t="shared" si="7"/>
        <v>1065.2000000000003</v>
      </c>
      <c r="K86">
        <f t="shared" si="8"/>
        <v>1.17</v>
      </c>
      <c r="M86" s="12">
        <f t="shared" si="9"/>
        <v>-10</v>
      </c>
    </row>
    <row r="87" spans="1:13" ht="12.75" customHeight="1" x14ac:dyDescent="0.2">
      <c r="A87" s="9">
        <f>A86</f>
        <v>42216</v>
      </c>
      <c r="B87" s="117" t="s">
        <v>281</v>
      </c>
      <c r="C87" s="117"/>
      <c r="D87" s="117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6"/>
        <v>9.5</v>
      </c>
      <c r="J87" s="12">
        <f t="shared" si="7"/>
        <v>1074.7000000000003</v>
      </c>
      <c r="K87">
        <f t="shared" si="8"/>
        <v>2.25</v>
      </c>
      <c r="M87" s="12">
        <f t="shared" si="9"/>
        <v>4.4444444444444446</v>
      </c>
    </row>
    <row r="88" spans="1:13" ht="12.75" customHeight="1" x14ac:dyDescent="0.2">
      <c r="A88" s="9">
        <f>A87</f>
        <v>42216</v>
      </c>
      <c r="B88" s="117" t="s">
        <v>282</v>
      </c>
      <c r="C88" s="117"/>
      <c r="D88" s="117"/>
      <c r="E88" s="2">
        <v>4</v>
      </c>
      <c r="F88" s="2">
        <v>1</v>
      </c>
      <c r="G88">
        <v>3.6</v>
      </c>
      <c r="H88" s="3" t="str">
        <f t="shared" si="5"/>
        <v>no</v>
      </c>
      <c r="I88" s="3">
        <f t="shared" si="6"/>
        <v>0</v>
      </c>
      <c r="J88" s="3">
        <f t="shared" si="7"/>
        <v>1074.7000000000003</v>
      </c>
      <c r="K88">
        <f t="shared" si="8"/>
        <v>0</v>
      </c>
      <c r="M88" s="12">
        <f t="shared" si="9"/>
        <v>0</v>
      </c>
    </row>
    <row r="89" spans="1:13" ht="12.75" customHeight="1" x14ac:dyDescent="0.2">
      <c r="A89" s="9">
        <v>42217</v>
      </c>
      <c r="B89" s="117" t="s">
        <v>283</v>
      </c>
      <c r="C89" s="117"/>
      <c r="D89" s="117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6"/>
        <v>9.5</v>
      </c>
      <c r="J89" s="12">
        <f t="shared" si="7"/>
        <v>1084.2000000000003</v>
      </c>
      <c r="K89">
        <f t="shared" si="8"/>
        <v>2.2000000000000002</v>
      </c>
      <c r="M89" s="12">
        <f t="shared" si="9"/>
        <v>4.545454545454545</v>
      </c>
    </row>
    <row r="90" spans="1:13" ht="12.75" customHeight="1" x14ac:dyDescent="0.2">
      <c r="A90" s="9">
        <f>A89</f>
        <v>42217</v>
      </c>
      <c r="B90" s="117" t="s">
        <v>284</v>
      </c>
      <c r="C90" s="117"/>
      <c r="D90" s="117"/>
      <c r="E90" s="2">
        <v>3.68</v>
      </c>
      <c r="F90" s="2">
        <v>4</v>
      </c>
      <c r="G90">
        <v>3.6</v>
      </c>
      <c r="H90" s="3" t="str">
        <f t="shared" si="5"/>
        <v>no</v>
      </c>
      <c r="I90" s="3">
        <f t="shared" si="6"/>
        <v>0</v>
      </c>
      <c r="J90" s="3">
        <f t="shared" si="7"/>
        <v>1084.2000000000003</v>
      </c>
      <c r="K90">
        <f t="shared" si="8"/>
        <v>0</v>
      </c>
      <c r="M90" s="12">
        <f t="shared" si="9"/>
        <v>0</v>
      </c>
    </row>
    <row r="91" spans="1:13" ht="12.75" customHeight="1" x14ac:dyDescent="0.2">
      <c r="A91" s="9">
        <v>42218</v>
      </c>
      <c r="B91" s="117" t="s">
        <v>285</v>
      </c>
      <c r="C91" s="117"/>
      <c r="D91" s="117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6"/>
        <v>-24</v>
      </c>
      <c r="J91" s="12">
        <f t="shared" si="7"/>
        <v>1060.2000000000003</v>
      </c>
      <c r="K91">
        <f t="shared" si="8"/>
        <v>2.4</v>
      </c>
      <c r="M91" s="12">
        <f t="shared" si="9"/>
        <v>-10</v>
      </c>
    </row>
    <row r="92" spans="1:13" ht="12.75" customHeight="1" x14ac:dyDescent="0.2">
      <c r="A92" s="9">
        <f>A91</f>
        <v>42218</v>
      </c>
      <c r="B92" s="117" t="s">
        <v>286</v>
      </c>
      <c r="C92" s="117"/>
      <c r="D92" s="117"/>
      <c r="E92" s="2">
        <v>4.2</v>
      </c>
      <c r="F92" s="2">
        <v>1</v>
      </c>
      <c r="G92">
        <v>3.6</v>
      </c>
      <c r="H92" s="3" t="str">
        <f t="shared" si="5"/>
        <v>no</v>
      </c>
      <c r="I92" s="3">
        <f t="shared" si="6"/>
        <v>0</v>
      </c>
      <c r="J92" s="3">
        <f t="shared" si="7"/>
        <v>1060.2000000000003</v>
      </c>
      <c r="K92">
        <f t="shared" si="8"/>
        <v>0</v>
      </c>
      <c r="M92" s="12">
        <f t="shared" si="9"/>
        <v>0</v>
      </c>
    </row>
    <row r="93" spans="1:13" ht="12.75" customHeight="1" x14ac:dyDescent="0.2">
      <c r="A93" s="9">
        <f>A92</f>
        <v>42218</v>
      </c>
      <c r="B93" s="117" t="s">
        <v>287</v>
      </c>
      <c r="C93" s="117"/>
      <c r="D93" s="117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6"/>
        <v>-14.2</v>
      </c>
      <c r="J93" s="12">
        <f t="shared" si="7"/>
        <v>1046.0000000000002</v>
      </c>
      <c r="K93">
        <f t="shared" si="8"/>
        <v>1.42</v>
      </c>
      <c r="M93" s="12">
        <f t="shared" si="9"/>
        <v>-10</v>
      </c>
    </row>
    <row r="94" spans="1:13" ht="12.75" customHeight="1" x14ac:dyDescent="0.2">
      <c r="A94" s="9">
        <v>42219</v>
      </c>
      <c r="B94" s="117" t="s">
        <v>288</v>
      </c>
      <c r="C94" s="117"/>
      <c r="D94" s="117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6"/>
        <v>9.5</v>
      </c>
      <c r="J94" s="12">
        <f t="shared" si="7"/>
        <v>1055.5000000000002</v>
      </c>
      <c r="K94">
        <f t="shared" si="8"/>
        <v>0.77</v>
      </c>
      <c r="M94" s="12">
        <f t="shared" si="9"/>
        <v>12.987012987012987</v>
      </c>
    </row>
    <row r="95" spans="1:13" ht="12.75" customHeight="1" x14ac:dyDescent="0.2">
      <c r="A95" s="9">
        <f>A94</f>
        <v>42219</v>
      </c>
      <c r="B95" s="117" t="s">
        <v>289</v>
      </c>
      <c r="C95" s="117"/>
      <c r="D95" s="117"/>
      <c r="E95" s="2">
        <v>4.4000000000000004</v>
      </c>
      <c r="F95" s="2">
        <v>4</v>
      </c>
      <c r="G95">
        <v>3.6</v>
      </c>
      <c r="H95" s="3" t="str">
        <f t="shared" si="5"/>
        <v>no</v>
      </c>
      <c r="I95" s="3">
        <f t="shared" si="6"/>
        <v>0</v>
      </c>
      <c r="J95" s="3">
        <f t="shared" si="7"/>
        <v>1055.5000000000002</v>
      </c>
      <c r="K95">
        <f t="shared" si="8"/>
        <v>0</v>
      </c>
      <c r="M95" s="12">
        <f t="shared" si="9"/>
        <v>0</v>
      </c>
    </row>
    <row r="96" spans="1:13" ht="12.75" customHeight="1" x14ac:dyDescent="0.2">
      <c r="A96" s="9">
        <v>42220</v>
      </c>
      <c r="B96" s="117" t="s">
        <v>290</v>
      </c>
      <c r="C96" s="117"/>
      <c r="D96" s="117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6"/>
        <v>9.5</v>
      </c>
      <c r="J96" s="12">
        <f t="shared" si="7"/>
        <v>1065.0000000000002</v>
      </c>
      <c r="K96">
        <f t="shared" si="8"/>
        <v>2.02</v>
      </c>
      <c r="M96" s="12">
        <f t="shared" si="9"/>
        <v>4.9504950495049505</v>
      </c>
    </row>
    <row r="97" spans="1:13" ht="12.75" customHeight="1" x14ac:dyDescent="0.2">
      <c r="A97" s="9">
        <v>42221</v>
      </c>
      <c r="B97" s="117" t="s">
        <v>291</v>
      </c>
      <c r="C97" s="117"/>
      <c r="D97" s="117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6"/>
        <v>9.5</v>
      </c>
      <c r="J97" s="12">
        <f t="shared" si="7"/>
        <v>1074.5000000000002</v>
      </c>
      <c r="K97">
        <f t="shared" si="8"/>
        <v>1.38</v>
      </c>
      <c r="M97" s="12">
        <f t="shared" si="9"/>
        <v>7.2463768115942031</v>
      </c>
    </row>
    <row r="98" spans="1:13" ht="12.75" customHeight="1" x14ac:dyDescent="0.2">
      <c r="A98" s="9">
        <f>A97</f>
        <v>42221</v>
      </c>
      <c r="B98" s="117" t="s">
        <v>292</v>
      </c>
      <c r="C98" s="117"/>
      <c r="D98" s="117"/>
      <c r="E98" s="2">
        <v>3.78</v>
      </c>
      <c r="F98" s="2">
        <v>2</v>
      </c>
      <c r="G98">
        <v>3.6</v>
      </c>
      <c r="H98" s="3" t="str">
        <f t="shared" si="5"/>
        <v>no</v>
      </c>
      <c r="I98" s="3">
        <f t="shared" si="6"/>
        <v>0</v>
      </c>
      <c r="J98" s="3">
        <f t="shared" si="7"/>
        <v>1074.5000000000002</v>
      </c>
      <c r="K98">
        <f t="shared" si="8"/>
        <v>0</v>
      </c>
      <c r="M98" s="12">
        <f t="shared" si="9"/>
        <v>0</v>
      </c>
    </row>
    <row r="99" spans="1:13" ht="12.75" customHeight="1" x14ac:dyDescent="0.2">
      <c r="A99" s="9">
        <v>42222</v>
      </c>
      <c r="B99" s="117" t="s">
        <v>293</v>
      </c>
      <c r="C99" s="117"/>
      <c r="D99" s="117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6"/>
        <v>9.5</v>
      </c>
      <c r="J99" s="12">
        <f t="shared" si="7"/>
        <v>1084.0000000000002</v>
      </c>
      <c r="K99">
        <f t="shared" si="8"/>
        <v>2.58</v>
      </c>
      <c r="M99" s="12">
        <f t="shared" si="9"/>
        <v>3.8759689922480618</v>
      </c>
    </row>
    <row r="100" spans="1:13" ht="12.75" customHeight="1" x14ac:dyDescent="0.2">
      <c r="A100" s="9">
        <f>A99</f>
        <v>42222</v>
      </c>
      <c r="B100" s="117" t="s">
        <v>294</v>
      </c>
      <c r="C100" s="117"/>
      <c r="D100" s="117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6"/>
        <v>9.5</v>
      </c>
      <c r="J100" s="12">
        <f t="shared" si="7"/>
        <v>1093.5000000000002</v>
      </c>
      <c r="K100">
        <f t="shared" si="8"/>
        <v>2.5099999999999998</v>
      </c>
      <c r="M100" s="12">
        <f t="shared" si="9"/>
        <v>3.9840637450199208</v>
      </c>
    </row>
    <row r="101" spans="1:13" ht="12.75" customHeight="1" x14ac:dyDescent="0.2">
      <c r="A101" s="9">
        <f>A100</f>
        <v>42222</v>
      </c>
      <c r="B101" s="117" t="s">
        <v>295</v>
      </c>
      <c r="C101" s="117"/>
      <c r="D101" s="117"/>
      <c r="E101" s="2">
        <v>6.36</v>
      </c>
      <c r="F101" s="2">
        <v>4</v>
      </c>
      <c r="G101">
        <v>3.6</v>
      </c>
      <c r="H101" s="3" t="str">
        <f t="shared" si="5"/>
        <v>no</v>
      </c>
      <c r="I101" s="3">
        <f t="shared" si="6"/>
        <v>0</v>
      </c>
      <c r="J101" s="3">
        <f t="shared" si="7"/>
        <v>1093.5000000000002</v>
      </c>
      <c r="K101">
        <f t="shared" si="8"/>
        <v>0</v>
      </c>
      <c r="M101" s="12">
        <f t="shared" si="9"/>
        <v>0</v>
      </c>
    </row>
    <row r="102" spans="1:13" ht="12.75" customHeight="1" x14ac:dyDescent="0.2">
      <c r="A102" s="9">
        <v>42223</v>
      </c>
      <c r="B102" s="117" t="s">
        <v>296</v>
      </c>
      <c r="C102" s="117"/>
      <c r="D102" s="117"/>
      <c r="E102" s="2">
        <v>4.5999999999999996</v>
      </c>
      <c r="F102" s="2">
        <v>3</v>
      </c>
      <c r="G102">
        <v>3.6</v>
      </c>
      <c r="H102" s="3" t="str">
        <f t="shared" si="5"/>
        <v>no</v>
      </c>
      <c r="I102" s="3">
        <f t="shared" si="6"/>
        <v>0</v>
      </c>
      <c r="J102" s="3">
        <f t="shared" si="7"/>
        <v>1093.5000000000002</v>
      </c>
      <c r="K102">
        <f t="shared" si="8"/>
        <v>0</v>
      </c>
      <c r="M102" s="12">
        <f t="shared" si="9"/>
        <v>0</v>
      </c>
    </row>
    <row r="103" spans="1:13" ht="12.75" customHeight="1" x14ac:dyDescent="0.2">
      <c r="A103" s="9">
        <f>A102</f>
        <v>42223</v>
      </c>
      <c r="B103" s="117" t="s">
        <v>297</v>
      </c>
      <c r="C103" s="117"/>
      <c r="D103" s="117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6"/>
        <v>9.5</v>
      </c>
      <c r="J103" s="12">
        <f t="shared" si="7"/>
        <v>1103.0000000000002</v>
      </c>
      <c r="K103">
        <f t="shared" si="8"/>
        <v>1.54</v>
      </c>
      <c r="M103" s="12">
        <f t="shared" si="9"/>
        <v>6.4935064935064934</v>
      </c>
    </row>
    <row r="104" spans="1:13" ht="12.75" customHeight="1" x14ac:dyDescent="0.2">
      <c r="A104" s="9">
        <v>42224</v>
      </c>
      <c r="B104" s="117" t="s">
        <v>298</v>
      </c>
      <c r="C104" s="117"/>
      <c r="D104" s="117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6"/>
        <v>9.5</v>
      </c>
      <c r="J104" s="12">
        <f t="shared" si="7"/>
        <v>1112.5000000000002</v>
      </c>
      <c r="K104">
        <f t="shared" si="8"/>
        <v>1.9300000000000002</v>
      </c>
      <c r="M104" s="12">
        <f t="shared" si="9"/>
        <v>5.1813471502590671</v>
      </c>
    </row>
    <row r="105" spans="1:13" ht="12.75" customHeight="1" x14ac:dyDescent="0.2">
      <c r="A105" s="9">
        <f>A104</f>
        <v>42224</v>
      </c>
      <c r="B105" s="117" t="s">
        <v>299</v>
      </c>
      <c r="C105" s="117"/>
      <c r="D105" s="117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6"/>
        <v>9.5</v>
      </c>
      <c r="J105" s="12">
        <f t="shared" si="7"/>
        <v>1122.0000000000002</v>
      </c>
      <c r="K105">
        <f t="shared" si="8"/>
        <v>1.9300000000000002</v>
      </c>
      <c r="M105" s="12">
        <f t="shared" si="9"/>
        <v>5.1813471502590671</v>
      </c>
    </row>
    <row r="106" spans="1:13" ht="12.75" customHeight="1" x14ac:dyDescent="0.2">
      <c r="A106" s="9">
        <f>A105</f>
        <v>42224</v>
      </c>
      <c r="B106" s="117" t="s">
        <v>300</v>
      </c>
      <c r="C106" s="117"/>
      <c r="D106" s="117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6"/>
        <v>9.5</v>
      </c>
      <c r="J106" s="12">
        <f t="shared" si="7"/>
        <v>1131.5000000000002</v>
      </c>
      <c r="K106">
        <f t="shared" si="8"/>
        <v>1.88</v>
      </c>
      <c r="M106" s="12">
        <f t="shared" si="9"/>
        <v>5.3191489361702127</v>
      </c>
    </row>
    <row r="107" spans="1:13" ht="12.75" customHeight="1" x14ac:dyDescent="0.2">
      <c r="A107" s="9">
        <v>42226</v>
      </c>
      <c r="B107" s="117" t="s">
        <v>301</v>
      </c>
      <c r="C107" s="117"/>
      <c r="D107" s="117"/>
      <c r="E107" s="2">
        <v>4.25</v>
      </c>
      <c r="F107" s="2">
        <v>3</v>
      </c>
      <c r="G107">
        <v>3.6</v>
      </c>
      <c r="H107" s="3" t="str">
        <f t="shared" si="5"/>
        <v>no</v>
      </c>
      <c r="I107" s="3">
        <f t="shared" si="6"/>
        <v>0</v>
      </c>
      <c r="J107" s="3">
        <f t="shared" si="7"/>
        <v>1131.5000000000002</v>
      </c>
      <c r="K107">
        <f t="shared" si="8"/>
        <v>0</v>
      </c>
      <c r="M107" s="12">
        <f t="shared" si="9"/>
        <v>0</v>
      </c>
    </row>
    <row r="108" spans="1:13" ht="12.75" customHeight="1" x14ac:dyDescent="0.2">
      <c r="A108" s="9">
        <f>A107</f>
        <v>42226</v>
      </c>
      <c r="B108" s="117" t="s">
        <v>302</v>
      </c>
      <c r="C108" s="117"/>
      <c r="D108" s="117"/>
      <c r="E108" s="2">
        <v>5.4</v>
      </c>
      <c r="F108" s="2">
        <v>4</v>
      </c>
      <c r="G108">
        <v>3.6</v>
      </c>
      <c r="H108" s="3" t="str">
        <f t="shared" si="5"/>
        <v>no</v>
      </c>
      <c r="I108" s="3">
        <f t="shared" si="6"/>
        <v>0</v>
      </c>
      <c r="J108" s="3">
        <f t="shared" si="7"/>
        <v>1131.5000000000002</v>
      </c>
      <c r="K108">
        <f t="shared" si="8"/>
        <v>0</v>
      </c>
      <c r="M108" s="12">
        <f t="shared" si="9"/>
        <v>0</v>
      </c>
    </row>
    <row r="109" spans="1:13" ht="12.75" customHeight="1" x14ac:dyDescent="0.2">
      <c r="A109" s="9">
        <f>A108</f>
        <v>42226</v>
      </c>
      <c r="B109" s="117" t="s">
        <v>303</v>
      </c>
      <c r="C109" s="117"/>
      <c r="D109" s="117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6"/>
        <v>-24</v>
      </c>
      <c r="J109" s="12">
        <f t="shared" si="7"/>
        <v>1107.5000000000002</v>
      </c>
      <c r="K109">
        <f t="shared" si="8"/>
        <v>2.4</v>
      </c>
      <c r="M109" s="12">
        <f t="shared" si="9"/>
        <v>-10</v>
      </c>
    </row>
    <row r="110" spans="1:13" ht="12.75" customHeight="1" x14ac:dyDescent="0.2">
      <c r="A110" s="9">
        <v>42227</v>
      </c>
      <c r="B110" s="117" t="s">
        <v>304</v>
      </c>
      <c r="C110" s="117"/>
      <c r="D110" s="117"/>
      <c r="E110" s="2">
        <v>3.85</v>
      </c>
      <c r="F110" s="2">
        <v>3</v>
      </c>
      <c r="G110">
        <v>3.6</v>
      </c>
      <c r="H110" s="3" t="str">
        <f t="shared" si="5"/>
        <v>no</v>
      </c>
      <c r="I110" s="3">
        <f t="shared" si="6"/>
        <v>0</v>
      </c>
      <c r="J110" s="3">
        <f t="shared" si="7"/>
        <v>1107.5000000000002</v>
      </c>
      <c r="K110">
        <f t="shared" si="8"/>
        <v>0</v>
      </c>
      <c r="M110" s="12">
        <f t="shared" si="9"/>
        <v>0</v>
      </c>
    </row>
    <row r="111" spans="1:13" ht="12.75" customHeight="1" x14ac:dyDescent="0.2">
      <c r="A111" s="9">
        <v>42227</v>
      </c>
      <c r="B111" s="117" t="s">
        <v>305</v>
      </c>
      <c r="C111" s="117"/>
      <c r="D111" s="117"/>
      <c r="E111" s="2">
        <v>1.87</v>
      </c>
      <c r="F111" s="2">
        <v>3</v>
      </c>
      <c r="G111">
        <v>3.6</v>
      </c>
      <c r="H111" s="3" t="str">
        <f>IF(F111="NR","no",IF(E111&lt;=G111,"yes","no"))</f>
        <v>yes</v>
      </c>
      <c r="I111" s="3">
        <f>IF(H111="no",0,IF(F111=1,-((E111-1)*$B$2),$B$2*0.95))</f>
        <v>9.5</v>
      </c>
      <c r="J111" s="3">
        <f>J110+I111</f>
        <v>1117.0000000000002</v>
      </c>
      <c r="K111">
        <f t="shared" si="8"/>
        <v>0.87000000000000011</v>
      </c>
      <c r="M111" s="12">
        <f t="shared" si="9"/>
        <v>11.494252873563218</v>
      </c>
    </row>
    <row r="112" spans="1:13" ht="12.75" customHeight="1" x14ac:dyDescent="0.2">
      <c r="A112" s="9">
        <v>42227</v>
      </c>
      <c r="B112" s="117" t="s">
        <v>306</v>
      </c>
      <c r="C112" s="117"/>
      <c r="D112" s="117"/>
      <c r="E112" s="2">
        <v>1.4</v>
      </c>
      <c r="F112" s="2">
        <v>1</v>
      </c>
      <c r="G112">
        <v>3.6</v>
      </c>
      <c r="H112" s="3" t="str">
        <f>IF(F112="NR","no",IF(E112&lt;=G112,"yes","no"))</f>
        <v>yes</v>
      </c>
      <c r="I112" s="3">
        <f>IF(H112="no",0,IF(F112=1,-((E112-1)*$B$2),$B$2*0.95))</f>
        <v>-3.9999999999999991</v>
      </c>
      <c r="J112" s="3">
        <f>J111+I112</f>
        <v>1113.0000000000002</v>
      </c>
      <c r="K112">
        <f t="shared" si="8"/>
        <v>0.39999999999999991</v>
      </c>
      <c r="M112" s="12">
        <f t="shared" si="9"/>
        <v>-10</v>
      </c>
    </row>
    <row r="113" spans="1:13" ht="12.75" customHeight="1" x14ac:dyDescent="0.2">
      <c r="A113" s="9">
        <v>42228</v>
      </c>
      <c r="B113" s="117" t="s">
        <v>307</v>
      </c>
      <c r="C113" s="117"/>
      <c r="D113" s="117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6"/>
        <v>9.5</v>
      </c>
      <c r="J113" s="12">
        <f>I113+J112</f>
        <v>1122.5000000000002</v>
      </c>
      <c r="K113">
        <f t="shared" si="8"/>
        <v>1.8900000000000001</v>
      </c>
      <c r="M113" s="12">
        <f t="shared" si="9"/>
        <v>5.2910052910052903</v>
      </c>
    </row>
    <row r="114" spans="1:13" ht="12.75" customHeight="1" x14ac:dyDescent="0.2">
      <c r="A114" s="9">
        <f>A113</f>
        <v>42228</v>
      </c>
      <c r="B114" s="117" t="s">
        <v>308</v>
      </c>
      <c r="C114" s="117"/>
      <c r="D114" s="117"/>
      <c r="E114" s="2">
        <v>3.76</v>
      </c>
      <c r="F114" s="2" t="s">
        <v>112</v>
      </c>
      <c r="G114">
        <v>3.6</v>
      </c>
      <c r="H114" s="3" t="str">
        <f t="shared" si="5"/>
        <v>no</v>
      </c>
      <c r="I114" s="3">
        <f t="shared" si="6"/>
        <v>0</v>
      </c>
      <c r="J114" s="3">
        <f t="shared" si="7"/>
        <v>1122.5000000000002</v>
      </c>
      <c r="K114">
        <f t="shared" si="8"/>
        <v>0</v>
      </c>
      <c r="M114" s="12">
        <f t="shared" si="9"/>
        <v>0</v>
      </c>
    </row>
    <row r="115" spans="1:13" ht="12.75" customHeight="1" x14ac:dyDescent="0.2">
      <c r="A115" s="9">
        <f>A114</f>
        <v>42228</v>
      </c>
      <c r="B115" s="117" t="s">
        <v>309</v>
      </c>
      <c r="C115" s="117"/>
      <c r="D115" s="117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6"/>
        <v>9.5</v>
      </c>
      <c r="J115" s="12">
        <f t="shared" si="7"/>
        <v>1132.0000000000002</v>
      </c>
      <c r="K115">
        <f t="shared" si="8"/>
        <v>1.98</v>
      </c>
      <c r="M115" s="12">
        <f t="shared" si="9"/>
        <v>5.0505050505050502</v>
      </c>
    </row>
    <row r="116" spans="1:13" ht="12.75" customHeight="1" x14ac:dyDescent="0.2">
      <c r="A116" s="9">
        <v>42229</v>
      </c>
      <c r="B116" s="117" t="s">
        <v>310</v>
      </c>
      <c r="C116" s="117"/>
      <c r="D116" s="117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6"/>
        <v>9.5</v>
      </c>
      <c r="J116" s="12">
        <f t="shared" si="7"/>
        <v>1141.5000000000002</v>
      </c>
      <c r="K116">
        <f t="shared" si="8"/>
        <v>2.2599999999999998</v>
      </c>
      <c r="M116" s="12">
        <f t="shared" si="9"/>
        <v>4.4247787610619476</v>
      </c>
    </row>
    <row r="117" spans="1:13" ht="12.75" customHeight="1" x14ac:dyDescent="0.2">
      <c r="A117" s="9">
        <f>A116</f>
        <v>42229</v>
      </c>
      <c r="B117" s="117" t="s">
        <v>311</v>
      </c>
      <c r="C117" s="117"/>
      <c r="D117" s="117"/>
      <c r="E117" s="2">
        <v>4.9000000000000004</v>
      </c>
      <c r="F117" s="2">
        <v>1</v>
      </c>
      <c r="G117">
        <v>3.6</v>
      </c>
      <c r="H117" s="3" t="str">
        <f t="shared" si="5"/>
        <v>no</v>
      </c>
      <c r="I117" s="3">
        <f t="shared" si="6"/>
        <v>0</v>
      </c>
      <c r="J117" s="3">
        <f t="shared" si="7"/>
        <v>1141.5000000000002</v>
      </c>
      <c r="K117">
        <f t="shared" si="8"/>
        <v>0</v>
      </c>
      <c r="M117" s="12">
        <f t="shared" si="9"/>
        <v>0</v>
      </c>
    </row>
    <row r="118" spans="1:13" ht="12.75" customHeight="1" x14ac:dyDescent="0.2">
      <c r="A118" s="9">
        <f>A117</f>
        <v>42229</v>
      </c>
      <c r="B118" s="117" t="s">
        <v>312</v>
      </c>
      <c r="C118" s="117"/>
      <c r="D118" s="117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6"/>
        <v>9.5</v>
      </c>
      <c r="J118" s="12">
        <f t="shared" si="7"/>
        <v>1151.0000000000002</v>
      </c>
      <c r="K118">
        <f t="shared" si="8"/>
        <v>1.3900000000000001</v>
      </c>
      <c r="M118" s="12">
        <f t="shared" si="9"/>
        <v>7.1942446043165464</v>
      </c>
    </row>
    <row r="119" spans="1:13" ht="12.75" customHeight="1" x14ac:dyDescent="0.2">
      <c r="A119" s="9">
        <v>42230</v>
      </c>
      <c r="B119" s="117" t="s">
        <v>313</v>
      </c>
      <c r="C119" s="117"/>
      <c r="D119" s="117"/>
      <c r="E119" s="2">
        <v>3.8</v>
      </c>
      <c r="F119" s="2">
        <v>5</v>
      </c>
      <c r="G119">
        <v>3.6</v>
      </c>
      <c r="H119" s="3" t="str">
        <f t="shared" si="5"/>
        <v>no</v>
      </c>
      <c r="I119" s="3">
        <f t="shared" si="6"/>
        <v>0</v>
      </c>
      <c r="J119" s="3">
        <f t="shared" si="7"/>
        <v>1151.0000000000002</v>
      </c>
      <c r="K119">
        <f t="shared" si="8"/>
        <v>0</v>
      </c>
      <c r="M119" s="12">
        <f t="shared" si="9"/>
        <v>0</v>
      </c>
    </row>
    <row r="120" spans="1:13" ht="12.75" customHeight="1" x14ac:dyDescent="0.2">
      <c r="A120" s="9">
        <v>42230</v>
      </c>
      <c r="B120" s="117" t="s">
        <v>314</v>
      </c>
      <c r="C120" s="117"/>
      <c r="D120" s="117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6"/>
        <v>9.5</v>
      </c>
      <c r="J120" s="12">
        <f t="shared" si="7"/>
        <v>1160.5000000000002</v>
      </c>
      <c r="K120">
        <f t="shared" si="8"/>
        <v>2.4900000000000002</v>
      </c>
      <c r="M120" s="12">
        <f t="shared" si="9"/>
        <v>4.0160642570281118</v>
      </c>
    </row>
    <row r="121" spans="1:13" ht="12.75" customHeight="1" x14ac:dyDescent="0.2">
      <c r="A121" s="9">
        <v>42230</v>
      </c>
      <c r="B121" s="117" t="s">
        <v>315</v>
      </c>
      <c r="C121" s="117"/>
      <c r="D121" s="117"/>
      <c r="E121" s="2">
        <v>5.45</v>
      </c>
      <c r="F121" s="2">
        <v>3</v>
      </c>
      <c r="G121">
        <v>3.6</v>
      </c>
      <c r="H121" s="3" t="str">
        <f t="shared" si="5"/>
        <v>no</v>
      </c>
      <c r="I121" s="3">
        <f t="shared" si="6"/>
        <v>0</v>
      </c>
      <c r="J121" s="3">
        <f t="shared" si="7"/>
        <v>1160.5000000000002</v>
      </c>
      <c r="K121">
        <f t="shared" si="8"/>
        <v>0</v>
      </c>
      <c r="M121" s="12">
        <f t="shared" si="9"/>
        <v>0</v>
      </c>
    </row>
    <row r="122" spans="1:13" ht="12.75" customHeight="1" x14ac:dyDescent="0.2">
      <c r="A122" s="9">
        <v>42230</v>
      </c>
      <c r="B122" s="117" t="s">
        <v>316</v>
      </c>
      <c r="C122" s="117"/>
      <c r="D122" s="117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6"/>
        <v>-14</v>
      </c>
      <c r="J122" s="12">
        <f t="shared" si="7"/>
        <v>1146.5000000000002</v>
      </c>
      <c r="K122">
        <f t="shared" si="8"/>
        <v>1.4</v>
      </c>
      <c r="M122" s="12">
        <f t="shared" si="9"/>
        <v>-10</v>
      </c>
    </row>
    <row r="123" spans="1:13" ht="12.75" customHeight="1" x14ac:dyDescent="0.2">
      <c r="A123" s="9">
        <v>42232</v>
      </c>
      <c r="B123" s="117" t="s">
        <v>317</v>
      </c>
      <c r="C123" s="117"/>
      <c r="D123" s="117"/>
      <c r="E123" s="2">
        <v>3.98</v>
      </c>
      <c r="F123" s="2">
        <v>2</v>
      </c>
      <c r="G123">
        <v>3.6</v>
      </c>
      <c r="H123" s="3" t="str">
        <f t="shared" si="5"/>
        <v>no</v>
      </c>
      <c r="I123" s="3">
        <f t="shared" si="6"/>
        <v>0</v>
      </c>
      <c r="J123" s="3">
        <f t="shared" si="7"/>
        <v>1146.5000000000002</v>
      </c>
      <c r="K123">
        <f t="shared" si="8"/>
        <v>0</v>
      </c>
      <c r="M123" s="12">
        <f t="shared" si="9"/>
        <v>0</v>
      </c>
    </row>
    <row r="124" spans="1:13" ht="12.75" customHeight="1" x14ac:dyDescent="0.2">
      <c r="A124" s="9">
        <v>42233</v>
      </c>
      <c r="B124" s="117" t="s">
        <v>318</v>
      </c>
      <c r="C124" s="117"/>
      <c r="D124" s="117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6"/>
        <v>9.5</v>
      </c>
      <c r="J124" s="12">
        <f t="shared" si="7"/>
        <v>1156.0000000000002</v>
      </c>
      <c r="K124">
        <f t="shared" si="8"/>
        <v>2.12</v>
      </c>
      <c r="M124" s="12">
        <f t="shared" si="9"/>
        <v>4.7169811320754711</v>
      </c>
    </row>
    <row r="125" spans="1:13" ht="12.75" customHeight="1" x14ac:dyDescent="0.2">
      <c r="A125" s="9">
        <v>42234</v>
      </c>
      <c r="B125" s="117" t="s">
        <v>319</v>
      </c>
      <c r="C125" s="117"/>
      <c r="D125" s="117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6"/>
        <v>9.5</v>
      </c>
      <c r="J125" s="12">
        <f t="shared" si="7"/>
        <v>1165.5000000000002</v>
      </c>
      <c r="K125">
        <f t="shared" si="8"/>
        <v>2.25</v>
      </c>
      <c r="M125" s="12">
        <f t="shared" si="9"/>
        <v>4.4444444444444446</v>
      </c>
    </row>
    <row r="126" spans="1:13" ht="12.75" customHeight="1" x14ac:dyDescent="0.2">
      <c r="A126" s="9">
        <f>A125</f>
        <v>42234</v>
      </c>
      <c r="B126" s="117" t="s">
        <v>320</v>
      </c>
      <c r="C126" s="117"/>
      <c r="D126" s="117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6"/>
        <v>-19.8</v>
      </c>
      <c r="J126" s="12">
        <f t="shared" si="7"/>
        <v>1145.7000000000003</v>
      </c>
      <c r="K126">
        <f t="shared" si="8"/>
        <v>1.98</v>
      </c>
      <c r="M126" s="12">
        <f t="shared" si="9"/>
        <v>-10</v>
      </c>
    </row>
    <row r="127" spans="1:13" ht="12.75" customHeight="1" x14ac:dyDescent="0.2">
      <c r="A127" s="9">
        <v>42235</v>
      </c>
      <c r="B127" s="117" t="s">
        <v>321</v>
      </c>
      <c r="C127" s="117"/>
      <c r="D127" s="117"/>
      <c r="E127" s="2">
        <v>3.7</v>
      </c>
      <c r="F127" s="2">
        <v>1</v>
      </c>
      <c r="G127">
        <v>3.6</v>
      </c>
      <c r="H127" s="3" t="str">
        <f t="shared" si="5"/>
        <v>no</v>
      </c>
      <c r="I127" s="3">
        <f t="shared" si="6"/>
        <v>0</v>
      </c>
      <c r="J127" s="3">
        <f t="shared" si="7"/>
        <v>1145.7000000000003</v>
      </c>
      <c r="K127">
        <f t="shared" si="8"/>
        <v>0</v>
      </c>
      <c r="M127" s="12">
        <f t="shared" si="9"/>
        <v>0</v>
      </c>
    </row>
    <row r="128" spans="1:13" ht="12.75" customHeight="1" x14ac:dyDescent="0.2">
      <c r="A128" s="9">
        <v>42235</v>
      </c>
      <c r="B128" s="117" t="s">
        <v>322</v>
      </c>
      <c r="C128" s="117"/>
      <c r="D128" s="117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6"/>
        <v>-15.7</v>
      </c>
      <c r="J128" s="12">
        <f t="shared" si="7"/>
        <v>1130.0000000000002</v>
      </c>
      <c r="K128">
        <f t="shared" si="8"/>
        <v>1.5699999999999998</v>
      </c>
      <c r="M128" s="12">
        <f t="shared" si="9"/>
        <v>-10</v>
      </c>
    </row>
    <row r="129" spans="1:13" ht="12.75" customHeight="1" x14ac:dyDescent="0.2">
      <c r="A129" s="9">
        <v>42237</v>
      </c>
      <c r="B129" s="117" t="s">
        <v>323</v>
      </c>
      <c r="C129" s="117"/>
      <c r="D129" s="117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6"/>
        <v>9.5</v>
      </c>
      <c r="J129" s="12">
        <f t="shared" si="7"/>
        <v>1139.5000000000002</v>
      </c>
      <c r="K129">
        <f t="shared" si="8"/>
        <v>1.9</v>
      </c>
      <c r="M129" s="12">
        <f t="shared" si="9"/>
        <v>5.2631578947368425</v>
      </c>
    </row>
    <row r="130" spans="1:13" ht="12.75" customHeight="1" x14ac:dyDescent="0.2">
      <c r="A130" s="9">
        <f>A129</f>
        <v>42237</v>
      </c>
      <c r="B130" s="117" t="s">
        <v>324</v>
      </c>
      <c r="C130" s="117"/>
      <c r="D130" s="117"/>
      <c r="E130" s="2">
        <v>3.83</v>
      </c>
      <c r="F130" s="2">
        <v>1</v>
      </c>
      <c r="G130">
        <v>3.6</v>
      </c>
      <c r="H130" s="3" t="str">
        <f t="shared" si="5"/>
        <v>no</v>
      </c>
      <c r="I130" s="3">
        <f t="shared" si="6"/>
        <v>0</v>
      </c>
      <c r="J130" s="3">
        <f t="shared" si="7"/>
        <v>1139.5000000000002</v>
      </c>
      <c r="K130">
        <f t="shared" si="8"/>
        <v>0</v>
      </c>
      <c r="M130" s="12">
        <f t="shared" si="9"/>
        <v>0</v>
      </c>
    </row>
    <row r="131" spans="1:13" ht="12.75" customHeight="1" x14ac:dyDescent="0.2">
      <c r="A131" s="9">
        <f>A130</f>
        <v>42237</v>
      </c>
      <c r="B131" s="117" t="s">
        <v>325</v>
      </c>
      <c r="C131" s="117"/>
      <c r="D131" s="117"/>
      <c r="E131" s="2">
        <v>4.2</v>
      </c>
      <c r="F131" s="2">
        <v>1</v>
      </c>
      <c r="G131">
        <v>3.6</v>
      </c>
      <c r="H131" s="3" t="str">
        <f t="shared" si="5"/>
        <v>no</v>
      </c>
      <c r="I131" s="3">
        <f t="shared" si="6"/>
        <v>0</v>
      </c>
      <c r="J131" s="3">
        <f t="shared" si="7"/>
        <v>1139.5000000000002</v>
      </c>
      <c r="K131">
        <f t="shared" si="8"/>
        <v>0</v>
      </c>
      <c r="M131" s="12">
        <f t="shared" si="9"/>
        <v>0</v>
      </c>
    </row>
    <row r="132" spans="1:13" ht="12.75" customHeight="1" x14ac:dyDescent="0.2">
      <c r="A132" s="9">
        <v>42238</v>
      </c>
      <c r="B132" s="117" t="s">
        <v>326</v>
      </c>
      <c r="C132" s="117"/>
      <c r="D132" s="117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6"/>
        <v>-13.100000000000001</v>
      </c>
      <c r="J132" s="12">
        <f t="shared" si="7"/>
        <v>1126.4000000000003</v>
      </c>
      <c r="K132">
        <f t="shared" si="8"/>
        <v>1.31</v>
      </c>
      <c r="M132" s="12">
        <f t="shared" si="9"/>
        <v>-10</v>
      </c>
    </row>
    <row r="133" spans="1:13" ht="12.75" customHeight="1" x14ac:dyDescent="0.2">
      <c r="A133" s="9">
        <f>A132</f>
        <v>42238</v>
      </c>
      <c r="B133" s="117" t="s">
        <v>327</v>
      </c>
      <c r="C133" s="117"/>
      <c r="D133" s="117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si="6"/>
        <v>9.5</v>
      </c>
      <c r="J133" s="12">
        <f t="shared" si="7"/>
        <v>1135.9000000000003</v>
      </c>
      <c r="K133">
        <f t="shared" si="8"/>
        <v>2.33</v>
      </c>
      <c r="M133" s="12">
        <f t="shared" si="9"/>
        <v>4.2918454935622314</v>
      </c>
    </row>
    <row r="134" spans="1:13" ht="12.75" customHeight="1" x14ac:dyDescent="0.2">
      <c r="A134" s="9">
        <v>42239</v>
      </c>
      <c r="B134" s="117" t="s">
        <v>328</v>
      </c>
      <c r="C134" s="117"/>
      <c r="D134" s="117"/>
      <c r="E134" s="2">
        <v>6.17</v>
      </c>
      <c r="F134" s="2">
        <v>2</v>
      </c>
      <c r="G134">
        <v>3.6</v>
      </c>
      <c r="H134" s="3" t="str">
        <f t="shared" si="5"/>
        <v>no</v>
      </c>
      <c r="I134" s="3">
        <f t="shared" si="6"/>
        <v>0</v>
      </c>
      <c r="J134" s="3">
        <f t="shared" ref="J134:J145" si="10">J133+I134</f>
        <v>1135.9000000000003</v>
      </c>
      <c r="K134">
        <f t="shared" ref="K134:K145" si="11">IF(H134="yes",(E134-1),0)</f>
        <v>0</v>
      </c>
      <c r="M134" s="12">
        <f t="shared" si="9"/>
        <v>0</v>
      </c>
    </row>
    <row r="135" spans="1:13" ht="12.75" customHeight="1" x14ac:dyDescent="0.2">
      <c r="A135" s="9">
        <f>A134</f>
        <v>42239</v>
      </c>
      <c r="B135" s="117" t="s">
        <v>329</v>
      </c>
      <c r="C135" s="117"/>
      <c r="D135" s="117"/>
      <c r="E135" s="2">
        <v>3.7</v>
      </c>
      <c r="F135" s="2">
        <v>4</v>
      </c>
      <c r="G135">
        <v>3.6</v>
      </c>
      <c r="H135" s="3" t="str">
        <f t="shared" ref="H135:H145" si="12">IF(F135="NR","no",IF(E135&lt;=G135,"yes","no"))</f>
        <v>no</v>
      </c>
      <c r="I135" s="3">
        <f t="shared" ref="I135:I145" si="13">IF(H135="no",0,IF(F135=1,-((E135-1)*$B$2),$B$2*0.95))</f>
        <v>0</v>
      </c>
      <c r="J135" s="3">
        <f t="shared" si="10"/>
        <v>1135.9000000000003</v>
      </c>
      <c r="K135">
        <f t="shared" si="11"/>
        <v>0</v>
      </c>
      <c r="M135" s="12">
        <f t="shared" ref="M135:M145" si="14">IF(I135&lt;0,-$B$2,IF(I135=0,0,$B$2/(E135-1)))</f>
        <v>0</v>
      </c>
    </row>
    <row r="136" spans="1:13" ht="12.75" customHeight="1" x14ac:dyDescent="0.2">
      <c r="A136" s="9">
        <v>42240</v>
      </c>
      <c r="B136" s="117" t="s">
        <v>330</v>
      </c>
      <c r="C136" s="117"/>
      <c r="D136" s="117"/>
      <c r="E136" s="2">
        <v>3.33</v>
      </c>
      <c r="F136" s="2">
        <v>9</v>
      </c>
      <c r="G136">
        <v>3.6</v>
      </c>
      <c r="H136" s="3" t="str">
        <f t="shared" si="12"/>
        <v>yes</v>
      </c>
      <c r="I136" s="12">
        <f t="shared" si="13"/>
        <v>9.5</v>
      </c>
      <c r="J136" s="12">
        <f t="shared" si="10"/>
        <v>1145.4000000000003</v>
      </c>
      <c r="K136">
        <f t="shared" si="11"/>
        <v>2.33</v>
      </c>
      <c r="M136" s="12">
        <f t="shared" si="14"/>
        <v>4.2918454935622314</v>
      </c>
    </row>
    <row r="137" spans="1:13" ht="12.75" customHeight="1" x14ac:dyDescent="0.2">
      <c r="A137" s="9">
        <f>A136</f>
        <v>42240</v>
      </c>
      <c r="B137" s="117" t="s">
        <v>331</v>
      </c>
      <c r="C137" s="117"/>
      <c r="D137" s="117"/>
      <c r="E137" s="2">
        <v>4.4000000000000004</v>
      </c>
      <c r="F137" s="2">
        <v>7</v>
      </c>
      <c r="G137">
        <v>3.6</v>
      </c>
      <c r="H137" s="3" t="str">
        <f t="shared" si="12"/>
        <v>no</v>
      </c>
      <c r="I137" s="3">
        <f t="shared" si="13"/>
        <v>0</v>
      </c>
      <c r="J137" s="3">
        <f t="shared" si="10"/>
        <v>1145.4000000000003</v>
      </c>
      <c r="K137">
        <f t="shared" si="11"/>
        <v>0</v>
      </c>
      <c r="M137" s="12">
        <f t="shared" si="14"/>
        <v>0</v>
      </c>
    </row>
    <row r="138" spans="1:13" ht="12.75" customHeight="1" x14ac:dyDescent="0.2">
      <c r="A138" s="9">
        <f>A137</f>
        <v>42240</v>
      </c>
      <c r="B138" s="117" t="s">
        <v>332</v>
      </c>
      <c r="C138" s="117"/>
      <c r="D138" s="117"/>
      <c r="E138" s="2">
        <v>4.0999999999999996</v>
      </c>
      <c r="F138" s="2">
        <v>7</v>
      </c>
      <c r="G138">
        <v>3.6</v>
      </c>
      <c r="H138" s="3" t="str">
        <f t="shared" si="12"/>
        <v>no</v>
      </c>
      <c r="I138" s="3">
        <f t="shared" si="13"/>
        <v>0</v>
      </c>
      <c r="J138" s="3">
        <f t="shared" si="10"/>
        <v>1145.4000000000003</v>
      </c>
      <c r="K138">
        <f t="shared" si="11"/>
        <v>0</v>
      </c>
      <c r="M138" s="12">
        <f t="shared" si="14"/>
        <v>0</v>
      </c>
    </row>
    <row r="139" spans="1:13" ht="12.75" customHeight="1" x14ac:dyDescent="0.2">
      <c r="A139" s="9">
        <v>42241</v>
      </c>
      <c r="B139" s="117" t="s">
        <v>333</v>
      </c>
      <c r="C139" s="117"/>
      <c r="D139" s="117"/>
      <c r="E139" s="2">
        <v>2.86</v>
      </c>
      <c r="F139" s="2">
        <v>3</v>
      </c>
      <c r="G139">
        <v>3.6</v>
      </c>
      <c r="H139" s="3" t="str">
        <f t="shared" si="12"/>
        <v>yes</v>
      </c>
      <c r="I139" s="12">
        <f t="shared" si="13"/>
        <v>9.5</v>
      </c>
      <c r="J139" s="12">
        <f t="shared" si="10"/>
        <v>1154.9000000000003</v>
      </c>
      <c r="K139">
        <f t="shared" si="11"/>
        <v>1.8599999999999999</v>
      </c>
      <c r="M139" s="12">
        <f t="shared" si="14"/>
        <v>5.3763440860215059</v>
      </c>
    </row>
    <row r="140" spans="1:13" s="10" customFormat="1" ht="12.75" customHeight="1" x14ac:dyDescent="0.2">
      <c r="A140" s="13">
        <f>A139</f>
        <v>42241</v>
      </c>
      <c r="B140" s="118" t="s">
        <v>334</v>
      </c>
      <c r="C140" s="118"/>
      <c r="D140" s="118"/>
      <c r="E140" s="14">
        <v>2.39</v>
      </c>
      <c r="F140" s="2">
        <v>3</v>
      </c>
      <c r="G140">
        <v>3.6</v>
      </c>
      <c r="H140" s="3" t="str">
        <f t="shared" si="12"/>
        <v>yes</v>
      </c>
      <c r="I140" s="15">
        <f t="shared" si="13"/>
        <v>9.5</v>
      </c>
      <c r="J140" s="15">
        <f t="shared" si="10"/>
        <v>1164.4000000000003</v>
      </c>
      <c r="K140">
        <f t="shared" si="11"/>
        <v>1.3900000000000001</v>
      </c>
      <c r="L140" s="10" t="s">
        <v>335</v>
      </c>
      <c r="M140" s="12">
        <f t="shared" si="14"/>
        <v>7.1942446043165464</v>
      </c>
    </row>
    <row r="141" spans="1:13" ht="12.75" customHeight="1" x14ac:dyDescent="0.2">
      <c r="A141" s="9">
        <f>A140</f>
        <v>42241</v>
      </c>
      <c r="B141" s="117" t="s">
        <v>336</v>
      </c>
      <c r="C141" s="117"/>
      <c r="D141" s="117"/>
      <c r="E141" s="2">
        <v>3.8</v>
      </c>
      <c r="F141" s="2">
        <v>1</v>
      </c>
      <c r="G141">
        <v>3.6</v>
      </c>
      <c r="H141" s="3" t="str">
        <f t="shared" si="12"/>
        <v>no</v>
      </c>
      <c r="I141" s="3">
        <f t="shared" si="13"/>
        <v>0</v>
      </c>
      <c r="J141" s="3">
        <f t="shared" si="10"/>
        <v>1164.4000000000003</v>
      </c>
      <c r="K141">
        <f t="shared" si="11"/>
        <v>0</v>
      </c>
      <c r="L141" s="10" t="s">
        <v>337</v>
      </c>
      <c r="M141" s="12">
        <f t="shared" si="14"/>
        <v>0</v>
      </c>
    </row>
    <row r="142" spans="1:13" ht="12.75" customHeight="1" x14ac:dyDescent="0.2">
      <c r="A142" s="9">
        <v>42242</v>
      </c>
      <c r="B142" s="117" t="s">
        <v>338</v>
      </c>
      <c r="C142" s="117"/>
      <c r="D142" s="117"/>
      <c r="E142" s="2">
        <v>2.46</v>
      </c>
      <c r="F142" s="2">
        <v>2</v>
      </c>
      <c r="G142">
        <v>3.6</v>
      </c>
      <c r="H142" s="3" t="str">
        <f t="shared" si="12"/>
        <v>yes</v>
      </c>
      <c r="I142" s="12">
        <f t="shared" si="13"/>
        <v>9.5</v>
      </c>
      <c r="J142" s="12">
        <f t="shared" si="10"/>
        <v>1173.9000000000003</v>
      </c>
      <c r="K142">
        <f t="shared" si="11"/>
        <v>1.46</v>
      </c>
      <c r="M142" s="12">
        <f t="shared" si="14"/>
        <v>6.8493150684931505</v>
      </c>
    </row>
    <row r="143" spans="1:13" ht="12.75" customHeight="1" x14ac:dyDescent="0.2">
      <c r="A143" s="9">
        <f>A142</f>
        <v>42242</v>
      </c>
      <c r="B143" s="117" t="s">
        <v>339</v>
      </c>
      <c r="C143" s="117"/>
      <c r="D143" s="117"/>
      <c r="E143" s="2">
        <v>3.62</v>
      </c>
      <c r="F143" s="2">
        <v>1</v>
      </c>
      <c r="G143">
        <v>3.6</v>
      </c>
      <c r="H143" s="3" t="str">
        <f t="shared" si="12"/>
        <v>no</v>
      </c>
      <c r="I143" s="3">
        <f t="shared" si="13"/>
        <v>0</v>
      </c>
      <c r="J143" s="3">
        <f t="shared" si="10"/>
        <v>1173.9000000000003</v>
      </c>
      <c r="K143">
        <f t="shared" si="11"/>
        <v>0</v>
      </c>
      <c r="M143" s="12">
        <f t="shared" si="14"/>
        <v>0</v>
      </c>
    </row>
    <row r="144" spans="1:13" ht="12.75" customHeight="1" x14ac:dyDescent="0.2">
      <c r="A144" s="9">
        <v>42243</v>
      </c>
      <c r="B144" s="117" t="s">
        <v>340</v>
      </c>
      <c r="C144" s="117"/>
      <c r="D144" s="117"/>
      <c r="E144" s="2">
        <v>3.45</v>
      </c>
      <c r="F144" s="2">
        <v>1</v>
      </c>
      <c r="G144">
        <v>3.6</v>
      </c>
      <c r="H144" s="3" t="str">
        <f t="shared" si="12"/>
        <v>yes</v>
      </c>
      <c r="I144" s="12">
        <f t="shared" si="13"/>
        <v>-24.5</v>
      </c>
      <c r="J144" s="12">
        <f t="shared" si="10"/>
        <v>1149.4000000000003</v>
      </c>
      <c r="K144">
        <f t="shared" si="11"/>
        <v>2.4500000000000002</v>
      </c>
      <c r="M144" s="12">
        <f t="shared" si="14"/>
        <v>-10</v>
      </c>
    </row>
    <row r="145" spans="1:13" ht="12.75" customHeight="1" x14ac:dyDescent="0.2">
      <c r="A145" s="9">
        <v>42249</v>
      </c>
      <c r="B145" s="117" t="s">
        <v>341</v>
      </c>
      <c r="C145" s="117"/>
      <c r="D145" s="117"/>
      <c r="E145" s="2">
        <v>2.75</v>
      </c>
      <c r="F145" s="2">
        <v>5</v>
      </c>
      <c r="G145">
        <v>3.6</v>
      </c>
      <c r="H145" s="3" t="str">
        <f t="shared" si="12"/>
        <v>yes</v>
      </c>
      <c r="I145" s="12">
        <f t="shared" si="13"/>
        <v>9.5</v>
      </c>
      <c r="J145" s="12">
        <f t="shared" si="10"/>
        <v>1158.9000000000003</v>
      </c>
      <c r="K145">
        <f t="shared" si="11"/>
        <v>1.75</v>
      </c>
      <c r="M145" s="12">
        <f t="shared" si="14"/>
        <v>5.7142857142857144</v>
      </c>
    </row>
    <row r="146" spans="1:13" ht="12.75" customHeight="1" x14ac:dyDescent="0.2">
      <c r="A146" s="9"/>
      <c r="B146" s="117"/>
      <c r="C146" s="117"/>
      <c r="D146" s="117"/>
      <c r="I146" s="12"/>
      <c r="J146" s="12"/>
      <c r="M146" s="12"/>
    </row>
    <row r="147" spans="1:13" ht="12.75" customHeight="1" x14ac:dyDescent="0.2">
      <c r="A147" s="9"/>
      <c r="B147" s="117"/>
      <c r="C147" s="117"/>
      <c r="D147" s="117"/>
      <c r="M147" s="12"/>
    </row>
    <row r="148" spans="1:13" ht="12.75" customHeight="1" x14ac:dyDescent="0.2">
      <c r="A148" s="9"/>
      <c r="B148" s="117"/>
      <c r="C148" s="117"/>
      <c r="D148" s="117"/>
      <c r="M148" s="12"/>
    </row>
    <row r="149" spans="1:13" ht="12.75" customHeight="1" x14ac:dyDescent="0.2">
      <c r="A149" s="9"/>
      <c r="B149" s="117"/>
      <c r="C149" s="117"/>
      <c r="D149" s="117"/>
      <c r="I149" s="12"/>
      <c r="J149" s="12"/>
      <c r="M149" s="12"/>
    </row>
    <row r="150" spans="1:13" ht="12.75" customHeight="1" x14ac:dyDescent="0.2">
      <c r="A150" s="9"/>
      <c r="B150" s="117"/>
      <c r="C150" s="117"/>
      <c r="D150" s="117"/>
      <c r="M150" s="12"/>
    </row>
    <row r="151" spans="1:13" ht="12.75" customHeight="1" x14ac:dyDescent="0.2">
      <c r="A151" s="9"/>
      <c r="B151" s="117"/>
      <c r="C151" s="117"/>
      <c r="D151" s="117"/>
      <c r="I151" s="12"/>
      <c r="J151" s="12"/>
      <c r="M151" s="12"/>
    </row>
    <row r="152" spans="1:13" ht="12.75" customHeight="1" x14ac:dyDescent="0.2">
      <c r="A152" s="9"/>
      <c r="B152" s="117"/>
      <c r="C152" s="117"/>
      <c r="D152" s="117"/>
      <c r="I152" s="12"/>
      <c r="J152" s="12"/>
      <c r="M152" s="12"/>
    </row>
    <row r="153" spans="1:13" ht="12.75" customHeight="1" x14ac:dyDescent="0.2">
      <c r="A153" s="9"/>
      <c r="B153" s="117"/>
      <c r="C153" s="117"/>
      <c r="D153" s="117"/>
      <c r="I153" s="12"/>
      <c r="J153" s="12"/>
      <c r="M153" s="12"/>
    </row>
    <row r="154" spans="1:13" ht="12.75" customHeight="1" x14ac:dyDescent="0.2">
      <c r="A154" s="9"/>
      <c r="B154" s="117"/>
      <c r="C154" s="117"/>
      <c r="D154" s="117"/>
      <c r="I154" s="12"/>
      <c r="J154" s="12"/>
      <c r="M154" s="12"/>
    </row>
    <row r="155" spans="1:13" ht="12.75" customHeight="1" x14ac:dyDescent="0.2">
      <c r="A155" s="9"/>
      <c r="B155" s="117"/>
      <c r="C155" s="117"/>
      <c r="D155" s="117"/>
      <c r="I155" s="12"/>
      <c r="J155" s="12"/>
      <c r="M155" s="12"/>
    </row>
    <row r="156" spans="1:13" ht="12.75" customHeight="1" x14ac:dyDescent="0.2">
      <c r="A156" s="9"/>
      <c r="B156" s="117"/>
      <c r="C156" s="117"/>
      <c r="D156" s="117"/>
      <c r="M156" s="12"/>
    </row>
    <row r="157" spans="1:13" ht="12.75" customHeight="1" x14ac:dyDescent="0.2">
      <c r="A157" s="9"/>
      <c r="B157" s="117"/>
      <c r="C157" s="117"/>
      <c r="D157" s="117"/>
      <c r="I157" s="12"/>
      <c r="J157" s="12"/>
      <c r="M157" s="12"/>
    </row>
    <row r="158" spans="1:13" ht="12.75" customHeight="1" x14ac:dyDescent="0.2">
      <c r="A158" s="9"/>
      <c r="B158" s="117"/>
      <c r="C158" s="117"/>
      <c r="D158" s="117"/>
      <c r="I158" s="12"/>
      <c r="J158" s="12"/>
      <c r="M158" s="12"/>
    </row>
    <row r="159" spans="1:13" ht="12.75" customHeight="1" x14ac:dyDescent="0.2">
      <c r="A159" s="9"/>
      <c r="B159" s="117"/>
      <c r="C159" s="117"/>
      <c r="D159" s="117"/>
      <c r="M159" s="12"/>
    </row>
    <row r="160" spans="1:13" ht="12.75" customHeight="1" x14ac:dyDescent="0.2">
      <c r="A160" s="9"/>
      <c r="B160" s="117"/>
      <c r="C160" s="117"/>
      <c r="D160" s="117"/>
      <c r="M160" s="12"/>
    </row>
    <row r="161" spans="1:13" ht="12.75" customHeight="1" x14ac:dyDescent="0.2">
      <c r="A161" s="9"/>
      <c r="B161" s="117"/>
      <c r="C161" s="117"/>
      <c r="D161" s="117"/>
      <c r="I161" s="12"/>
      <c r="J161" s="12"/>
      <c r="M161" s="12"/>
    </row>
    <row r="162" spans="1:13" ht="12.75" customHeight="1" x14ac:dyDescent="0.2">
      <c r="A162" s="9"/>
      <c r="B162" s="117"/>
      <c r="C162" s="117"/>
      <c r="D162" s="117"/>
      <c r="M162" s="12"/>
    </row>
    <row r="163" spans="1:13" ht="12.75" customHeight="1" x14ac:dyDescent="0.2">
      <c r="A163" s="9"/>
      <c r="B163" s="117"/>
      <c r="C163" s="117"/>
      <c r="D163" s="117"/>
      <c r="M163" s="12"/>
    </row>
    <row r="164" spans="1:13" ht="12.75" customHeight="1" x14ac:dyDescent="0.2">
      <c r="A164" s="9"/>
      <c r="B164" s="117"/>
      <c r="C164" s="117"/>
      <c r="D164" s="117"/>
      <c r="M164" s="12"/>
    </row>
    <row r="165" spans="1:13" ht="12.75" customHeight="1" x14ac:dyDescent="0.2">
      <c r="A165" s="9"/>
      <c r="B165" s="117"/>
      <c r="C165" s="117"/>
      <c r="D165" s="117"/>
      <c r="M165" s="12"/>
    </row>
    <row r="166" spans="1:13" ht="12.75" customHeight="1" x14ac:dyDescent="0.2">
      <c r="A166" s="9"/>
      <c r="B166" s="117"/>
      <c r="C166" s="117"/>
      <c r="D166" s="117"/>
      <c r="M166" s="12"/>
    </row>
    <row r="167" spans="1:13" ht="12.75" customHeight="1" x14ac:dyDescent="0.2">
      <c r="A167" s="9"/>
      <c r="B167" s="117"/>
      <c r="C167" s="117"/>
      <c r="D167" s="117"/>
      <c r="I167" s="12"/>
      <c r="J167" s="12"/>
      <c r="M167" s="12"/>
    </row>
    <row r="168" spans="1:13" ht="12.75" customHeight="1" x14ac:dyDescent="0.2">
      <c r="A168" s="9"/>
      <c r="B168" s="117"/>
      <c r="C168" s="117"/>
      <c r="D168" s="117"/>
      <c r="I168" s="12"/>
      <c r="J168" s="12"/>
      <c r="M168" s="12"/>
    </row>
    <row r="169" spans="1:13" ht="12.75" customHeight="1" x14ac:dyDescent="0.2">
      <c r="A169" s="9"/>
      <c r="B169" s="117"/>
      <c r="C169" s="117"/>
      <c r="D169" s="117"/>
      <c r="I169" s="12"/>
      <c r="J169" s="12"/>
      <c r="M169" s="12"/>
    </row>
    <row r="170" spans="1:13" s="10" customFormat="1" ht="12.75" customHeight="1" x14ac:dyDescent="0.2">
      <c r="A170" s="13"/>
      <c r="B170" s="118"/>
      <c r="C170" s="118"/>
      <c r="D170" s="118"/>
      <c r="E170" s="14"/>
      <c r="F170" s="2"/>
      <c r="G170"/>
      <c r="H170" s="3"/>
      <c r="I170" s="15"/>
      <c r="J170" s="15"/>
      <c r="M170" s="12"/>
    </row>
    <row r="171" spans="1:13" ht="12.75" customHeight="1" x14ac:dyDescent="0.2">
      <c r="A171" s="9"/>
      <c r="B171" s="117"/>
      <c r="C171" s="117"/>
      <c r="D171" s="117"/>
      <c r="I171" s="12"/>
      <c r="J171" s="12"/>
      <c r="M171" s="12"/>
    </row>
    <row r="172" spans="1:13" ht="12.75" customHeight="1" x14ac:dyDescent="0.2">
      <c r="A172" s="9"/>
      <c r="B172" s="117"/>
      <c r="C172" s="117"/>
      <c r="D172" s="117"/>
      <c r="M172" s="12"/>
    </row>
    <row r="173" spans="1:13" ht="12.75" customHeight="1" x14ac:dyDescent="0.2">
      <c r="A173" s="9"/>
      <c r="B173" s="117"/>
      <c r="C173" s="117"/>
      <c r="D173" s="117"/>
      <c r="I173" s="12"/>
      <c r="J173" s="12"/>
      <c r="M173" s="12"/>
    </row>
    <row r="174" spans="1:13" ht="12.75" customHeight="1" x14ac:dyDescent="0.2">
      <c r="A174" s="9"/>
      <c r="B174" s="117"/>
      <c r="C174" s="117"/>
      <c r="D174" s="117"/>
      <c r="I174" s="12"/>
      <c r="J174" s="12"/>
      <c r="M174" s="12"/>
    </row>
    <row r="175" spans="1:13" ht="12.75" customHeight="1" x14ac:dyDescent="0.2">
      <c r="A175" s="9"/>
      <c r="B175" s="117"/>
      <c r="C175" s="117"/>
      <c r="D175" s="117"/>
      <c r="I175" s="12"/>
      <c r="J175" s="12"/>
      <c r="M175" s="12"/>
    </row>
    <row r="176" spans="1:13" ht="12.75" customHeight="1" x14ac:dyDescent="0.2">
      <c r="A176" s="9"/>
      <c r="B176" s="117"/>
      <c r="C176" s="117"/>
      <c r="D176" s="117"/>
      <c r="M176" s="12"/>
    </row>
    <row r="177" spans="1:13" ht="12.75" customHeight="1" x14ac:dyDescent="0.2">
      <c r="A177" s="9"/>
      <c r="B177" s="117"/>
      <c r="C177" s="117"/>
      <c r="D177" s="117"/>
      <c r="M177" s="12"/>
    </row>
    <row r="178" spans="1:13" ht="12.75" customHeight="1" x14ac:dyDescent="0.2">
      <c r="A178" s="9"/>
      <c r="B178" s="117"/>
      <c r="C178" s="117"/>
      <c r="D178" s="117"/>
      <c r="M178" s="12"/>
    </row>
    <row r="179" spans="1:13" ht="12.75" customHeight="1" x14ac:dyDescent="0.2">
      <c r="A179" s="9"/>
      <c r="B179" s="117"/>
      <c r="C179" s="117"/>
      <c r="D179" s="117"/>
      <c r="I179" s="12"/>
      <c r="J179" s="12"/>
      <c r="M179" s="12"/>
    </row>
    <row r="180" spans="1:13" ht="12.75" customHeight="1" x14ac:dyDescent="0.2">
      <c r="A180" s="9"/>
      <c r="B180" s="117"/>
      <c r="C180" s="117"/>
      <c r="D180" s="117"/>
      <c r="M180" s="12"/>
    </row>
    <row r="181" spans="1:13" ht="12.75" customHeight="1" x14ac:dyDescent="0.2">
      <c r="A181" s="9"/>
      <c r="B181" s="117"/>
      <c r="C181" s="117"/>
      <c r="D181" s="117"/>
      <c r="M181" s="12"/>
    </row>
    <row r="182" spans="1:13" ht="12.75" customHeight="1" x14ac:dyDescent="0.2">
      <c r="A182" s="9"/>
      <c r="B182" s="117"/>
      <c r="C182" s="117"/>
      <c r="D182" s="117"/>
      <c r="I182" s="12"/>
      <c r="J182" s="12"/>
      <c r="M182" s="12"/>
    </row>
    <row r="183" spans="1:13" ht="12.75" customHeight="1" x14ac:dyDescent="0.2">
      <c r="A183" s="9"/>
      <c r="B183" s="117"/>
      <c r="C183" s="117"/>
      <c r="D183" s="117"/>
      <c r="M183" s="12"/>
    </row>
    <row r="184" spans="1:13" ht="12.75" customHeight="1" x14ac:dyDescent="0.2">
      <c r="A184" s="9"/>
      <c r="B184" s="117"/>
      <c r="C184" s="117"/>
      <c r="D184" s="117"/>
      <c r="M184" s="12"/>
    </row>
    <row r="185" spans="1:13" ht="12.75" customHeight="1" x14ac:dyDescent="0.2">
      <c r="A185" s="9"/>
      <c r="B185" s="117"/>
      <c r="C185" s="117"/>
      <c r="D185" s="117"/>
      <c r="M185" s="12"/>
    </row>
    <row r="186" spans="1:13" ht="12.75" customHeight="1" x14ac:dyDescent="0.2">
      <c r="A186" s="9"/>
      <c r="B186" s="117"/>
      <c r="C186" s="117"/>
      <c r="D186" s="117"/>
      <c r="I186" s="12"/>
      <c r="J186" s="12"/>
      <c r="M186" s="12"/>
    </row>
    <row r="187" spans="1:13" ht="12.75" customHeight="1" x14ac:dyDescent="0.2">
      <c r="A187" s="9"/>
      <c r="B187" s="117"/>
      <c r="C187" s="117"/>
      <c r="D187" s="117"/>
      <c r="I187" s="12"/>
      <c r="J187" s="12"/>
      <c r="M187" s="12"/>
    </row>
    <row r="188" spans="1:13" ht="12.75" customHeight="1" x14ac:dyDescent="0.2">
      <c r="A188" s="9"/>
      <c r="B188" s="117"/>
      <c r="C188" s="117"/>
      <c r="D188" s="117"/>
      <c r="I188" s="12"/>
      <c r="J188" s="12"/>
      <c r="M188" s="12"/>
    </row>
    <row r="189" spans="1:13" ht="12.75" customHeight="1" x14ac:dyDescent="0.2">
      <c r="A189" s="9"/>
      <c r="B189" s="117"/>
      <c r="C189" s="117"/>
      <c r="D189" s="117"/>
      <c r="I189" s="12"/>
      <c r="J189" s="12"/>
      <c r="M189" s="12"/>
    </row>
    <row r="190" spans="1:13" ht="12.75" customHeight="1" x14ac:dyDescent="0.2">
      <c r="A190" s="9"/>
      <c r="B190" s="117"/>
      <c r="C190" s="117"/>
      <c r="D190" s="117"/>
      <c r="I190" s="12"/>
      <c r="J190" s="12"/>
      <c r="M190" s="12"/>
    </row>
    <row r="191" spans="1:13" ht="12.75" customHeight="1" x14ac:dyDescent="0.2">
      <c r="A191" s="9"/>
      <c r="B191" s="117"/>
      <c r="C191" s="117"/>
      <c r="D191" s="117"/>
      <c r="M191" s="12"/>
    </row>
    <row r="192" spans="1:13" ht="12.75" customHeight="1" x14ac:dyDescent="0.2">
      <c r="A192" s="9"/>
      <c r="B192" s="117"/>
      <c r="C192" s="117"/>
      <c r="D192" s="117"/>
      <c r="I192" s="12"/>
      <c r="J192" s="12"/>
      <c r="M192" s="12"/>
    </row>
    <row r="193" spans="1:13" ht="12.75" customHeight="1" x14ac:dyDescent="0.2">
      <c r="A193" s="9"/>
      <c r="B193" s="117"/>
      <c r="C193" s="117"/>
      <c r="D193" s="117"/>
      <c r="M193" s="12"/>
    </row>
    <row r="194" spans="1:13" ht="12.75" customHeight="1" x14ac:dyDescent="0.2">
      <c r="A194" s="9"/>
      <c r="B194" s="117"/>
      <c r="C194" s="117"/>
      <c r="D194" s="117"/>
      <c r="M194" s="12"/>
    </row>
    <row r="195" spans="1:13" ht="12.75" customHeight="1" x14ac:dyDescent="0.2">
      <c r="A195" s="9"/>
      <c r="B195" s="117"/>
      <c r="C195" s="117"/>
      <c r="D195" s="117"/>
      <c r="I195" s="12"/>
      <c r="J195" s="12"/>
      <c r="M195" s="12"/>
    </row>
    <row r="196" spans="1:13" ht="12.75" customHeight="1" x14ac:dyDescent="0.2">
      <c r="A196" s="9"/>
      <c r="B196" s="117"/>
      <c r="C196" s="117"/>
      <c r="D196" s="117"/>
      <c r="M196" s="12"/>
    </row>
    <row r="197" spans="1:13" ht="12.75" customHeight="1" x14ac:dyDescent="0.2">
      <c r="A197" s="9"/>
      <c r="B197" s="117"/>
      <c r="C197" s="117"/>
      <c r="D197" s="117"/>
      <c r="M197" s="12"/>
    </row>
    <row r="198" spans="1:13" ht="12.75" customHeight="1" x14ac:dyDescent="0.2">
      <c r="A198" s="9"/>
      <c r="B198" s="117"/>
      <c r="C198" s="117"/>
      <c r="D198" s="117"/>
      <c r="M198" s="12"/>
    </row>
    <row r="199" spans="1:13" ht="12.75" customHeight="1" x14ac:dyDescent="0.2">
      <c r="A199" s="9"/>
      <c r="B199" s="117"/>
      <c r="C199" s="117"/>
      <c r="D199" s="117"/>
      <c r="I199" s="12"/>
      <c r="J199" s="12"/>
      <c r="M199" s="12"/>
    </row>
    <row r="200" spans="1:13" ht="12.75" customHeight="1" x14ac:dyDescent="0.2">
      <c r="A200" s="9"/>
      <c r="B200" s="117"/>
      <c r="C200" s="117"/>
      <c r="D200" s="117"/>
      <c r="I200" s="12"/>
      <c r="J200" s="12"/>
      <c r="M200" s="12"/>
    </row>
    <row r="201" spans="1:13" ht="12.75" customHeight="1" x14ac:dyDescent="0.2">
      <c r="A201" s="9"/>
      <c r="B201" s="117"/>
      <c r="C201" s="117"/>
      <c r="D201" s="117"/>
      <c r="I201" s="12"/>
      <c r="J201" s="12"/>
      <c r="M201" s="12"/>
    </row>
    <row r="202" spans="1:13" ht="12.75" customHeight="1" x14ac:dyDescent="0.2">
      <c r="A202" s="9"/>
      <c r="B202" s="117"/>
      <c r="C202" s="117"/>
      <c r="D202" s="117"/>
      <c r="M202" s="12"/>
    </row>
    <row r="203" spans="1:13" ht="12.75" customHeight="1" x14ac:dyDescent="0.2">
      <c r="A203" s="9"/>
      <c r="B203" s="117"/>
      <c r="C203" s="117"/>
      <c r="D203" s="117"/>
      <c r="I203" s="12"/>
      <c r="J203" s="12"/>
      <c r="M203" s="12"/>
    </row>
    <row r="204" spans="1:13" ht="12.75" customHeight="1" x14ac:dyDescent="0.2">
      <c r="A204" s="9"/>
      <c r="B204" s="117"/>
      <c r="C204" s="117"/>
      <c r="D204" s="117"/>
      <c r="I204" s="12"/>
      <c r="J204" s="12"/>
      <c r="M204" s="12"/>
    </row>
    <row r="205" spans="1:13" ht="12.75" customHeight="1" x14ac:dyDescent="0.2">
      <c r="A205" s="9"/>
      <c r="B205" s="117"/>
      <c r="C205" s="117"/>
      <c r="D205" s="117"/>
      <c r="I205" s="12"/>
      <c r="J205" s="12"/>
      <c r="M205" s="12"/>
    </row>
    <row r="206" spans="1:13" ht="12.75" customHeight="1" x14ac:dyDescent="0.2">
      <c r="A206" s="9"/>
      <c r="B206" s="117"/>
      <c r="C206" s="117"/>
      <c r="D206" s="117"/>
      <c r="M206" s="12"/>
    </row>
    <row r="207" spans="1:13" ht="12.75" customHeight="1" x14ac:dyDescent="0.2">
      <c r="A207" s="9"/>
      <c r="B207" s="117"/>
      <c r="C207" s="117"/>
      <c r="D207" s="117"/>
      <c r="M207" s="12"/>
    </row>
    <row r="208" spans="1:13" ht="12.75" customHeight="1" x14ac:dyDescent="0.2">
      <c r="A208" s="9"/>
      <c r="B208" s="117"/>
      <c r="C208" s="117"/>
      <c r="D208" s="117"/>
      <c r="M208" s="12"/>
    </row>
    <row r="209" spans="1:13" ht="12.75" customHeight="1" x14ac:dyDescent="0.2">
      <c r="A209" s="9"/>
      <c r="B209" s="117"/>
      <c r="C209" s="117"/>
      <c r="D209" s="117"/>
      <c r="M209" s="12"/>
    </row>
    <row r="210" spans="1:13" ht="12.75" customHeight="1" x14ac:dyDescent="0.2">
      <c r="A210" s="9"/>
      <c r="B210" s="117"/>
      <c r="C210" s="117"/>
      <c r="D210" s="117"/>
      <c r="M210" s="12"/>
    </row>
    <row r="211" spans="1:13" ht="12.75" customHeight="1" x14ac:dyDescent="0.2">
      <c r="A211" s="9"/>
      <c r="B211" s="117"/>
      <c r="C211" s="117"/>
      <c r="D211" s="117"/>
      <c r="I211" s="12"/>
      <c r="J211" s="12"/>
      <c r="M211" s="12"/>
    </row>
    <row r="212" spans="1:13" ht="12.75" customHeight="1" x14ac:dyDescent="0.2">
      <c r="A212" s="9"/>
      <c r="B212" s="117"/>
      <c r="C212" s="117"/>
      <c r="D212" s="117"/>
      <c r="M212" s="12"/>
    </row>
    <row r="213" spans="1:13" s="18" customFormat="1" ht="12.75" customHeight="1" x14ac:dyDescent="0.2">
      <c r="A213" s="16"/>
      <c r="B213" s="119"/>
      <c r="C213" s="119"/>
      <c r="D213" s="119"/>
      <c r="E213" s="17"/>
      <c r="F213" s="17"/>
      <c r="H213" s="19"/>
      <c r="I213" s="20"/>
      <c r="J213" s="20"/>
      <c r="M213" s="12"/>
    </row>
    <row r="214" spans="1:13" s="18" customFormat="1" ht="12.75" customHeight="1" x14ac:dyDescent="0.2">
      <c r="A214" s="16"/>
      <c r="B214" s="117"/>
      <c r="C214" s="117"/>
      <c r="D214" s="117"/>
      <c r="E214" s="17"/>
      <c r="F214" s="17"/>
      <c r="H214" s="19"/>
      <c r="I214" s="20"/>
      <c r="J214" s="20"/>
      <c r="M214" s="12"/>
    </row>
    <row r="215" spans="1:13" s="18" customFormat="1" ht="12.75" customHeight="1" x14ac:dyDescent="0.2">
      <c r="A215" s="16"/>
      <c r="B215" s="117"/>
      <c r="C215" s="117"/>
      <c r="D215" s="117"/>
      <c r="E215" s="17"/>
      <c r="F215" s="17"/>
      <c r="H215" s="19"/>
      <c r="I215" s="20"/>
      <c r="J215" s="20"/>
      <c r="M215" s="12"/>
    </row>
    <row r="216" spans="1:13" s="18" customFormat="1" ht="12.75" customHeight="1" x14ac:dyDescent="0.2">
      <c r="A216" s="16"/>
      <c r="B216" s="117"/>
      <c r="C216" s="117"/>
      <c r="D216" s="117"/>
      <c r="E216" s="17"/>
      <c r="F216" s="17"/>
      <c r="H216" s="19"/>
      <c r="I216" s="20"/>
      <c r="J216" s="20"/>
      <c r="M216" s="12"/>
    </row>
    <row r="217" spans="1:13" s="18" customFormat="1" ht="12.75" customHeight="1" x14ac:dyDescent="0.2">
      <c r="A217" s="16"/>
      <c r="B217" s="103"/>
      <c r="C217" s="103"/>
      <c r="D217" s="103"/>
      <c r="E217" s="17"/>
      <c r="F217" s="17"/>
      <c r="H217" s="19"/>
      <c r="I217" s="20"/>
      <c r="J217" s="20"/>
      <c r="M217" s="12"/>
    </row>
    <row r="220" spans="1:13" x14ac:dyDescent="0.2">
      <c r="I220" s="3" t="s">
        <v>70</v>
      </c>
      <c r="J220" s="20">
        <f>J145-B1</f>
        <v>158.90000000000032</v>
      </c>
      <c r="M220" s="20">
        <f>SUM(M5:M216)</f>
        <v>86.414003013405591</v>
      </c>
    </row>
    <row r="221" spans="1:13" x14ac:dyDescent="0.2">
      <c r="I221" s="3" t="s">
        <v>342</v>
      </c>
      <c r="J221" s="3">
        <f>J220/$B$2</f>
        <v>15.890000000000033</v>
      </c>
      <c r="K221">
        <f>SUM(K5:K216)</f>
        <v>150.73000000000005</v>
      </c>
      <c r="M221" s="24">
        <f>M220/$B$2</f>
        <v>8.6414003013405587</v>
      </c>
    </row>
    <row r="222" spans="1:13" x14ac:dyDescent="0.2">
      <c r="I222" s="3" t="s">
        <v>76</v>
      </c>
      <c r="J222" s="21">
        <f>J221/K221</f>
        <v>0.10542028793206414</v>
      </c>
      <c r="M222" s="21">
        <f>M221/M223</f>
        <v>5.8387839873922695E-2</v>
      </c>
    </row>
    <row r="223" spans="1:13" x14ac:dyDescent="0.2">
      <c r="I223" s="3" t="s">
        <v>73</v>
      </c>
      <c r="J223" s="3">
        <f>COUNTIF(I5:I145,"&lt;&gt;0")</f>
        <v>77</v>
      </c>
      <c r="M223" s="3">
        <f>COUNTIF(M5:M216,"&lt;&gt;0")</f>
        <v>148</v>
      </c>
    </row>
  </sheetData>
  <sheetProtection selectLockedCells="1" selectUnlockedCells="1"/>
  <mergeCells count="197">
    <mergeCell ref="B214:D214"/>
    <mergeCell ref="B215:D215"/>
    <mergeCell ref="B216:D216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pane ySplit="4" topLeftCell="A183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28515625" customWidth="1"/>
    <col min="8" max="8" width="11.5703125" style="3" customWidth="1"/>
    <col min="9" max="9" width="17.7109375" style="3" bestFit="1" customWidth="1"/>
    <col min="10" max="10" width="11.5703125" style="3"/>
    <col min="11" max="11" width="27.28515625" bestFit="1" customWidth="1"/>
    <col min="12" max="12" width="19.7109375" bestFit="1" customWidth="1"/>
  </cols>
  <sheetData>
    <row r="1" spans="1:12" s="7" customFormat="1" x14ac:dyDescent="0.2">
      <c r="A1" s="4" t="s">
        <v>2</v>
      </c>
      <c r="B1" s="22">
        <v>1000</v>
      </c>
      <c r="C1" s="5"/>
      <c r="D1" s="5"/>
      <c r="E1" s="6"/>
      <c r="F1" s="6"/>
      <c r="H1" s="8"/>
      <c r="I1" s="11"/>
      <c r="J1" s="11"/>
    </row>
    <row r="2" spans="1:12" s="7" customFormat="1" x14ac:dyDescent="0.2">
      <c r="A2" s="4" t="s">
        <v>80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2" s="7" customFormat="1" x14ac:dyDescent="0.2">
      <c r="A4" s="5" t="s">
        <v>11</v>
      </c>
      <c r="B4" s="5" t="s">
        <v>12</v>
      </c>
      <c r="C4" s="5" t="s">
        <v>82</v>
      </c>
      <c r="D4" s="5" t="s">
        <v>106</v>
      </c>
      <c r="E4" s="6" t="s">
        <v>83</v>
      </c>
      <c r="F4" s="6" t="s">
        <v>107</v>
      </c>
      <c r="G4" s="7" t="s">
        <v>85</v>
      </c>
      <c r="H4" s="8" t="s">
        <v>20</v>
      </c>
      <c r="I4" s="8" t="s">
        <v>86</v>
      </c>
      <c r="J4" s="8" t="s">
        <v>87</v>
      </c>
      <c r="L4" s="7" t="s">
        <v>343</v>
      </c>
    </row>
    <row r="5" spans="1:12" x14ac:dyDescent="0.2">
      <c r="A5" s="9">
        <v>42191</v>
      </c>
      <c r="B5" s="1">
        <v>1505</v>
      </c>
      <c r="C5" s="1" t="s">
        <v>186</v>
      </c>
      <c r="D5" s="1" t="s">
        <v>187</v>
      </c>
      <c r="E5" s="2">
        <v>4.5999999999999996</v>
      </c>
      <c r="F5" s="2">
        <v>6</v>
      </c>
      <c r="G5">
        <v>3.8</v>
      </c>
      <c r="H5" s="3" t="str">
        <f>IF(F5="NR","no","yes")</f>
        <v>yes</v>
      </c>
      <c r="I5" s="12">
        <f t="shared" ref="I5:I68" si="0">IF(H5="no",0,IF(F5=1,-((E5-1)*$B$2),$B$2*0.95))</f>
        <v>9.5</v>
      </c>
      <c r="J5" s="12">
        <f>I5+B1</f>
        <v>1009.5</v>
      </c>
      <c r="L5" s="12">
        <f>IF(I5&lt;0,-$B$2,IF(I5=0,0,$B$2/(E5-1)))</f>
        <v>2.7777777777777781</v>
      </c>
    </row>
    <row r="6" spans="1:12" x14ac:dyDescent="0.2">
      <c r="A6" s="9">
        <v>42191</v>
      </c>
      <c r="B6" s="1">
        <v>1945</v>
      </c>
      <c r="C6" s="1" t="s">
        <v>188</v>
      </c>
      <c r="D6" s="1" t="s">
        <v>189</v>
      </c>
      <c r="E6" s="2">
        <v>3.05</v>
      </c>
      <c r="F6" s="2">
        <v>7</v>
      </c>
      <c r="G6">
        <v>3.2</v>
      </c>
      <c r="H6" s="3" t="str">
        <f t="shared" ref="H6:H69" si="1">IF(F6="NR","no","yes")</f>
        <v>yes</v>
      </c>
      <c r="I6" s="12">
        <f t="shared" si="0"/>
        <v>9.5</v>
      </c>
      <c r="J6" s="12">
        <f t="shared" ref="J6:J69" si="2">J5+I6</f>
        <v>1019</v>
      </c>
      <c r="L6" s="12">
        <f>IF(I6&lt;0,-$B$2,IF(I6=0,0,$B$2/(E6-1)))</f>
        <v>4.8780487804878057</v>
      </c>
    </row>
    <row r="7" spans="1:12" x14ac:dyDescent="0.2">
      <c r="A7" s="9">
        <v>42192</v>
      </c>
      <c r="B7" s="1">
        <v>1555</v>
      </c>
      <c r="C7" s="1" t="s">
        <v>190</v>
      </c>
      <c r="D7" s="1" t="s">
        <v>191</v>
      </c>
      <c r="E7" s="2">
        <v>4.3099999999999996</v>
      </c>
      <c r="F7" s="2">
        <v>1</v>
      </c>
      <c r="G7">
        <v>3.8</v>
      </c>
      <c r="H7" s="3" t="str">
        <f t="shared" si="1"/>
        <v>yes</v>
      </c>
      <c r="I7" s="12">
        <f t="shared" si="0"/>
        <v>-33.099999999999994</v>
      </c>
      <c r="J7" s="12">
        <f t="shared" si="2"/>
        <v>985.9</v>
      </c>
      <c r="L7" s="12">
        <f t="shared" ref="L7:L70" si="3">IF(I7&lt;0,-$B$2,IF(I7=0,0,$B$2/(E7-1)))</f>
        <v>-10</v>
      </c>
    </row>
    <row r="8" spans="1:12" x14ac:dyDescent="0.2">
      <c r="A8" s="9">
        <v>42192</v>
      </c>
      <c r="B8" s="1">
        <v>1820</v>
      </c>
      <c r="C8" s="1" t="s">
        <v>192</v>
      </c>
      <c r="D8" s="1" t="s">
        <v>193</v>
      </c>
      <c r="E8" s="2">
        <v>4.28</v>
      </c>
      <c r="F8" s="2">
        <v>5</v>
      </c>
      <c r="G8">
        <v>4.5</v>
      </c>
      <c r="H8" s="3" t="str">
        <f t="shared" si="1"/>
        <v>yes</v>
      </c>
      <c r="I8" s="12">
        <f t="shared" si="0"/>
        <v>9.5</v>
      </c>
      <c r="J8" s="12">
        <f t="shared" si="2"/>
        <v>995.4</v>
      </c>
      <c r="L8" s="12">
        <f t="shared" si="3"/>
        <v>3.0487804878048776</v>
      </c>
    </row>
    <row r="9" spans="1:12" x14ac:dyDescent="0.2">
      <c r="A9" s="9">
        <v>42192</v>
      </c>
      <c r="B9" s="1">
        <v>2025</v>
      </c>
      <c r="C9" s="1" t="str">
        <f>C8</f>
        <v>Brighton</v>
      </c>
      <c r="D9" s="1" t="s">
        <v>194</v>
      </c>
      <c r="E9" s="2">
        <v>4.7</v>
      </c>
      <c r="F9" s="2">
        <v>1</v>
      </c>
      <c r="G9">
        <v>4.8</v>
      </c>
      <c r="H9" s="3" t="str">
        <f t="shared" si="1"/>
        <v>yes</v>
      </c>
      <c r="I9" s="12">
        <f t="shared" si="0"/>
        <v>-37</v>
      </c>
      <c r="J9" s="12">
        <f t="shared" si="2"/>
        <v>958.4</v>
      </c>
      <c r="L9" s="12">
        <f t="shared" si="3"/>
        <v>-10</v>
      </c>
    </row>
    <row r="10" spans="1:12" x14ac:dyDescent="0.2">
      <c r="A10" s="9">
        <f>A9</f>
        <v>42192</v>
      </c>
      <c r="B10" s="1">
        <v>2045</v>
      </c>
      <c r="C10" s="1" t="s">
        <v>195</v>
      </c>
      <c r="D10" s="1" t="s">
        <v>196</v>
      </c>
      <c r="E10" s="2">
        <v>2.68</v>
      </c>
      <c r="F10" s="2">
        <v>1</v>
      </c>
      <c r="G10">
        <v>4.8</v>
      </c>
      <c r="H10" s="3" t="str">
        <f t="shared" si="1"/>
        <v>yes</v>
      </c>
      <c r="I10" s="12">
        <f t="shared" si="0"/>
        <v>-16.8</v>
      </c>
      <c r="J10" s="12">
        <f t="shared" si="2"/>
        <v>941.6</v>
      </c>
      <c r="L10" s="12">
        <f t="shared" si="3"/>
        <v>-10</v>
      </c>
    </row>
    <row r="11" spans="1:12" x14ac:dyDescent="0.2">
      <c r="A11" s="9">
        <v>42193</v>
      </c>
      <c r="B11" s="1">
        <v>1610</v>
      </c>
      <c r="C11" s="1" t="s">
        <v>197</v>
      </c>
      <c r="D11" s="1" t="s">
        <v>198</v>
      </c>
      <c r="E11" s="2">
        <v>6.47</v>
      </c>
      <c r="F11" s="2">
        <v>3</v>
      </c>
      <c r="G11">
        <v>4.8</v>
      </c>
      <c r="H11" s="3" t="str">
        <f t="shared" si="1"/>
        <v>yes</v>
      </c>
      <c r="I11" s="12">
        <f t="shared" si="0"/>
        <v>9.5</v>
      </c>
      <c r="J11" s="12">
        <f t="shared" si="2"/>
        <v>951.1</v>
      </c>
      <c r="L11" s="12">
        <f t="shared" si="3"/>
        <v>1.8281535648994516</v>
      </c>
    </row>
    <row r="12" spans="1:12" x14ac:dyDescent="0.2">
      <c r="A12" s="9">
        <v>42194</v>
      </c>
      <c r="B12" s="1">
        <v>1910</v>
      </c>
      <c r="C12" s="1" t="s">
        <v>199</v>
      </c>
      <c r="D12" s="1" t="s">
        <v>200</v>
      </c>
      <c r="E12" s="2">
        <v>4.8</v>
      </c>
      <c r="F12" s="2">
        <v>4</v>
      </c>
      <c r="G12">
        <v>3.6</v>
      </c>
      <c r="H12" s="3" t="str">
        <f t="shared" si="1"/>
        <v>yes</v>
      </c>
      <c r="I12" s="12">
        <f t="shared" si="0"/>
        <v>9.5</v>
      </c>
      <c r="J12" s="12">
        <f t="shared" si="2"/>
        <v>960.6</v>
      </c>
      <c r="L12" s="12">
        <f t="shared" si="3"/>
        <v>2.6315789473684212</v>
      </c>
    </row>
    <row r="13" spans="1:12" x14ac:dyDescent="0.2">
      <c r="A13" s="9">
        <v>42194</v>
      </c>
      <c r="B13" s="1">
        <v>1930</v>
      </c>
      <c r="C13" s="1" t="s">
        <v>201</v>
      </c>
      <c r="D13" s="1" t="s">
        <v>202</v>
      </c>
      <c r="E13" s="2">
        <v>2.2599999999999998</v>
      </c>
      <c r="F13" s="2">
        <v>1</v>
      </c>
      <c r="G13">
        <v>3.6</v>
      </c>
      <c r="H13" s="3" t="str">
        <f t="shared" si="1"/>
        <v>yes</v>
      </c>
      <c r="I13" s="12">
        <f t="shared" si="0"/>
        <v>-12.599999999999998</v>
      </c>
      <c r="J13" s="12">
        <f t="shared" si="2"/>
        <v>948</v>
      </c>
      <c r="L13" s="12">
        <f t="shared" si="3"/>
        <v>-10</v>
      </c>
    </row>
    <row r="14" spans="1:12" x14ac:dyDescent="0.2">
      <c r="A14" s="9">
        <v>42194</v>
      </c>
      <c r="B14" s="1">
        <v>1930</v>
      </c>
      <c r="C14" s="1" t="s">
        <v>201</v>
      </c>
      <c r="D14" s="1" t="s">
        <v>203</v>
      </c>
      <c r="E14" s="2">
        <v>4.2</v>
      </c>
      <c r="F14" s="2">
        <v>2</v>
      </c>
      <c r="G14">
        <v>3.6</v>
      </c>
      <c r="H14" s="3" t="str">
        <f t="shared" si="1"/>
        <v>yes</v>
      </c>
      <c r="I14" s="12">
        <f t="shared" si="0"/>
        <v>9.5</v>
      </c>
      <c r="J14" s="12">
        <f t="shared" si="2"/>
        <v>957.5</v>
      </c>
      <c r="L14" s="12">
        <f t="shared" si="3"/>
        <v>3.125</v>
      </c>
    </row>
    <row r="15" spans="1:12" x14ac:dyDescent="0.2">
      <c r="A15" s="9">
        <v>42194</v>
      </c>
      <c r="B15" s="1">
        <v>1635</v>
      </c>
      <c r="C15" s="1" t="s">
        <v>204</v>
      </c>
      <c r="D15" s="1" t="s">
        <v>205</v>
      </c>
      <c r="E15" s="2">
        <v>5.28</v>
      </c>
      <c r="F15" s="2">
        <v>3</v>
      </c>
      <c r="G15">
        <v>3.6</v>
      </c>
      <c r="H15" s="3" t="str">
        <f t="shared" si="1"/>
        <v>yes</v>
      </c>
      <c r="I15" s="12">
        <f t="shared" si="0"/>
        <v>9.5</v>
      </c>
      <c r="J15" s="12">
        <f t="shared" si="2"/>
        <v>967</v>
      </c>
      <c r="L15" s="12">
        <f t="shared" si="3"/>
        <v>2.3364485981308412</v>
      </c>
    </row>
    <row r="16" spans="1:12" x14ac:dyDescent="0.2">
      <c r="A16" s="9">
        <v>42194</v>
      </c>
      <c r="B16" s="1">
        <v>1820</v>
      </c>
      <c r="C16" s="1" t="s">
        <v>206</v>
      </c>
      <c r="D16" s="1" t="s">
        <v>207</v>
      </c>
      <c r="E16" s="2">
        <v>4.72</v>
      </c>
      <c r="F16" s="2">
        <v>2</v>
      </c>
      <c r="G16">
        <v>3.6</v>
      </c>
      <c r="H16" s="3" t="str">
        <f t="shared" si="1"/>
        <v>yes</v>
      </c>
      <c r="I16" s="12">
        <f t="shared" si="0"/>
        <v>9.5</v>
      </c>
      <c r="J16" s="12">
        <f t="shared" si="2"/>
        <v>976.5</v>
      </c>
      <c r="L16" s="12">
        <f t="shared" si="3"/>
        <v>2.688172043010753</v>
      </c>
    </row>
    <row r="17" spans="1:12" x14ac:dyDescent="0.2">
      <c r="A17" s="9">
        <v>42194</v>
      </c>
      <c r="B17" s="1">
        <v>1945</v>
      </c>
      <c r="C17" s="1" t="s">
        <v>199</v>
      </c>
      <c r="D17" s="1" t="s">
        <v>208</v>
      </c>
      <c r="E17" s="2">
        <v>4.2</v>
      </c>
      <c r="F17" s="2">
        <v>1</v>
      </c>
      <c r="G17">
        <v>3.6</v>
      </c>
      <c r="H17" s="3" t="str">
        <f t="shared" si="1"/>
        <v>yes</v>
      </c>
      <c r="I17" s="12">
        <f t="shared" si="0"/>
        <v>-32</v>
      </c>
      <c r="J17" s="12">
        <f t="shared" si="2"/>
        <v>944.5</v>
      </c>
      <c r="L17" s="12">
        <f t="shared" si="3"/>
        <v>-10</v>
      </c>
    </row>
    <row r="18" spans="1:12" x14ac:dyDescent="0.2">
      <c r="A18" s="9">
        <v>42194</v>
      </c>
      <c r="B18" s="1">
        <v>1645</v>
      </c>
      <c r="C18" s="1" t="s">
        <v>209</v>
      </c>
      <c r="D18" s="1" t="s">
        <v>210</v>
      </c>
      <c r="E18" s="2">
        <v>3.49</v>
      </c>
      <c r="F18" s="2">
        <v>2</v>
      </c>
      <c r="G18">
        <v>3.6</v>
      </c>
      <c r="H18" s="3" t="str">
        <f t="shared" si="1"/>
        <v>yes</v>
      </c>
      <c r="I18" s="12">
        <f t="shared" si="0"/>
        <v>9.5</v>
      </c>
      <c r="J18" s="12">
        <f t="shared" si="2"/>
        <v>954</v>
      </c>
      <c r="L18" s="12">
        <f t="shared" si="3"/>
        <v>4.0160642570281118</v>
      </c>
    </row>
    <row r="19" spans="1:12" x14ac:dyDescent="0.2">
      <c r="A19" s="9">
        <v>42194</v>
      </c>
      <c r="B19" s="1">
        <v>2020</v>
      </c>
      <c r="C19" s="1" t="s">
        <v>199</v>
      </c>
      <c r="D19" s="1" t="s">
        <v>211</v>
      </c>
      <c r="E19" s="2">
        <v>4.09</v>
      </c>
      <c r="F19" s="2">
        <v>6</v>
      </c>
      <c r="G19">
        <v>3.6</v>
      </c>
      <c r="H19" s="3" t="str">
        <f t="shared" si="1"/>
        <v>yes</v>
      </c>
      <c r="I19" s="12">
        <f t="shared" si="0"/>
        <v>9.5</v>
      </c>
      <c r="J19" s="12">
        <f t="shared" si="2"/>
        <v>963.5</v>
      </c>
      <c r="L19" s="12">
        <f t="shared" si="3"/>
        <v>3.2362459546925568</v>
      </c>
    </row>
    <row r="20" spans="1:12" ht="12.75" customHeight="1" x14ac:dyDescent="0.2">
      <c r="A20" s="9">
        <v>42195</v>
      </c>
      <c r="B20" s="117" t="s">
        <v>212</v>
      </c>
      <c r="C20" s="117" t="s">
        <v>213</v>
      </c>
      <c r="D20" s="117"/>
      <c r="E20" s="2">
        <v>3.38</v>
      </c>
      <c r="F20" s="2">
        <v>1</v>
      </c>
      <c r="G20">
        <v>3.6</v>
      </c>
      <c r="H20" s="3" t="str">
        <f t="shared" si="1"/>
        <v>yes</v>
      </c>
      <c r="I20" s="12">
        <f t="shared" si="0"/>
        <v>-23.799999999999997</v>
      </c>
      <c r="J20" s="12">
        <f t="shared" si="2"/>
        <v>939.7</v>
      </c>
      <c r="L20" s="12">
        <f t="shared" si="3"/>
        <v>-10</v>
      </c>
    </row>
    <row r="21" spans="1:12" ht="12.75" customHeight="1" x14ac:dyDescent="0.2">
      <c r="A21" s="9">
        <v>42195</v>
      </c>
      <c r="B21" s="117" t="s">
        <v>214</v>
      </c>
      <c r="C21" s="117" t="s">
        <v>215</v>
      </c>
      <c r="D21" s="117"/>
      <c r="E21" s="2">
        <v>2.79</v>
      </c>
      <c r="F21" s="2">
        <v>1</v>
      </c>
      <c r="G21">
        <v>3.6</v>
      </c>
      <c r="H21" s="3" t="str">
        <f t="shared" si="1"/>
        <v>yes</v>
      </c>
      <c r="I21" s="12">
        <f t="shared" si="0"/>
        <v>-17.899999999999999</v>
      </c>
      <c r="J21" s="12">
        <f t="shared" si="2"/>
        <v>921.80000000000007</v>
      </c>
      <c r="L21" s="12">
        <f t="shared" si="3"/>
        <v>-10</v>
      </c>
    </row>
    <row r="22" spans="1:12" ht="12.75" customHeight="1" x14ac:dyDescent="0.2">
      <c r="A22" s="9">
        <v>42195</v>
      </c>
      <c r="B22" s="117" t="s">
        <v>216</v>
      </c>
      <c r="C22" s="117" t="str">
        <f>C21</f>
        <v>Newmarket</v>
      </c>
      <c r="D22" s="117"/>
      <c r="E22" s="2">
        <v>3.22</v>
      </c>
      <c r="F22" s="2">
        <v>6</v>
      </c>
      <c r="G22">
        <v>3.6</v>
      </c>
      <c r="H22" s="3" t="str">
        <f t="shared" si="1"/>
        <v>yes</v>
      </c>
      <c r="I22" s="12">
        <f t="shared" si="0"/>
        <v>9.5</v>
      </c>
      <c r="J22" s="12">
        <f t="shared" si="2"/>
        <v>931.30000000000007</v>
      </c>
      <c r="L22" s="12">
        <f t="shared" si="3"/>
        <v>4.5045045045045038</v>
      </c>
    </row>
    <row r="23" spans="1:12" ht="12.75" customHeight="1" x14ac:dyDescent="0.2">
      <c r="A23" s="9">
        <v>42195</v>
      </c>
      <c r="B23" s="117" t="s">
        <v>217</v>
      </c>
      <c r="C23" s="117"/>
      <c r="D23" s="117"/>
      <c r="E23" s="2">
        <v>6</v>
      </c>
      <c r="F23" s="2">
        <v>3</v>
      </c>
      <c r="G23">
        <v>3.6</v>
      </c>
      <c r="H23" s="3" t="str">
        <f t="shared" si="1"/>
        <v>yes</v>
      </c>
      <c r="I23" s="12">
        <f t="shared" si="0"/>
        <v>9.5</v>
      </c>
      <c r="J23" s="12">
        <f t="shared" si="2"/>
        <v>940.80000000000007</v>
      </c>
      <c r="L23" s="12">
        <f t="shared" si="3"/>
        <v>2</v>
      </c>
    </row>
    <row r="24" spans="1:12" ht="12.75" customHeight="1" x14ac:dyDescent="0.2">
      <c r="A24" s="9">
        <v>42195</v>
      </c>
      <c r="B24" s="117" t="s">
        <v>218</v>
      </c>
      <c r="C24" s="117"/>
      <c r="D24" s="117"/>
      <c r="E24" s="2">
        <v>4.43</v>
      </c>
      <c r="F24" s="2">
        <v>5</v>
      </c>
      <c r="G24">
        <v>3.6</v>
      </c>
      <c r="H24" s="3" t="str">
        <f t="shared" si="1"/>
        <v>yes</v>
      </c>
      <c r="I24" s="12">
        <f t="shared" si="0"/>
        <v>9.5</v>
      </c>
      <c r="J24" s="12">
        <f t="shared" si="2"/>
        <v>950.30000000000007</v>
      </c>
      <c r="L24" s="12">
        <f t="shared" si="3"/>
        <v>2.915451895043732</v>
      </c>
    </row>
    <row r="25" spans="1:12" ht="12.75" customHeight="1" x14ac:dyDescent="0.2">
      <c r="A25" s="9">
        <v>42195</v>
      </c>
      <c r="B25" s="117" t="s">
        <v>219</v>
      </c>
      <c r="C25" s="117"/>
      <c r="D25" s="117"/>
      <c r="E25" s="2">
        <v>10.92</v>
      </c>
      <c r="F25" s="2">
        <v>4</v>
      </c>
      <c r="G25">
        <v>3.6</v>
      </c>
      <c r="H25" s="3" t="str">
        <f t="shared" si="1"/>
        <v>yes</v>
      </c>
      <c r="I25" s="12">
        <f t="shared" si="0"/>
        <v>9.5</v>
      </c>
      <c r="J25" s="12">
        <f t="shared" si="2"/>
        <v>959.80000000000007</v>
      </c>
      <c r="L25" s="12">
        <f t="shared" si="3"/>
        <v>1.0080645161290323</v>
      </c>
    </row>
    <row r="26" spans="1:12" ht="12.75" customHeight="1" x14ac:dyDescent="0.2">
      <c r="A26" s="9">
        <v>42195</v>
      </c>
      <c r="B26" s="117" t="s">
        <v>220</v>
      </c>
      <c r="C26" s="117"/>
      <c r="D26" s="117"/>
      <c r="E26" s="2">
        <v>2.79</v>
      </c>
      <c r="F26" s="2">
        <v>3</v>
      </c>
      <c r="G26">
        <v>3.6</v>
      </c>
      <c r="H26" s="3" t="str">
        <f t="shared" si="1"/>
        <v>yes</v>
      </c>
      <c r="I26" s="12">
        <f t="shared" si="0"/>
        <v>9.5</v>
      </c>
      <c r="J26" s="12">
        <f t="shared" si="2"/>
        <v>969.30000000000007</v>
      </c>
      <c r="L26" s="12">
        <f t="shared" si="3"/>
        <v>5.5865921787709496</v>
      </c>
    </row>
    <row r="27" spans="1:12" ht="12.75" customHeight="1" x14ac:dyDescent="0.2">
      <c r="A27" s="9">
        <v>42195</v>
      </c>
      <c r="B27" s="117" t="s">
        <v>221</v>
      </c>
      <c r="C27" s="117"/>
      <c r="D27" s="117"/>
      <c r="E27" s="2">
        <v>3.65</v>
      </c>
      <c r="F27" s="2">
        <v>2</v>
      </c>
      <c r="G27">
        <v>3.6</v>
      </c>
      <c r="H27" s="3" t="str">
        <f t="shared" si="1"/>
        <v>yes</v>
      </c>
      <c r="I27" s="12">
        <f t="shared" si="0"/>
        <v>9.5</v>
      </c>
      <c r="J27" s="12">
        <f t="shared" si="2"/>
        <v>978.80000000000007</v>
      </c>
      <c r="L27" s="12">
        <f t="shared" si="3"/>
        <v>3.7735849056603774</v>
      </c>
    </row>
    <row r="28" spans="1:12" ht="12.75" customHeight="1" x14ac:dyDescent="0.2">
      <c r="A28" s="9">
        <v>42195</v>
      </c>
      <c r="B28" s="117" t="s">
        <v>222</v>
      </c>
      <c r="C28" s="117"/>
      <c r="D28" s="117"/>
      <c r="E28" s="2">
        <v>4.8</v>
      </c>
      <c r="F28" s="2">
        <v>5</v>
      </c>
      <c r="G28">
        <v>3.6</v>
      </c>
      <c r="H28" s="3" t="str">
        <f t="shared" si="1"/>
        <v>yes</v>
      </c>
      <c r="I28" s="12">
        <f t="shared" si="0"/>
        <v>9.5</v>
      </c>
      <c r="J28" s="12">
        <f t="shared" si="2"/>
        <v>988.30000000000007</v>
      </c>
      <c r="L28" s="12">
        <f t="shared" si="3"/>
        <v>2.6315789473684212</v>
      </c>
    </row>
    <row r="29" spans="1:12" ht="12.75" customHeight="1" x14ac:dyDescent="0.2">
      <c r="A29" s="9">
        <v>42195</v>
      </c>
      <c r="B29" s="117" t="s">
        <v>223</v>
      </c>
      <c r="C29" s="117"/>
      <c r="D29" s="117"/>
      <c r="E29" s="2">
        <v>3.23</v>
      </c>
      <c r="F29" s="2">
        <v>1</v>
      </c>
      <c r="G29">
        <v>3.6</v>
      </c>
      <c r="H29" s="3" t="str">
        <f t="shared" si="1"/>
        <v>yes</v>
      </c>
      <c r="I29" s="12">
        <f t="shared" si="0"/>
        <v>-22.3</v>
      </c>
      <c r="J29" s="12">
        <f t="shared" si="2"/>
        <v>966.00000000000011</v>
      </c>
      <c r="L29" s="12">
        <f t="shared" si="3"/>
        <v>-10</v>
      </c>
    </row>
    <row r="30" spans="1:12" ht="12.75" customHeight="1" x14ac:dyDescent="0.2">
      <c r="A30" s="9">
        <v>42195</v>
      </c>
      <c r="B30" s="117" t="s">
        <v>224</v>
      </c>
      <c r="C30" s="117"/>
      <c r="D30" s="117"/>
      <c r="E30" s="2">
        <v>5</v>
      </c>
      <c r="F30" s="2">
        <v>3</v>
      </c>
      <c r="G30">
        <v>3.6</v>
      </c>
      <c r="H30" s="3" t="str">
        <f t="shared" si="1"/>
        <v>yes</v>
      </c>
      <c r="I30" s="12">
        <f t="shared" si="0"/>
        <v>9.5</v>
      </c>
      <c r="J30" s="12">
        <f t="shared" si="2"/>
        <v>975.50000000000011</v>
      </c>
      <c r="L30" s="12">
        <f t="shared" si="3"/>
        <v>2.5</v>
      </c>
    </row>
    <row r="31" spans="1:12" ht="12.75" customHeight="1" x14ac:dyDescent="0.2">
      <c r="A31" s="9">
        <v>42195</v>
      </c>
      <c r="B31" s="117" t="s">
        <v>225</v>
      </c>
      <c r="C31" s="117"/>
      <c r="D31" s="117"/>
      <c r="E31" s="2">
        <v>3</v>
      </c>
      <c r="F31" s="2">
        <v>1</v>
      </c>
      <c r="G31">
        <v>3.6</v>
      </c>
      <c r="H31" s="3" t="str">
        <f t="shared" si="1"/>
        <v>yes</v>
      </c>
      <c r="I31" s="12">
        <f t="shared" si="0"/>
        <v>-20</v>
      </c>
      <c r="J31" s="12">
        <f t="shared" si="2"/>
        <v>955.50000000000011</v>
      </c>
      <c r="L31" s="12">
        <f t="shared" si="3"/>
        <v>-10</v>
      </c>
    </row>
    <row r="32" spans="1:12" ht="12.75" customHeight="1" x14ac:dyDescent="0.2">
      <c r="A32" s="9">
        <v>42196</v>
      </c>
      <c r="B32" s="117" t="s">
        <v>226</v>
      </c>
      <c r="C32" s="117"/>
      <c r="D32" s="117"/>
      <c r="E32" s="2">
        <v>2.91</v>
      </c>
      <c r="F32" s="2">
        <v>3</v>
      </c>
      <c r="G32">
        <v>3.6</v>
      </c>
      <c r="H32" s="3" t="str">
        <f t="shared" si="1"/>
        <v>yes</v>
      </c>
      <c r="I32" s="12">
        <f t="shared" si="0"/>
        <v>9.5</v>
      </c>
      <c r="J32" s="12">
        <f t="shared" si="2"/>
        <v>965.00000000000011</v>
      </c>
      <c r="L32" s="12">
        <f t="shared" si="3"/>
        <v>5.2356020942408374</v>
      </c>
    </row>
    <row r="33" spans="1:12" ht="12.75" customHeight="1" x14ac:dyDescent="0.2">
      <c r="A33" s="9">
        <v>42196</v>
      </c>
      <c r="B33" s="117" t="s">
        <v>227</v>
      </c>
      <c r="C33" s="117"/>
      <c r="D33" s="117"/>
      <c r="E33" s="2">
        <v>2.5099999999999998</v>
      </c>
      <c r="F33" s="2">
        <v>1</v>
      </c>
      <c r="G33">
        <v>3.6</v>
      </c>
      <c r="H33" s="3" t="str">
        <f t="shared" si="1"/>
        <v>yes</v>
      </c>
      <c r="I33" s="12">
        <f t="shared" si="0"/>
        <v>-15.099999999999998</v>
      </c>
      <c r="J33" s="12">
        <f t="shared" si="2"/>
        <v>949.90000000000009</v>
      </c>
      <c r="L33" s="12">
        <f t="shared" si="3"/>
        <v>-10</v>
      </c>
    </row>
    <row r="34" spans="1:12" ht="12.75" customHeight="1" x14ac:dyDescent="0.2">
      <c r="A34" s="9">
        <v>42196</v>
      </c>
      <c r="B34" s="117" t="s">
        <v>228</v>
      </c>
      <c r="C34" s="117"/>
      <c r="D34" s="117"/>
      <c r="E34" s="2">
        <v>3.6</v>
      </c>
      <c r="F34" s="2">
        <v>5</v>
      </c>
      <c r="G34">
        <v>3.6</v>
      </c>
      <c r="H34" s="3" t="str">
        <f t="shared" si="1"/>
        <v>yes</v>
      </c>
      <c r="I34" s="12">
        <f t="shared" si="0"/>
        <v>9.5</v>
      </c>
      <c r="J34" s="12">
        <f t="shared" si="2"/>
        <v>959.40000000000009</v>
      </c>
      <c r="L34" s="12">
        <f t="shared" si="3"/>
        <v>3.8461538461538458</v>
      </c>
    </row>
    <row r="35" spans="1:12" ht="12.75" customHeight="1" x14ac:dyDescent="0.2">
      <c r="A35" s="9">
        <v>42196</v>
      </c>
      <c r="B35" s="117" t="s">
        <v>229</v>
      </c>
      <c r="C35" s="117"/>
      <c r="D35" s="117"/>
      <c r="F35" s="2" t="s">
        <v>78</v>
      </c>
      <c r="G35">
        <v>3.6</v>
      </c>
      <c r="H35" s="3" t="str">
        <f t="shared" si="1"/>
        <v>no</v>
      </c>
      <c r="I35" s="12">
        <f t="shared" si="0"/>
        <v>0</v>
      </c>
      <c r="J35" s="12">
        <f t="shared" si="2"/>
        <v>959.40000000000009</v>
      </c>
      <c r="L35" s="12">
        <f t="shared" si="3"/>
        <v>0</v>
      </c>
    </row>
    <row r="36" spans="1:12" ht="12.75" customHeight="1" x14ac:dyDescent="0.2">
      <c r="A36" s="9">
        <v>42196</v>
      </c>
      <c r="B36" s="117" t="s">
        <v>230</v>
      </c>
      <c r="C36" s="117"/>
      <c r="D36" s="117"/>
      <c r="E36" s="2">
        <v>2.94</v>
      </c>
      <c r="F36" s="2">
        <v>2</v>
      </c>
      <c r="G36">
        <v>3.6</v>
      </c>
      <c r="H36" s="3" t="str">
        <f t="shared" si="1"/>
        <v>yes</v>
      </c>
      <c r="I36" s="12">
        <f t="shared" si="0"/>
        <v>9.5</v>
      </c>
      <c r="J36" s="12">
        <f t="shared" si="2"/>
        <v>968.90000000000009</v>
      </c>
      <c r="L36" s="12">
        <f t="shared" si="3"/>
        <v>5.1546391752577323</v>
      </c>
    </row>
    <row r="37" spans="1:12" ht="12.75" customHeight="1" x14ac:dyDescent="0.2">
      <c r="A37" s="9">
        <v>42196</v>
      </c>
      <c r="B37" s="117" t="s">
        <v>231</v>
      </c>
      <c r="C37" s="117"/>
      <c r="D37" s="117"/>
      <c r="E37" s="2">
        <v>3.13</v>
      </c>
      <c r="F37" s="2">
        <v>1</v>
      </c>
      <c r="G37">
        <v>3.6</v>
      </c>
      <c r="H37" s="3" t="str">
        <f t="shared" si="1"/>
        <v>yes</v>
      </c>
      <c r="I37" s="12">
        <f t="shared" si="0"/>
        <v>-21.299999999999997</v>
      </c>
      <c r="J37" s="12">
        <f t="shared" si="2"/>
        <v>947.60000000000014</v>
      </c>
      <c r="L37" s="12">
        <f t="shared" si="3"/>
        <v>-10</v>
      </c>
    </row>
    <row r="38" spans="1:12" ht="12.75" customHeight="1" x14ac:dyDescent="0.2">
      <c r="A38" s="9">
        <v>42196</v>
      </c>
      <c r="B38" s="117" t="s">
        <v>232</v>
      </c>
      <c r="C38" s="117"/>
      <c r="D38" s="117"/>
      <c r="E38" s="2">
        <v>5.6</v>
      </c>
      <c r="F38" s="2">
        <v>4</v>
      </c>
      <c r="G38">
        <v>3.6</v>
      </c>
      <c r="H38" s="3" t="str">
        <f t="shared" si="1"/>
        <v>yes</v>
      </c>
      <c r="I38" s="12">
        <f t="shared" si="0"/>
        <v>9.5</v>
      </c>
      <c r="J38" s="12">
        <f t="shared" si="2"/>
        <v>957.10000000000014</v>
      </c>
      <c r="L38" s="12">
        <f t="shared" si="3"/>
        <v>2.1739130434782612</v>
      </c>
    </row>
    <row r="39" spans="1:12" ht="12.75" customHeight="1" x14ac:dyDescent="0.2">
      <c r="A39" s="9">
        <v>42196</v>
      </c>
      <c r="B39" s="117" t="s">
        <v>233</v>
      </c>
      <c r="C39" s="117"/>
      <c r="D39" s="117"/>
      <c r="E39" s="2">
        <v>5.4</v>
      </c>
      <c r="F39" s="2">
        <v>1</v>
      </c>
      <c r="G39">
        <v>3.6</v>
      </c>
      <c r="H39" s="3" t="str">
        <f t="shared" si="1"/>
        <v>yes</v>
      </c>
      <c r="I39" s="12">
        <f t="shared" si="0"/>
        <v>-44</v>
      </c>
      <c r="J39" s="12">
        <f t="shared" si="2"/>
        <v>913.10000000000014</v>
      </c>
      <c r="L39" s="12">
        <f t="shared" si="3"/>
        <v>-10</v>
      </c>
    </row>
    <row r="40" spans="1:12" ht="12.75" customHeight="1" x14ac:dyDescent="0.2">
      <c r="A40" s="9">
        <v>42196</v>
      </c>
      <c r="B40" s="117" t="s">
        <v>234</v>
      </c>
      <c r="C40" s="117"/>
      <c r="D40" s="117"/>
      <c r="E40" s="2">
        <v>5.13</v>
      </c>
      <c r="F40" s="2">
        <v>3</v>
      </c>
      <c r="G40">
        <v>3.6</v>
      </c>
      <c r="H40" s="3" t="str">
        <f t="shared" si="1"/>
        <v>yes</v>
      </c>
      <c r="I40" s="12">
        <f t="shared" si="0"/>
        <v>9.5</v>
      </c>
      <c r="J40" s="12">
        <f t="shared" si="2"/>
        <v>922.60000000000014</v>
      </c>
      <c r="L40" s="12">
        <f t="shared" si="3"/>
        <v>2.4213075060532687</v>
      </c>
    </row>
    <row r="41" spans="1:12" ht="12.75" customHeight="1" x14ac:dyDescent="0.2">
      <c r="A41" s="9">
        <v>42196</v>
      </c>
      <c r="B41" s="117" t="s">
        <v>235</v>
      </c>
      <c r="C41" s="117"/>
      <c r="D41" s="117"/>
      <c r="E41" s="2">
        <v>5.5</v>
      </c>
      <c r="F41" s="2">
        <v>4</v>
      </c>
      <c r="G41">
        <v>3.6</v>
      </c>
      <c r="H41" s="3" t="str">
        <f t="shared" si="1"/>
        <v>yes</v>
      </c>
      <c r="I41" s="12">
        <f t="shared" si="0"/>
        <v>9.5</v>
      </c>
      <c r="J41" s="12">
        <f t="shared" si="2"/>
        <v>932.10000000000014</v>
      </c>
      <c r="L41" s="12">
        <f t="shared" si="3"/>
        <v>2.2222222222222223</v>
      </c>
    </row>
    <row r="42" spans="1:12" ht="12.75" customHeight="1" x14ac:dyDescent="0.2">
      <c r="A42" s="9">
        <v>42199</v>
      </c>
      <c r="B42" s="117" t="s">
        <v>236</v>
      </c>
      <c r="C42" s="117"/>
      <c r="D42" s="117"/>
      <c r="E42" s="2">
        <v>7.91</v>
      </c>
      <c r="F42" s="2">
        <v>5</v>
      </c>
      <c r="G42">
        <v>3.6</v>
      </c>
      <c r="H42" s="3" t="str">
        <f t="shared" si="1"/>
        <v>yes</v>
      </c>
      <c r="I42" s="12">
        <f t="shared" si="0"/>
        <v>9.5</v>
      </c>
      <c r="J42" s="12">
        <f t="shared" si="2"/>
        <v>941.60000000000014</v>
      </c>
      <c r="L42" s="12">
        <f t="shared" si="3"/>
        <v>1.4471780028943559</v>
      </c>
    </row>
    <row r="43" spans="1:12" ht="12.75" customHeight="1" x14ac:dyDescent="0.2">
      <c r="A43" s="9">
        <f>A42</f>
        <v>42199</v>
      </c>
      <c r="B43" s="117" t="s">
        <v>237</v>
      </c>
      <c r="C43" s="117"/>
      <c r="D43" s="117"/>
      <c r="E43" s="2">
        <v>8.36</v>
      </c>
      <c r="F43" s="2">
        <v>5</v>
      </c>
      <c r="G43">
        <v>3.6</v>
      </c>
      <c r="H43" s="3" t="str">
        <f t="shared" si="1"/>
        <v>yes</v>
      </c>
      <c r="I43" s="12">
        <f t="shared" si="0"/>
        <v>9.5</v>
      </c>
      <c r="J43" s="12">
        <f t="shared" si="2"/>
        <v>951.10000000000014</v>
      </c>
      <c r="L43" s="12">
        <f t="shared" si="3"/>
        <v>1.3586956521739131</v>
      </c>
    </row>
    <row r="44" spans="1:12" ht="12.75" customHeight="1" x14ac:dyDescent="0.2">
      <c r="A44" s="9">
        <f>A43</f>
        <v>42199</v>
      </c>
      <c r="B44" s="117" t="s">
        <v>238</v>
      </c>
      <c r="C44" s="117"/>
      <c r="D44" s="117"/>
      <c r="E44" s="2">
        <v>3.92</v>
      </c>
      <c r="F44" s="2">
        <v>1</v>
      </c>
      <c r="G44">
        <v>3.6</v>
      </c>
      <c r="H44" s="3" t="str">
        <f t="shared" si="1"/>
        <v>yes</v>
      </c>
      <c r="I44" s="12">
        <f t="shared" si="0"/>
        <v>-29.2</v>
      </c>
      <c r="J44" s="12">
        <f t="shared" si="2"/>
        <v>921.90000000000009</v>
      </c>
      <c r="L44" s="12">
        <f t="shared" si="3"/>
        <v>-10</v>
      </c>
    </row>
    <row r="45" spans="1:12" ht="12.75" customHeight="1" x14ac:dyDescent="0.2">
      <c r="A45" s="9">
        <f>A44</f>
        <v>42199</v>
      </c>
      <c r="B45" s="117" t="s">
        <v>239</v>
      </c>
      <c r="C45" s="117"/>
      <c r="D45" s="117"/>
      <c r="E45" s="2">
        <v>3.12</v>
      </c>
      <c r="F45" s="2">
        <v>3</v>
      </c>
      <c r="G45">
        <v>3.6</v>
      </c>
      <c r="H45" s="3" t="str">
        <f t="shared" si="1"/>
        <v>yes</v>
      </c>
      <c r="I45" s="12">
        <f t="shared" si="0"/>
        <v>9.5</v>
      </c>
      <c r="J45" s="12">
        <f t="shared" si="2"/>
        <v>931.40000000000009</v>
      </c>
      <c r="L45" s="12">
        <f t="shared" si="3"/>
        <v>4.7169811320754711</v>
      </c>
    </row>
    <row r="46" spans="1:12" ht="12.75" customHeight="1" x14ac:dyDescent="0.2">
      <c r="A46" s="9">
        <v>42200</v>
      </c>
      <c r="B46" s="117" t="s">
        <v>240</v>
      </c>
      <c r="C46" s="117"/>
      <c r="D46" s="117"/>
      <c r="E46" s="2">
        <v>2.2999999999999998</v>
      </c>
      <c r="F46" s="2">
        <v>1</v>
      </c>
      <c r="G46">
        <v>3.6</v>
      </c>
      <c r="H46" s="3" t="str">
        <f t="shared" si="1"/>
        <v>yes</v>
      </c>
      <c r="I46" s="12">
        <f t="shared" si="0"/>
        <v>-12.999999999999998</v>
      </c>
      <c r="J46" s="12">
        <f t="shared" si="2"/>
        <v>918.40000000000009</v>
      </c>
      <c r="L46" s="12">
        <f t="shared" si="3"/>
        <v>-10</v>
      </c>
    </row>
    <row r="47" spans="1:12" ht="12.75" customHeight="1" x14ac:dyDescent="0.2">
      <c r="A47" s="9">
        <v>42200</v>
      </c>
      <c r="B47" s="117" t="s">
        <v>241</v>
      </c>
      <c r="C47" s="117"/>
      <c r="D47" s="117"/>
      <c r="E47" s="2">
        <v>4.5999999999999996</v>
      </c>
      <c r="F47" s="2">
        <v>3</v>
      </c>
      <c r="G47">
        <v>3.6</v>
      </c>
      <c r="H47" s="3" t="str">
        <f t="shared" si="1"/>
        <v>yes</v>
      </c>
      <c r="I47" s="12">
        <f t="shared" si="0"/>
        <v>9.5</v>
      </c>
      <c r="J47" s="12">
        <f t="shared" si="2"/>
        <v>927.90000000000009</v>
      </c>
      <c r="L47" s="12">
        <f t="shared" si="3"/>
        <v>2.7777777777777781</v>
      </c>
    </row>
    <row r="48" spans="1:12" ht="12.75" customHeight="1" x14ac:dyDescent="0.2">
      <c r="A48" s="9">
        <v>42201</v>
      </c>
      <c r="B48" s="117" t="s">
        <v>242</v>
      </c>
      <c r="C48" s="117"/>
      <c r="D48" s="117"/>
      <c r="E48" s="2">
        <v>4.09</v>
      </c>
      <c r="F48" s="2">
        <v>1</v>
      </c>
      <c r="G48">
        <v>3.6</v>
      </c>
      <c r="H48" s="3" t="str">
        <f t="shared" si="1"/>
        <v>yes</v>
      </c>
      <c r="I48" s="12">
        <f t="shared" si="0"/>
        <v>-30.9</v>
      </c>
      <c r="J48" s="12">
        <f t="shared" si="2"/>
        <v>897.00000000000011</v>
      </c>
      <c r="L48" s="12">
        <f t="shared" si="3"/>
        <v>-10</v>
      </c>
    </row>
    <row r="49" spans="1:12" ht="12.75" customHeight="1" x14ac:dyDescent="0.2">
      <c r="A49" s="9">
        <f>A48</f>
        <v>42201</v>
      </c>
      <c r="B49" s="117" t="s">
        <v>243</v>
      </c>
      <c r="C49" s="117"/>
      <c r="D49" s="117"/>
      <c r="E49" s="2">
        <v>5.8</v>
      </c>
      <c r="F49" s="2">
        <v>1</v>
      </c>
      <c r="G49">
        <v>3.6</v>
      </c>
      <c r="H49" s="3" t="str">
        <f t="shared" si="1"/>
        <v>yes</v>
      </c>
      <c r="I49" s="12">
        <f t="shared" si="0"/>
        <v>-48</v>
      </c>
      <c r="J49" s="12">
        <f t="shared" si="2"/>
        <v>849.00000000000011</v>
      </c>
      <c r="L49" s="12">
        <f t="shared" si="3"/>
        <v>-10</v>
      </c>
    </row>
    <row r="50" spans="1:12" ht="12.75" customHeight="1" x14ac:dyDescent="0.2">
      <c r="A50" s="9">
        <v>42202</v>
      </c>
      <c r="B50" s="117" t="s">
        <v>244</v>
      </c>
      <c r="C50" s="117"/>
      <c r="D50" s="117"/>
      <c r="E50" s="2">
        <v>3.4</v>
      </c>
      <c r="F50" s="2">
        <v>4</v>
      </c>
      <c r="G50">
        <v>3.6</v>
      </c>
      <c r="H50" s="3" t="str">
        <f t="shared" si="1"/>
        <v>yes</v>
      </c>
      <c r="I50" s="12">
        <f t="shared" si="0"/>
        <v>9.5</v>
      </c>
      <c r="J50" s="12">
        <f t="shared" si="2"/>
        <v>858.50000000000011</v>
      </c>
      <c r="L50" s="12">
        <f t="shared" si="3"/>
        <v>4.166666666666667</v>
      </c>
    </row>
    <row r="51" spans="1:12" ht="12.75" customHeight="1" x14ac:dyDescent="0.2">
      <c r="A51" s="9">
        <f>A50</f>
        <v>42202</v>
      </c>
      <c r="B51" s="117" t="s">
        <v>245</v>
      </c>
      <c r="C51" s="117"/>
      <c r="D51" s="117"/>
      <c r="E51" s="2">
        <v>3.35</v>
      </c>
      <c r="F51" s="2">
        <v>6</v>
      </c>
      <c r="G51">
        <v>3.6</v>
      </c>
      <c r="H51" s="3" t="str">
        <f t="shared" si="1"/>
        <v>yes</v>
      </c>
      <c r="I51" s="12">
        <f t="shared" si="0"/>
        <v>9.5</v>
      </c>
      <c r="J51" s="12">
        <f t="shared" si="2"/>
        <v>868.00000000000011</v>
      </c>
      <c r="L51" s="12">
        <f t="shared" si="3"/>
        <v>4.2553191489361701</v>
      </c>
    </row>
    <row r="52" spans="1:12" ht="12.75" customHeight="1" x14ac:dyDescent="0.2">
      <c r="A52" s="9">
        <f>A51</f>
        <v>42202</v>
      </c>
      <c r="B52" s="117" t="s">
        <v>246</v>
      </c>
      <c r="C52" s="117"/>
      <c r="D52" s="117"/>
      <c r="E52" s="2">
        <v>3.1</v>
      </c>
      <c r="F52" s="2">
        <v>3</v>
      </c>
      <c r="G52">
        <v>3.6</v>
      </c>
      <c r="H52" s="3" t="str">
        <f t="shared" si="1"/>
        <v>yes</v>
      </c>
      <c r="I52" s="12">
        <f t="shared" si="0"/>
        <v>9.5</v>
      </c>
      <c r="J52" s="12">
        <f t="shared" si="2"/>
        <v>877.50000000000011</v>
      </c>
      <c r="L52" s="12">
        <f t="shared" si="3"/>
        <v>4.7619047619047619</v>
      </c>
    </row>
    <row r="53" spans="1:12" ht="12.75" customHeight="1" x14ac:dyDescent="0.2">
      <c r="A53" s="9">
        <v>42203</v>
      </c>
      <c r="B53" s="117" t="s">
        <v>247</v>
      </c>
      <c r="C53" s="117"/>
      <c r="D53" s="117"/>
      <c r="E53" s="2">
        <v>3.53</v>
      </c>
      <c r="F53" s="2">
        <v>2</v>
      </c>
      <c r="G53">
        <v>3.6</v>
      </c>
      <c r="H53" s="3" t="str">
        <f t="shared" si="1"/>
        <v>yes</v>
      </c>
      <c r="I53" s="12">
        <f t="shared" si="0"/>
        <v>9.5</v>
      </c>
      <c r="J53" s="12">
        <f t="shared" si="2"/>
        <v>887.00000000000011</v>
      </c>
      <c r="L53" s="12">
        <f t="shared" si="3"/>
        <v>3.9525691699604746</v>
      </c>
    </row>
    <row r="54" spans="1:12" ht="12.75" customHeight="1" x14ac:dyDescent="0.2">
      <c r="A54" s="9">
        <f>A53</f>
        <v>42203</v>
      </c>
      <c r="B54" s="117" t="s">
        <v>248</v>
      </c>
      <c r="C54" s="117"/>
      <c r="D54" s="117"/>
      <c r="E54" s="2">
        <v>8.06</v>
      </c>
      <c r="F54" s="2">
        <v>3</v>
      </c>
      <c r="G54">
        <v>3.6</v>
      </c>
      <c r="H54" s="3" t="str">
        <f t="shared" si="1"/>
        <v>yes</v>
      </c>
      <c r="I54" s="12">
        <f t="shared" si="0"/>
        <v>9.5</v>
      </c>
      <c r="J54" s="12">
        <f t="shared" si="2"/>
        <v>896.50000000000011</v>
      </c>
      <c r="L54" s="12">
        <f t="shared" si="3"/>
        <v>1.4164305949008498</v>
      </c>
    </row>
    <row r="55" spans="1:12" ht="12.75" customHeight="1" x14ac:dyDescent="0.2">
      <c r="A55" s="9">
        <f>A54</f>
        <v>42203</v>
      </c>
      <c r="B55" s="117" t="s">
        <v>249</v>
      </c>
      <c r="C55" s="117"/>
      <c r="D55" s="117"/>
      <c r="E55" s="2">
        <v>3.45</v>
      </c>
      <c r="F55" s="2">
        <v>2</v>
      </c>
      <c r="G55">
        <v>3.6</v>
      </c>
      <c r="H55" s="3" t="str">
        <f t="shared" si="1"/>
        <v>yes</v>
      </c>
      <c r="I55" s="12">
        <f t="shared" si="0"/>
        <v>9.5</v>
      </c>
      <c r="J55" s="12">
        <f t="shared" si="2"/>
        <v>906.00000000000011</v>
      </c>
      <c r="L55" s="12">
        <f t="shared" si="3"/>
        <v>4.0816326530612246</v>
      </c>
    </row>
    <row r="56" spans="1:12" ht="12.75" customHeight="1" x14ac:dyDescent="0.2">
      <c r="A56" s="9">
        <v>42204</v>
      </c>
      <c r="B56" s="117" t="s">
        <v>250</v>
      </c>
      <c r="C56" s="117"/>
      <c r="D56" s="117"/>
      <c r="E56" s="2">
        <v>6.92</v>
      </c>
      <c r="F56" s="2">
        <v>6</v>
      </c>
      <c r="G56">
        <v>3.6</v>
      </c>
      <c r="H56" s="3" t="str">
        <f t="shared" si="1"/>
        <v>yes</v>
      </c>
      <c r="I56" s="12">
        <f t="shared" si="0"/>
        <v>9.5</v>
      </c>
      <c r="J56" s="12">
        <f t="shared" si="2"/>
        <v>915.50000000000011</v>
      </c>
      <c r="L56" s="12">
        <f t="shared" si="3"/>
        <v>1.6891891891891893</v>
      </c>
    </row>
    <row r="57" spans="1:12" ht="12.75" customHeight="1" x14ac:dyDescent="0.2">
      <c r="A57" s="9">
        <f>A56</f>
        <v>42204</v>
      </c>
      <c r="B57" s="117" t="s">
        <v>251</v>
      </c>
      <c r="C57" s="117"/>
      <c r="D57" s="117"/>
      <c r="E57" s="2">
        <v>3.45</v>
      </c>
      <c r="F57" s="2">
        <v>3</v>
      </c>
      <c r="G57">
        <v>3.6</v>
      </c>
      <c r="H57" s="3" t="str">
        <f t="shared" si="1"/>
        <v>yes</v>
      </c>
      <c r="I57" s="12">
        <f t="shared" si="0"/>
        <v>9.5</v>
      </c>
      <c r="J57" s="12">
        <f t="shared" si="2"/>
        <v>925.00000000000011</v>
      </c>
      <c r="L57" s="12">
        <f t="shared" si="3"/>
        <v>4.0816326530612246</v>
      </c>
    </row>
    <row r="58" spans="1:12" ht="12.75" customHeight="1" x14ac:dyDescent="0.2">
      <c r="A58" s="9">
        <f>A57</f>
        <v>42204</v>
      </c>
      <c r="B58" s="117" t="s">
        <v>252</v>
      </c>
      <c r="C58" s="117"/>
      <c r="D58" s="117"/>
      <c r="E58" s="2">
        <v>4.6399999999999997</v>
      </c>
      <c r="F58" s="2" t="s">
        <v>112</v>
      </c>
      <c r="G58">
        <v>3.6</v>
      </c>
      <c r="H58" s="3" t="str">
        <f t="shared" si="1"/>
        <v>yes</v>
      </c>
      <c r="I58" s="12">
        <f t="shared" si="0"/>
        <v>9.5</v>
      </c>
      <c r="J58" s="12">
        <f t="shared" si="2"/>
        <v>934.50000000000011</v>
      </c>
      <c r="L58" s="12">
        <f t="shared" si="3"/>
        <v>2.7472527472527477</v>
      </c>
    </row>
    <row r="59" spans="1:12" ht="12.75" customHeight="1" x14ac:dyDescent="0.2">
      <c r="A59" s="9">
        <v>42205</v>
      </c>
      <c r="B59" s="117" t="s">
        <v>253</v>
      </c>
      <c r="C59" s="117"/>
      <c r="D59" s="117"/>
      <c r="E59" s="2">
        <v>5.32</v>
      </c>
      <c r="F59" s="2">
        <v>6</v>
      </c>
      <c r="G59">
        <v>3.6</v>
      </c>
      <c r="H59" s="3" t="str">
        <f t="shared" si="1"/>
        <v>yes</v>
      </c>
      <c r="I59" s="12">
        <f t="shared" si="0"/>
        <v>9.5</v>
      </c>
      <c r="J59" s="12">
        <f t="shared" si="2"/>
        <v>944.00000000000011</v>
      </c>
      <c r="L59" s="12">
        <f t="shared" si="3"/>
        <v>2.3148148148148149</v>
      </c>
    </row>
    <row r="60" spans="1:12" ht="12.75" customHeight="1" x14ac:dyDescent="0.2">
      <c r="A60" s="9">
        <v>42205</v>
      </c>
      <c r="B60" s="117" t="s">
        <v>254</v>
      </c>
      <c r="C60" s="117"/>
      <c r="D60" s="117"/>
      <c r="E60" s="2">
        <v>5.43</v>
      </c>
      <c r="F60" s="2">
        <v>6</v>
      </c>
      <c r="G60">
        <v>3.6</v>
      </c>
      <c r="H60" s="3" t="str">
        <f t="shared" si="1"/>
        <v>yes</v>
      </c>
      <c r="I60" s="12">
        <f t="shared" si="0"/>
        <v>9.5</v>
      </c>
      <c r="J60" s="12">
        <f t="shared" si="2"/>
        <v>953.50000000000011</v>
      </c>
      <c r="L60" s="12">
        <f t="shared" si="3"/>
        <v>2.2573363431151243</v>
      </c>
    </row>
    <row r="61" spans="1:12" ht="12.75" customHeight="1" x14ac:dyDescent="0.2">
      <c r="A61" s="9">
        <v>42205</v>
      </c>
      <c r="B61" s="117" t="s">
        <v>255</v>
      </c>
      <c r="C61" s="117"/>
      <c r="D61" s="117"/>
      <c r="E61" s="2">
        <v>3.34</v>
      </c>
      <c r="F61" s="2">
        <v>2</v>
      </c>
      <c r="G61">
        <v>3.6</v>
      </c>
      <c r="H61" s="3" t="str">
        <f t="shared" si="1"/>
        <v>yes</v>
      </c>
      <c r="I61" s="12">
        <f t="shared" si="0"/>
        <v>9.5</v>
      </c>
      <c r="J61" s="12">
        <f t="shared" si="2"/>
        <v>963.00000000000011</v>
      </c>
      <c r="L61" s="12">
        <f t="shared" si="3"/>
        <v>4.2735042735042734</v>
      </c>
    </row>
    <row r="62" spans="1:12" ht="12.75" customHeight="1" x14ac:dyDescent="0.2">
      <c r="A62" s="9">
        <v>42206</v>
      </c>
      <c r="B62" s="117" t="s">
        <v>256</v>
      </c>
      <c r="C62" s="117"/>
      <c r="D62" s="117"/>
      <c r="E62" s="2">
        <v>3.96</v>
      </c>
      <c r="F62" s="2">
        <v>3</v>
      </c>
      <c r="G62">
        <v>3.6</v>
      </c>
      <c r="H62" s="3" t="str">
        <f t="shared" si="1"/>
        <v>yes</v>
      </c>
      <c r="I62" s="12">
        <f t="shared" si="0"/>
        <v>9.5</v>
      </c>
      <c r="J62" s="12">
        <f t="shared" si="2"/>
        <v>972.50000000000011</v>
      </c>
      <c r="L62" s="12">
        <f t="shared" si="3"/>
        <v>3.3783783783783785</v>
      </c>
    </row>
    <row r="63" spans="1:12" ht="12.75" customHeight="1" x14ac:dyDescent="0.2">
      <c r="A63" s="9">
        <v>42206</v>
      </c>
      <c r="B63" s="117" t="s">
        <v>257</v>
      </c>
      <c r="C63" s="117"/>
      <c r="D63" s="117"/>
      <c r="E63" s="2">
        <v>3.34</v>
      </c>
      <c r="F63" s="2">
        <v>4</v>
      </c>
      <c r="G63">
        <v>3.6</v>
      </c>
      <c r="H63" s="3" t="str">
        <f t="shared" si="1"/>
        <v>yes</v>
      </c>
      <c r="I63" s="12">
        <f t="shared" si="0"/>
        <v>9.5</v>
      </c>
      <c r="J63" s="12">
        <f t="shared" si="2"/>
        <v>982.00000000000011</v>
      </c>
      <c r="L63" s="12">
        <f t="shared" si="3"/>
        <v>4.2735042735042734</v>
      </c>
    </row>
    <row r="64" spans="1:12" ht="12.75" customHeight="1" x14ac:dyDescent="0.2">
      <c r="A64" s="9">
        <v>42206</v>
      </c>
      <c r="B64" s="117" t="s">
        <v>258</v>
      </c>
      <c r="C64" s="117"/>
      <c r="D64" s="117"/>
      <c r="E64" s="2">
        <v>3.77</v>
      </c>
      <c r="F64" s="2">
        <v>2</v>
      </c>
      <c r="G64">
        <v>3.6</v>
      </c>
      <c r="H64" s="3" t="str">
        <f t="shared" si="1"/>
        <v>yes</v>
      </c>
      <c r="I64" s="12">
        <f t="shared" si="0"/>
        <v>9.5</v>
      </c>
      <c r="J64" s="12">
        <f t="shared" si="2"/>
        <v>991.50000000000011</v>
      </c>
      <c r="L64" s="12">
        <f t="shared" si="3"/>
        <v>3.6101083032490973</v>
      </c>
    </row>
    <row r="65" spans="1:12" ht="12.75" customHeight="1" x14ac:dyDescent="0.2">
      <c r="A65" s="9">
        <v>42206</v>
      </c>
      <c r="B65" s="117" t="s">
        <v>259</v>
      </c>
      <c r="C65" s="117"/>
      <c r="D65" s="117"/>
      <c r="E65" s="2">
        <v>2.21</v>
      </c>
      <c r="F65" s="2">
        <v>5</v>
      </c>
      <c r="G65">
        <v>3.6</v>
      </c>
      <c r="H65" s="3" t="str">
        <f t="shared" si="1"/>
        <v>yes</v>
      </c>
      <c r="I65" s="12">
        <f t="shared" si="0"/>
        <v>9.5</v>
      </c>
      <c r="J65" s="12">
        <f t="shared" si="2"/>
        <v>1001.0000000000001</v>
      </c>
      <c r="L65" s="12">
        <f t="shared" si="3"/>
        <v>8.2644628099173563</v>
      </c>
    </row>
    <row r="66" spans="1:12" ht="12.75" customHeight="1" x14ac:dyDescent="0.2">
      <c r="A66" s="9">
        <v>42206</v>
      </c>
      <c r="B66" s="117" t="s">
        <v>260</v>
      </c>
      <c r="C66" s="117"/>
      <c r="D66" s="117"/>
      <c r="E66" s="2">
        <v>3.25</v>
      </c>
      <c r="F66" s="2">
        <v>2</v>
      </c>
      <c r="G66">
        <v>3.6</v>
      </c>
      <c r="H66" s="3" t="str">
        <f t="shared" si="1"/>
        <v>yes</v>
      </c>
      <c r="I66" s="12">
        <f t="shared" si="0"/>
        <v>9.5</v>
      </c>
      <c r="J66" s="12">
        <f t="shared" si="2"/>
        <v>1010.5000000000001</v>
      </c>
      <c r="L66" s="12">
        <f t="shared" si="3"/>
        <v>4.4444444444444446</v>
      </c>
    </row>
    <row r="67" spans="1:12" ht="12.75" customHeight="1" x14ac:dyDescent="0.2">
      <c r="A67" s="9">
        <v>42207</v>
      </c>
      <c r="B67" s="117" t="s">
        <v>261</v>
      </c>
      <c r="C67" s="117"/>
      <c r="D67" s="117"/>
      <c r="E67" s="2">
        <v>3.75</v>
      </c>
      <c r="F67" s="2">
        <v>4</v>
      </c>
      <c r="G67">
        <v>3.6</v>
      </c>
      <c r="H67" s="3" t="str">
        <f t="shared" si="1"/>
        <v>yes</v>
      </c>
      <c r="I67" s="12">
        <f t="shared" si="0"/>
        <v>9.5</v>
      </c>
      <c r="J67" s="12">
        <f t="shared" si="2"/>
        <v>1020.0000000000001</v>
      </c>
      <c r="L67" s="12">
        <f t="shared" si="3"/>
        <v>3.6363636363636362</v>
      </c>
    </row>
    <row r="68" spans="1:12" ht="12.75" customHeight="1" x14ac:dyDescent="0.2">
      <c r="A68" s="9">
        <f>A67</f>
        <v>42207</v>
      </c>
      <c r="B68" s="117" t="s">
        <v>262</v>
      </c>
      <c r="C68" s="117"/>
      <c r="D68" s="117"/>
      <c r="E68" s="2">
        <v>2.74</v>
      </c>
      <c r="F68" s="2">
        <v>3</v>
      </c>
      <c r="G68">
        <v>3.6</v>
      </c>
      <c r="H68" s="3" t="str">
        <f t="shared" si="1"/>
        <v>yes</v>
      </c>
      <c r="I68" s="12">
        <f t="shared" si="0"/>
        <v>9.5</v>
      </c>
      <c r="J68" s="12">
        <f t="shared" si="2"/>
        <v>1029.5</v>
      </c>
      <c r="L68" s="12">
        <f t="shared" si="3"/>
        <v>5.7471264367816088</v>
      </c>
    </row>
    <row r="69" spans="1:12" ht="12.75" customHeight="1" x14ac:dyDescent="0.2">
      <c r="A69" s="9">
        <v>42208</v>
      </c>
      <c r="B69" s="117" t="s">
        <v>263</v>
      </c>
      <c r="C69" s="117"/>
      <c r="D69" s="117"/>
      <c r="E69" s="2">
        <v>2.7</v>
      </c>
      <c r="F69" s="2">
        <v>4</v>
      </c>
      <c r="G69">
        <v>3.6</v>
      </c>
      <c r="H69" s="3" t="str">
        <f t="shared" si="1"/>
        <v>yes</v>
      </c>
      <c r="I69" s="12">
        <f t="shared" ref="I69:I132" si="4">IF(H69="no",0,IF(F69=1,-((E69-1)*$B$2),$B$2*0.95))</f>
        <v>9.5</v>
      </c>
      <c r="J69" s="12">
        <f t="shared" si="2"/>
        <v>1039</v>
      </c>
      <c r="L69" s="12">
        <f t="shared" si="3"/>
        <v>5.8823529411764701</v>
      </c>
    </row>
    <row r="70" spans="1:12" ht="12.75" customHeight="1" x14ac:dyDescent="0.2">
      <c r="A70" s="9">
        <f>A69</f>
        <v>42208</v>
      </c>
      <c r="B70" s="117" t="s">
        <v>264</v>
      </c>
      <c r="C70" s="117"/>
      <c r="D70" s="117"/>
      <c r="E70" s="2">
        <v>2.67</v>
      </c>
      <c r="F70" s="2">
        <v>2</v>
      </c>
      <c r="G70">
        <v>3.6</v>
      </c>
      <c r="H70" s="3" t="str">
        <f t="shared" ref="H70:H133" si="5">IF(F70="NR","no","yes")</f>
        <v>yes</v>
      </c>
      <c r="I70" s="12">
        <f t="shared" si="4"/>
        <v>9.5</v>
      </c>
      <c r="J70" s="12">
        <f t="shared" ref="J70:J133" si="6">J69+I70</f>
        <v>1048.5</v>
      </c>
      <c r="L70" s="12">
        <f t="shared" si="3"/>
        <v>5.9880239520958085</v>
      </c>
    </row>
    <row r="71" spans="1:12" ht="12.75" customHeight="1" x14ac:dyDescent="0.2">
      <c r="A71" s="9">
        <f>A70</f>
        <v>42208</v>
      </c>
      <c r="B71" s="117" t="s">
        <v>265</v>
      </c>
      <c r="C71" s="117"/>
      <c r="D71" s="117"/>
      <c r="E71" s="2">
        <v>5</v>
      </c>
      <c r="F71" s="2">
        <v>1</v>
      </c>
      <c r="G71">
        <v>3.6</v>
      </c>
      <c r="H71" s="3" t="str">
        <f t="shared" si="5"/>
        <v>yes</v>
      </c>
      <c r="I71" s="12">
        <f t="shared" si="4"/>
        <v>-40</v>
      </c>
      <c r="J71" s="12">
        <f t="shared" si="6"/>
        <v>1008.5</v>
      </c>
      <c r="L71" s="12">
        <f t="shared" ref="L71:L134" si="7">IF(I71&lt;0,-$B$2,IF(I71=0,0,$B$2/(E71-1)))</f>
        <v>-10</v>
      </c>
    </row>
    <row r="72" spans="1:12" ht="12.75" customHeight="1" x14ac:dyDescent="0.2">
      <c r="A72" s="9">
        <f>A71</f>
        <v>42208</v>
      </c>
      <c r="B72" s="117" t="s">
        <v>266</v>
      </c>
      <c r="C72" s="117"/>
      <c r="D72" s="117"/>
      <c r="E72" s="2">
        <v>3.9</v>
      </c>
      <c r="F72" s="2">
        <v>1</v>
      </c>
      <c r="G72">
        <v>3.6</v>
      </c>
      <c r="H72" s="3" t="str">
        <f t="shared" si="5"/>
        <v>yes</v>
      </c>
      <c r="I72" s="12">
        <f t="shared" si="4"/>
        <v>-29</v>
      </c>
      <c r="J72" s="12">
        <f t="shared" si="6"/>
        <v>979.5</v>
      </c>
      <c r="L72" s="12">
        <f t="shared" si="7"/>
        <v>-10</v>
      </c>
    </row>
    <row r="73" spans="1:12" ht="12.75" customHeight="1" x14ac:dyDescent="0.2">
      <c r="A73" s="9">
        <v>42209</v>
      </c>
      <c r="B73" s="117" t="s">
        <v>267</v>
      </c>
      <c r="C73" s="117"/>
      <c r="D73" s="117"/>
      <c r="E73" s="2">
        <v>4.2</v>
      </c>
      <c r="F73" s="2">
        <v>2</v>
      </c>
      <c r="G73">
        <v>3.6</v>
      </c>
      <c r="H73" s="3" t="str">
        <f t="shared" si="5"/>
        <v>yes</v>
      </c>
      <c r="I73" s="12">
        <f t="shared" si="4"/>
        <v>9.5</v>
      </c>
      <c r="J73" s="12">
        <f t="shared" si="6"/>
        <v>989</v>
      </c>
      <c r="L73" s="12">
        <f t="shared" si="7"/>
        <v>3.125</v>
      </c>
    </row>
    <row r="74" spans="1:12" ht="12.75" customHeight="1" x14ac:dyDescent="0.2">
      <c r="A74" s="9">
        <f>A73</f>
        <v>42209</v>
      </c>
      <c r="B74" s="117" t="s">
        <v>268</v>
      </c>
      <c r="C74" s="117"/>
      <c r="D74" s="117"/>
      <c r="E74" s="2">
        <v>3.7</v>
      </c>
      <c r="F74" s="2">
        <v>3</v>
      </c>
      <c r="G74">
        <v>3.6</v>
      </c>
      <c r="H74" s="3" t="str">
        <f t="shared" si="5"/>
        <v>yes</v>
      </c>
      <c r="I74" s="12">
        <f t="shared" si="4"/>
        <v>9.5</v>
      </c>
      <c r="J74" s="12">
        <f t="shared" si="6"/>
        <v>998.5</v>
      </c>
      <c r="L74" s="12">
        <f t="shared" si="7"/>
        <v>3.7037037037037033</v>
      </c>
    </row>
    <row r="75" spans="1:12" ht="12.75" customHeight="1" x14ac:dyDescent="0.2">
      <c r="A75" s="9">
        <f>A74</f>
        <v>42209</v>
      </c>
      <c r="B75" s="117" t="s">
        <v>269</v>
      </c>
      <c r="C75" s="117"/>
      <c r="D75" s="117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4"/>
        <v>9.5</v>
      </c>
      <c r="J75" s="12">
        <f t="shared" si="6"/>
        <v>1008</v>
      </c>
      <c r="L75" s="12">
        <f t="shared" si="7"/>
        <v>6.8965517241379306</v>
      </c>
    </row>
    <row r="76" spans="1:12" ht="12.75" customHeight="1" x14ac:dyDescent="0.2">
      <c r="A76" s="9">
        <v>42210</v>
      </c>
      <c r="B76" s="117" t="s">
        <v>270</v>
      </c>
      <c r="C76" s="117"/>
      <c r="D76" s="117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4"/>
        <v>9.5</v>
      </c>
      <c r="J76" s="12">
        <f t="shared" si="6"/>
        <v>1017.5</v>
      </c>
      <c r="L76" s="12">
        <f t="shared" si="7"/>
        <v>4.048582995951417</v>
      </c>
    </row>
    <row r="77" spans="1:12" ht="12.75" customHeight="1" x14ac:dyDescent="0.2">
      <c r="A77" s="9">
        <f>A76</f>
        <v>42210</v>
      </c>
      <c r="B77" s="117" t="s">
        <v>271</v>
      </c>
      <c r="C77" s="117"/>
      <c r="D77" s="117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4"/>
        <v>9.5</v>
      </c>
      <c r="J77" s="12">
        <f t="shared" si="6"/>
        <v>1027</v>
      </c>
      <c r="L77" s="12">
        <f t="shared" si="7"/>
        <v>3.8759689922480618</v>
      </c>
    </row>
    <row r="78" spans="1:12" ht="12.75" customHeight="1" x14ac:dyDescent="0.2">
      <c r="A78" s="9">
        <f>A77</f>
        <v>42210</v>
      </c>
      <c r="B78" s="117" t="s">
        <v>272</v>
      </c>
      <c r="C78" s="117"/>
      <c r="D78" s="117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4"/>
        <v>9.5</v>
      </c>
      <c r="J78" s="12">
        <f t="shared" si="6"/>
        <v>1036.5</v>
      </c>
      <c r="L78" s="12">
        <f t="shared" si="7"/>
        <v>5.5555555555555562</v>
      </c>
    </row>
    <row r="79" spans="1:12" ht="12.75" customHeight="1" x14ac:dyDescent="0.2">
      <c r="A79" s="9">
        <v>42211</v>
      </c>
      <c r="B79" s="117" t="s">
        <v>273</v>
      </c>
      <c r="C79" s="117"/>
      <c r="D79" s="117"/>
      <c r="F79" s="2" t="s">
        <v>78</v>
      </c>
      <c r="G79">
        <v>3.6</v>
      </c>
      <c r="H79" s="3" t="str">
        <f t="shared" si="5"/>
        <v>no</v>
      </c>
      <c r="I79" s="12">
        <f t="shared" si="4"/>
        <v>0</v>
      </c>
      <c r="J79" s="12">
        <f t="shared" si="6"/>
        <v>1036.5</v>
      </c>
      <c r="L79" s="12">
        <f t="shared" si="7"/>
        <v>0</v>
      </c>
    </row>
    <row r="80" spans="1:12" ht="12.75" customHeight="1" x14ac:dyDescent="0.2">
      <c r="A80" s="9">
        <f>A79</f>
        <v>42211</v>
      </c>
      <c r="B80" s="117" t="s">
        <v>274</v>
      </c>
      <c r="C80" s="117"/>
      <c r="D80" s="117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4"/>
        <v>9.5</v>
      </c>
      <c r="J80" s="12">
        <f t="shared" si="6"/>
        <v>1046</v>
      </c>
      <c r="L80" s="12">
        <f t="shared" si="7"/>
        <v>4.5045045045045038</v>
      </c>
    </row>
    <row r="81" spans="1:12" ht="12.75" customHeight="1" x14ac:dyDescent="0.2">
      <c r="A81" s="9">
        <v>42212</v>
      </c>
      <c r="B81" s="117" t="s">
        <v>275</v>
      </c>
      <c r="C81" s="117"/>
      <c r="D81" s="117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4"/>
        <v>9.5</v>
      </c>
      <c r="J81" s="12">
        <f t="shared" si="6"/>
        <v>1055.5</v>
      </c>
      <c r="L81" s="12">
        <f t="shared" si="7"/>
        <v>6.8027210884353728</v>
      </c>
    </row>
    <row r="82" spans="1:12" ht="12.75" customHeight="1" x14ac:dyDescent="0.2">
      <c r="A82" s="9">
        <v>42213</v>
      </c>
      <c r="B82" s="117" t="s">
        <v>276</v>
      </c>
      <c r="C82" s="117"/>
      <c r="D82" s="117"/>
      <c r="E82" s="2">
        <v>4.5999999999999996</v>
      </c>
      <c r="F82" s="2">
        <v>3</v>
      </c>
      <c r="G82">
        <v>3.6</v>
      </c>
      <c r="H82" s="3" t="str">
        <f t="shared" si="5"/>
        <v>yes</v>
      </c>
      <c r="I82" s="12">
        <f t="shared" si="4"/>
        <v>9.5</v>
      </c>
      <c r="J82" s="12">
        <f t="shared" si="6"/>
        <v>1065</v>
      </c>
      <c r="L82" s="12">
        <f t="shared" si="7"/>
        <v>2.7777777777777781</v>
      </c>
    </row>
    <row r="83" spans="1:12" ht="12.75" customHeight="1" x14ac:dyDescent="0.2">
      <c r="A83" s="9">
        <f>A82</f>
        <v>42213</v>
      </c>
      <c r="B83" s="117" t="s">
        <v>277</v>
      </c>
      <c r="C83" s="117"/>
      <c r="D83" s="117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4"/>
        <v>9.5</v>
      </c>
      <c r="J83" s="12">
        <f t="shared" si="6"/>
        <v>1074.5</v>
      </c>
      <c r="L83" s="12">
        <f t="shared" si="7"/>
        <v>5.7471264367816088</v>
      </c>
    </row>
    <row r="84" spans="1:12" ht="12.75" customHeight="1" x14ac:dyDescent="0.2">
      <c r="A84" s="9">
        <v>42214</v>
      </c>
      <c r="B84" s="117" t="s">
        <v>278</v>
      </c>
      <c r="C84" s="117"/>
      <c r="D84" s="117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4"/>
        <v>9.5</v>
      </c>
      <c r="J84" s="12">
        <f t="shared" si="6"/>
        <v>1084</v>
      </c>
      <c r="L84" s="12">
        <f t="shared" si="7"/>
        <v>4</v>
      </c>
    </row>
    <row r="85" spans="1:12" ht="12.75" customHeight="1" x14ac:dyDescent="0.2">
      <c r="A85" s="9">
        <f>A84</f>
        <v>42214</v>
      </c>
      <c r="B85" s="117" t="s">
        <v>279</v>
      </c>
      <c r="C85" s="117"/>
      <c r="D85" s="117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4"/>
        <v>-8.3000000000000007</v>
      </c>
      <c r="J85" s="12">
        <f t="shared" si="6"/>
        <v>1075.7</v>
      </c>
      <c r="L85" s="12">
        <f t="shared" si="7"/>
        <v>-10</v>
      </c>
    </row>
    <row r="86" spans="1:12" ht="12.75" customHeight="1" x14ac:dyDescent="0.2">
      <c r="A86" s="9">
        <v>42216</v>
      </c>
      <c r="B86" s="117" t="s">
        <v>280</v>
      </c>
      <c r="C86" s="117"/>
      <c r="D86" s="117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4"/>
        <v>-11.7</v>
      </c>
      <c r="J86" s="12">
        <f t="shared" si="6"/>
        <v>1064</v>
      </c>
      <c r="L86" s="12">
        <f t="shared" si="7"/>
        <v>-10</v>
      </c>
    </row>
    <row r="87" spans="1:12" ht="12.75" customHeight="1" x14ac:dyDescent="0.2">
      <c r="A87" s="9">
        <f>A86</f>
        <v>42216</v>
      </c>
      <c r="B87" s="117" t="s">
        <v>281</v>
      </c>
      <c r="C87" s="117"/>
      <c r="D87" s="117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4"/>
        <v>9.5</v>
      </c>
      <c r="J87" s="12">
        <f t="shared" si="6"/>
        <v>1073.5</v>
      </c>
      <c r="L87" s="12">
        <f t="shared" si="7"/>
        <v>4.4444444444444446</v>
      </c>
    </row>
    <row r="88" spans="1:12" ht="12.75" customHeight="1" x14ac:dyDescent="0.2">
      <c r="A88" s="9">
        <f>A87</f>
        <v>42216</v>
      </c>
      <c r="B88" s="117" t="s">
        <v>282</v>
      </c>
      <c r="C88" s="117"/>
      <c r="D88" s="117"/>
      <c r="E88" s="2">
        <v>4</v>
      </c>
      <c r="F88" s="2">
        <v>1</v>
      </c>
      <c r="G88">
        <v>3.6</v>
      </c>
      <c r="H88" s="3" t="str">
        <f t="shared" si="5"/>
        <v>yes</v>
      </c>
      <c r="I88" s="12">
        <f t="shared" si="4"/>
        <v>-30</v>
      </c>
      <c r="J88" s="12">
        <f t="shared" si="6"/>
        <v>1043.5</v>
      </c>
      <c r="L88" s="12">
        <f t="shared" si="7"/>
        <v>-10</v>
      </c>
    </row>
    <row r="89" spans="1:12" ht="12.75" customHeight="1" x14ac:dyDescent="0.2">
      <c r="A89" s="9">
        <v>42217</v>
      </c>
      <c r="B89" s="117" t="s">
        <v>283</v>
      </c>
      <c r="C89" s="117"/>
      <c r="D89" s="117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4"/>
        <v>9.5</v>
      </c>
      <c r="J89" s="12">
        <f t="shared" si="6"/>
        <v>1053</v>
      </c>
      <c r="L89" s="12">
        <f t="shared" si="7"/>
        <v>4.545454545454545</v>
      </c>
    </row>
    <row r="90" spans="1:12" ht="12.75" customHeight="1" x14ac:dyDescent="0.2">
      <c r="A90" s="9">
        <f>A89</f>
        <v>42217</v>
      </c>
      <c r="B90" s="117" t="s">
        <v>284</v>
      </c>
      <c r="C90" s="117"/>
      <c r="D90" s="117"/>
      <c r="E90" s="2">
        <v>3.68</v>
      </c>
      <c r="F90" s="2">
        <v>4</v>
      </c>
      <c r="G90">
        <v>3.6</v>
      </c>
      <c r="H90" s="3" t="str">
        <f t="shared" si="5"/>
        <v>yes</v>
      </c>
      <c r="I90" s="12">
        <f t="shared" si="4"/>
        <v>9.5</v>
      </c>
      <c r="J90" s="12">
        <f t="shared" si="6"/>
        <v>1062.5</v>
      </c>
      <c r="L90" s="12">
        <f t="shared" si="7"/>
        <v>3.7313432835820892</v>
      </c>
    </row>
    <row r="91" spans="1:12" ht="12.75" customHeight="1" x14ac:dyDescent="0.2">
      <c r="A91" s="9">
        <v>42218</v>
      </c>
      <c r="B91" s="117" t="s">
        <v>285</v>
      </c>
      <c r="C91" s="117"/>
      <c r="D91" s="117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4"/>
        <v>-24</v>
      </c>
      <c r="J91" s="12">
        <f t="shared" si="6"/>
        <v>1038.5</v>
      </c>
      <c r="L91" s="12">
        <f t="shared" si="7"/>
        <v>-10</v>
      </c>
    </row>
    <row r="92" spans="1:12" ht="12.75" customHeight="1" x14ac:dyDescent="0.2">
      <c r="A92" s="9">
        <f>A91</f>
        <v>42218</v>
      </c>
      <c r="B92" s="117" t="s">
        <v>286</v>
      </c>
      <c r="C92" s="117"/>
      <c r="D92" s="117"/>
      <c r="E92" s="2">
        <v>4.2</v>
      </c>
      <c r="F92" s="2">
        <v>1</v>
      </c>
      <c r="G92">
        <v>3.6</v>
      </c>
      <c r="H92" s="3" t="str">
        <f t="shared" si="5"/>
        <v>yes</v>
      </c>
      <c r="I92" s="12">
        <f t="shared" si="4"/>
        <v>-32</v>
      </c>
      <c r="J92" s="12">
        <f t="shared" si="6"/>
        <v>1006.5</v>
      </c>
      <c r="L92" s="12">
        <f t="shared" si="7"/>
        <v>-10</v>
      </c>
    </row>
    <row r="93" spans="1:12" ht="12.75" customHeight="1" x14ac:dyDescent="0.2">
      <c r="A93" s="9">
        <f>A92</f>
        <v>42218</v>
      </c>
      <c r="B93" s="117" t="s">
        <v>287</v>
      </c>
      <c r="C93" s="117"/>
      <c r="D93" s="117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4"/>
        <v>-14.2</v>
      </c>
      <c r="J93" s="12">
        <f t="shared" si="6"/>
        <v>992.3</v>
      </c>
      <c r="L93" s="12">
        <f t="shared" si="7"/>
        <v>-10</v>
      </c>
    </row>
    <row r="94" spans="1:12" ht="12.75" customHeight="1" x14ac:dyDescent="0.2">
      <c r="A94" s="9">
        <v>42219</v>
      </c>
      <c r="B94" s="117" t="s">
        <v>288</v>
      </c>
      <c r="C94" s="117"/>
      <c r="D94" s="117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4"/>
        <v>9.5</v>
      </c>
      <c r="J94" s="12">
        <f t="shared" si="6"/>
        <v>1001.8</v>
      </c>
      <c r="L94" s="12">
        <f t="shared" si="7"/>
        <v>12.987012987012987</v>
      </c>
    </row>
    <row r="95" spans="1:12" ht="12.75" customHeight="1" x14ac:dyDescent="0.2">
      <c r="A95" s="9">
        <f>A94</f>
        <v>42219</v>
      </c>
      <c r="B95" s="117" t="s">
        <v>289</v>
      </c>
      <c r="C95" s="117"/>
      <c r="D95" s="117"/>
      <c r="E95" s="2">
        <v>4.4000000000000004</v>
      </c>
      <c r="F95" s="2">
        <v>4</v>
      </c>
      <c r="G95">
        <v>3.6</v>
      </c>
      <c r="H95" s="3" t="str">
        <f t="shared" si="5"/>
        <v>yes</v>
      </c>
      <c r="I95" s="12">
        <f t="shared" si="4"/>
        <v>9.5</v>
      </c>
      <c r="J95" s="12">
        <f t="shared" si="6"/>
        <v>1011.3</v>
      </c>
      <c r="L95" s="12">
        <f t="shared" si="7"/>
        <v>2.9411764705882351</v>
      </c>
    </row>
    <row r="96" spans="1:12" ht="12.75" customHeight="1" x14ac:dyDescent="0.2">
      <c r="A96" s="9">
        <v>42220</v>
      </c>
      <c r="B96" s="117" t="s">
        <v>290</v>
      </c>
      <c r="C96" s="117"/>
      <c r="D96" s="117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4"/>
        <v>9.5</v>
      </c>
      <c r="J96" s="12">
        <f t="shared" si="6"/>
        <v>1020.8</v>
      </c>
      <c r="L96" s="12">
        <f t="shared" si="7"/>
        <v>4.9504950495049505</v>
      </c>
    </row>
    <row r="97" spans="1:12" ht="12.75" customHeight="1" x14ac:dyDescent="0.2">
      <c r="A97" s="9">
        <v>42221</v>
      </c>
      <c r="B97" s="117" t="s">
        <v>291</v>
      </c>
      <c r="C97" s="117"/>
      <c r="D97" s="117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4"/>
        <v>9.5</v>
      </c>
      <c r="J97" s="12">
        <f t="shared" si="6"/>
        <v>1030.3</v>
      </c>
      <c r="L97" s="12">
        <f t="shared" si="7"/>
        <v>7.2463768115942031</v>
      </c>
    </row>
    <row r="98" spans="1:12" ht="12.75" customHeight="1" x14ac:dyDescent="0.2">
      <c r="A98" s="9">
        <f>A97</f>
        <v>42221</v>
      </c>
      <c r="B98" s="117" t="s">
        <v>292</v>
      </c>
      <c r="C98" s="117"/>
      <c r="D98" s="117"/>
      <c r="E98" s="2">
        <v>3.78</v>
      </c>
      <c r="F98" s="2">
        <v>2</v>
      </c>
      <c r="G98">
        <v>3.6</v>
      </c>
      <c r="H98" s="3" t="str">
        <f t="shared" si="5"/>
        <v>yes</v>
      </c>
      <c r="I98" s="12">
        <f t="shared" si="4"/>
        <v>9.5</v>
      </c>
      <c r="J98" s="12">
        <f t="shared" si="6"/>
        <v>1039.8</v>
      </c>
      <c r="L98" s="12">
        <f t="shared" si="7"/>
        <v>3.5971223021582737</v>
      </c>
    </row>
    <row r="99" spans="1:12" ht="12.75" customHeight="1" x14ac:dyDescent="0.2">
      <c r="A99" s="9">
        <v>42222</v>
      </c>
      <c r="B99" s="117" t="s">
        <v>293</v>
      </c>
      <c r="C99" s="117"/>
      <c r="D99" s="117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4"/>
        <v>9.5</v>
      </c>
      <c r="J99" s="12">
        <f t="shared" si="6"/>
        <v>1049.3</v>
      </c>
      <c r="L99" s="12">
        <f t="shared" si="7"/>
        <v>3.8759689922480618</v>
      </c>
    </row>
    <row r="100" spans="1:12" ht="12.75" customHeight="1" x14ac:dyDescent="0.2">
      <c r="A100" s="9">
        <f>A99</f>
        <v>42222</v>
      </c>
      <c r="B100" s="117" t="s">
        <v>294</v>
      </c>
      <c r="C100" s="117"/>
      <c r="D100" s="117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4"/>
        <v>9.5</v>
      </c>
      <c r="J100" s="12">
        <f t="shared" si="6"/>
        <v>1058.8</v>
      </c>
      <c r="L100" s="12">
        <f t="shared" si="7"/>
        <v>3.9840637450199208</v>
      </c>
    </row>
    <row r="101" spans="1:12" ht="12.75" customHeight="1" x14ac:dyDescent="0.2">
      <c r="A101" s="9">
        <f>A100</f>
        <v>42222</v>
      </c>
      <c r="B101" s="117" t="s">
        <v>295</v>
      </c>
      <c r="C101" s="117"/>
      <c r="D101" s="117"/>
      <c r="E101" s="2">
        <v>6.36</v>
      </c>
      <c r="F101" s="2">
        <v>4</v>
      </c>
      <c r="G101">
        <v>3.6</v>
      </c>
      <c r="H101" s="3" t="str">
        <f t="shared" si="5"/>
        <v>yes</v>
      </c>
      <c r="I101" s="12">
        <f t="shared" si="4"/>
        <v>9.5</v>
      </c>
      <c r="J101" s="12">
        <f t="shared" si="6"/>
        <v>1068.3</v>
      </c>
      <c r="L101" s="12">
        <f t="shared" si="7"/>
        <v>1.8656716417910446</v>
      </c>
    </row>
    <row r="102" spans="1:12" ht="12.75" customHeight="1" x14ac:dyDescent="0.2">
      <c r="A102" s="9">
        <v>42223</v>
      </c>
      <c r="B102" s="117" t="s">
        <v>296</v>
      </c>
      <c r="C102" s="117"/>
      <c r="D102" s="117"/>
      <c r="E102" s="2">
        <v>4.5999999999999996</v>
      </c>
      <c r="F102" s="2">
        <v>3</v>
      </c>
      <c r="G102">
        <v>3.6</v>
      </c>
      <c r="H102" s="3" t="str">
        <f t="shared" si="5"/>
        <v>yes</v>
      </c>
      <c r="I102" s="12">
        <f t="shared" si="4"/>
        <v>9.5</v>
      </c>
      <c r="J102" s="12">
        <f t="shared" si="6"/>
        <v>1077.8</v>
      </c>
      <c r="L102" s="12">
        <f t="shared" si="7"/>
        <v>2.7777777777777781</v>
      </c>
    </row>
    <row r="103" spans="1:12" ht="12.75" customHeight="1" x14ac:dyDescent="0.2">
      <c r="A103" s="9">
        <f>A102</f>
        <v>42223</v>
      </c>
      <c r="B103" s="117" t="s">
        <v>297</v>
      </c>
      <c r="C103" s="117"/>
      <c r="D103" s="117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4"/>
        <v>9.5</v>
      </c>
      <c r="J103" s="12">
        <f t="shared" si="6"/>
        <v>1087.3</v>
      </c>
      <c r="L103" s="12">
        <f t="shared" si="7"/>
        <v>6.4935064935064934</v>
      </c>
    </row>
    <row r="104" spans="1:12" ht="12.75" customHeight="1" x14ac:dyDescent="0.2">
      <c r="A104" s="9">
        <v>42224</v>
      </c>
      <c r="B104" s="117" t="s">
        <v>298</v>
      </c>
      <c r="C104" s="117"/>
      <c r="D104" s="117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4"/>
        <v>9.5</v>
      </c>
      <c r="J104" s="12">
        <f t="shared" si="6"/>
        <v>1096.8</v>
      </c>
      <c r="L104" s="12">
        <f t="shared" si="7"/>
        <v>5.1813471502590671</v>
      </c>
    </row>
    <row r="105" spans="1:12" ht="12.75" customHeight="1" x14ac:dyDescent="0.2">
      <c r="A105" s="9">
        <f>A104</f>
        <v>42224</v>
      </c>
      <c r="B105" s="117" t="s">
        <v>299</v>
      </c>
      <c r="C105" s="117"/>
      <c r="D105" s="117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4"/>
        <v>9.5</v>
      </c>
      <c r="J105" s="12">
        <f t="shared" si="6"/>
        <v>1106.3</v>
      </c>
      <c r="L105" s="12">
        <f t="shared" si="7"/>
        <v>5.1813471502590671</v>
      </c>
    </row>
    <row r="106" spans="1:12" ht="12.75" customHeight="1" x14ac:dyDescent="0.2">
      <c r="A106" s="9">
        <f>A105</f>
        <v>42224</v>
      </c>
      <c r="B106" s="117" t="s">
        <v>300</v>
      </c>
      <c r="C106" s="117"/>
      <c r="D106" s="117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4"/>
        <v>9.5</v>
      </c>
      <c r="J106" s="12">
        <f t="shared" si="6"/>
        <v>1115.8</v>
      </c>
      <c r="L106" s="12">
        <f t="shared" si="7"/>
        <v>5.3191489361702127</v>
      </c>
    </row>
    <row r="107" spans="1:12" ht="12.75" customHeight="1" x14ac:dyDescent="0.2">
      <c r="A107" s="9">
        <v>42226</v>
      </c>
      <c r="B107" s="117" t="s">
        <v>301</v>
      </c>
      <c r="C107" s="117"/>
      <c r="D107" s="117"/>
      <c r="E107" s="2">
        <v>4.25</v>
      </c>
      <c r="F107" s="2">
        <v>3</v>
      </c>
      <c r="G107">
        <v>3.6</v>
      </c>
      <c r="H107" s="3" t="str">
        <f t="shared" si="5"/>
        <v>yes</v>
      </c>
      <c r="I107" s="12">
        <f t="shared" si="4"/>
        <v>9.5</v>
      </c>
      <c r="J107" s="12">
        <f t="shared" si="6"/>
        <v>1125.3</v>
      </c>
      <c r="L107" s="12">
        <f t="shared" si="7"/>
        <v>3.0769230769230771</v>
      </c>
    </row>
    <row r="108" spans="1:12" ht="12.75" customHeight="1" x14ac:dyDescent="0.2">
      <c r="A108" s="9">
        <f>A107</f>
        <v>42226</v>
      </c>
      <c r="B108" s="117" t="s">
        <v>302</v>
      </c>
      <c r="C108" s="117"/>
      <c r="D108" s="117"/>
      <c r="E108" s="2">
        <v>5.4</v>
      </c>
      <c r="F108" s="2">
        <v>4</v>
      </c>
      <c r="G108">
        <v>3.6</v>
      </c>
      <c r="H108" s="3" t="str">
        <f t="shared" si="5"/>
        <v>yes</v>
      </c>
      <c r="I108" s="12">
        <f t="shared" si="4"/>
        <v>9.5</v>
      </c>
      <c r="J108" s="12">
        <f t="shared" si="6"/>
        <v>1134.8</v>
      </c>
      <c r="L108" s="12">
        <f t="shared" si="7"/>
        <v>2.2727272727272725</v>
      </c>
    </row>
    <row r="109" spans="1:12" ht="12.75" customHeight="1" x14ac:dyDescent="0.2">
      <c r="A109" s="9">
        <f>A108</f>
        <v>42226</v>
      </c>
      <c r="B109" s="117" t="s">
        <v>303</v>
      </c>
      <c r="C109" s="117"/>
      <c r="D109" s="117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4"/>
        <v>-24</v>
      </c>
      <c r="J109" s="12">
        <f t="shared" si="6"/>
        <v>1110.8</v>
      </c>
      <c r="L109" s="12">
        <f t="shared" si="7"/>
        <v>-10</v>
      </c>
    </row>
    <row r="110" spans="1:12" ht="12.75" customHeight="1" x14ac:dyDescent="0.2">
      <c r="A110" s="9">
        <v>42227</v>
      </c>
      <c r="B110" s="117" t="s">
        <v>304</v>
      </c>
      <c r="C110" s="117"/>
      <c r="D110" s="117"/>
      <c r="E110" s="2">
        <v>3.85</v>
      </c>
      <c r="F110" s="2">
        <v>3</v>
      </c>
      <c r="G110">
        <v>3.6</v>
      </c>
      <c r="H110" s="3" t="str">
        <f t="shared" si="5"/>
        <v>yes</v>
      </c>
      <c r="I110" s="12">
        <f t="shared" si="4"/>
        <v>9.5</v>
      </c>
      <c r="J110" s="12">
        <f t="shared" si="6"/>
        <v>1120.3</v>
      </c>
      <c r="L110" s="12">
        <f t="shared" si="7"/>
        <v>3.5087719298245612</v>
      </c>
    </row>
    <row r="111" spans="1:12" ht="12.75" customHeight="1" x14ac:dyDescent="0.2">
      <c r="A111" s="9">
        <v>42227</v>
      </c>
      <c r="B111" s="117" t="s">
        <v>305</v>
      </c>
      <c r="C111" s="117"/>
      <c r="D111" s="117"/>
      <c r="E111" s="2">
        <v>1.87</v>
      </c>
      <c r="F111" s="2">
        <v>3</v>
      </c>
      <c r="G111">
        <v>3.6</v>
      </c>
      <c r="H111" s="3" t="str">
        <f t="shared" si="5"/>
        <v>yes</v>
      </c>
      <c r="I111" s="12">
        <f t="shared" si="4"/>
        <v>9.5</v>
      </c>
      <c r="J111" s="12">
        <f t="shared" si="6"/>
        <v>1129.8</v>
      </c>
      <c r="L111" s="12">
        <f t="shared" si="7"/>
        <v>11.494252873563218</v>
      </c>
    </row>
    <row r="112" spans="1:12" ht="12.75" customHeight="1" x14ac:dyDescent="0.2">
      <c r="A112" s="9">
        <v>42227</v>
      </c>
      <c r="B112" s="117" t="s">
        <v>306</v>
      </c>
      <c r="C112" s="117"/>
      <c r="D112" s="117"/>
      <c r="E112" s="2">
        <v>1.4</v>
      </c>
      <c r="F112" s="2">
        <v>1</v>
      </c>
      <c r="G112">
        <v>3.6</v>
      </c>
      <c r="H112" s="3" t="str">
        <f t="shared" si="5"/>
        <v>yes</v>
      </c>
      <c r="I112" s="12">
        <f t="shared" si="4"/>
        <v>-3.9999999999999991</v>
      </c>
      <c r="J112" s="12">
        <f t="shared" si="6"/>
        <v>1125.8</v>
      </c>
      <c r="L112" s="12">
        <f t="shared" si="7"/>
        <v>-10</v>
      </c>
    </row>
    <row r="113" spans="1:12" ht="12.75" customHeight="1" x14ac:dyDescent="0.2">
      <c r="A113" s="9">
        <v>42228</v>
      </c>
      <c r="B113" s="117" t="s">
        <v>307</v>
      </c>
      <c r="C113" s="117"/>
      <c r="D113" s="117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4"/>
        <v>9.5</v>
      </c>
      <c r="J113" s="12">
        <f>I113+J112</f>
        <v>1135.3</v>
      </c>
      <c r="L113" s="12">
        <f t="shared" si="7"/>
        <v>5.2910052910052903</v>
      </c>
    </row>
    <row r="114" spans="1:12" ht="12.75" customHeight="1" x14ac:dyDescent="0.2">
      <c r="A114" s="9">
        <f>A113</f>
        <v>42228</v>
      </c>
      <c r="B114" s="117" t="s">
        <v>308</v>
      </c>
      <c r="C114" s="117"/>
      <c r="D114" s="117"/>
      <c r="E114" s="2">
        <v>3.76</v>
      </c>
      <c r="F114" s="2" t="s">
        <v>112</v>
      </c>
      <c r="G114">
        <v>3.6</v>
      </c>
      <c r="H114" s="3" t="str">
        <f t="shared" si="5"/>
        <v>yes</v>
      </c>
      <c r="I114" s="12">
        <f t="shared" si="4"/>
        <v>9.5</v>
      </c>
      <c r="J114" s="12">
        <f t="shared" si="6"/>
        <v>1144.8</v>
      </c>
      <c r="L114" s="12">
        <f t="shared" si="7"/>
        <v>3.6231884057971016</v>
      </c>
    </row>
    <row r="115" spans="1:12" ht="12.75" customHeight="1" x14ac:dyDescent="0.2">
      <c r="A115" s="9">
        <f>A114</f>
        <v>42228</v>
      </c>
      <c r="B115" s="117" t="s">
        <v>309</v>
      </c>
      <c r="C115" s="117"/>
      <c r="D115" s="117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4"/>
        <v>9.5</v>
      </c>
      <c r="J115" s="12">
        <f t="shared" si="6"/>
        <v>1154.3</v>
      </c>
      <c r="L115" s="12">
        <f t="shared" si="7"/>
        <v>5.0505050505050502</v>
      </c>
    </row>
    <row r="116" spans="1:12" ht="12.75" customHeight="1" x14ac:dyDescent="0.2">
      <c r="A116" s="9">
        <v>42229</v>
      </c>
      <c r="B116" s="117" t="s">
        <v>310</v>
      </c>
      <c r="C116" s="117"/>
      <c r="D116" s="117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4"/>
        <v>9.5</v>
      </c>
      <c r="J116" s="12">
        <f t="shared" si="6"/>
        <v>1163.8</v>
      </c>
      <c r="L116" s="12">
        <f t="shared" si="7"/>
        <v>4.4247787610619476</v>
      </c>
    </row>
    <row r="117" spans="1:12" ht="12.75" customHeight="1" x14ac:dyDescent="0.2">
      <c r="A117" s="9">
        <f>A116</f>
        <v>42229</v>
      </c>
      <c r="B117" s="117" t="s">
        <v>311</v>
      </c>
      <c r="C117" s="117"/>
      <c r="D117" s="117"/>
      <c r="E117" s="2">
        <v>4.9000000000000004</v>
      </c>
      <c r="F117" s="2">
        <v>1</v>
      </c>
      <c r="G117">
        <v>3.6</v>
      </c>
      <c r="H117" s="3" t="str">
        <f t="shared" si="5"/>
        <v>yes</v>
      </c>
      <c r="I117" s="12">
        <f t="shared" si="4"/>
        <v>-39</v>
      </c>
      <c r="J117" s="12">
        <f t="shared" si="6"/>
        <v>1124.8</v>
      </c>
      <c r="L117" s="12">
        <f t="shared" si="7"/>
        <v>-10</v>
      </c>
    </row>
    <row r="118" spans="1:12" ht="12.75" customHeight="1" x14ac:dyDescent="0.2">
      <c r="A118" s="9">
        <f>A117</f>
        <v>42229</v>
      </c>
      <c r="B118" s="117" t="s">
        <v>312</v>
      </c>
      <c r="C118" s="117"/>
      <c r="D118" s="117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4"/>
        <v>9.5</v>
      </c>
      <c r="J118" s="12">
        <f t="shared" si="6"/>
        <v>1134.3</v>
      </c>
      <c r="L118" s="12">
        <f t="shared" si="7"/>
        <v>7.1942446043165464</v>
      </c>
    </row>
    <row r="119" spans="1:12" ht="12.75" customHeight="1" x14ac:dyDescent="0.2">
      <c r="A119" s="9">
        <v>42230</v>
      </c>
      <c r="B119" s="117" t="s">
        <v>313</v>
      </c>
      <c r="C119" s="117"/>
      <c r="D119" s="117"/>
      <c r="E119" s="2">
        <v>3.8</v>
      </c>
      <c r="F119" s="2">
        <v>5</v>
      </c>
      <c r="G119">
        <v>3.6</v>
      </c>
      <c r="H119" s="3" t="str">
        <f t="shared" si="5"/>
        <v>yes</v>
      </c>
      <c r="I119" s="12">
        <f t="shared" si="4"/>
        <v>9.5</v>
      </c>
      <c r="J119" s="12">
        <f t="shared" si="6"/>
        <v>1143.8</v>
      </c>
      <c r="L119" s="12">
        <f t="shared" si="7"/>
        <v>3.5714285714285716</v>
      </c>
    </row>
    <row r="120" spans="1:12" ht="12.75" customHeight="1" x14ac:dyDescent="0.2">
      <c r="A120" s="9">
        <v>42230</v>
      </c>
      <c r="B120" s="117" t="s">
        <v>314</v>
      </c>
      <c r="C120" s="117"/>
      <c r="D120" s="117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4"/>
        <v>9.5</v>
      </c>
      <c r="J120" s="12">
        <f t="shared" si="6"/>
        <v>1153.3</v>
      </c>
      <c r="L120" s="12">
        <f t="shared" si="7"/>
        <v>4.0160642570281118</v>
      </c>
    </row>
    <row r="121" spans="1:12" ht="12.75" customHeight="1" x14ac:dyDescent="0.2">
      <c r="A121" s="9">
        <v>42230</v>
      </c>
      <c r="B121" s="117" t="s">
        <v>315</v>
      </c>
      <c r="C121" s="117"/>
      <c r="D121" s="117"/>
      <c r="E121" s="2">
        <v>5.45</v>
      </c>
      <c r="F121" s="2">
        <v>3</v>
      </c>
      <c r="G121">
        <v>3.6</v>
      </c>
      <c r="H121" s="3" t="str">
        <f t="shared" si="5"/>
        <v>yes</v>
      </c>
      <c r="I121" s="12">
        <f t="shared" si="4"/>
        <v>9.5</v>
      </c>
      <c r="J121" s="12">
        <f t="shared" si="6"/>
        <v>1162.8</v>
      </c>
      <c r="L121" s="12">
        <f t="shared" si="7"/>
        <v>2.2471910112359548</v>
      </c>
    </row>
    <row r="122" spans="1:12" ht="12.75" customHeight="1" x14ac:dyDescent="0.2">
      <c r="A122" s="9">
        <v>42230</v>
      </c>
      <c r="B122" s="117" t="s">
        <v>316</v>
      </c>
      <c r="C122" s="117"/>
      <c r="D122" s="117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4"/>
        <v>-14</v>
      </c>
      <c r="J122" s="12">
        <f t="shared" si="6"/>
        <v>1148.8</v>
      </c>
      <c r="L122" s="12">
        <f t="shared" si="7"/>
        <v>-10</v>
      </c>
    </row>
    <row r="123" spans="1:12" ht="12.75" customHeight="1" x14ac:dyDescent="0.2">
      <c r="A123" s="9">
        <v>42232</v>
      </c>
      <c r="B123" s="117" t="s">
        <v>317</v>
      </c>
      <c r="C123" s="117"/>
      <c r="D123" s="117"/>
      <c r="E123" s="2">
        <v>3.98</v>
      </c>
      <c r="F123" s="2">
        <v>2</v>
      </c>
      <c r="G123">
        <v>3.6</v>
      </c>
      <c r="H123" s="3" t="str">
        <f t="shared" si="5"/>
        <v>yes</v>
      </c>
      <c r="I123" s="12">
        <f t="shared" si="4"/>
        <v>9.5</v>
      </c>
      <c r="J123" s="12">
        <f t="shared" si="6"/>
        <v>1158.3</v>
      </c>
      <c r="L123" s="12">
        <f t="shared" si="7"/>
        <v>3.3557046979865772</v>
      </c>
    </row>
    <row r="124" spans="1:12" ht="12.75" customHeight="1" x14ac:dyDescent="0.2">
      <c r="A124" s="9">
        <v>42233</v>
      </c>
      <c r="B124" s="117" t="s">
        <v>318</v>
      </c>
      <c r="C124" s="117"/>
      <c r="D124" s="117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4"/>
        <v>9.5</v>
      </c>
      <c r="J124" s="12">
        <f t="shared" si="6"/>
        <v>1167.8</v>
      </c>
      <c r="L124" s="12">
        <f t="shared" si="7"/>
        <v>4.7169811320754711</v>
      </c>
    </row>
    <row r="125" spans="1:12" ht="12.75" customHeight="1" x14ac:dyDescent="0.2">
      <c r="A125" s="9">
        <v>42234</v>
      </c>
      <c r="B125" s="117" t="s">
        <v>319</v>
      </c>
      <c r="C125" s="117"/>
      <c r="D125" s="117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4"/>
        <v>9.5</v>
      </c>
      <c r="J125" s="12">
        <f t="shared" si="6"/>
        <v>1177.3</v>
      </c>
      <c r="L125" s="12">
        <f t="shared" si="7"/>
        <v>4.4444444444444446</v>
      </c>
    </row>
    <row r="126" spans="1:12" ht="12.75" customHeight="1" x14ac:dyDescent="0.2">
      <c r="A126" s="9">
        <f>A125</f>
        <v>42234</v>
      </c>
      <c r="B126" s="117" t="s">
        <v>320</v>
      </c>
      <c r="C126" s="117"/>
      <c r="D126" s="117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4"/>
        <v>-19.8</v>
      </c>
      <c r="J126" s="12">
        <f t="shared" si="6"/>
        <v>1157.5</v>
      </c>
      <c r="L126" s="12">
        <f t="shared" si="7"/>
        <v>-10</v>
      </c>
    </row>
    <row r="127" spans="1:12" ht="12.75" customHeight="1" x14ac:dyDescent="0.2">
      <c r="A127" s="9">
        <v>42235</v>
      </c>
      <c r="B127" s="117" t="s">
        <v>321</v>
      </c>
      <c r="C127" s="117"/>
      <c r="D127" s="117"/>
      <c r="E127" s="2">
        <v>3.7</v>
      </c>
      <c r="F127" s="2">
        <v>1</v>
      </c>
      <c r="G127">
        <v>3.6</v>
      </c>
      <c r="H127" s="3" t="str">
        <f t="shared" si="5"/>
        <v>yes</v>
      </c>
      <c r="I127" s="12">
        <f t="shared" si="4"/>
        <v>-27</v>
      </c>
      <c r="J127" s="12">
        <f t="shared" si="6"/>
        <v>1130.5</v>
      </c>
      <c r="L127" s="12">
        <f t="shared" si="7"/>
        <v>-10</v>
      </c>
    </row>
    <row r="128" spans="1:12" ht="12.75" customHeight="1" x14ac:dyDescent="0.2">
      <c r="A128" s="9">
        <v>42235</v>
      </c>
      <c r="B128" s="117" t="s">
        <v>322</v>
      </c>
      <c r="C128" s="117"/>
      <c r="D128" s="117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4"/>
        <v>-15.7</v>
      </c>
      <c r="J128" s="12">
        <f t="shared" si="6"/>
        <v>1114.8</v>
      </c>
      <c r="L128" s="12">
        <f t="shared" si="7"/>
        <v>-10</v>
      </c>
    </row>
    <row r="129" spans="1:12" ht="12.75" customHeight="1" x14ac:dyDescent="0.2">
      <c r="A129" s="9">
        <v>42237</v>
      </c>
      <c r="B129" s="117" t="s">
        <v>323</v>
      </c>
      <c r="C129" s="117"/>
      <c r="D129" s="117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4"/>
        <v>9.5</v>
      </c>
      <c r="J129" s="12">
        <f t="shared" si="6"/>
        <v>1124.3</v>
      </c>
      <c r="L129" s="12">
        <f t="shared" si="7"/>
        <v>5.2631578947368425</v>
      </c>
    </row>
    <row r="130" spans="1:12" ht="12.75" customHeight="1" x14ac:dyDescent="0.2">
      <c r="A130" s="9">
        <f>A129</f>
        <v>42237</v>
      </c>
      <c r="B130" s="117" t="s">
        <v>324</v>
      </c>
      <c r="C130" s="117"/>
      <c r="D130" s="117"/>
      <c r="E130" s="2">
        <v>3.83</v>
      </c>
      <c r="F130" s="2">
        <v>1</v>
      </c>
      <c r="G130">
        <v>3.6</v>
      </c>
      <c r="H130" s="3" t="str">
        <f t="shared" si="5"/>
        <v>yes</v>
      </c>
      <c r="I130" s="12">
        <f t="shared" si="4"/>
        <v>-28.3</v>
      </c>
      <c r="J130" s="12">
        <f t="shared" si="6"/>
        <v>1096</v>
      </c>
      <c r="L130" s="12">
        <f t="shared" si="7"/>
        <v>-10</v>
      </c>
    </row>
    <row r="131" spans="1:12" ht="12.75" customHeight="1" x14ac:dyDescent="0.2">
      <c r="A131" s="9">
        <f>A130</f>
        <v>42237</v>
      </c>
      <c r="B131" s="117" t="s">
        <v>325</v>
      </c>
      <c r="C131" s="117"/>
      <c r="D131" s="117"/>
      <c r="E131" s="2">
        <v>4.2</v>
      </c>
      <c r="F131" s="2">
        <v>1</v>
      </c>
      <c r="G131">
        <v>3.6</v>
      </c>
      <c r="H131" s="3" t="str">
        <f t="shared" si="5"/>
        <v>yes</v>
      </c>
      <c r="I131" s="12">
        <f t="shared" si="4"/>
        <v>-32</v>
      </c>
      <c r="J131" s="12">
        <f t="shared" si="6"/>
        <v>1064</v>
      </c>
      <c r="L131" s="12">
        <f t="shared" si="7"/>
        <v>-10</v>
      </c>
    </row>
    <row r="132" spans="1:12" ht="12.75" customHeight="1" x14ac:dyDescent="0.2">
      <c r="A132" s="9">
        <v>42238</v>
      </c>
      <c r="B132" s="117" t="s">
        <v>326</v>
      </c>
      <c r="C132" s="117"/>
      <c r="D132" s="117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4"/>
        <v>-13.100000000000001</v>
      </c>
      <c r="J132" s="12">
        <f t="shared" si="6"/>
        <v>1050.9000000000001</v>
      </c>
      <c r="L132" s="12">
        <f t="shared" si="7"/>
        <v>-10</v>
      </c>
    </row>
    <row r="133" spans="1:12" ht="12.75" customHeight="1" x14ac:dyDescent="0.2">
      <c r="A133" s="9">
        <f>A132</f>
        <v>42238</v>
      </c>
      <c r="B133" s="117" t="s">
        <v>327</v>
      </c>
      <c r="C133" s="117"/>
      <c r="D133" s="117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ref="I133:I196" si="8">IF(H133="no",0,IF(F133=1,-((E133-1)*$B$2),$B$2*0.95))</f>
        <v>9.5</v>
      </c>
      <c r="J133" s="12">
        <f t="shared" si="6"/>
        <v>1060.4000000000001</v>
      </c>
      <c r="L133" s="12">
        <f t="shared" si="7"/>
        <v>4.2918454935622314</v>
      </c>
    </row>
    <row r="134" spans="1:12" ht="12.75" customHeight="1" x14ac:dyDescent="0.2">
      <c r="A134" s="9">
        <v>42239</v>
      </c>
      <c r="B134" s="117" t="s">
        <v>328</v>
      </c>
      <c r="C134" s="117"/>
      <c r="D134" s="117"/>
      <c r="E134" s="2">
        <v>6.17</v>
      </c>
      <c r="F134" s="2">
        <v>2</v>
      </c>
      <c r="G134">
        <v>3.6</v>
      </c>
      <c r="H134" s="3" t="str">
        <f t="shared" ref="H134:H197" si="9">IF(F134="NR","no","yes")</f>
        <v>yes</v>
      </c>
      <c r="I134" s="12">
        <f t="shared" si="8"/>
        <v>9.5</v>
      </c>
      <c r="J134" s="12">
        <f t="shared" ref="J134:J197" si="10">J133+I134</f>
        <v>1069.9000000000001</v>
      </c>
      <c r="L134" s="12">
        <f t="shared" si="7"/>
        <v>1.9342359767891684</v>
      </c>
    </row>
    <row r="135" spans="1:12" ht="12.75" customHeight="1" x14ac:dyDescent="0.2">
      <c r="A135" s="9">
        <f>A134</f>
        <v>42239</v>
      </c>
      <c r="B135" s="117" t="s">
        <v>329</v>
      </c>
      <c r="C135" s="117"/>
      <c r="D135" s="117"/>
      <c r="E135" s="2">
        <v>3.7</v>
      </c>
      <c r="F135" s="2">
        <v>4</v>
      </c>
      <c r="G135">
        <v>3.6</v>
      </c>
      <c r="H135" s="3" t="str">
        <f t="shared" si="9"/>
        <v>yes</v>
      </c>
      <c r="I135" s="12">
        <f t="shared" si="8"/>
        <v>9.5</v>
      </c>
      <c r="J135" s="12">
        <f t="shared" si="10"/>
        <v>1079.4000000000001</v>
      </c>
      <c r="L135" s="12">
        <f t="shared" ref="L135:L198" si="11">IF(I135&lt;0,-$B$2,IF(I135=0,0,$B$2/(E135-1)))</f>
        <v>3.7037037037037033</v>
      </c>
    </row>
    <row r="136" spans="1:12" ht="12.75" customHeight="1" x14ac:dyDescent="0.2">
      <c r="A136" s="9">
        <v>42240</v>
      </c>
      <c r="B136" s="117" t="s">
        <v>330</v>
      </c>
      <c r="C136" s="117"/>
      <c r="D136" s="117"/>
      <c r="E136" s="2">
        <v>3.33</v>
      </c>
      <c r="F136" s="2">
        <v>9</v>
      </c>
      <c r="G136">
        <v>3.6</v>
      </c>
      <c r="H136" s="3" t="str">
        <f t="shared" si="9"/>
        <v>yes</v>
      </c>
      <c r="I136" s="12">
        <f t="shared" si="8"/>
        <v>9.5</v>
      </c>
      <c r="J136" s="12">
        <f t="shared" si="10"/>
        <v>1088.9000000000001</v>
      </c>
      <c r="L136" s="12">
        <f t="shared" si="11"/>
        <v>4.2918454935622314</v>
      </c>
    </row>
    <row r="137" spans="1:12" ht="12.75" customHeight="1" x14ac:dyDescent="0.2">
      <c r="A137" s="9">
        <f>A136</f>
        <v>42240</v>
      </c>
      <c r="B137" s="117" t="s">
        <v>331</v>
      </c>
      <c r="C137" s="117"/>
      <c r="D137" s="117"/>
      <c r="E137" s="2">
        <v>4.4000000000000004</v>
      </c>
      <c r="F137" s="2">
        <v>7</v>
      </c>
      <c r="G137">
        <v>3.6</v>
      </c>
      <c r="H137" s="3" t="str">
        <f t="shared" si="9"/>
        <v>yes</v>
      </c>
      <c r="I137" s="12">
        <f t="shared" si="8"/>
        <v>9.5</v>
      </c>
      <c r="J137" s="12">
        <f t="shared" si="10"/>
        <v>1098.4000000000001</v>
      </c>
      <c r="L137" s="12">
        <f t="shared" si="11"/>
        <v>2.9411764705882351</v>
      </c>
    </row>
    <row r="138" spans="1:12" ht="12.75" customHeight="1" x14ac:dyDescent="0.2">
      <c r="A138" s="9">
        <f>A137</f>
        <v>42240</v>
      </c>
      <c r="B138" s="117" t="s">
        <v>332</v>
      </c>
      <c r="C138" s="117"/>
      <c r="D138" s="117"/>
      <c r="E138" s="2">
        <v>4.0999999999999996</v>
      </c>
      <c r="F138" s="2">
        <v>7</v>
      </c>
      <c r="G138">
        <v>3.6</v>
      </c>
      <c r="H138" s="3" t="str">
        <f t="shared" si="9"/>
        <v>yes</v>
      </c>
      <c r="I138" s="12">
        <f t="shared" si="8"/>
        <v>9.5</v>
      </c>
      <c r="J138" s="12">
        <f t="shared" si="10"/>
        <v>1107.9000000000001</v>
      </c>
      <c r="L138" s="12">
        <f t="shared" si="11"/>
        <v>3.2258064516129035</v>
      </c>
    </row>
    <row r="139" spans="1:12" ht="12.75" customHeight="1" x14ac:dyDescent="0.2">
      <c r="A139" s="9">
        <v>42241</v>
      </c>
      <c r="B139" s="117" t="s">
        <v>333</v>
      </c>
      <c r="C139" s="117"/>
      <c r="D139" s="117"/>
      <c r="E139" s="2">
        <v>2.86</v>
      </c>
      <c r="F139" s="2">
        <v>3</v>
      </c>
      <c r="G139">
        <v>3.6</v>
      </c>
      <c r="H139" s="3" t="str">
        <f t="shared" si="9"/>
        <v>yes</v>
      </c>
      <c r="I139" s="12">
        <f t="shared" si="8"/>
        <v>9.5</v>
      </c>
      <c r="J139" s="12">
        <f t="shared" si="10"/>
        <v>1117.4000000000001</v>
      </c>
      <c r="L139" s="12">
        <f t="shared" si="11"/>
        <v>5.3763440860215059</v>
      </c>
    </row>
    <row r="140" spans="1:12" s="10" customFormat="1" ht="12.75" customHeight="1" x14ac:dyDescent="0.2">
      <c r="A140" s="13">
        <f>A139</f>
        <v>42241</v>
      </c>
      <c r="B140" s="118" t="s">
        <v>334</v>
      </c>
      <c r="C140" s="118"/>
      <c r="D140" s="118"/>
      <c r="E140" s="14">
        <v>2.39</v>
      </c>
      <c r="F140" s="2">
        <v>3</v>
      </c>
      <c r="G140">
        <v>3.6</v>
      </c>
      <c r="H140" s="3" t="str">
        <f t="shared" si="9"/>
        <v>yes</v>
      </c>
      <c r="I140" s="12">
        <f t="shared" si="8"/>
        <v>9.5</v>
      </c>
      <c r="J140" s="12">
        <f t="shared" si="10"/>
        <v>1126.9000000000001</v>
      </c>
      <c r="K140" s="10" t="s">
        <v>335</v>
      </c>
      <c r="L140" s="12">
        <f t="shared" si="11"/>
        <v>7.1942446043165464</v>
      </c>
    </row>
    <row r="141" spans="1:12" ht="12.75" customHeight="1" x14ac:dyDescent="0.2">
      <c r="A141" s="9">
        <f>A140</f>
        <v>42241</v>
      </c>
      <c r="B141" s="117" t="s">
        <v>336</v>
      </c>
      <c r="C141" s="117"/>
      <c r="D141" s="117"/>
      <c r="E141" s="2">
        <v>3.8</v>
      </c>
      <c r="F141" s="2">
        <v>1</v>
      </c>
      <c r="G141">
        <v>3.6</v>
      </c>
      <c r="H141" s="3" t="str">
        <f t="shared" si="9"/>
        <v>yes</v>
      </c>
      <c r="I141" s="12">
        <f t="shared" si="8"/>
        <v>-28</v>
      </c>
      <c r="J141" s="12">
        <f t="shared" si="10"/>
        <v>1098.9000000000001</v>
      </c>
      <c r="K141" s="10" t="s">
        <v>337</v>
      </c>
      <c r="L141" s="12">
        <f t="shared" si="11"/>
        <v>-10</v>
      </c>
    </row>
    <row r="142" spans="1:12" ht="12.75" customHeight="1" x14ac:dyDescent="0.2">
      <c r="A142" s="9">
        <v>42242</v>
      </c>
      <c r="B142" s="117" t="s">
        <v>338</v>
      </c>
      <c r="C142" s="117"/>
      <c r="D142" s="117"/>
      <c r="E142" s="2">
        <v>2.46</v>
      </c>
      <c r="F142" s="2">
        <v>2</v>
      </c>
      <c r="G142">
        <v>3.6</v>
      </c>
      <c r="H142" s="3" t="str">
        <f t="shared" si="9"/>
        <v>yes</v>
      </c>
      <c r="I142" s="12">
        <f t="shared" si="8"/>
        <v>9.5</v>
      </c>
      <c r="J142" s="12">
        <f t="shared" si="10"/>
        <v>1108.4000000000001</v>
      </c>
      <c r="L142" s="12">
        <f t="shared" si="11"/>
        <v>6.8493150684931505</v>
      </c>
    </row>
    <row r="143" spans="1:12" ht="12.75" customHeight="1" x14ac:dyDescent="0.2">
      <c r="A143" s="9">
        <f>A142</f>
        <v>42242</v>
      </c>
      <c r="B143" s="117" t="s">
        <v>339</v>
      </c>
      <c r="C143" s="117"/>
      <c r="D143" s="117"/>
      <c r="E143" s="2">
        <v>3.62</v>
      </c>
      <c r="F143" s="2">
        <v>1</v>
      </c>
      <c r="G143">
        <v>3.6</v>
      </c>
      <c r="H143" s="3" t="str">
        <f t="shared" si="9"/>
        <v>yes</v>
      </c>
      <c r="I143" s="12">
        <f t="shared" si="8"/>
        <v>-26.200000000000003</v>
      </c>
      <c r="J143" s="12">
        <f t="shared" si="10"/>
        <v>1082.2</v>
      </c>
      <c r="L143" s="12">
        <f t="shared" si="11"/>
        <v>-10</v>
      </c>
    </row>
    <row r="144" spans="1:12" ht="12.75" customHeight="1" x14ac:dyDescent="0.2">
      <c r="A144" s="9">
        <v>42243</v>
      </c>
      <c r="B144" s="117" t="s">
        <v>340</v>
      </c>
      <c r="C144" s="117"/>
      <c r="D144" s="117"/>
      <c r="E144" s="2">
        <v>3.45</v>
      </c>
      <c r="F144" s="2">
        <v>1</v>
      </c>
      <c r="G144">
        <v>3.6</v>
      </c>
      <c r="H144" s="3" t="str">
        <f t="shared" si="9"/>
        <v>yes</v>
      </c>
      <c r="I144" s="12">
        <f t="shared" si="8"/>
        <v>-24.5</v>
      </c>
      <c r="J144" s="12">
        <f t="shared" si="10"/>
        <v>1057.7</v>
      </c>
      <c r="L144" s="12">
        <f t="shared" si="11"/>
        <v>-10</v>
      </c>
    </row>
    <row r="145" spans="1:12" ht="12.75" customHeight="1" x14ac:dyDescent="0.2">
      <c r="A145" s="9">
        <v>42249</v>
      </c>
      <c r="B145" s="117" t="s">
        <v>341</v>
      </c>
      <c r="C145" s="117"/>
      <c r="D145" s="117"/>
      <c r="E145" s="2">
        <v>2.75</v>
      </c>
      <c r="F145" s="2">
        <v>5</v>
      </c>
      <c r="G145">
        <v>3.6</v>
      </c>
      <c r="H145" s="3" t="str">
        <f t="shared" si="9"/>
        <v>yes</v>
      </c>
      <c r="I145" s="12">
        <f t="shared" si="8"/>
        <v>9.5</v>
      </c>
      <c r="J145" s="12">
        <f t="shared" si="10"/>
        <v>1067.2</v>
      </c>
      <c r="L145" s="12">
        <f t="shared" si="11"/>
        <v>5.7142857142857144</v>
      </c>
    </row>
    <row r="146" spans="1:12" ht="12.75" customHeight="1" x14ac:dyDescent="0.2">
      <c r="A146" s="9">
        <v>42252</v>
      </c>
      <c r="B146" s="117" t="s">
        <v>109</v>
      </c>
      <c r="C146" s="117"/>
      <c r="D146" s="117"/>
      <c r="E146" s="2">
        <v>2.02</v>
      </c>
      <c r="F146" s="2">
        <v>1</v>
      </c>
      <c r="G146">
        <v>3.6</v>
      </c>
      <c r="H146" s="3" t="str">
        <f t="shared" si="9"/>
        <v>yes</v>
      </c>
      <c r="I146" s="12">
        <f t="shared" si="8"/>
        <v>-10.199999999999999</v>
      </c>
      <c r="J146" s="12">
        <f t="shared" si="10"/>
        <v>1057</v>
      </c>
      <c r="L146" s="12">
        <f t="shared" si="11"/>
        <v>-10</v>
      </c>
    </row>
    <row r="147" spans="1:12" ht="12.75" customHeight="1" x14ac:dyDescent="0.2">
      <c r="A147" s="9">
        <v>42277</v>
      </c>
      <c r="B147" s="117" t="s">
        <v>110</v>
      </c>
      <c r="C147" s="117"/>
      <c r="D147" s="117"/>
      <c r="E147" s="2">
        <v>5.84</v>
      </c>
      <c r="F147" s="2">
        <v>5</v>
      </c>
      <c r="G147">
        <v>3.6</v>
      </c>
      <c r="H147" s="3" t="str">
        <f t="shared" si="9"/>
        <v>yes</v>
      </c>
      <c r="I147" s="12">
        <f t="shared" si="8"/>
        <v>9.5</v>
      </c>
      <c r="J147" s="12">
        <f t="shared" si="10"/>
        <v>1066.5</v>
      </c>
      <c r="L147" s="12">
        <f t="shared" si="11"/>
        <v>2.0661157024793391</v>
      </c>
    </row>
    <row r="148" spans="1:12" ht="12.75" customHeight="1" x14ac:dyDescent="0.2">
      <c r="A148" s="9">
        <v>42278</v>
      </c>
      <c r="B148" s="117" t="s">
        <v>111</v>
      </c>
      <c r="C148" s="117"/>
      <c r="D148" s="117"/>
      <c r="E148" s="2">
        <v>4.16</v>
      </c>
      <c r="F148" s="2" t="s">
        <v>112</v>
      </c>
      <c r="G148">
        <v>3.6</v>
      </c>
      <c r="H148" s="3" t="str">
        <f t="shared" si="9"/>
        <v>yes</v>
      </c>
      <c r="I148" s="12">
        <f t="shared" si="8"/>
        <v>9.5</v>
      </c>
      <c r="J148" s="12">
        <f t="shared" si="10"/>
        <v>1076</v>
      </c>
      <c r="L148" s="12">
        <f t="shared" si="11"/>
        <v>3.1645569620253164</v>
      </c>
    </row>
    <row r="149" spans="1:12" ht="12.75" customHeight="1" x14ac:dyDescent="0.2">
      <c r="A149" s="9">
        <v>42279</v>
      </c>
      <c r="B149" s="117" t="s">
        <v>113</v>
      </c>
      <c r="C149" s="117"/>
      <c r="D149" s="117"/>
      <c r="E149" s="2">
        <v>3.04</v>
      </c>
      <c r="F149" s="2">
        <v>2</v>
      </c>
      <c r="G149">
        <v>3.6</v>
      </c>
      <c r="H149" s="3" t="str">
        <f t="shared" si="9"/>
        <v>yes</v>
      </c>
      <c r="I149" s="12">
        <f t="shared" si="8"/>
        <v>9.5</v>
      </c>
      <c r="J149" s="12">
        <f t="shared" si="10"/>
        <v>1085.5</v>
      </c>
      <c r="L149" s="12">
        <f t="shared" si="11"/>
        <v>4.9019607843137258</v>
      </c>
    </row>
    <row r="150" spans="1:12" ht="12.75" customHeight="1" x14ac:dyDescent="0.2">
      <c r="A150" s="9">
        <f>A149</f>
        <v>42279</v>
      </c>
      <c r="B150" s="117" t="s">
        <v>114</v>
      </c>
      <c r="C150" s="117"/>
      <c r="D150" s="117"/>
      <c r="E150" s="2">
        <v>5.5</v>
      </c>
      <c r="F150" s="2">
        <v>1</v>
      </c>
      <c r="G150">
        <v>3.6</v>
      </c>
      <c r="H150" s="3" t="str">
        <f t="shared" si="9"/>
        <v>yes</v>
      </c>
      <c r="I150" s="12">
        <f t="shared" si="8"/>
        <v>-45</v>
      </c>
      <c r="J150" s="12">
        <f t="shared" si="10"/>
        <v>1040.5</v>
      </c>
      <c r="L150" s="12">
        <f t="shared" si="11"/>
        <v>-10</v>
      </c>
    </row>
    <row r="151" spans="1:12" ht="12.75" customHeight="1" x14ac:dyDescent="0.2">
      <c r="A151" s="9">
        <f>A150</f>
        <v>42279</v>
      </c>
      <c r="B151" s="117" t="s">
        <v>115</v>
      </c>
      <c r="C151" s="117"/>
      <c r="D151" s="117"/>
      <c r="E151" s="2">
        <v>1.82</v>
      </c>
      <c r="F151" s="2">
        <v>1</v>
      </c>
      <c r="G151">
        <v>3.6</v>
      </c>
      <c r="H151" s="3" t="str">
        <f t="shared" si="9"/>
        <v>yes</v>
      </c>
      <c r="I151" s="12">
        <f t="shared" si="8"/>
        <v>-8.2000000000000011</v>
      </c>
      <c r="J151" s="12">
        <f t="shared" si="10"/>
        <v>1032.3</v>
      </c>
      <c r="L151" s="12">
        <f t="shared" si="11"/>
        <v>-10</v>
      </c>
    </row>
    <row r="152" spans="1:12" ht="12.75" customHeight="1" x14ac:dyDescent="0.2">
      <c r="A152" s="9">
        <f>A151</f>
        <v>42279</v>
      </c>
      <c r="B152" s="117" t="s">
        <v>116</v>
      </c>
      <c r="C152" s="117"/>
      <c r="D152" s="117"/>
      <c r="E152" s="2">
        <v>1.85</v>
      </c>
      <c r="F152" s="2">
        <v>1</v>
      </c>
      <c r="G152">
        <v>3.6</v>
      </c>
      <c r="H152" s="3" t="str">
        <f t="shared" si="9"/>
        <v>yes</v>
      </c>
      <c r="I152" s="12">
        <f t="shared" si="8"/>
        <v>-8.5</v>
      </c>
      <c r="J152" s="12">
        <f t="shared" si="10"/>
        <v>1023.8</v>
      </c>
      <c r="L152" s="12">
        <f t="shared" si="11"/>
        <v>-10</v>
      </c>
    </row>
    <row r="153" spans="1:12" ht="12.75" customHeight="1" x14ac:dyDescent="0.2">
      <c r="A153" s="9">
        <v>42280</v>
      </c>
      <c r="B153" s="117" t="s">
        <v>117</v>
      </c>
      <c r="C153" s="117"/>
      <c r="D153" s="117"/>
      <c r="E153" s="2">
        <v>2.2999999999999998</v>
      </c>
      <c r="F153" s="2">
        <v>1</v>
      </c>
      <c r="G153">
        <v>3.6</v>
      </c>
      <c r="H153" s="3" t="str">
        <f t="shared" si="9"/>
        <v>yes</v>
      </c>
      <c r="I153" s="12">
        <f t="shared" si="8"/>
        <v>-12.999999999999998</v>
      </c>
      <c r="J153" s="12">
        <f t="shared" si="10"/>
        <v>1010.8</v>
      </c>
      <c r="L153" s="12">
        <f t="shared" si="11"/>
        <v>-10</v>
      </c>
    </row>
    <row r="154" spans="1:12" ht="12.75" customHeight="1" x14ac:dyDescent="0.2">
      <c r="A154" s="9">
        <f>A153</f>
        <v>42280</v>
      </c>
      <c r="B154" s="117" t="s">
        <v>118</v>
      </c>
      <c r="C154" s="117"/>
      <c r="D154" s="117"/>
      <c r="E154" s="2">
        <v>2.8</v>
      </c>
      <c r="F154" s="2">
        <v>7</v>
      </c>
      <c r="G154">
        <v>3.6</v>
      </c>
      <c r="H154" s="3" t="str">
        <f t="shared" si="9"/>
        <v>yes</v>
      </c>
      <c r="I154" s="12">
        <f t="shared" si="8"/>
        <v>9.5</v>
      </c>
      <c r="J154" s="12">
        <f t="shared" si="10"/>
        <v>1020.3</v>
      </c>
      <c r="L154" s="12">
        <f t="shared" si="11"/>
        <v>5.5555555555555562</v>
      </c>
    </row>
    <row r="155" spans="1:12" ht="12.75" customHeight="1" x14ac:dyDescent="0.2">
      <c r="A155" s="9">
        <f>A154</f>
        <v>42280</v>
      </c>
      <c r="B155" s="117" t="s">
        <v>119</v>
      </c>
      <c r="C155" s="117"/>
      <c r="D155" s="117"/>
      <c r="E155" s="2">
        <v>2.4900000000000002</v>
      </c>
      <c r="F155" s="2">
        <v>2</v>
      </c>
      <c r="G155">
        <v>3.6</v>
      </c>
      <c r="H155" s="3" t="str">
        <f t="shared" si="9"/>
        <v>yes</v>
      </c>
      <c r="I155" s="12">
        <f t="shared" si="8"/>
        <v>9.5</v>
      </c>
      <c r="J155" s="12">
        <f t="shared" si="10"/>
        <v>1029.8</v>
      </c>
      <c r="L155" s="12">
        <f t="shared" si="11"/>
        <v>6.7114093959731536</v>
      </c>
    </row>
    <row r="156" spans="1:12" ht="12.75" customHeight="1" x14ac:dyDescent="0.2">
      <c r="A156" s="9">
        <v>42281</v>
      </c>
      <c r="B156" s="117" t="s">
        <v>120</v>
      </c>
      <c r="C156" s="117"/>
      <c r="D156" s="117"/>
      <c r="E156" s="2">
        <v>4.0599999999999996</v>
      </c>
      <c r="F156" s="2">
        <v>4</v>
      </c>
      <c r="G156">
        <v>3.6</v>
      </c>
      <c r="H156" s="3" t="str">
        <f t="shared" si="9"/>
        <v>yes</v>
      </c>
      <c r="I156" s="12">
        <f t="shared" si="8"/>
        <v>9.5</v>
      </c>
      <c r="J156" s="12">
        <f t="shared" si="10"/>
        <v>1039.3</v>
      </c>
      <c r="L156" s="12">
        <f t="shared" si="11"/>
        <v>3.2679738562091507</v>
      </c>
    </row>
    <row r="157" spans="1:12" ht="12.75" customHeight="1" x14ac:dyDescent="0.2">
      <c r="A157" s="9">
        <v>42281</v>
      </c>
      <c r="B157" s="117" t="s">
        <v>121</v>
      </c>
      <c r="C157" s="117"/>
      <c r="D157" s="117"/>
      <c r="E157" s="2">
        <v>1.72</v>
      </c>
      <c r="F157" s="2">
        <v>1</v>
      </c>
      <c r="G157">
        <v>3.6</v>
      </c>
      <c r="H157" s="3" t="str">
        <f t="shared" si="9"/>
        <v>yes</v>
      </c>
      <c r="I157" s="12">
        <f t="shared" si="8"/>
        <v>-7.1999999999999993</v>
      </c>
      <c r="J157" s="12">
        <f t="shared" si="10"/>
        <v>1032.0999999999999</v>
      </c>
      <c r="L157" s="12">
        <f t="shared" si="11"/>
        <v>-10</v>
      </c>
    </row>
    <row r="158" spans="1:12" ht="12.75" customHeight="1" x14ac:dyDescent="0.2">
      <c r="A158" s="9">
        <v>42282</v>
      </c>
      <c r="B158" s="117" t="s">
        <v>122</v>
      </c>
      <c r="C158" s="117"/>
      <c r="D158" s="117"/>
      <c r="E158" s="2">
        <v>3.1</v>
      </c>
      <c r="F158" s="2">
        <v>4</v>
      </c>
      <c r="G158">
        <v>3.6</v>
      </c>
      <c r="H158" s="3" t="str">
        <f t="shared" si="9"/>
        <v>yes</v>
      </c>
      <c r="I158" s="12">
        <f t="shared" si="8"/>
        <v>9.5</v>
      </c>
      <c r="J158" s="12">
        <f t="shared" si="10"/>
        <v>1041.5999999999999</v>
      </c>
      <c r="L158" s="12">
        <f t="shared" si="11"/>
        <v>4.7619047619047619</v>
      </c>
    </row>
    <row r="159" spans="1:12" ht="12.75" customHeight="1" x14ac:dyDescent="0.2">
      <c r="A159" s="9">
        <v>42283</v>
      </c>
      <c r="B159" s="117" t="s">
        <v>123</v>
      </c>
      <c r="C159" s="117"/>
      <c r="D159" s="117"/>
      <c r="E159" s="2">
        <v>4.3</v>
      </c>
      <c r="F159" s="2">
        <v>6</v>
      </c>
      <c r="G159">
        <v>3.6</v>
      </c>
      <c r="H159" s="3" t="str">
        <f t="shared" si="9"/>
        <v>yes</v>
      </c>
      <c r="I159" s="12">
        <f t="shared" si="8"/>
        <v>9.5</v>
      </c>
      <c r="J159" s="12">
        <f t="shared" si="10"/>
        <v>1051.0999999999999</v>
      </c>
      <c r="L159" s="12">
        <f t="shared" si="11"/>
        <v>3.0303030303030303</v>
      </c>
    </row>
    <row r="160" spans="1:12" ht="12.75" customHeight="1" x14ac:dyDescent="0.2">
      <c r="A160" s="9">
        <v>42284</v>
      </c>
      <c r="B160" s="117" t="s">
        <v>124</v>
      </c>
      <c r="C160" s="117"/>
      <c r="D160" s="117"/>
      <c r="E160" s="2">
        <v>6.53</v>
      </c>
      <c r="F160" s="2">
        <v>4</v>
      </c>
      <c r="G160">
        <v>3.6</v>
      </c>
      <c r="H160" s="3" t="str">
        <f t="shared" si="9"/>
        <v>yes</v>
      </c>
      <c r="I160" s="12">
        <f t="shared" si="8"/>
        <v>9.5</v>
      </c>
      <c r="J160" s="12">
        <f t="shared" si="10"/>
        <v>1060.5999999999999</v>
      </c>
      <c r="L160" s="12">
        <f t="shared" si="11"/>
        <v>1.8083182640144664</v>
      </c>
    </row>
    <row r="161" spans="1:12" ht="12.75" customHeight="1" x14ac:dyDescent="0.2">
      <c r="A161" s="9">
        <f>A160</f>
        <v>42284</v>
      </c>
      <c r="B161" s="117" t="s">
        <v>125</v>
      </c>
      <c r="C161" s="117"/>
      <c r="D161" s="117"/>
      <c r="E161" s="2">
        <v>3.05</v>
      </c>
      <c r="F161" s="2">
        <v>1</v>
      </c>
      <c r="G161">
        <v>3.6</v>
      </c>
      <c r="H161" s="3" t="str">
        <f t="shared" si="9"/>
        <v>yes</v>
      </c>
      <c r="I161" s="12">
        <f t="shared" si="8"/>
        <v>-20.5</v>
      </c>
      <c r="J161" s="12">
        <f t="shared" si="10"/>
        <v>1040.0999999999999</v>
      </c>
      <c r="L161" s="12">
        <f t="shared" si="11"/>
        <v>-10</v>
      </c>
    </row>
    <row r="162" spans="1:12" ht="12.75" customHeight="1" x14ac:dyDescent="0.2">
      <c r="A162" s="9">
        <v>42285</v>
      </c>
      <c r="B162" s="117" t="s">
        <v>126</v>
      </c>
      <c r="C162" s="117"/>
      <c r="D162" s="117"/>
      <c r="E162" s="2">
        <v>6.26</v>
      </c>
      <c r="F162" s="2">
        <v>6</v>
      </c>
      <c r="G162">
        <v>3.6</v>
      </c>
      <c r="H162" s="3" t="str">
        <f t="shared" si="9"/>
        <v>yes</v>
      </c>
      <c r="I162" s="12">
        <f t="shared" si="8"/>
        <v>9.5</v>
      </c>
      <c r="J162" s="12">
        <f t="shared" si="10"/>
        <v>1049.5999999999999</v>
      </c>
      <c r="L162" s="12">
        <f t="shared" si="11"/>
        <v>1.9011406844106464</v>
      </c>
    </row>
    <row r="163" spans="1:12" ht="12.75" customHeight="1" x14ac:dyDescent="0.2">
      <c r="A163" s="9">
        <v>42286</v>
      </c>
      <c r="B163" s="117" t="s">
        <v>127</v>
      </c>
      <c r="C163" s="117"/>
      <c r="D163" s="117"/>
      <c r="E163" s="2">
        <v>4.12</v>
      </c>
      <c r="F163" s="2">
        <v>1</v>
      </c>
      <c r="G163">
        <v>3.6</v>
      </c>
      <c r="H163" s="3" t="str">
        <f t="shared" si="9"/>
        <v>yes</v>
      </c>
      <c r="I163" s="12">
        <f t="shared" si="8"/>
        <v>-31.200000000000003</v>
      </c>
      <c r="J163" s="12">
        <f t="shared" si="10"/>
        <v>1018.3999999999999</v>
      </c>
      <c r="L163" s="12">
        <f t="shared" si="11"/>
        <v>-10</v>
      </c>
    </row>
    <row r="164" spans="1:12" ht="12.75" customHeight="1" x14ac:dyDescent="0.2">
      <c r="A164" s="9">
        <f>A163</f>
        <v>42286</v>
      </c>
      <c r="B164" s="117" t="s">
        <v>128</v>
      </c>
      <c r="C164" s="117"/>
      <c r="D164" s="117"/>
      <c r="E164" s="2">
        <v>3.81</v>
      </c>
      <c r="F164" s="2">
        <v>5</v>
      </c>
      <c r="G164">
        <v>3.6</v>
      </c>
      <c r="H164" s="3" t="str">
        <f t="shared" si="9"/>
        <v>yes</v>
      </c>
      <c r="I164" s="12">
        <f t="shared" si="8"/>
        <v>9.5</v>
      </c>
      <c r="J164" s="12">
        <f t="shared" si="10"/>
        <v>1027.8999999999999</v>
      </c>
      <c r="L164" s="12">
        <f t="shared" si="11"/>
        <v>3.5587188612099645</v>
      </c>
    </row>
    <row r="165" spans="1:12" ht="12.75" customHeight="1" x14ac:dyDescent="0.2">
      <c r="A165" s="9">
        <f>A164</f>
        <v>42286</v>
      </c>
      <c r="B165" s="117" t="s">
        <v>129</v>
      </c>
      <c r="C165" s="117"/>
      <c r="D165" s="117"/>
      <c r="E165" s="2">
        <v>5.15</v>
      </c>
      <c r="F165" s="2">
        <v>2</v>
      </c>
      <c r="G165">
        <v>3.6</v>
      </c>
      <c r="H165" s="3" t="str">
        <f t="shared" si="9"/>
        <v>yes</v>
      </c>
      <c r="I165" s="12">
        <f t="shared" si="8"/>
        <v>9.5</v>
      </c>
      <c r="J165" s="12">
        <f t="shared" si="10"/>
        <v>1037.3999999999999</v>
      </c>
      <c r="L165" s="12">
        <f t="shared" si="11"/>
        <v>2.4096385542168672</v>
      </c>
    </row>
    <row r="166" spans="1:12" ht="12.75" customHeight="1" x14ac:dyDescent="0.2">
      <c r="A166" s="9">
        <v>42290</v>
      </c>
      <c r="B166" s="117" t="s">
        <v>130</v>
      </c>
      <c r="C166" s="117"/>
      <c r="D166" s="117"/>
      <c r="E166" s="2">
        <v>3.7</v>
      </c>
      <c r="F166" s="2">
        <v>10</v>
      </c>
      <c r="G166">
        <v>3.6</v>
      </c>
      <c r="H166" s="3" t="str">
        <f t="shared" si="9"/>
        <v>yes</v>
      </c>
      <c r="I166" s="12">
        <f t="shared" si="8"/>
        <v>9.5</v>
      </c>
      <c r="J166" s="12">
        <f t="shared" si="10"/>
        <v>1046.8999999999999</v>
      </c>
      <c r="L166" s="12">
        <f t="shared" si="11"/>
        <v>3.7037037037037033</v>
      </c>
    </row>
    <row r="167" spans="1:12" ht="12.75" customHeight="1" x14ac:dyDescent="0.2">
      <c r="A167" s="9">
        <v>42292</v>
      </c>
      <c r="B167" s="117" t="s">
        <v>131</v>
      </c>
      <c r="C167" s="117"/>
      <c r="D167" s="117"/>
      <c r="E167" s="2">
        <v>1.85</v>
      </c>
      <c r="F167" s="2">
        <v>2</v>
      </c>
      <c r="G167">
        <v>3.6</v>
      </c>
      <c r="H167" s="3" t="str">
        <f t="shared" si="9"/>
        <v>yes</v>
      </c>
      <c r="I167" s="12">
        <f t="shared" si="8"/>
        <v>9.5</v>
      </c>
      <c r="J167" s="12">
        <f t="shared" si="10"/>
        <v>1056.3999999999999</v>
      </c>
      <c r="L167" s="12">
        <f t="shared" si="11"/>
        <v>11.76470588235294</v>
      </c>
    </row>
    <row r="168" spans="1:12" ht="12.75" customHeight="1" x14ac:dyDescent="0.2">
      <c r="A168" s="9">
        <f>A167</f>
        <v>42292</v>
      </c>
      <c r="B168" s="117" t="s">
        <v>132</v>
      </c>
      <c r="C168" s="117"/>
      <c r="D168" s="117"/>
      <c r="E168" s="2">
        <v>2.99</v>
      </c>
      <c r="F168" s="2">
        <v>4</v>
      </c>
      <c r="G168">
        <v>3.6</v>
      </c>
      <c r="H168" s="3" t="str">
        <f t="shared" si="9"/>
        <v>yes</v>
      </c>
      <c r="I168" s="12">
        <f t="shared" si="8"/>
        <v>9.5</v>
      </c>
      <c r="J168" s="12">
        <f t="shared" si="10"/>
        <v>1065.8999999999999</v>
      </c>
      <c r="L168" s="12">
        <f t="shared" si="11"/>
        <v>5.0251256281407031</v>
      </c>
    </row>
    <row r="169" spans="1:12" ht="12.75" customHeight="1" x14ac:dyDescent="0.2">
      <c r="A169" s="9">
        <v>42293</v>
      </c>
      <c r="B169" s="117" t="s">
        <v>133</v>
      </c>
      <c r="C169" s="117"/>
      <c r="D169" s="117"/>
      <c r="E169" s="2">
        <v>3.35</v>
      </c>
      <c r="F169" s="2">
        <v>1</v>
      </c>
      <c r="G169">
        <v>3.6</v>
      </c>
      <c r="H169" s="3" t="str">
        <f t="shared" si="9"/>
        <v>yes</v>
      </c>
      <c r="I169" s="12">
        <f t="shared" si="8"/>
        <v>-23.5</v>
      </c>
      <c r="J169" s="12">
        <f t="shared" si="10"/>
        <v>1042.3999999999999</v>
      </c>
      <c r="L169" s="12">
        <f t="shared" si="11"/>
        <v>-10</v>
      </c>
    </row>
    <row r="170" spans="1:12" s="10" customFormat="1" ht="12.75" customHeight="1" x14ac:dyDescent="0.2">
      <c r="A170" s="13">
        <v>42294</v>
      </c>
      <c r="B170" s="118" t="s">
        <v>134</v>
      </c>
      <c r="C170" s="118"/>
      <c r="D170" s="118"/>
      <c r="E170" s="14">
        <v>2.88</v>
      </c>
      <c r="F170" s="2">
        <v>1</v>
      </c>
      <c r="G170">
        <v>3.6</v>
      </c>
      <c r="H170" s="3" t="str">
        <f t="shared" si="9"/>
        <v>yes</v>
      </c>
      <c r="I170" s="12">
        <f t="shared" si="8"/>
        <v>-18.799999999999997</v>
      </c>
      <c r="J170" s="12">
        <f t="shared" si="10"/>
        <v>1023.5999999999999</v>
      </c>
      <c r="K170" s="10" t="s">
        <v>135</v>
      </c>
      <c r="L170" s="12">
        <f t="shared" si="11"/>
        <v>-10</v>
      </c>
    </row>
    <row r="171" spans="1:12" ht="12.75" customHeight="1" x14ac:dyDescent="0.2">
      <c r="A171" s="9">
        <v>42296</v>
      </c>
      <c r="B171" s="117" t="s">
        <v>136</v>
      </c>
      <c r="C171" s="117"/>
      <c r="D171" s="117"/>
      <c r="E171" s="2">
        <v>3.44</v>
      </c>
      <c r="F171" s="2" t="s">
        <v>137</v>
      </c>
      <c r="G171">
        <v>3.6</v>
      </c>
      <c r="H171" s="3" t="str">
        <f t="shared" si="9"/>
        <v>yes</v>
      </c>
      <c r="I171" s="12">
        <f t="shared" si="8"/>
        <v>9.5</v>
      </c>
      <c r="J171" s="12">
        <f t="shared" si="10"/>
        <v>1033.0999999999999</v>
      </c>
      <c r="L171" s="12">
        <f t="shared" si="11"/>
        <v>4.0983606557377046</v>
      </c>
    </row>
    <row r="172" spans="1:12" ht="12.75" customHeight="1" x14ac:dyDescent="0.2">
      <c r="A172" s="9">
        <v>42298</v>
      </c>
      <c r="B172" s="117" t="s">
        <v>138</v>
      </c>
      <c r="C172" s="117"/>
      <c r="D172" s="117"/>
      <c r="E172" s="2">
        <v>4.6100000000000003</v>
      </c>
      <c r="F172" s="2">
        <v>1</v>
      </c>
      <c r="G172">
        <v>3.6</v>
      </c>
      <c r="H172" s="3" t="str">
        <f t="shared" si="9"/>
        <v>yes</v>
      </c>
      <c r="I172" s="12">
        <f t="shared" si="8"/>
        <v>-36.1</v>
      </c>
      <c r="J172" s="12">
        <f t="shared" si="10"/>
        <v>996.99999999999989</v>
      </c>
      <c r="L172" s="12">
        <f t="shared" si="11"/>
        <v>-10</v>
      </c>
    </row>
    <row r="173" spans="1:12" ht="12.75" customHeight="1" x14ac:dyDescent="0.2">
      <c r="A173" s="9">
        <f>A172</f>
        <v>42298</v>
      </c>
      <c r="B173" s="117" t="s">
        <v>139</v>
      </c>
      <c r="C173" s="117"/>
      <c r="D173" s="117"/>
      <c r="E173" s="2">
        <v>2.5300000000000002</v>
      </c>
      <c r="F173" s="2">
        <v>4</v>
      </c>
      <c r="G173">
        <v>3.6</v>
      </c>
      <c r="H173" s="3" t="str">
        <f t="shared" si="9"/>
        <v>yes</v>
      </c>
      <c r="I173" s="12">
        <f t="shared" si="8"/>
        <v>9.5</v>
      </c>
      <c r="J173" s="12">
        <f t="shared" si="10"/>
        <v>1006.4999999999999</v>
      </c>
      <c r="L173" s="12">
        <f t="shared" si="11"/>
        <v>6.5359477124182996</v>
      </c>
    </row>
    <row r="174" spans="1:12" ht="12.75" customHeight="1" x14ac:dyDescent="0.2">
      <c r="A174" s="9">
        <v>42299</v>
      </c>
      <c r="B174" s="117" t="s">
        <v>140</v>
      </c>
      <c r="C174" s="117"/>
      <c r="D174" s="117"/>
      <c r="E174" s="2">
        <v>2.2000000000000002</v>
      </c>
      <c r="F174" s="2">
        <v>2</v>
      </c>
      <c r="G174">
        <v>3.6</v>
      </c>
      <c r="H174" s="3" t="str">
        <f t="shared" si="9"/>
        <v>yes</v>
      </c>
      <c r="I174" s="12">
        <f t="shared" si="8"/>
        <v>9.5</v>
      </c>
      <c r="J174" s="12">
        <f t="shared" si="10"/>
        <v>1015.9999999999999</v>
      </c>
      <c r="L174" s="12">
        <f t="shared" si="11"/>
        <v>8.3333333333333321</v>
      </c>
    </row>
    <row r="175" spans="1:12" ht="12.75" customHeight="1" x14ac:dyDescent="0.2">
      <c r="A175" s="9">
        <f>A174</f>
        <v>42299</v>
      </c>
      <c r="B175" s="117" t="s">
        <v>141</v>
      </c>
      <c r="C175" s="117"/>
      <c r="D175" s="117"/>
      <c r="E175" s="2">
        <v>3.1</v>
      </c>
      <c r="F175" s="2">
        <v>1</v>
      </c>
      <c r="G175">
        <v>3.6</v>
      </c>
      <c r="H175" s="3" t="str">
        <f t="shared" si="9"/>
        <v>yes</v>
      </c>
      <c r="I175" s="12">
        <f t="shared" si="8"/>
        <v>-21</v>
      </c>
      <c r="J175" s="12">
        <f t="shared" si="10"/>
        <v>994.99999999999989</v>
      </c>
      <c r="L175" s="12">
        <f t="shared" si="11"/>
        <v>-10</v>
      </c>
    </row>
    <row r="176" spans="1:12" ht="12.75" customHeight="1" x14ac:dyDescent="0.2">
      <c r="A176" s="9">
        <v>42300</v>
      </c>
      <c r="B176" s="117" t="s">
        <v>142</v>
      </c>
      <c r="C176" s="117"/>
      <c r="D176" s="117"/>
      <c r="E176" s="2">
        <v>5.12</v>
      </c>
      <c r="F176" s="2">
        <v>2</v>
      </c>
      <c r="G176">
        <v>3.6</v>
      </c>
      <c r="H176" s="3" t="str">
        <f t="shared" si="9"/>
        <v>yes</v>
      </c>
      <c r="I176" s="12">
        <f t="shared" si="8"/>
        <v>9.5</v>
      </c>
      <c r="J176" s="12">
        <f t="shared" si="10"/>
        <v>1004.4999999999999</v>
      </c>
      <c r="L176" s="12">
        <f t="shared" si="11"/>
        <v>2.4271844660194173</v>
      </c>
    </row>
    <row r="177" spans="1:12" ht="12.75" customHeight="1" x14ac:dyDescent="0.2">
      <c r="A177" s="9">
        <f>A176</f>
        <v>42300</v>
      </c>
      <c r="B177" s="117" t="s">
        <v>143</v>
      </c>
      <c r="C177" s="117"/>
      <c r="D177" s="117"/>
      <c r="E177" s="2">
        <v>4.07</v>
      </c>
      <c r="F177" s="2">
        <v>6</v>
      </c>
      <c r="G177">
        <v>3.6</v>
      </c>
      <c r="H177" s="3" t="str">
        <f t="shared" si="9"/>
        <v>yes</v>
      </c>
      <c r="I177" s="12">
        <f t="shared" si="8"/>
        <v>9.5</v>
      </c>
      <c r="J177" s="12">
        <f t="shared" si="10"/>
        <v>1013.9999999999999</v>
      </c>
      <c r="L177" s="12">
        <f t="shared" si="11"/>
        <v>3.2573289902280127</v>
      </c>
    </row>
    <row r="178" spans="1:12" ht="12.75" customHeight="1" x14ac:dyDescent="0.2">
      <c r="A178" s="9">
        <v>42301</v>
      </c>
      <c r="B178" s="117" t="s">
        <v>144</v>
      </c>
      <c r="C178" s="117"/>
      <c r="D178" s="117"/>
      <c r="E178" s="2">
        <v>3.88</v>
      </c>
      <c r="F178" s="2">
        <v>3</v>
      </c>
      <c r="G178">
        <v>3.6</v>
      </c>
      <c r="H178" s="3" t="str">
        <f t="shared" si="9"/>
        <v>yes</v>
      </c>
      <c r="I178" s="12">
        <f t="shared" si="8"/>
        <v>9.5</v>
      </c>
      <c r="J178" s="12">
        <f t="shared" si="10"/>
        <v>1023.4999999999999</v>
      </c>
      <c r="L178" s="12">
        <f t="shared" si="11"/>
        <v>3.4722222222222223</v>
      </c>
    </row>
    <row r="179" spans="1:12" ht="12.75" customHeight="1" x14ac:dyDescent="0.2">
      <c r="A179" s="9">
        <f>A178</f>
        <v>42301</v>
      </c>
      <c r="B179" s="117" t="s">
        <v>145</v>
      </c>
      <c r="C179" s="117"/>
      <c r="D179" s="117"/>
      <c r="E179" s="2">
        <v>2.5</v>
      </c>
      <c r="F179" s="2" t="s">
        <v>146</v>
      </c>
      <c r="G179">
        <v>3.6</v>
      </c>
      <c r="H179" s="3" t="str">
        <f t="shared" si="9"/>
        <v>yes</v>
      </c>
      <c r="I179" s="12">
        <f t="shared" si="8"/>
        <v>9.5</v>
      </c>
      <c r="J179" s="12">
        <f t="shared" si="10"/>
        <v>1033</v>
      </c>
      <c r="L179" s="12">
        <f t="shared" si="11"/>
        <v>6.666666666666667</v>
      </c>
    </row>
    <row r="180" spans="1:12" ht="12.75" customHeight="1" x14ac:dyDescent="0.2">
      <c r="A180" s="9">
        <v>42303</v>
      </c>
      <c r="B180" s="117" t="s">
        <v>147</v>
      </c>
      <c r="C180" s="117"/>
      <c r="D180" s="117"/>
      <c r="E180" s="2">
        <v>4.8</v>
      </c>
      <c r="F180" s="2">
        <v>7</v>
      </c>
      <c r="G180">
        <v>3.6</v>
      </c>
      <c r="H180" s="3" t="str">
        <f t="shared" si="9"/>
        <v>yes</v>
      </c>
      <c r="I180" s="12">
        <f t="shared" si="8"/>
        <v>9.5</v>
      </c>
      <c r="J180" s="12">
        <f t="shared" si="10"/>
        <v>1042.5</v>
      </c>
      <c r="L180" s="12">
        <f t="shared" si="11"/>
        <v>2.6315789473684212</v>
      </c>
    </row>
    <row r="181" spans="1:12" ht="12.75" customHeight="1" x14ac:dyDescent="0.2">
      <c r="A181" s="9">
        <f>A180</f>
        <v>42303</v>
      </c>
      <c r="B181" s="117" t="s">
        <v>148</v>
      </c>
      <c r="C181" s="117"/>
      <c r="D181" s="117"/>
      <c r="E181" s="2">
        <v>5.3</v>
      </c>
      <c r="F181" s="2">
        <v>4</v>
      </c>
      <c r="G181">
        <v>3.6</v>
      </c>
      <c r="H181" s="3" t="str">
        <f t="shared" si="9"/>
        <v>yes</v>
      </c>
      <c r="I181" s="12">
        <f t="shared" si="8"/>
        <v>9.5</v>
      </c>
      <c r="J181" s="12">
        <f t="shared" si="10"/>
        <v>1052</v>
      </c>
      <c r="L181" s="12">
        <f t="shared" si="11"/>
        <v>2.3255813953488373</v>
      </c>
    </row>
    <row r="182" spans="1:12" ht="12.75" customHeight="1" x14ac:dyDescent="0.2">
      <c r="A182" s="9">
        <v>42304</v>
      </c>
      <c r="B182" s="117" t="s">
        <v>149</v>
      </c>
      <c r="C182" s="117"/>
      <c r="D182" s="117"/>
      <c r="E182" s="2">
        <v>3.22</v>
      </c>
      <c r="F182" s="2">
        <v>2</v>
      </c>
      <c r="G182">
        <v>3.6</v>
      </c>
      <c r="H182" s="3" t="str">
        <f t="shared" si="9"/>
        <v>yes</v>
      </c>
      <c r="I182" s="12">
        <f t="shared" si="8"/>
        <v>9.5</v>
      </c>
      <c r="J182" s="12">
        <f t="shared" si="10"/>
        <v>1061.5</v>
      </c>
      <c r="L182" s="12">
        <f t="shared" si="11"/>
        <v>4.5045045045045038</v>
      </c>
    </row>
    <row r="183" spans="1:12" ht="12.75" customHeight="1" x14ac:dyDescent="0.2">
      <c r="A183" s="9">
        <f>A182</f>
        <v>42304</v>
      </c>
      <c r="B183" s="117" t="s">
        <v>150</v>
      </c>
      <c r="C183" s="117"/>
      <c r="D183" s="117"/>
      <c r="E183" s="2">
        <v>4.6500000000000004</v>
      </c>
      <c r="F183" s="2">
        <v>4</v>
      </c>
      <c r="G183">
        <v>3.6</v>
      </c>
      <c r="H183" s="3" t="str">
        <f t="shared" si="9"/>
        <v>yes</v>
      </c>
      <c r="I183" s="12">
        <f t="shared" si="8"/>
        <v>9.5</v>
      </c>
      <c r="J183" s="12">
        <f t="shared" si="10"/>
        <v>1071</v>
      </c>
      <c r="L183" s="12">
        <f t="shared" si="11"/>
        <v>2.7397260273972601</v>
      </c>
    </row>
    <row r="184" spans="1:12" ht="12.75" customHeight="1" x14ac:dyDescent="0.2">
      <c r="A184" s="9">
        <v>42306</v>
      </c>
      <c r="B184" s="117" t="s">
        <v>151</v>
      </c>
      <c r="C184" s="117"/>
      <c r="D184" s="117"/>
      <c r="E184" s="2">
        <v>5.9</v>
      </c>
      <c r="F184" s="2">
        <v>1</v>
      </c>
      <c r="G184">
        <v>3.6</v>
      </c>
      <c r="H184" s="3" t="str">
        <f t="shared" si="9"/>
        <v>yes</v>
      </c>
      <c r="I184" s="12">
        <f t="shared" si="8"/>
        <v>-49</v>
      </c>
      <c r="J184" s="12">
        <f t="shared" si="10"/>
        <v>1022</v>
      </c>
      <c r="L184" s="12">
        <f t="shared" si="11"/>
        <v>-10</v>
      </c>
    </row>
    <row r="185" spans="1:12" ht="12.75" customHeight="1" x14ac:dyDescent="0.2">
      <c r="A185" s="9">
        <v>42309</v>
      </c>
      <c r="B185" s="117" t="s">
        <v>152</v>
      </c>
      <c r="C185" s="117"/>
      <c r="D185" s="117"/>
      <c r="E185" s="2">
        <v>3.66</v>
      </c>
      <c r="F185" s="2">
        <v>1</v>
      </c>
      <c r="G185">
        <v>3.6</v>
      </c>
      <c r="H185" s="3" t="str">
        <f t="shared" si="9"/>
        <v>yes</v>
      </c>
      <c r="I185" s="12">
        <f t="shared" si="8"/>
        <v>-26.6</v>
      </c>
      <c r="J185" s="12">
        <f t="shared" si="10"/>
        <v>995.4</v>
      </c>
      <c r="L185" s="12">
        <f t="shared" si="11"/>
        <v>-10</v>
      </c>
    </row>
    <row r="186" spans="1:12" ht="12.75" customHeight="1" x14ac:dyDescent="0.2">
      <c r="A186" s="9">
        <v>42310</v>
      </c>
      <c r="B186" s="117" t="s">
        <v>153</v>
      </c>
      <c r="C186" s="117"/>
      <c r="D186" s="117"/>
      <c r="E186" s="2">
        <v>2.64</v>
      </c>
      <c r="F186" s="2">
        <v>1</v>
      </c>
      <c r="G186">
        <v>3.6</v>
      </c>
      <c r="H186" s="3" t="str">
        <f t="shared" si="9"/>
        <v>yes</v>
      </c>
      <c r="I186" s="12">
        <f t="shared" si="8"/>
        <v>-16.400000000000002</v>
      </c>
      <c r="J186" s="12">
        <f t="shared" si="10"/>
        <v>979</v>
      </c>
      <c r="L186" s="12">
        <f t="shared" si="11"/>
        <v>-10</v>
      </c>
    </row>
    <row r="187" spans="1:12" ht="12.75" customHeight="1" x14ac:dyDescent="0.2">
      <c r="A187" s="9">
        <v>42311</v>
      </c>
      <c r="B187" s="117" t="s">
        <v>154</v>
      </c>
      <c r="C187" s="117"/>
      <c r="D187" s="117"/>
      <c r="E187" s="2">
        <v>3.45</v>
      </c>
      <c r="F187" s="2">
        <v>2</v>
      </c>
      <c r="G187">
        <v>3.6</v>
      </c>
      <c r="H187" s="3" t="str">
        <f t="shared" si="9"/>
        <v>yes</v>
      </c>
      <c r="I187" s="12">
        <f t="shared" si="8"/>
        <v>9.5</v>
      </c>
      <c r="J187" s="12">
        <f t="shared" si="10"/>
        <v>988.5</v>
      </c>
      <c r="L187" s="12">
        <f t="shared" si="11"/>
        <v>4.0816326530612246</v>
      </c>
    </row>
    <row r="188" spans="1:12" ht="12.75" customHeight="1" x14ac:dyDescent="0.2">
      <c r="A188" s="9">
        <v>42313</v>
      </c>
      <c r="B188" s="117" t="s">
        <v>155</v>
      </c>
      <c r="C188" s="117"/>
      <c r="D188" s="117"/>
      <c r="E188" s="2">
        <v>3.14</v>
      </c>
      <c r="F188" s="2">
        <v>4</v>
      </c>
      <c r="G188">
        <v>3.6</v>
      </c>
      <c r="H188" s="3" t="str">
        <f t="shared" si="9"/>
        <v>yes</v>
      </c>
      <c r="I188" s="12">
        <f t="shared" si="8"/>
        <v>9.5</v>
      </c>
      <c r="J188" s="12">
        <f t="shared" si="10"/>
        <v>998</v>
      </c>
      <c r="L188" s="12">
        <f t="shared" si="11"/>
        <v>4.6728971962616823</v>
      </c>
    </row>
    <row r="189" spans="1:12" ht="12.75" customHeight="1" x14ac:dyDescent="0.2">
      <c r="A189" s="9">
        <v>42314</v>
      </c>
      <c r="B189" s="117" t="s">
        <v>156</v>
      </c>
      <c r="C189" s="117"/>
      <c r="D189" s="117"/>
      <c r="E189" s="2">
        <v>3.11</v>
      </c>
      <c r="F189" s="2">
        <v>3</v>
      </c>
      <c r="G189">
        <v>3.6</v>
      </c>
      <c r="H189" s="3" t="str">
        <f t="shared" si="9"/>
        <v>yes</v>
      </c>
      <c r="I189" s="12">
        <f t="shared" si="8"/>
        <v>9.5</v>
      </c>
      <c r="J189" s="12">
        <f t="shared" si="10"/>
        <v>1007.5</v>
      </c>
      <c r="L189" s="12">
        <f t="shared" si="11"/>
        <v>4.7393364928909953</v>
      </c>
    </row>
    <row r="190" spans="1:12" ht="12.75" customHeight="1" x14ac:dyDescent="0.2">
      <c r="A190" s="9">
        <v>42315</v>
      </c>
      <c r="B190" s="117" t="s">
        <v>157</v>
      </c>
      <c r="C190" s="117"/>
      <c r="D190" s="117"/>
      <c r="E190" s="2">
        <v>3.05</v>
      </c>
      <c r="F190" s="2" t="s">
        <v>158</v>
      </c>
      <c r="G190">
        <v>3.6</v>
      </c>
      <c r="H190" s="3" t="str">
        <f t="shared" si="9"/>
        <v>yes</v>
      </c>
      <c r="I190" s="12">
        <f t="shared" si="8"/>
        <v>9.5</v>
      </c>
      <c r="J190" s="12">
        <f t="shared" si="10"/>
        <v>1017</v>
      </c>
      <c r="L190" s="12">
        <f t="shared" si="11"/>
        <v>4.8780487804878057</v>
      </c>
    </row>
    <row r="191" spans="1:12" ht="12.75" customHeight="1" x14ac:dyDescent="0.2">
      <c r="A191" s="9">
        <v>42316</v>
      </c>
      <c r="B191" s="117" t="s">
        <v>159</v>
      </c>
      <c r="C191" s="117"/>
      <c r="D191" s="117"/>
      <c r="F191" s="2" t="s">
        <v>78</v>
      </c>
      <c r="G191">
        <v>3.6</v>
      </c>
      <c r="H191" s="3" t="str">
        <f t="shared" si="9"/>
        <v>no</v>
      </c>
      <c r="I191" s="12">
        <f t="shared" si="8"/>
        <v>0</v>
      </c>
      <c r="J191" s="12">
        <f t="shared" si="10"/>
        <v>1017</v>
      </c>
      <c r="L191" s="12">
        <f t="shared" si="11"/>
        <v>0</v>
      </c>
    </row>
    <row r="192" spans="1:12" ht="12.75" customHeight="1" x14ac:dyDescent="0.2">
      <c r="A192" s="9">
        <v>42317</v>
      </c>
      <c r="B192" s="117" t="s">
        <v>160</v>
      </c>
      <c r="C192" s="117"/>
      <c r="D192" s="117"/>
      <c r="E192" s="2">
        <v>2.08</v>
      </c>
      <c r="F192" s="2">
        <v>1</v>
      </c>
      <c r="G192">
        <v>3.6</v>
      </c>
      <c r="H192" s="3" t="str">
        <f t="shared" si="9"/>
        <v>yes</v>
      </c>
      <c r="I192" s="12">
        <f t="shared" si="8"/>
        <v>-10.8</v>
      </c>
      <c r="J192" s="12">
        <f t="shared" si="10"/>
        <v>1006.2</v>
      </c>
      <c r="L192" s="12">
        <f t="shared" si="11"/>
        <v>-10</v>
      </c>
    </row>
    <row r="193" spans="1:12" ht="12.75" customHeight="1" x14ac:dyDescent="0.2">
      <c r="A193" s="9">
        <f>A192</f>
        <v>42317</v>
      </c>
      <c r="B193" s="117" t="s">
        <v>161</v>
      </c>
      <c r="C193" s="117"/>
      <c r="D193" s="117"/>
      <c r="E193" s="2">
        <v>6</v>
      </c>
      <c r="F193" s="2">
        <v>4</v>
      </c>
      <c r="G193">
        <v>3.6</v>
      </c>
      <c r="H193" s="3" t="str">
        <f t="shared" si="9"/>
        <v>yes</v>
      </c>
      <c r="I193" s="12">
        <f t="shared" si="8"/>
        <v>9.5</v>
      </c>
      <c r="J193" s="12">
        <f t="shared" si="10"/>
        <v>1015.7</v>
      </c>
      <c r="L193" s="12">
        <f t="shared" si="11"/>
        <v>2</v>
      </c>
    </row>
    <row r="194" spans="1:12" ht="12.75" customHeight="1" x14ac:dyDescent="0.2">
      <c r="A194" s="9">
        <f>A193</f>
        <v>42317</v>
      </c>
      <c r="B194" s="117" t="s">
        <v>162</v>
      </c>
      <c r="C194" s="117"/>
      <c r="D194" s="117"/>
      <c r="E194" s="2">
        <v>4.0599999999999996</v>
      </c>
      <c r="F194" s="2">
        <v>4</v>
      </c>
      <c r="G194">
        <v>3.6</v>
      </c>
      <c r="H194" s="3" t="str">
        <f t="shared" si="9"/>
        <v>yes</v>
      </c>
      <c r="I194" s="12">
        <f t="shared" si="8"/>
        <v>9.5</v>
      </c>
      <c r="J194" s="12">
        <f t="shared" si="10"/>
        <v>1025.2</v>
      </c>
      <c r="L194" s="12">
        <f t="shared" si="11"/>
        <v>3.2679738562091507</v>
      </c>
    </row>
    <row r="195" spans="1:12" ht="12.75" customHeight="1" x14ac:dyDescent="0.2">
      <c r="A195" s="9">
        <v>42318</v>
      </c>
      <c r="B195" s="117" t="s">
        <v>163</v>
      </c>
      <c r="C195" s="117"/>
      <c r="D195" s="117"/>
      <c r="E195" s="2">
        <v>2.46</v>
      </c>
      <c r="F195" s="2">
        <v>2</v>
      </c>
      <c r="G195">
        <v>3.6</v>
      </c>
      <c r="H195" s="3" t="str">
        <f t="shared" si="9"/>
        <v>yes</v>
      </c>
      <c r="I195" s="12">
        <f t="shared" si="8"/>
        <v>9.5</v>
      </c>
      <c r="J195" s="12">
        <f t="shared" si="10"/>
        <v>1034.7</v>
      </c>
      <c r="L195" s="12">
        <f t="shared" si="11"/>
        <v>6.8493150684931505</v>
      </c>
    </row>
    <row r="196" spans="1:12" ht="12.75" customHeight="1" x14ac:dyDescent="0.2">
      <c r="A196" s="9">
        <v>42319</v>
      </c>
      <c r="B196" s="117" t="s">
        <v>164</v>
      </c>
      <c r="C196" s="117"/>
      <c r="D196" s="117"/>
      <c r="E196" s="2">
        <v>4.1900000000000004</v>
      </c>
      <c r="F196" s="2">
        <v>4</v>
      </c>
      <c r="G196">
        <v>3.6</v>
      </c>
      <c r="H196" s="3" t="str">
        <f t="shared" si="9"/>
        <v>yes</v>
      </c>
      <c r="I196" s="12">
        <f t="shared" si="8"/>
        <v>9.5</v>
      </c>
      <c r="J196" s="12">
        <f t="shared" si="10"/>
        <v>1044.2</v>
      </c>
      <c r="L196" s="12">
        <f t="shared" si="11"/>
        <v>3.1347962382445136</v>
      </c>
    </row>
    <row r="197" spans="1:12" ht="12.75" customHeight="1" x14ac:dyDescent="0.2">
      <c r="A197" s="9">
        <f>A196</f>
        <v>42319</v>
      </c>
      <c r="B197" s="117" t="s">
        <v>165</v>
      </c>
      <c r="C197" s="117"/>
      <c r="D197" s="117"/>
      <c r="E197" s="2">
        <v>4.1399999999999997</v>
      </c>
      <c r="F197" s="2">
        <v>1</v>
      </c>
      <c r="G197">
        <v>3.6</v>
      </c>
      <c r="H197" s="3" t="str">
        <f t="shared" si="9"/>
        <v>yes</v>
      </c>
      <c r="I197" s="12">
        <f t="shared" ref="I197:I213" si="12">IF(H197="no",0,IF(F197=1,-((E197-1)*$B$2),$B$2*0.95))</f>
        <v>-31.4</v>
      </c>
      <c r="J197" s="12">
        <f t="shared" si="10"/>
        <v>1012.8000000000001</v>
      </c>
      <c r="L197" s="12">
        <f t="shared" si="11"/>
        <v>-10</v>
      </c>
    </row>
    <row r="198" spans="1:12" ht="12.75" customHeight="1" x14ac:dyDescent="0.2">
      <c r="A198" s="9">
        <v>42321</v>
      </c>
      <c r="B198" s="117" t="s">
        <v>166</v>
      </c>
      <c r="C198" s="117"/>
      <c r="D198" s="117"/>
      <c r="E198" s="2">
        <v>3.91</v>
      </c>
      <c r="F198" s="2">
        <v>2</v>
      </c>
      <c r="G198">
        <v>3.6</v>
      </c>
      <c r="H198" s="3" t="str">
        <f t="shared" ref="H198:H213" si="13">IF(F198="NR","no","yes")</f>
        <v>yes</v>
      </c>
      <c r="I198" s="12">
        <f t="shared" si="12"/>
        <v>9.5</v>
      </c>
      <c r="J198" s="12">
        <f t="shared" ref="J198:J213" si="14">J197+I198</f>
        <v>1022.3000000000001</v>
      </c>
      <c r="L198" s="12">
        <f t="shared" si="11"/>
        <v>3.4364261168384878</v>
      </c>
    </row>
    <row r="199" spans="1:12" ht="12.75" customHeight="1" x14ac:dyDescent="0.2">
      <c r="A199" s="9">
        <v>42323</v>
      </c>
      <c r="B199" s="117" t="s">
        <v>167</v>
      </c>
      <c r="C199" s="117"/>
      <c r="D199" s="117"/>
      <c r="E199" s="2">
        <v>3.41</v>
      </c>
      <c r="F199" s="2">
        <v>1</v>
      </c>
      <c r="G199">
        <v>3.6</v>
      </c>
      <c r="H199" s="3" t="str">
        <f t="shared" si="13"/>
        <v>yes</v>
      </c>
      <c r="I199" s="12">
        <f t="shared" si="12"/>
        <v>-24.1</v>
      </c>
      <c r="J199" s="12">
        <f t="shared" si="14"/>
        <v>998.2</v>
      </c>
      <c r="L199" s="12">
        <f t="shared" ref="L199:L213" si="15">IF(I199&lt;0,-$B$2,IF(I199=0,0,$B$2/(E199-1)))</f>
        <v>-10</v>
      </c>
    </row>
    <row r="200" spans="1:12" ht="12.75" customHeight="1" x14ac:dyDescent="0.2">
      <c r="A200" s="9">
        <v>42325</v>
      </c>
      <c r="B200" s="117" t="s">
        <v>168</v>
      </c>
      <c r="C200" s="117"/>
      <c r="D200" s="117"/>
      <c r="E200" s="2">
        <v>3.4</v>
      </c>
      <c r="F200" s="2">
        <v>4</v>
      </c>
      <c r="G200">
        <v>3.6</v>
      </c>
      <c r="H200" s="3" t="str">
        <f t="shared" si="13"/>
        <v>yes</v>
      </c>
      <c r="I200" s="12">
        <f t="shared" si="12"/>
        <v>9.5</v>
      </c>
      <c r="J200" s="12">
        <f t="shared" si="14"/>
        <v>1007.7</v>
      </c>
      <c r="L200" s="12">
        <f t="shared" si="15"/>
        <v>4.166666666666667</v>
      </c>
    </row>
    <row r="201" spans="1:12" ht="12.75" customHeight="1" x14ac:dyDescent="0.2">
      <c r="A201" s="9">
        <v>42326</v>
      </c>
      <c r="B201" s="117" t="s">
        <v>169</v>
      </c>
      <c r="C201" s="117"/>
      <c r="D201" s="117"/>
      <c r="E201" s="2">
        <v>2.59</v>
      </c>
      <c r="F201" s="2">
        <v>10</v>
      </c>
      <c r="G201">
        <v>3.6</v>
      </c>
      <c r="H201" s="3" t="str">
        <f t="shared" si="13"/>
        <v>yes</v>
      </c>
      <c r="I201" s="12">
        <f t="shared" si="12"/>
        <v>9.5</v>
      </c>
      <c r="J201" s="12">
        <f t="shared" si="14"/>
        <v>1017.2</v>
      </c>
      <c r="L201" s="12">
        <f t="shared" si="15"/>
        <v>6.2893081761006293</v>
      </c>
    </row>
    <row r="202" spans="1:12" ht="12.75" customHeight="1" x14ac:dyDescent="0.2">
      <c r="A202" s="9">
        <f>A201</f>
        <v>42326</v>
      </c>
      <c r="B202" s="117" t="s">
        <v>170</v>
      </c>
      <c r="C202" s="117"/>
      <c r="D202" s="117"/>
      <c r="E202" s="2">
        <v>4.7</v>
      </c>
      <c r="F202" s="2" t="s">
        <v>158</v>
      </c>
      <c r="G202">
        <v>3.6</v>
      </c>
      <c r="H202" s="3" t="str">
        <f t="shared" si="13"/>
        <v>yes</v>
      </c>
      <c r="I202" s="12">
        <f t="shared" si="12"/>
        <v>9.5</v>
      </c>
      <c r="J202" s="12">
        <f t="shared" si="14"/>
        <v>1026.7</v>
      </c>
      <c r="L202" s="12">
        <f t="shared" si="15"/>
        <v>2.7027027027027026</v>
      </c>
    </row>
    <row r="203" spans="1:12" ht="12.75" customHeight="1" x14ac:dyDescent="0.2">
      <c r="A203" s="9">
        <v>42328</v>
      </c>
      <c r="B203" s="117" t="s">
        <v>171</v>
      </c>
      <c r="C203" s="117"/>
      <c r="D203" s="117"/>
      <c r="E203" s="2">
        <v>3.53</v>
      </c>
      <c r="F203" s="2">
        <v>2</v>
      </c>
      <c r="G203">
        <v>3.6</v>
      </c>
      <c r="H203" s="3" t="str">
        <f t="shared" si="13"/>
        <v>yes</v>
      </c>
      <c r="I203" s="12">
        <f t="shared" si="12"/>
        <v>9.5</v>
      </c>
      <c r="J203" s="12">
        <f t="shared" si="14"/>
        <v>1036.2</v>
      </c>
      <c r="L203" s="12">
        <f t="shared" si="15"/>
        <v>3.9525691699604746</v>
      </c>
    </row>
    <row r="204" spans="1:12" ht="12.75" customHeight="1" x14ac:dyDescent="0.2">
      <c r="A204" s="9">
        <v>42330</v>
      </c>
      <c r="B204" s="117" t="s">
        <v>172</v>
      </c>
      <c r="C204" s="117"/>
      <c r="D204" s="117"/>
      <c r="E204" s="2">
        <v>2.77</v>
      </c>
      <c r="F204" s="2" t="s">
        <v>158</v>
      </c>
      <c r="G204">
        <v>3.6</v>
      </c>
      <c r="H204" s="3" t="str">
        <f t="shared" si="13"/>
        <v>yes</v>
      </c>
      <c r="I204" s="12">
        <f t="shared" si="12"/>
        <v>9.5</v>
      </c>
      <c r="J204" s="12">
        <f t="shared" si="14"/>
        <v>1045.7</v>
      </c>
      <c r="L204" s="12">
        <f t="shared" si="15"/>
        <v>5.6497175141242941</v>
      </c>
    </row>
    <row r="205" spans="1:12" ht="12.75" customHeight="1" x14ac:dyDescent="0.2">
      <c r="A205" s="9">
        <v>42331</v>
      </c>
      <c r="B205" s="117" t="s">
        <v>173</v>
      </c>
      <c r="C205" s="117"/>
      <c r="D205" s="117"/>
      <c r="E205" s="2">
        <v>2.98</v>
      </c>
      <c r="F205" s="2">
        <v>1</v>
      </c>
      <c r="G205">
        <v>3.6</v>
      </c>
      <c r="H205" s="3" t="str">
        <f t="shared" si="13"/>
        <v>yes</v>
      </c>
      <c r="I205" s="12">
        <f t="shared" si="12"/>
        <v>-19.8</v>
      </c>
      <c r="J205" s="12">
        <f t="shared" si="14"/>
        <v>1025.9000000000001</v>
      </c>
      <c r="L205" s="12">
        <f t="shared" si="15"/>
        <v>-10</v>
      </c>
    </row>
    <row r="206" spans="1:12" ht="12.75" customHeight="1" x14ac:dyDescent="0.2">
      <c r="A206" s="9">
        <f>A205</f>
        <v>42331</v>
      </c>
      <c r="B206" s="117" t="s">
        <v>174</v>
      </c>
      <c r="C206" s="117"/>
      <c r="D206" s="117"/>
      <c r="E206" s="2">
        <v>3.9</v>
      </c>
      <c r="F206" s="2">
        <v>1</v>
      </c>
      <c r="G206">
        <v>3.6</v>
      </c>
      <c r="H206" s="3" t="str">
        <f t="shared" si="13"/>
        <v>yes</v>
      </c>
      <c r="I206" s="12">
        <f t="shared" si="12"/>
        <v>-29</v>
      </c>
      <c r="J206" s="12">
        <f t="shared" si="14"/>
        <v>996.90000000000009</v>
      </c>
      <c r="L206" s="12">
        <f t="shared" si="15"/>
        <v>-10</v>
      </c>
    </row>
    <row r="207" spans="1:12" ht="12.75" customHeight="1" x14ac:dyDescent="0.2">
      <c r="A207" s="9">
        <v>42334</v>
      </c>
      <c r="B207" s="117" t="s">
        <v>175</v>
      </c>
      <c r="C207" s="117"/>
      <c r="D207" s="117"/>
      <c r="E207" s="2">
        <v>5.2</v>
      </c>
      <c r="F207" s="2">
        <v>2</v>
      </c>
      <c r="G207">
        <v>3.6</v>
      </c>
      <c r="H207" s="3" t="str">
        <f t="shared" si="13"/>
        <v>yes</v>
      </c>
      <c r="I207" s="12">
        <f t="shared" si="12"/>
        <v>9.5</v>
      </c>
      <c r="J207" s="12">
        <f t="shared" si="14"/>
        <v>1006.4000000000001</v>
      </c>
      <c r="L207" s="12">
        <f t="shared" si="15"/>
        <v>2.3809523809523809</v>
      </c>
    </row>
    <row r="208" spans="1:12" ht="12.75" customHeight="1" x14ac:dyDescent="0.2">
      <c r="A208" s="9">
        <f>A207</f>
        <v>42334</v>
      </c>
      <c r="B208" s="117" t="s">
        <v>176</v>
      </c>
      <c r="C208" s="117"/>
      <c r="D208" s="117"/>
      <c r="E208" s="2">
        <v>4.43</v>
      </c>
      <c r="F208" s="2">
        <v>5</v>
      </c>
      <c r="G208">
        <v>3.6</v>
      </c>
      <c r="H208" s="3" t="str">
        <f t="shared" si="13"/>
        <v>yes</v>
      </c>
      <c r="I208" s="12">
        <f t="shared" si="12"/>
        <v>9.5</v>
      </c>
      <c r="J208" s="12">
        <f t="shared" si="14"/>
        <v>1015.9000000000001</v>
      </c>
      <c r="L208" s="12">
        <f t="shared" si="15"/>
        <v>2.915451895043732</v>
      </c>
    </row>
    <row r="209" spans="1:12" ht="12.75" customHeight="1" x14ac:dyDescent="0.2">
      <c r="A209" s="9">
        <v>42335</v>
      </c>
      <c r="B209" s="117" t="s">
        <v>177</v>
      </c>
      <c r="C209" s="117"/>
      <c r="D209" s="117"/>
      <c r="E209" s="2">
        <v>2.56</v>
      </c>
      <c r="F209" s="2">
        <v>4</v>
      </c>
      <c r="G209">
        <v>3.6</v>
      </c>
      <c r="H209" s="3" t="str">
        <f t="shared" si="13"/>
        <v>yes</v>
      </c>
      <c r="I209" s="12">
        <f t="shared" si="12"/>
        <v>9.5</v>
      </c>
      <c r="J209" s="12">
        <f t="shared" si="14"/>
        <v>1025.4000000000001</v>
      </c>
      <c r="L209" s="12">
        <f t="shared" si="15"/>
        <v>6.4102564102564097</v>
      </c>
    </row>
    <row r="210" spans="1:12" ht="12.75" customHeight="1" x14ac:dyDescent="0.2">
      <c r="A210" s="9">
        <v>42336</v>
      </c>
      <c r="B210" s="117" t="s">
        <v>179</v>
      </c>
      <c r="C210" s="117"/>
      <c r="D210" s="117"/>
      <c r="E210" s="2">
        <v>4.07</v>
      </c>
      <c r="F210" s="2">
        <v>4</v>
      </c>
      <c r="G210">
        <v>3.6</v>
      </c>
      <c r="H210" s="3" t="str">
        <f t="shared" si="13"/>
        <v>yes</v>
      </c>
      <c r="I210" s="12">
        <f t="shared" si="12"/>
        <v>9.5</v>
      </c>
      <c r="J210" s="12">
        <f t="shared" si="14"/>
        <v>1034.9000000000001</v>
      </c>
      <c r="L210" s="12">
        <f t="shared" si="15"/>
        <v>3.2573289902280127</v>
      </c>
    </row>
    <row r="211" spans="1:12" ht="12.75" customHeight="1" x14ac:dyDescent="0.2">
      <c r="A211" s="9">
        <v>42033</v>
      </c>
      <c r="B211" s="117" t="s">
        <v>180</v>
      </c>
      <c r="C211" s="117"/>
      <c r="D211" s="117"/>
      <c r="E211" s="2">
        <v>2.96</v>
      </c>
      <c r="F211" s="2">
        <v>3</v>
      </c>
      <c r="G211">
        <v>3.6</v>
      </c>
      <c r="H211" s="3" t="str">
        <f t="shared" si="13"/>
        <v>yes</v>
      </c>
      <c r="I211" s="12">
        <f t="shared" si="12"/>
        <v>9.5</v>
      </c>
      <c r="J211" s="12">
        <f t="shared" si="14"/>
        <v>1044.4000000000001</v>
      </c>
      <c r="L211" s="12">
        <f t="shared" si="15"/>
        <v>5.1020408163265305</v>
      </c>
    </row>
    <row r="212" spans="1:12" ht="12.75" customHeight="1" x14ac:dyDescent="0.2">
      <c r="A212" s="9">
        <v>42340</v>
      </c>
      <c r="B212" s="117" t="s">
        <v>181</v>
      </c>
      <c r="C212" s="117"/>
      <c r="D212" s="117"/>
      <c r="E212" s="2">
        <v>3.7</v>
      </c>
      <c r="F212" s="2">
        <v>1</v>
      </c>
      <c r="G212">
        <v>3.6</v>
      </c>
      <c r="H212" s="3" t="str">
        <f t="shared" si="13"/>
        <v>yes</v>
      </c>
      <c r="I212" s="12">
        <f t="shared" si="12"/>
        <v>-27</v>
      </c>
      <c r="J212" s="12">
        <f t="shared" si="14"/>
        <v>1017.4000000000001</v>
      </c>
      <c r="L212" s="12">
        <f t="shared" si="15"/>
        <v>-10</v>
      </c>
    </row>
    <row r="213" spans="1:12" s="18" customFormat="1" ht="12.75" customHeight="1" x14ac:dyDescent="0.2">
      <c r="A213" s="16">
        <v>42341</v>
      </c>
      <c r="B213" s="119" t="s">
        <v>182</v>
      </c>
      <c r="C213" s="119"/>
      <c r="D213" s="119"/>
      <c r="E213" s="17">
        <v>2.87</v>
      </c>
      <c r="F213" s="17">
        <v>1</v>
      </c>
      <c r="G213" s="18">
        <v>3.6</v>
      </c>
      <c r="H213" s="3" t="str">
        <f t="shared" si="13"/>
        <v>yes</v>
      </c>
      <c r="I213" s="12">
        <f t="shared" si="12"/>
        <v>-18.700000000000003</v>
      </c>
      <c r="J213" s="12">
        <f t="shared" si="14"/>
        <v>998.7</v>
      </c>
      <c r="L213" s="12">
        <f t="shared" si="15"/>
        <v>-10</v>
      </c>
    </row>
    <row r="214" spans="1:12" x14ac:dyDescent="0.2">
      <c r="A214" s="16">
        <v>42347</v>
      </c>
      <c r="B214" s="117" t="s">
        <v>183</v>
      </c>
      <c r="C214" s="117"/>
      <c r="D214" s="117"/>
      <c r="E214" s="17">
        <v>5.36</v>
      </c>
      <c r="F214" s="17">
        <v>4</v>
      </c>
      <c r="G214" s="18">
        <v>3.6</v>
      </c>
      <c r="H214" s="3" t="str">
        <f>IF(F214="NR","no","yes")</f>
        <v>yes</v>
      </c>
      <c r="I214" s="12">
        <f>IF(H214="no",0,IF(F214=1,-((E214-1)*$B$2),$B$2*0.95))</f>
        <v>9.5</v>
      </c>
      <c r="J214" s="12">
        <f>J213+I214</f>
        <v>1008.2</v>
      </c>
      <c r="K214" s="18"/>
      <c r="L214" s="12">
        <f>IF(I214&lt;0,-$B$2,IF(I214=0,0,$B$2/(E214-1)))</f>
        <v>2.2935779816513762</v>
      </c>
    </row>
    <row r="215" spans="1:12" x14ac:dyDescent="0.2">
      <c r="A215" s="16">
        <v>42347</v>
      </c>
      <c r="B215" s="117" t="s">
        <v>184</v>
      </c>
      <c r="C215" s="117"/>
      <c r="D215" s="117"/>
      <c r="E215" s="17">
        <v>1.73</v>
      </c>
      <c r="F215" s="17">
        <v>1</v>
      </c>
      <c r="G215" s="18">
        <v>3.6</v>
      </c>
      <c r="H215" s="3" t="str">
        <f>IF(F215="NR","no","yes")</f>
        <v>yes</v>
      </c>
      <c r="I215" s="12">
        <f>IF(H215="no",0,IF(F215=1,-((E215-1)*$B$2),$B$2*0.95))</f>
        <v>-7.3</v>
      </c>
      <c r="J215" s="12">
        <f>J214+I215</f>
        <v>1000.9000000000001</v>
      </c>
      <c r="K215" s="18"/>
      <c r="L215" s="12">
        <f>IF(I215&lt;0,-$B$2,IF(I215=0,0,$B$2/(E215-1)))</f>
        <v>-10</v>
      </c>
    </row>
    <row r="216" spans="1:12" x14ac:dyDescent="0.2">
      <c r="A216" s="16">
        <v>42347</v>
      </c>
      <c r="B216" s="117" t="s">
        <v>185</v>
      </c>
      <c r="C216" s="117"/>
      <c r="D216" s="117"/>
      <c r="E216" s="17">
        <v>5.08</v>
      </c>
      <c r="F216" s="17">
        <v>1</v>
      </c>
      <c r="G216" s="18">
        <v>3.6</v>
      </c>
      <c r="H216" s="3" t="str">
        <f>IF(F216="NR","no","yes")</f>
        <v>yes</v>
      </c>
      <c r="I216" s="12">
        <f>IF(H216="no",0,IF(F216=1,-((E216-1)*$B$2),$B$2*0.95))</f>
        <v>-40.799999999999997</v>
      </c>
      <c r="J216" s="12">
        <f>J215+I216</f>
        <v>960.10000000000014</v>
      </c>
      <c r="K216" s="18"/>
      <c r="L216" s="12">
        <f>IF(I216&lt;0,-$B$2,IF(I216=0,0,$B$2/(E216-1)))</f>
        <v>-10</v>
      </c>
    </row>
    <row r="217" spans="1:12" x14ac:dyDescent="0.2">
      <c r="A217" s="16"/>
      <c r="B217" s="101"/>
      <c r="C217" s="101"/>
      <c r="D217" s="101"/>
      <c r="E217" s="17"/>
      <c r="F217" s="17"/>
    </row>
    <row r="218" spans="1:12" x14ac:dyDescent="0.2">
      <c r="A218" s="16"/>
      <c r="B218" s="101"/>
      <c r="C218" s="101"/>
      <c r="D218" s="101"/>
      <c r="E218" s="17"/>
      <c r="F218" s="17"/>
    </row>
    <row r="219" spans="1:12" x14ac:dyDescent="0.2">
      <c r="A219" s="16"/>
      <c r="B219" s="101"/>
      <c r="C219" s="101"/>
      <c r="D219" s="101"/>
      <c r="E219" s="17"/>
      <c r="F219" s="17"/>
    </row>
    <row r="220" spans="1:12" x14ac:dyDescent="0.2">
      <c r="I220" s="3" t="s">
        <v>70</v>
      </c>
      <c r="J220" s="23">
        <f>J216-B1</f>
        <v>-39.899999999999864</v>
      </c>
      <c r="L220" s="20">
        <f>SUM(L5:L216)</f>
        <v>4.1020245559048263</v>
      </c>
    </row>
    <row r="221" spans="1:12" x14ac:dyDescent="0.2">
      <c r="I221" s="3" t="s">
        <v>342</v>
      </c>
      <c r="J221" s="3">
        <f>J220/B2</f>
        <v>-3.9899999999999864</v>
      </c>
    </row>
    <row r="222" spans="1:12" x14ac:dyDescent="0.2">
      <c r="J222" s="21"/>
    </row>
    <row r="223" spans="1:12" x14ac:dyDescent="0.2">
      <c r="I223" s="3" t="s">
        <v>73</v>
      </c>
      <c r="J223" s="3">
        <f>COUNTIF(I5:I216,"&lt;&gt;0")</f>
        <v>209</v>
      </c>
    </row>
  </sheetData>
  <sheetProtection selectLockedCells="1" selectUnlockedCells="1"/>
  <mergeCells count="197">
    <mergeCell ref="B203:D203"/>
    <mergeCell ref="B204:D204"/>
    <mergeCell ref="B205:D205"/>
    <mergeCell ref="B212:D212"/>
    <mergeCell ref="B213:D213"/>
    <mergeCell ref="B206:D206"/>
    <mergeCell ref="B207:D207"/>
    <mergeCell ref="B208:D208"/>
    <mergeCell ref="B209:D209"/>
    <mergeCell ref="B210:D210"/>
    <mergeCell ref="B211:D211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214:D214"/>
    <mergeCell ref="B215:D215"/>
    <mergeCell ref="B216:D2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month 2</vt:lpstr>
      <vt:lpstr>results log</vt:lpstr>
      <vt:lpstr>summary</vt:lpstr>
      <vt:lpstr>Sheet1</vt:lpstr>
      <vt:lpstr>whole trial - fixed stake</vt:lpstr>
      <vt:lpstr>months 3 to 5 only</vt:lpstr>
      <vt:lpstr>months 1 and 2 only</vt:lpstr>
      <vt:lpstr>lay with nay no ceiling</vt:lpstr>
      <vt:lpstr>'lay with nay no ceiling'!__Anonymous_Sheet_DB__1</vt:lpstr>
      <vt:lpstr>'months 1 and 2 only'!__Anonymous_Sheet_DB__1</vt:lpstr>
      <vt:lpstr>'months 3 to 5 only'!__Anonymous_Sheet_DB__1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2015-12-11T14:00:28Z</dcterms:created>
  <dcterms:modified xsi:type="dcterms:W3CDTF">2017-01-25T19:13:08Z</dcterms:modified>
  <cp:category/>
  <cp:contentStatus/>
</cp:coreProperties>
</file>