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FRT Gold/"/>
    </mc:Choice>
  </mc:AlternateContent>
  <bookViews>
    <workbookView xWindow="0" yWindow="0" windowWidth="27315" windowHeight="15360" activeTab="1"/>
  </bookViews>
  <sheets>
    <sheet name="month 2 only singles" sheetId="13" r:id="rId1"/>
    <sheet name="complete results singles" sheetId="9" r:id="rId2"/>
    <sheet name="multiples log" sheetId="12" r:id="rId3"/>
    <sheet name="midtrial update" sheetId="11" state="hidden" r:id="rId4"/>
    <sheet name="lucky 15 calc" sheetId="10" state="hidden" r:id="rId5"/>
    <sheet name="summary results" sheetId="4" r:id="rId6"/>
    <sheet name="Sheet4" sheetId="6" state="hidden" r:id="rId7"/>
    <sheet name="Sheet5" sheetId="7" state="hidden" r:id="rId8"/>
    <sheet name="Sheet1" sheetId="8" state="hidden" r:id="rId9"/>
  </sheets>
  <definedNames>
    <definedName name="_1Excel_BuiltIn__FilterDatabase_1" localSheetId="1">#REF!</definedName>
    <definedName name="_1Excel_BuiltIn__FilterDatabase_1" localSheetId="0">#REF!</definedName>
    <definedName name="_1Excel_BuiltIn__FilterDatabase_1" localSheetId="2">#REF!</definedName>
    <definedName name="_1Excel_BuiltIn__FilterDatabase_1">#REF!</definedName>
    <definedName name="_xlnm._FilterDatabase" localSheetId="0" hidden="1">'month 2 only singles'!$M$1109:$O$1112</definedName>
    <definedName name="aa" localSheetId="0">#REF!</definedName>
    <definedName name="aa" localSheetId="2">#REF!</definedName>
    <definedName name="aa">#REF!</definedName>
    <definedName name="EACHWAY">Sheet1!$A$1:$A$2</definedName>
    <definedName name="Excel_BuiltIn__FilterDatabase" localSheetId="1">#REF!</definedName>
    <definedName name="Excel_BuiltIn__FilterDatabase" localSheetId="0">#REF!</definedName>
    <definedName name="Excel_BuiltIn__FilterDatabase" localSheetId="2">#REF!</definedName>
    <definedName name="Excel_BuiltIn__FilterDatabase">#REF!</definedName>
    <definedName name="FRACTIONS">Sheet5!$A$1:$A$4</definedName>
    <definedName name="RESULT">Sheet4!$A$1:$A$4</definedName>
    <definedName name="sss" localSheetId="0">#REF!</definedName>
    <definedName name="sss" localSheetId="2">#REF!</definedName>
    <definedName name="sss">#REF!</definedName>
    <definedName name="sssssssss" localSheetId="0">#REF!</definedName>
    <definedName name="sssssssss" localSheetId="2">#REF!</definedName>
    <definedName name="sssssssss">#REF!</definedName>
    <definedName name="sssssssssssssssss" localSheetId="0">#REF!</definedName>
    <definedName name="sssssssssssssssss" localSheetId="2">#REF!</definedName>
    <definedName name="sssssssssssssssss">#REF!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63" i="9" l="1"/>
  <c r="J1162" i="9"/>
  <c r="O1112" i="13"/>
  <c r="N1112" i="13"/>
  <c r="O1111" i="13"/>
  <c r="N1111" i="13"/>
  <c r="O1110" i="13"/>
  <c r="N1110" i="13"/>
  <c r="O1109" i="13"/>
  <c r="N1109" i="13"/>
  <c r="R1108" i="13"/>
  <c r="Q1108" i="13"/>
  <c r="P1108" i="13"/>
  <c r="O1108" i="13"/>
  <c r="N1108" i="13"/>
  <c r="R1107" i="13"/>
  <c r="Q1107" i="13"/>
  <c r="P1107" i="13"/>
  <c r="O1107" i="13"/>
  <c r="N1107" i="13"/>
  <c r="R1106" i="13"/>
  <c r="Q1106" i="13"/>
  <c r="P1106" i="13"/>
  <c r="O1106" i="13"/>
  <c r="N1106" i="13"/>
  <c r="R1105" i="13"/>
  <c r="Q1105" i="13"/>
  <c r="P1105" i="13"/>
  <c r="O1105" i="13"/>
  <c r="N1105" i="13"/>
  <c r="R1104" i="13"/>
  <c r="Q1104" i="13"/>
  <c r="P1104" i="13"/>
  <c r="O1104" i="13"/>
  <c r="N1104" i="13"/>
  <c r="R1103" i="13"/>
  <c r="Q1103" i="13"/>
  <c r="P1103" i="13"/>
  <c r="O1103" i="13"/>
  <c r="N1103" i="13"/>
  <c r="R1102" i="13"/>
  <c r="Q1102" i="13"/>
  <c r="P1102" i="13"/>
  <c r="O1102" i="13"/>
  <c r="N1102" i="13"/>
  <c r="R1101" i="13"/>
  <c r="Q1101" i="13"/>
  <c r="P1101" i="13"/>
  <c r="O1101" i="13"/>
  <c r="N1101" i="13"/>
  <c r="R1100" i="13"/>
  <c r="Q1100" i="13"/>
  <c r="P1100" i="13"/>
  <c r="O1100" i="13"/>
  <c r="N1100" i="13"/>
  <c r="R1099" i="13"/>
  <c r="Q1099" i="13"/>
  <c r="P1099" i="13"/>
  <c r="O1099" i="13"/>
  <c r="N1099" i="13"/>
  <c r="R1098" i="13"/>
  <c r="Q1098" i="13"/>
  <c r="P1098" i="13"/>
  <c r="O1098" i="13"/>
  <c r="N1098" i="13"/>
  <c r="R1097" i="13"/>
  <c r="Q1097" i="13"/>
  <c r="P1097" i="13"/>
  <c r="O1097" i="13"/>
  <c r="N1097" i="13"/>
  <c r="R1096" i="13"/>
  <c r="Q1096" i="13"/>
  <c r="P1096" i="13"/>
  <c r="O1096" i="13"/>
  <c r="N1096" i="13"/>
  <c r="R1095" i="13"/>
  <c r="Q1095" i="13"/>
  <c r="P1095" i="13"/>
  <c r="O1095" i="13"/>
  <c r="N1095" i="13"/>
  <c r="R1094" i="13"/>
  <c r="Q1094" i="13"/>
  <c r="P1094" i="13"/>
  <c r="O1094" i="13"/>
  <c r="N1094" i="13"/>
  <c r="R1093" i="13"/>
  <c r="Q1093" i="13"/>
  <c r="P1093" i="13"/>
  <c r="O1093" i="13"/>
  <c r="N1093" i="13"/>
  <c r="R1092" i="13"/>
  <c r="Q1092" i="13"/>
  <c r="P1092" i="13"/>
  <c r="O1092" i="13"/>
  <c r="N1092" i="13"/>
  <c r="R1091" i="13"/>
  <c r="Q1091" i="13"/>
  <c r="P1091" i="13"/>
  <c r="O1091" i="13"/>
  <c r="N1091" i="13"/>
  <c r="R1090" i="13"/>
  <c r="Q1090" i="13"/>
  <c r="P1090" i="13"/>
  <c r="O1090" i="13"/>
  <c r="N1090" i="13"/>
  <c r="R1089" i="13"/>
  <c r="Q1089" i="13"/>
  <c r="P1089" i="13"/>
  <c r="O1089" i="13"/>
  <c r="N1089" i="13"/>
  <c r="R1088" i="13"/>
  <c r="Q1088" i="13"/>
  <c r="P1088" i="13"/>
  <c r="O1088" i="13"/>
  <c r="N1088" i="13"/>
  <c r="R1087" i="13"/>
  <c r="Q1087" i="13"/>
  <c r="P1087" i="13"/>
  <c r="O1087" i="13"/>
  <c r="N1087" i="13"/>
  <c r="R1086" i="13"/>
  <c r="Q1086" i="13"/>
  <c r="P1086" i="13"/>
  <c r="O1086" i="13"/>
  <c r="N1086" i="13"/>
  <c r="R1085" i="13"/>
  <c r="Q1085" i="13"/>
  <c r="P1085" i="13"/>
  <c r="O1085" i="13"/>
  <c r="N1085" i="13"/>
  <c r="R1084" i="13"/>
  <c r="Q1084" i="13"/>
  <c r="P1084" i="13"/>
  <c r="O1084" i="13"/>
  <c r="N1084" i="13"/>
  <c r="R1083" i="13"/>
  <c r="Q1083" i="13"/>
  <c r="P1083" i="13"/>
  <c r="O1083" i="13"/>
  <c r="N1083" i="13"/>
  <c r="R1082" i="13"/>
  <c r="Q1082" i="13"/>
  <c r="P1082" i="13"/>
  <c r="O1082" i="13"/>
  <c r="N1082" i="13"/>
  <c r="R1081" i="13"/>
  <c r="Q1081" i="13"/>
  <c r="P1081" i="13"/>
  <c r="O1081" i="13"/>
  <c r="N1081" i="13"/>
  <c r="R1080" i="13"/>
  <c r="Q1080" i="13"/>
  <c r="P1080" i="13"/>
  <c r="O1080" i="13"/>
  <c r="N1080" i="13"/>
  <c r="R1079" i="13"/>
  <c r="Q1079" i="13"/>
  <c r="P1079" i="13"/>
  <c r="O1079" i="13"/>
  <c r="N1079" i="13"/>
  <c r="R1078" i="13"/>
  <c r="Q1078" i="13"/>
  <c r="P1078" i="13"/>
  <c r="O1078" i="13"/>
  <c r="N1078" i="13"/>
  <c r="R1077" i="13"/>
  <c r="Q1077" i="13"/>
  <c r="P1077" i="13"/>
  <c r="O1077" i="13"/>
  <c r="N1077" i="13"/>
  <c r="R1076" i="13"/>
  <c r="Q1076" i="13"/>
  <c r="P1076" i="13"/>
  <c r="O1076" i="13"/>
  <c r="N1076" i="13"/>
  <c r="R1075" i="13"/>
  <c r="Q1075" i="13"/>
  <c r="P1075" i="13"/>
  <c r="O1075" i="13"/>
  <c r="N1075" i="13"/>
  <c r="R1074" i="13"/>
  <c r="Q1074" i="13"/>
  <c r="P1074" i="13"/>
  <c r="O1074" i="13"/>
  <c r="N1074" i="13"/>
  <c r="R1073" i="13"/>
  <c r="Q1073" i="13"/>
  <c r="P1073" i="13"/>
  <c r="O1073" i="13"/>
  <c r="N1073" i="13"/>
  <c r="R1072" i="13"/>
  <c r="Q1072" i="13"/>
  <c r="P1072" i="13"/>
  <c r="O1072" i="13"/>
  <c r="N1072" i="13"/>
  <c r="R1071" i="13"/>
  <c r="Q1071" i="13"/>
  <c r="P1071" i="13"/>
  <c r="O1071" i="13"/>
  <c r="N1071" i="13"/>
  <c r="R1070" i="13"/>
  <c r="Q1070" i="13"/>
  <c r="P1070" i="13"/>
  <c r="O1070" i="13"/>
  <c r="N1070" i="13"/>
  <c r="R1069" i="13"/>
  <c r="Q1069" i="13"/>
  <c r="P1069" i="13"/>
  <c r="O1069" i="13"/>
  <c r="N1069" i="13"/>
  <c r="R1068" i="13"/>
  <c r="Q1068" i="13"/>
  <c r="P1068" i="13"/>
  <c r="O1068" i="13"/>
  <c r="N1068" i="13"/>
  <c r="R1067" i="13"/>
  <c r="Q1067" i="13"/>
  <c r="P1067" i="13"/>
  <c r="O1067" i="13"/>
  <c r="N1067" i="13"/>
  <c r="R1066" i="13"/>
  <c r="Q1066" i="13"/>
  <c r="P1066" i="13"/>
  <c r="O1066" i="13"/>
  <c r="N1066" i="13"/>
  <c r="R1065" i="13"/>
  <c r="Q1065" i="13"/>
  <c r="P1065" i="13"/>
  <c r="O1065" i="13"/>
  <c r="N1065" i="13"/>
  <c r="R1064" i="13"/>
  <c r="Q1064" i="13"/>
  <c r="P1064" i="13"/>
  <c r="O1064" i="13"/>
  <c r="N1064" i="13"/>
  <c r="R1063" i="13"/>
  <c r="Q1063" i="13"/>
  <c r="P1063" i="13"/>
  <c r="O1063" i="13"/>
  <c r="N1063" i="13"/>
  <c r="R1062" i="13"/>
  <c r="Q1062" i="13"/>
  <c r="P1062" i="13"/>
  <c r="O1062" i="13"/>
  <c r="N1062" i="13"/>
  <c r="R1061" i="13"/>
  <c r="Q1061" i="13"/>
  <c r="P1061" i="13"/>
  <c r="O1061" i="13"/>
  <c r="N1061" i="13"/>
  <c r="R1060" i="13"/>
  <c r="Q1060" i="13"/>
  <c r="P1060" i="13"/>
  <c r="O1060" i="13"/>
  <c r="N1060" i="13"/>
  <c r="R1059" i="13"/>
  <c r="Q1059" i="13"/>
  <c r="P1059" i="13"/>
  <c r="O1059" i="13"/>
  <c r="N1059" i="13"/>
  <c r="R1058" i="13"/>
  <c r="Q1058" i="13"/>
  <c r="P1058" i="13"/>
  <c r="O1058" i="13"/>
  <c r="N1058" i="13"/>
  <c r="R1057" i="13"/>
  <c r="Q1057" i="13"/>
  <c r="P1057" i="13"/>
  <c r="O1057" i="13"/>
  <c r="N1057" i="13"/>
  <c r="R1056" i="13"/>
  <c r="Q1056" i="13"/>
  <c r="P1056" i="13"/>
  <c r="O1056" i="13"/>
  <c r="N1056" i="13"/>
  <c r="R1055" i="13"/>
  <c r="Q1055" i="13"/>
  <c r="P1055" i="13"/>
  <c r="O1055" i="13"/>
  <c r="N1055" i="13"/>
  <c r="R1054" i="13"/>
  <c r="Q1054" i="13"/>
  <c r="P1054" i="13"/>
  <c r="O1054" i="13"/>
  <c r="N1054" i="13"/>
  <c r="R1053" i="13"/>
  <c r="Q1053" i="13"/>
  <c r="P1053" i="13"/>
  <c r="O1053" i="13"/>
  <c r="N1053" i="13"/>
  <c r="R1052" i="13"/>
  <c r="Q1052" i="13"/>
  <c r="P1052" i="13"/>
  <c r="O1052" i="13"/>
  <c r="N1052" i="13"/>
  <c r="R1051" i="13"/>
  <c r="Q1051" i="13"/>
  <c r="P1051" i="13"/>
  <c r="O1051" i="13"/>
  <c r="N1051" i="13"/>
  <c r="R1050" i="13"/>
  <c r="Q1050" i="13"/>
  <c r="P1050" i="13"/>
  <c r="O1050" i="13"/>
  <c r="N1050" i="13"/>
  <c r="R1049" i="13"/>
  <c r="Q1049" i="13"/>
  <c r="P1049" i="13"/>
  <c r="O1049" i="13"/>
  <c r="N1049" i="13"/>
  <c r="R1048" i="13"/>
  <c r="Q1048" i="13"/>
  <c r="P1048" i="13"/>
  <c r="O1048" i="13"/>
  <c r="N1048" i="13"/>
  <c r="R1047" i="13"/>
  <c r="Q1047" i="13"/>
  <c r="P1047" i="13"/>
  <c r="O1047" i="13"/>
  <c r="N1047" i="13"/>
  <c r="R1046" i="13"/>
  <c r="Q1046" i="13"/>
  <c r="P1046" i="13"/>
  <c r="O1046" i="13"/>
  <c r="N1046" i="13"/>
  <c r="R1045" i="13"/>
  <c r="Q1045" i="13"/>
  <c r="P1045" i="13"/>
  <c r="O1045" i="13"/>
  <c r="N1045" i="13"/>
  <c r="R1044" i="13"/>
  <c r="Q1044" i="13"/>
  <c r="P1044" i="13"/>
  <c r="O1044" i="13"/>
  <c r="N1044" i="13"/>
  <c r="R1043" i="13"/>
  <c r="Q1043" i="13"/>
  <c r="P1043" i="13"/>
  <c r="O1043" i="13"/>
  <c r="N1043" i="13"/>
  <c r="R1042" i="13"/>
  <c r="Q1042" i="13"/>
  <c r="P1042" i="13"/>
  <c r="O1042" i="13"/>
  <c r="N1042" i="13"/>
  <c r="R1041" i="13"/>
  <c r="Q1041" i="13"/>
  <c r="P1041" i="13"/>
  <c r="O1041" i="13"/>
  <c r="N1041" i="13"/>
  <c r="R1040" i="13"/>
  <c r="Q1040" i="13"/>
  <c r="P1040" i="13"/>
  <c r="O1040" i="13"/>
  <c r="N1040" i="13"/>
  <c r="R1039" i="13"/>
  <c r="Q1039" i="13"/>
  <c r="P1039" i="13"/>
  <c r="O1039" i="13"/>
  <c r="N1039" i="13"/>
  <c r="R1038" i="13"/>
  <c r="Q1038" i="13"/>
  <c r="P1038" i="13"/>
  <c r="O1038" i="13"/>
  <c r="N1038" i="13"/>
  <c r="R1037" i="13"/>
  <c r="Q1037" i="13"/>
  <c r="P1037" i="13"/>
  <c r="O1037" i="13"/>
  <c r="N1037" i="13"/>
  <c r="R1036" i="13"/>
  <c r="Q1036" i="13"/>
  <c r="P1036" i="13"/>
  <c r="O1036" i="13"/>
  <c r="N1036" i="13"/>
  <c r="R1035" i="13"/>
  <c r="Q1035" i="13"/>
  <c r="P1035" i="13"/>
  <c r="O1035" i="13"/>
  <c r="N1035" i="13"/>
  <c r="R1034" i="13"/>
  <c r="Q1034" i="13"/>
  <c r="P1034" i="13"/>
  <c r="O1034" i="13"/>
  <c r="N1034" i="13"/>
  <c r="R1033" i="13"/>
  <c r="Q1033" i="13"/>
  <c r="P1033" i="13"/>
  <c r="O1033" i="13"/>
  <c r="N1033" i="13"/>
  <c r="R1032" i="13"/>
  <c r="Q1032" i="13"/>
  <c r="P1032" i="13"/>
  <c r="O1032" i="13"/>
  <c r="N1032" i="13"/>
  <c r="R1031" i="13"/>
  <c r="Q1031" i="13"/>
  <c r="P1031" i="13"/>
  <c r="O1031" i="13"/>
  <c r="N1031" i="13"/>
  <c r="R1030" i="13"/>
  <c r="Q1030" i="13"/>
  <c r="P1030" i="13"/>
  <c r="O1030" i="13"/>
  <c r="N1030" i="13"/>
  <c r="R1029" i="13"/>
  <c r="Q1029" i="13"/>
  <c r="P1029" i="13"/>
  <c r="O1029" i="13"/>
  <c r="N1029" i="13"/>
  <c r="R1028" i="13"/>
  <c r="Q1028" i="13"/>
  <c r="P1028" i="13"/>
  <c r="O1028" i="13"/>
  <c r="N1028" i="13"/>
  <c r="R1027" i="13"/>
  <c r="Q1027" i="13"/>
  <c r="P1027" i="13"/>
  <c r="O1027" i="13"/>
  <c r="N1027" i="13"/>
  <c r="R1026" i="13"/>
  <c r="Q1026" i="13"/>
  <c r="P1026" i="13"/>
  <c r="O1026" i="13"/>
  <c r="N1026" i="13"/>
  <c r="R1025" i="13"/>
  <c r="Q1025" i="13"/>
  <c r="P1025" i="13"/>
  <c r="O1025" i="13"/>
  <c r="N1025" i="13"/>
  <c r="R1024" i="13"/>
  <c r="Q1024" i="13"/>
  <c r="P1024" i="13"/>
  <c r="O1024" i="13"/>
  <c r="N1024" i="13"/>
  <c r="R1023" i="13"/>
  <c r="Q1023" i="13"/>
  <c r="P1023" i="13"/>
  <c r="O1023" i="13"/>
  <c r="N1023" i="13"/>
  <c r="R1022" i="13"/>
  <c r="Q1022" i="13"/>
  <c r="P1022" i="13"/>
  <c r="O1022" i="13"/>
  <c r="N1022" i="13"/>
  <c r="R1021" i="13"/>
  <c r="Q1021" i="13"/>
  <c r="P1021" i="13"/>
  <c r="O1021" i="13"/>
  <c r="N1021" i="13"/>
  <c r="R1020" i="13"/>
  <c r="Q1020" i="13"/>
  <c r="P1020" i="13"/>
  <c r="O1020" i="13"/>
  <c r="N1020" i="13"/>
  <c r="R1019" i="13"/>
  <c r="Q1019" i="13"/>
  <c r="P1019" i="13"/>
  <c r="O1019" i="13"/>
  <c r="N1019" i="13"/>
  <c r="R1018" i="13"/>
  <c r="Q1018" i="13"/>
  <c r="P1018" i="13"/>
  <c r="O1018" i="13"/>
  <c r="N1018" i="13"/>
  <c r="R1017" i="13"/>
  <c r="Q1017" i="13"/>
  <c r="P1017" i="13"/>
  <c r="O1017" i="13"/>
  <c r="N1017" i="13"/>
  <c r="R1016" i="13"/>
  <c r="Q1016" i="13"/>
  <c r="P1016" i="13"/>
  <c r="O1016" i="13"/>
  <c r="N1016" i="13"/>
  <c r="R1015" i="13"/>
  <c r="Q1015" i="13"/>
  <c r="P1015" i="13"/>
  <c r="O1015" i="13"/>
  <c r="N1015" i="13"/>
  <c r="R1014" i="13"/>
  <c r="Q1014" i="13"/>
  <c r="P1014" i="13"/>
  <c r="O1014" i="13"/>
  <c r="N1014" i="13"/>
  <c r="R1013" i="13"/>
  <c r="Q1013" i="13"/>
  <c r="P1013" i="13"/>
  <c r="O1013" i="13"/>
  <c r="N1013" i="13"/>
  <c r="R1012" i="13"/>
  <c r="Q1012" i="13"/>
  <c r="P1012" i="13"/>
  <c r="O1012" i="13"/>
  <c r="N1012" i="13"/>
  <c r="R1011" i="13"/>
  <c r="Q1011" i="13"/>
  <c r="P1011" i="13"/>
  <c r="O1011" i="13"/>
  <c r="N1011" i="13"/>
  <c r="R1010" i="13"/>
  <c r="Q1010" i="13"/>
  <c r="P1010" i="13"/>
  <c r="O1010" i="13"/>
  <c r="N1010" i="13"/>
  <c r="R1009" i="13"/>
  <c r="Q1009" i="13"/>
  <c r="P1009" i="13"/>
  <c r="O1009" i="13"/>
  <c r="N1009" i="13"/>
  <c r="R1008" i="13"/>
  <c r="Q1008" i="13"/>
  <c r="P1008" i="13"/>
  <c r="O1008" i="13"/>
  <c r="N1008" i="13"/>
  <c r="R1007" i="13"/>
  <c r="Q1007" i="13"/>
  <c r="P1007" i="13"/>
  <c r="O1007" i="13"/>
  <c r="N1007" i="13"/>
  <c r="R1006" i="13"/>
  <c r="Q1006" i="13"/>
  <c r="P1006" i="13"/>
  <c r="O1006" i="13"/>
  <c r="N1006" i="13"/>
  <c r="R1005" i="13"/>
  <c r="Q1005" i="13"/>
  <c r="P1005" i="13"/>
  <c r="O1005" i="13"/>
  <c r="N1005" i="13"/>
  <c r="R1004" i="13"/>
  <c r="Q1004" i="13"/>
  <c r="P1004" i="13"/>
  <c r="O1004" i="13"/>
  <c r="N1004" i="13"/>
  <c r="R1003" i="13"/>
  <c r="Q1003" i="13"/>
  <c r="P1003" i="13"/>
  <c r="O1003" i="13"/>
  <c r="N1003" i="13"/>
  <c r="R1002" i="13"/>
  <c r="Q1002" i="13"/>
  <c r="P1002" i="13"/>
  <c r="O1002" i="13"/>
  <c r="N1002" i="13"/>
  <c r="R1001" i="13"/>
  <c r="Q1001" i="13"/>
  <c r="P1001" i="13"/>
  <c r="O1001" i="13"/>
  <c r="N1001" i="13"/>
  <c r="R1000" i="13"/>
  <c r="Q1000" i="13"/>
  <c r="P1000" i="13"/>
  <c r="O1000" i="13"/>
  <c r="N1000" i="13"/>
  <c r="R999" i="13"/>
  <c r="Q999" i="13"/>
  <c r="P999" i="13"/>
  <c r="O999" i="13"/>
  <c r="N999" i="13"/>
  <c r="R998" i="13"/>
  <c r="Q998" i="13"/>
  <c r="P998" i="13"/>
  <c r="O998" i="13"/>
  <c r="N998" i="13"/>
  <c r="R997" i="13"/>
  <c r="Q997" i="13"/>
  <c r="P997" i="13"/>
  <c r="O997" i="13"/>
  <c r="N997" i="13"/>
  <c r="R996" i="13"/>
  <c r="Q996" i="13"/>
  <c r="P996" i="13"/>
  <c r="O996" i="13"/>
  <c r="N996" i="13"/>
  <c r="R995" i="13"/>
  <c r="Q995" i="13"/>
  <c r="P995" i="13"/>
  <c r="O995" i="13"/>
  <c r="N995" i="13"/>
  <c r="R994" i="13"/>
  <c r="Q994" i="13"/>
  <c r="P994" i="13"/>
  <c r="O994" i="13"/>
  <c r="N994" i="13"/>
  <c r="R993" i="13"/>
  <c r="Q993" i="13"/>
  <c r="P993" i="13"/>
  <c r="O993" i="13"/>
  <c r="N993" i="13"/>
  <c r="R992" i="13"/>
  <c r="Q992" i="13"/>
  <c r="P992" i="13"/>
  <c r="O992" i="13"/>
  <c r="N992" i="13"/>
  <c r="R991" i="13"/>
  <c r="Q991" i="13"/>
  <c r="P991" i="13"/>
  <c r="O991" i="13"/>
  <c r="N991" i="13"/>
  <c r="R990" i="13"/>
  <c r="Q990" i="13"/>
  <c r="P990" i="13"/>
  <c r="O990" i="13"/>
  <c r="N990" i="13"/>
  <c r="R989" i="13"/>
  <c r="Q989" i="13"/>
  <c r="P989" i="13"/>
  <c r="O989" i="13"/>
  <c r="N989" i="13"/>
  <c r="R988" i="13"/>
  <c r="Q988" i="13"/>
  <c r="P988" i="13"/>
  <c r="O988" i="13"/>
  <c r="N988" i="13"/>
  <c r="R987" i="13"/>
  <c r="Q987" i="13"/>
  <c r="P987" i="13"/>
  <c r="O987" i="13"/>
  <c r="N987" i="13"/>
  <c r="R986" i="13"/>
  <c r="Q986" i="13"/>
  <c r="P986" i="13"/>
  <c r="O986" i="13"/>
  <c r="N986" i="13"/>
  <c r="R985" i="13"/>
  <c r="Q985" i="13"/>
  <c r="P985" i="13"/>
  <c r="O985" i="13"/>
  <c r="N985" i="13"/>
  <c r="R984" i="13"/>
  <c r="Q984" i="13"/>
  <c r="P984" i="13"/>
  <c r="O984" i="13"/>
  <c r="N984" i="13"/>
  <c r="R983" i="13"/>
  <c r="Q983" i="13"/>
  <c r="P983" i="13"/>
  <c r="O983" i="13"/>
  <c r="N983" i="13"/>
  <c r="R982" i="13"/>
  <c r="Q982" i="13"/>
  <c r="P982" i="13"/>
  <c r="O982" i="13"/>
  <c r="N982" i="13"/>
  <c r="R981" i="13"/>
  <c r="Q981" i="13"/>
  <c r="P981" i="13"/>
  <c r="O981" i="13"/>
  <c r="N981" i="13"/>
  <c r="R980" i="13"/>
  <c r="Q980" i="13"/>
  <c r="P980" i="13"/>
  <c r="O980" i="13"/>
  <c r="N980" i="13"/>
  <c r="R979" i="13"/>
  <c r="Q979" i="13"/>
  <c r="P979" i="13"/>
  <c r="O979" i="13"/>
  <c r="N979" i="13"/>
  <c r="R978" i="13"/>
  <c r="Q978" i="13"/>
  <c r="P978" i="13"/>
  <c r="O978" i="13"/>
  <c r="N978" i="13"/>
  <c r="R977" i="13"/>
  <c r="Q977" i="13"/>
  <c r="P977" i="13"/>
  <c r="O977" i="13"/>
  <c r="N977" i="13"/>
  <c r="R976" i="13"/>
  <c r="Q976" i="13"/>
  <c r="P976" i="13"/>
  <c r="O976" i="13"/>
  <c r="N976" i="13"/>
  <c r="R975" i="13"/>
  <c r="Q975" i="13"/>
  <c r="P975" i="13"/>
  <c r="O975" i="13"/>
  <c r="N975" i="13"/>
  <c r="R974" i="13"/>
  <c r="Q974" i="13"/>
  <c r="P974" i="13"/>
  <c r="O974" i="13"/>
  <c r="N974" i="13"/>
  <c r="R973" i="13"/>
  <c r="Q973" i="13"/>
  <c r="P973" i="13"/>
  <c r="O973" i="13"/>
  <c r="N973" i="13"/>
  <c r="R972" i="13"/>
  <c r="Q972" i="13"/>
  <c r="P972" i="13"/>
  <c r="O972" i="13"/>
  <c r="N972" i="13"/>
  <c r="R971" i="13"/>
  <c r="Q971" i="13"/>
  <c r="P971" i="13"/>
  <c r="O971" i="13"/>
  <c r="N971" i="13"/>
  <c r="R970" i="13"/>
  <c r="Q970" i="13"/>
  <c r="P970" i="13"/>
  <c r="O970" i="13"/>
  <c r="N970" i="13"/>
  <c r="R969" i="13"/>
  <c r="Q969" i="13"/>
  <c r="P969" i="13"/>
  <c r="O969" i="13"/>
  <c r="N969" i="13"/>
  <c r="R968" i="13"/>
  <c r="Q968" i="13"/>
  <c r="P968" i="13"/>
  <c r="O968" i="13"/>
  <c r="N968" i="13"/>
  <c r="R967" i="13"/>
  <c r="Q967" i="13"/>
  <c r="P967" i="13"/>
  <c r="O967" i="13"/>
  <c r="N967" i="13"/>
  <c r="R966" i="13"/>
  <c r="Q966" i="13"/>
  <c r="P966" i="13"/>
  <c r="O966" i="13"/>
  <c r="N966" i="13"/>
  <c r="R965" i="13"/>
  <c r="Q965" i="13"/>
  <c r="P965" i="13"/>
  <c r="O965" i="13"/>
  <c r="N965" i="13"/>
  <c r="R964" i="13"/>
  <c r="Q964" i="13"/>
  <c r="P964" i="13"/>
  <c r="O964" i="13"/>
  <c r="N964" i="13"/>
  <c r="R963" i="13"/>
  <c r="Q963" i="13"/>
  <c r="P963" i="13"/>
  <c r="O963" i="13"/>
  <c r="N963" i="13"/>
  <c r="R962" i="13"/>
  <c r="Q962" i="13"/>
  <c r="P962" i="13"/>
  <c r="O962" i="13"/>
  <c r="N962" i="13"/>
  <c r="R961" i="13"/>
  <c r="Q961" i="13"/>
  <c r="P961" i="13"/>
  <c r="O961" i="13"/>
  <c r="N961" i="13"/>
  <c r="R960" i="13"/>
  <c r="Q960" i="13"/>
  <c r="P960" i="13"/>
  <c r="O960" i="13"/>
  <c r="N960" i="13"/>
  <c r="R959" i="13"/>
  <c r="Q959" i="13"/>
  <c r="P959" i="13"/>
  <c r="O959" i="13"/>
  <c r="N959" i="13"/>
  <c r="R958" i="13"/>
  <c r="Q958" i="13"/>
  <c r="P958" i="13"/>
  <c r="O958" i="13"/>
  <c r="N958" i="13"/>
  <c r="R957" i="13"/>
  <c r="Q957" i="13"/>
  <c r="P957" i="13"/>
  <c r="O957" i="13"/>
  <c r="N957" i="13"/>
  <c r="R956" i="13"/>
  <c r="Q956" i="13"/>
  <c r="P956" i="13"/>
  <c r="O956" i="13"/>
  <c r="N956" i="13"/>
  <c r="R955" i="13"/>
  <c r="Q955" i="13"/>
  <c r="P955" i="13"/>
  <c r="O955" i="13"/>
  <c r="N955" i="13"/>
  <c r="R954" i="13"/>
  <c r="Q954" i="13"/>
  <c r="P954" i="13"/>
  <c r="O954" i="13"/>
  <c r="N954" i="13"/>
  <c r="R953" i="13"/>
  <c r="Q953" i="13"/>
  <c r="P953" i="13"/>
  <c r="O953" i="13"/>
  <c r="N953" i="13"/>
  <c r="R952" i="13"/>
  <c r="Q952" i="13"/>
  <c r="P952" i="13"/>
  <c r="O952" i="13"/>
  <c r="N952" i="13"/>
  <c r="R951" i="13"/>
  <c r="Q951" i="13"/>
  <c r="P951" i="13"/>
  <c r="O951" i="13"/>
  <c r="N951" i="13"/>
  <c r="R950" i="13"/>
  <c r="Q950" i="13"/>
  <c r="P950" i="13"/>
  <c r="O950" i="13"/>
  <c r="N950" i="13"/>
  <c r="R949" i="13"/>
  <c r="Q949" i="13"/>
  <c r="P949" i="13"/>
  <c r="O949" i="13"/>
  <c r="N949" i="13"/>
  <c r="R948" i="13"/>
  <c r="Q948" i="13"/>
  <c r="P948" i="13"/>
  <c r="O948" i="13"/>
  <c r="N948" i="13"/>
  <c r="R947" i="13"/>
  <c r="Q947" i="13"/>
  <c r="P947" i="13"/>
  <c r="O947" i="13"/>
  <c r="N947" i="13"/>
  <c r="R946" i="13"/>
  <c r="Q946" i="13"/>
  <c r="P946" i="13"/>
  <c r="O946" i="13"/>
  <c r="N946" i="13"/>
  <c r="R945" i="13"/>
  <c r="Q945" i="13"/>
  <c r="P945" i="13"/>
  <c r="O945" i="13"/>
  <c r="N945" i="13"/>
  <c r="R944" i="13"/>
  <c r="Q944" i="13"/>
  <c r="P944" i="13"/>
  <c r="O944" i="13"/>
  <c r="N944" i="13"/>
  <c r="R943" i="13"/>
  <c r="Q943" i="13"/>
  <c r="P943" i="13"/>
  <c r="O943" i="13"/>
  <c r="N943" i="13"/>
  <c r="R942" i="13"/>
  <c r="Q942" i="13"/>
  <c r="P942" i="13"/>
  <c r="O942" i="13"/>
  <c r="N942" i="13"/>
  <c r="R941" i="13"/>
  <c r="Q941" i="13"/>
  <c r="P941" i="13"/>
  <c r="O941" i="13"/>
  <c r="N941" i="13"/>
  <c r="R940" i="13"/>
  <c r="Q940" i="13"/>
  <c r="P940" i="13"/>
  <c r="O940" i="13"/>
  <c r="N940" i="13"/>
  <c r="R939" i="13"/>
  <c r="Q939" i="13"/>
  <c r="P939" i="13"/>
  <c r="O939" i="13"/>
  <c r="N939" i="13"/>
  <c r="R938" i="13"/>
  <c r="Q938" i="13"/>
  <c r="P938" i="13"/>
  <c r="O938" i="13"/>
  <c r="N938" i="13"/>
  <c r="R937" i="13"/>
  <c r="Q937" i="13"/>
  <c r="P937" i="13"/>
  <c r="O937" i="13"/>
  <c r="N937" i="13"/>
  <c r="R936" i="13"/>
  <c r="Q936" i="13"/>
  <c r="P936" i="13"/>
  <c r="O936" i="13"/>
  <c r="N936" i="13"/>
  <c r="R935" i="13"/>
  <c r="Q935" i="13"/>
  <c r="P935" i="13"/>
  <c r="O935" i="13"/>
  <c r="N935" i="13"/>
  <c r="R934" i="13"/>
  <c r="Q934" i="13"/>
  <c r="P934" i="13"/>
  <c r="O934" i="13"/>
  <c r="N934" i="13"/>
  <c r="R933" i="13"/>
  <c r="Q933" i="13"/>
  <c r="P933" i="13"/>
  <c r="O933" i="13"/>
  <c r="N933" i="13"/>
  <c r="R932" i="13"/>
  <c r="Q932" i="13"/>
  <c r="P932" i="13"/>
  <c r="O932" i="13"/>
  <c r="N932" i="13"/>
  <c r="R931" i="13"/>
  <c r="Q931" i="13"/>
  <c r="P931" i="13"/>
  <c r="O931" i="13"/>
  <c r="N931" i="13"/>
  <c r="R930" i="13"/>
  <c r="Q930" i="13"/>
  <c r="P930" i="13"/>
  <c r="O930" i="13"/>
  <c r="N930" i="13"/>
  <c r="R929" i="13"/>
  <c r="Q929" i="13"/>
  <c r="P929" i="13"/>
  <c r="O929" i="13"/>
  <c r="N929" i="13"/>
  <c r="R928" i="13"/>
  <c r="Q928" i="13"/>
  <c r="P928" i="13"/>
  <c r="O928" i="13"/>
  <c r="N928" i="13"/>
  <c r="R927" i="13"/>
  <c r="Q927" i="13"/>
  <c r="P927" i="13"/>
  <c r="O927" i="13"/>
  <c r="N927" i="13"/>
  <c r="R926" i="13"/>
  <c r="Q926" i="13"/>
  <c r="P926" i="13"/>
  <c r="O926" i="13"/>
  <c r="N926" i="13"/>
  <c r="R925" i="13"/>
  <c r="Q925" i="13"/>
  <c r="P925" i="13"/>
  <c r="O925" i="13"/>
  <c r="N925" i="13"/>
  <c r="R924" i="13"/>
  <c r="Q924" i="13"/>
  <c r="P924" i="13"/>
  <c r="O924" i="13"/>
  <c r="N924" i="13"/>
  <c r="R923" i="13"/>
  <c r="Q923" i="13"/>
  <c r="P923" i="13"/>
  <c r="O923" i="13"/>
  <c r="N923" i="13"/>
  <c r="R922" i="13"/>
  <c r="Q922" i="13"/>
  <c r="P922" i="13"/>
  <c r="O922" i="13"/>
  <c r="N922" i="13"/>
  <c r="R921" i="13"/>
  <c r="Q921" i="13"/>
  <c r="P921" i="13"/>
  <c r="O921" i="13"/>
  <c r="N921" i="13"/>
  <c r="R920" i="13"/>
  <c r="Q920" i="13"/>
  <c r="P920" i="13"/>
  <c r="O920" i="13"/>
  <c r="N920" i="13"/>
  <c r="R919" i="13"/>
  <c r="Q919" i="13"/>
  <c r="P919" i="13"/>
  <c r="O919" i="13"/>
  <c r="N919" i="13"/>
  <c r="R918" i="13"/>
  <c r="Q918" i="13"/>
  <c r="P918" i="13"/>
  <c r="O918" i="13"/>
  <c r="N918" i="13"/>
  <c r="R917" i="13"/>
  <c r="Q917" i="13"/>
  <c r="P917" i="13"/>
  <c r="O917" i="13"/>
  <c r="N917" i="13"/>
  <c r="R916" i="13"/>
  <c r="Q916" i="13"/>
  <c r="P916" i="13"/>
  <c r="O916" i="13"/>
  <c r="N916" i="13"/>
  <c r="R915" i="13"/>
  <c r="Q915" i="13"/>
  <c r="P915" i="13"/>
  <c r="O915" i="13"/>
  <c r="N915" i="13"/>
  <c r="R914" i="13"/>
  <c r="Q914" i="13"/>
  <c r="P914" i="13"/>
  <c r="O914" i="13"/>
  <c r="N914" i="13"/>
  <c r="R913" i="13"/>
  <c r="Q913" i="13"/>
  <c r="P913" i="13"/>
  <c r="O913" i="13"/>
  <c r="N913" i="13"/>
  <c r="R912" i="13"/>
  <c r="Q912" i="13"/>
  <c r="P912" i="13"/>
  <c r="O912" i="13"/>
  <c r="N912" i="13"/>
  <c r="R911" i="13"/>
  <c r="Q911" i="13"/>
  <c r="P911" i="13"/>
  <c r="O911" i="13"/>
  <c r="N911" i="13"/>
  <c r="R910" i="13"/>
  <c r="Q910" i="13"/>
  <c r="P910" i="13"/>
  <c r="O910" i="13"/>
  <c r="N910" i="13"/>
  <c r="R909" i="13"/>
  <c r="Q909" i="13"/>
  <c r="P909" i="13"/>
  <c r="O909" i="13"/>
  <c r="N909" i="13"/>
  <c r="R908" i="13"/>
  <c r="Q908" i="13"/>
  <c r="P908" i="13"/>
  <c r="O908" i="13"/>
  <c r="N908" i="13"/>
  <c r="R907" i="13"/>
  <c r="Q907" i="13"/>
  <c r="P907" i="13"/>
  <c r="O907" i="13"/>
  <c r="N907" i="13"/>
  <c r="R906" i="13"/>
  <c r="Q906" i="13"/>
  <c r="P906" i="13"/>
  <c r="O906" i="13"/>
  <c r="N906" i="13"/>
  <c r="R905" i="13"/>
  <c r="Q905" i="13"/>
  <c r="P905" i="13"/>
  <c r="O905" i="13"/>
  <c r="N905" i="13"/>
  <c r="R904" i="13"/>
  <c r="Q904" i="13"/>
  <c r="P904" i="13"/>
  <c r="O904" i="13"/>
  <c r="N904" i="13"/>
  <c r="R903" i="13"/>
  <c r="Q903" i="13"/>
  <c r="P903" i="13"/>
  <c r="O903" i="13"/>
  <c r="N903" i="13"/>
  <c r="R902" i="13"/>
  <c r="Q902" i="13"/>
  <c r="P902" i="13"/>
  <c r="O902" i="13"/>
  <c r="N902" i="13"/>
  <c r="R901" i="13"/>
  <c r="Q901" i="13"/>
  <c r="P901" i="13"/>
  <c r="O901" i="13"/>
  <c r="N901" i="13"/>
  <c r="R900" i="13"/>
  <c r="Q900" i="13"/>
  <c r="P900" i="13"/>
  <c r="O900" i="13"/>
  <c r="N900" i="13"/>
  <c r="R899" i="13"/>
  <c r="Q899" i="13"/>
  <c r="P899" i="13"/>
  <c r="O899" i="13"/>
  <c r="N899" i="13"/>
  <c r="R898" i="13"/>
  <c r="Q898" i="13"/>
  <c r="P898" i="13"/>
  <c r="O898" i="13"/>
  <c r="N898" i="13"/>
  <c r="R897" i="13"/>
  <c r="Q897" i="13"/>
  <c r="P897" i="13"/>
  <c r="O897" i="13"/>
  <c r="N897" i="13"/>
  <c r="R896" i="13"/>
  <c r="Q896" i="13"/>
  <c r="P896" i="13"/>
  <c r="O896" i="13"/>
  <c r="N896" i="13"/>
  <c r="R895" i="13"/>
  <c r="Q895" i="13"/>
  <c r="P895" i="13"/>
  <c r="O895" i="13"/>
  <c r="N895" i="13"/>
  <c r="R894" i="13"/>
  <c r="Q894" i="13"/>
  <c r="P894" i="13"/>
  <c r="O894" i="13"/>
  <c r="N894" i="13"/>
  <c r="R893" i="13"/>
  <c r="Q893" i="13"/>
  <c r="P893" i="13"/>
  <c r="O893" i="13"/>
  <c r="N893" i="13"/>
  <c r="R892" i="13"/>
  <c r="Q892" i="13"/>
  <c r="P892" i="13"/>
  <c r="O892" i="13"/>
  <c r="N892" i="13"/>
  <c r="R891" i="13"/>
  <c r="Q891" i="13"/>
  <c r="P891" i="13"/>
  <c r="O891" i="13"/>
  <c r="N891" i="13"/>
  <c r="R890" i="13"/>
  <c r="Q890" i="13"/>
  <c r="P890" i="13"/>
  <c r="O890" i="13"/>
  <c r="N890" i="13"/>
  <c r="R889" i="13"/>
  <c r="Q889" i="13"/>
  <c r="P889" i="13"/>
  <c r="O889" i="13"/>
  <c r="N889" i="13"/>
  <c r="R888" i="13"/>
  <c r="Q888" i="13"/>
  <c r="P888" i="13"/>
  <c r="O888" i="13"/>
  <c r="N888" i="13"/>
  <c r="R887" i="13"/>
  <c r="Q887" i="13"/>
  <c r="P887" i="13"/>
  <c r="O887" i="13"/>
  <c r="N887" i="13"/>
  <c r="R886" i="13"/>
  <c r="Q886" i="13"/>
  <c r="P886" i="13"/>
  <c r="O886" i="13"/>
  <c r="N886" i="13"/>
  <c r="R885" i="13"/>
  <c r="Q885" i="13"/>
  <c r="P885" i="13"/>
  <c r="O885" i="13"/>
  <c r="N885" i="13"/>
  <c r="R884" i="13"/>
  <c r="Q884" i="13"/>
  <c r="P884" i="13"/>
  <c r="O884" i="13"/>
  <c r="N884" i="13"/>
  <c r="R883" i="13"/>
  <c r="Q883" i="13"/>
  <c r="P883" i="13"/>
  <c r="O883" i="13"/>
  <c r="N883" i="13"/>
  <c r="R882" i="13"/>
  <c r="Q882" i="13"/>
  <c r="P882" i="13"/>
  <c r="O882" i="13"/>
  <c r="N882" i="13"/>
  <c r="R881" i="13"/>
  <c r="Q881" i="13"/>
  <c r="P881" i="13"/>
  <c r="O881" i="13"/>
  <c r="N881" i="13"/>
  <c r="R880" i="13"/>
  <c r="Q880" i="13"/>
  <c r="P880" i="13"/>
  <c r="O880" i="13"/>
  <c r="N880" i="13"/>
  <c r="R879" i="13"/>
  <c r="Q879" i="13"/>
  <c r="P879" i="13"/>
  <c r="O879" i="13"/>
  <c r="N879" i="13"/>
  <c r="R878" i="13"/>
  <c r="Q878" i="13"/>
  <c r="P878" i="13"/>
  <c r="O878" i="13"/>
  <c r="N878" i="13"/>
  <c r="R877" i="13"/>
  <c r="Q877" i="13"/>
  <c r="P877" i="13"/>
  <c r="O877" i="13"/>
  <c r="N877" i="13"/>
  <c r="R876" i="13"/>
  <c r="Q876" i="13"/>
  <c r="P876" i="13"/>
  <c r="O876" i="13"/>
  <c r="N876" i="13"/>
  <c r="R875" i="13"/>
  <c r="Q875" i="13"/>
  <c r="P875" i="13"/>
  <c r="O875" i="13"/>
  <c r="N875" i="13"/>
  <c r="R874" i="13"/>
  <c r="Q874" i="13"/>
  <c r="P874" i="13"/>
  <c r="O874" i="13"/>
  <c r="N874" i="13"/>
  <c r="R873" i="13"/>
  <c r="Q873" i="13"/>
  <c r="P873" i="13"/>
  <c r="O873" i="13"/>
  <c r="N873" i="13"/>
  <c r="R872" i="13"/>
  <c r="Q872" i="13"/>
  <c r="P872" i="13"/>
  <c r="O872" i="13"/>
  <c r="N872" i="13"/>
  <c r="R871" i="13"/>
  <c r="Q871" i="13"/>
  <c r="P871" i="13"/>
  <c r="O871" i="13"/>
  <c r="N871" i="13"/>
  <c r="R870" i="13"/>
  <c r="Q870" i="13"/>
  <c r="P870" i="13"/>
  <c r="O870" i="13"/>
  <c r="N870" i="13"/>
  <c r="R869" i="13"/>
  <c r="Q869" i="13"/>
  <c r="P869" i="13"/>
  <c r="O869" i="13"/>
  <c r="N869" i="13"/>
  <c r="R868" i="13"/>
  <c r="Q868" i="13"/>
  <c r="P868" i="13"/>
  <c r="O868" i="13"/>
  <c r="N868" i="13"/>
  <c r="R867" i="13"/>
  <c r="Q867" i="13"/>
  <c r="P867" i="13"/>
  <c r="O867" i="13"/>
  <c r="N867" i="13"/>
  <c r="R866" i="13"/>
  <c r="Q866" i="13"/>
  <c r="P866" i="13"/>
  <c r="O866" i="13"/>
  <c r="N866" i="13"/>
  <c r="R865" i="13"/>
  <c r="Q865" i="13"/>
  <c r="P865" i="13"/>
  <c r="O865" i="13"/>
  <c r="N865" i="13"/>
  <c r="R864" i="13"/>
  <c r="Q864" i="13"/>
  <c r="P864" i="13"/>
  <c r="O864" i="13"/>
  <c r="N864" i="13"/>
  <c r="R863" i="13"/>
  <c r="Q863" i="13"/>
  <c r="P863" i="13"/>
  <c r="O863" i="13"/>
  <c r="N863" i="13"/>
  <c r="R862" i="13"/>
  <c r="Q862" i="13"/>
  <c r="P862" i="13"/>
  <c r="O862" i="13"/>
  <c r="N862" i="13"/>
  <c r="R861" i="13"/>
  <c r="Q861" i="13"/>
  <c r="P861" i="13"/>
  <c r="O861" i="13"/>
  <c r="N861" i="13"/>
  <c r="R860" i="13"/>
  <c r="Q860" i="13"/>
  <c r="P860" i="13"/>
  <c r="O860" i="13"/>
  <c r="N860" i="13"/>
  <c r="R859" i="13"/>
  <c r="Q859" i="13"/>
  <c r="P859" i="13"/>
  <c r="O859" i="13"/>
  <c r="N859" i="13"/>
  <c r="R858" i="13"/>
  <c r="Q858" i="13"/>
  <c r="P858" i="13"/>
  <c r="O858" i="13"/>
  <c r="N858" i="13"/>
  <c r="R857" i="13"/>
  <c r="Q857" i="13"/>
  <c r="P857" i="13"/>
  <c r="O857" i="13"/>
  <c r="N857" i="13"/>
  <c r="R856" i="13"/>
  <c r="Q856" i="13"/>
  <c r="P856" i="13"/>
  <c r="O856" i="13"/>
  <c r="N856" i="13"/>
  <c r="R855" i="13"/>
  <c r="Q855" i="13"/>
  <c r="P855" i="13"/>
  <c r="O855" i="13"/>
  <c r="N855" i="13"/>
  <c r="R854" i="13"/>
  <c r="Q854" i="13"/>
  <c r="P854" i="13"/>
  <c r="O854" i="13"/>
  <c r="N854" i="13"/>
  <c r="R853" i="13"/>
  <c r="Q853" i="13"/>
  <c r="P853" i="13"/>
  <c r="O853" i="13"/>
  <c r="N853" i="13"/>
  <c r="R852" i="13"/>
  <c r="Q852" i="13"/>
  <c r="P852" i="13"/>
  <c r="O852" i="13"/>
  <c r="N852" i="13"/>
  <c r="R851" i="13"/>
  <c r="Q851" i="13"/>
  <c r="P851" i="13"/>
  <c r="O851" i="13"/>
  <c r="N851" i="13"/>
  <c r="R850" i="13"/>
  <c r="Q850" i="13"/>
  <c r="P850" i="13"/>
  <c r="O850" i="13"/>
  <c r="N850" i="13"/>
  <c r="R849" i="13"/>
  <c r="Q849" i="13"/>
  <c r="P849" i="13"/>
  <c r="O849" i="13"/>
  <c r="N849" i="13"/>
  <c r="R848" i="13"/>
  <c r="Q848" i="13"/>
  <c r="P848" i="13"/>
  <c r="O848" i="13"/>
  <c r="N848" i="13"/>
  <c r="R847" i="13"/>
  <c r="Q847" i="13"/>
  <c r="P847" i="13"/>
  <c r="O847" i="13"/>
  <c r="N847" i="13"/>
  <c r="R846" i="13"/>
  <c r="Q846" i="13"/>
  <c r="P846" i="13"/>
  <c r="O846" i="13"/>
  <c r="N846" i="13"/>
  <c r="R845" i="13"/>
  <c r="Q845" i="13"/>
  <c r="P845" i="13"/>
  <c r="O845" i="13"/>
  <c r="N845" i="13"/>
  <c r="R844" i="13"/>
  <c r="Q844" i="13"/>
  <c r="P844" i="13"/>
  <c r="O844" i="13"/>
  <c r="N844" i="13"/>
  <c r="R843" i="13"/>
  <c r="Q843" i="13"/>
  <c r="P843" i="13"/>
  <c r="O843" i="13"/>
  <c r="N843" i="13"/>
  <c r="R842" i="13"/>
  <c r="Q842" i="13"/>
  <c r="P842" i="13"/>
  <c r="O842" i="13"/>
  <c r="N842" i="13"/>
  <c r="R841" i="13"/>
  <c r="Q841" i="13"/>
  <c r="P841" i="13"/>
  <c r="O841" i="13"/>
  <c r="N841" i="13"/>
  <c r="R840" i="13"/>
  <c r="Q840" i="13"/>
  <c r="P840" i="13"/>
  <c r="O840" i="13"/>
  <c r="N840" i="13"/>
  <c r="R839" i="13"/>
  <c r="Q839" i="13"/>
  <c r="P839" i="13"/>
  <c r="O839" i="13"/>
  <c r="N839" i="13"/>
  <c r="R838" i="13"/>
  <c r="Q838" i="13"/>
  <c r="P838" i="13"/>
  <c r="O838" i="13"/>
  <c r="N838" i="13"/>
  <c r="R837" i="13"/>
  <c r="Q837" i="13"/>
  <c r="P837" i="13"/>
  <c r="O837" i="13"/>
  <c r="N837" i="13"/>
  <c r="R836" i="13"/>
  <c r="Q836" i="13"/>
  <c r="P836" i="13"/>
  <c r="O836" i="13"/>
  <c r="N836" i="13"/>
  <c r="R835" i="13"/>
  <c r="Q835" i="13"/>
  <c r="P835" i="13"/>
  <c r="O835" i="13"/>
  <c r="N835" i="13"/>
  <c r="R834" i="13"/>
  <c r="Q834" i="13"/>
  <c r="P834" i="13"/>
  <c r="O834" i="13"/>
  <c r="N834" i="13"/>
  <c r="R833" i="13"/>
  <c r="Q833" i="13"/>
  <c r="P833" i="13"/>
  <c r="O833" i="13"/>
  <c r="N833" i="13"/>
  <c r="R832" i="13"/>
  <c r="Q832" i="13"/>
  <c r="P832" i="13"/>
  <c r="O832" i="13"/>
  <c r="N832" i="13"/>
  <c r="R831" i="13"/>
  <c r="Q831" i="13"/>
  <c r="P831" i="13"/>
  <c r="O831" i="13"/>
  <c r="N831" i="13"/>
  <c r="R830" i="13"/>
  <c r="Q830" i="13"/>
  <c r="P830" i="13"/>
  <c r="O830" i="13"/>
  <c r="N830" i="13"/>
  <c r="R829" i="13"/>
  <c r="Q829" i="13"/>
  <c r="P829" i="13"/>
  <c r="O829" i="13"/>
  <c r="N829" i="13"/>
  <c r="R828" i="13"/>
  <c r="Q828" i="13"/>
  <c r="P828" i="13"/>
  <c r="O828" i="13"/>
  <c r="N828" i="13"/>
  <c r="R827" i="13"/>
  <c r="Q827" i="13"/>
  <c r="P827" i="13"/>
  <c r="O827" i="13"/>
  <c r="N827" i="13"/>
  <c r="R826" i="13"/>
  <c r="Q826" i="13"/>
  <c r="P826" i="13"/>
  <c r="O826" i="13"/>
  <c r="N826" i="13"/>
  <c r="R825" i="13"/>
  <c r="Q825" i="13"/>
  <c r="P825" i="13"/>
  <c r="O825" i="13"/>
  <c r="N825" i="13"/>
  <c r="R824" i="13"/>
  <c r="Q824" i="13"/>
  <c r="P824" i="13"/>
  <c r="O824" i="13"/>
  <c r="N824" i="13"/>
  <c r="R823" i="13"/>
  <c r="Q823" i="13"/>
  <c r="P823" i="13"/>
  <c r="O823" i="13"/>
  <c r="N823" i="13"/>
  <c r="R822" i="13"/>
  <c r="Q822" i="13"/>
  <c r="P822" i="13"/>
  <c r="O822" i="13"/>
  <c r="N822" i="13"/>
  <c r="R821" i="13"/>
  <c r="Q821" i="13"/>
  <c r="P821" i="13"/>
  <c r="O821" i="13"/>
  <c r="N821" i="13"/>
  <c r="R820" i="13"/>
  <c r="Q820" i="13"/>
  <c r="P820" i="13"/>
  <c r="O820" i="13"/>
  <c r="N820" i="13"/>
  <c r="R819" i="13"/>
  <c r="Q819" i="13"/>
  <c r="P819" i="13"/>
  <c r="O819" i="13"/>
  <c r="N819" i="13"/>
  <c r="R818" i="13"/>
  <c r="Q818" i="13"/>
  <c r="P818" i="13"/>
  <c r="O818" i="13"/>
  <c r="N818" i="13"/>
  <c r="R817" i="13"/>
  <c r="Q817" i="13"/>
  <c r="P817" i="13"/>
  <c r="O817" i="13"/>
  <c r="N817" i="13"/>
  <c r="R816" i="13"/>
  <c r="Q816" i="13"/>
  <c r="P816" i="13"/>
  <c r="O816" i="13"/>
  <c r="N816" i="13"/>
  <c r="R815" i="13"/>
  <c r="Q815" i="13"/>
  <c r="P815" i="13"/>
  <c r="O815" i="13"/>
  <c r="N815" i="13"/>
  <c r="R814" i="13"/>
  <c r="Q814" i="13"/>
  <c r="P814" i="13"/>
  <c r="O814" i="13"/>
  <c r="N814" i="13"/>
  <c r="R813" i="13"/>
  <c r="Q813" i="13"/>
  <c r="P813" i="13"/>
  <c r="O813" i="13"/>
  <c r="N813" i="13"/>
  <c r="R812" i="13"/>
  <c r="Q812" i="13"/>
  <c r="P812" i="13"/>
  <c r="O812" i="13"/>
  <c r="N812" i="13"/>
  <c r="R811" i="13"/>
  <c r="Q811" i="13"/>
  <c r="P811" i="13"/>
  <c r="O811" i="13"/>
  <c r="N811" i="13"/>
  <c r="R810" i="13"/>
  <c r="Q810" i="13"/>
  <c r="P810" i="13"/>
  <c r="O810" i="13"/>
  <c r="N810" i="13"/>
  <c r="R809" i="13"/>
  <c r="Q809" i="13"/>
  <c r="P809" i="13"/>
  <c r="O809" i="13"/>
  <c r="N809" i="13"/>
  <c r="R808" i="13"/>
  <c r="Q808" i="13"/>
  <c r="P808" i="13"/>
  <c r="O808" i="13"/>
  <c r="N808" i="13"/>
  <c r="R807" i="13"/>
  <c r="Q807" i="13"/>
  <c r="P807" i="13"/>
  <c r="O807" i="13"/>
  <c r="N807" i="13"/>
  <c r="R806" i="13"/>
  <c r="Q806" i="13"/>
  <c r="P806" i="13"/>
  <c r="O806" i="13"/>
  <c r="N806" i="13"/>
  <c r="R805" i="13"/>
  <c r="Q805" i="13"/>
  <c r="P805" i="13"/>
  <c r="O805" i="13"/>
  <c r="N805" i="13"/>
  <c r="R804" i="13"/>
  <c r="Q804" i="13"/>
  <c r="P804" i="13"/>
  <c r="O804" i="13"/>
  <c r="N804" i="13"/>
  <c r="R803" i="13"/>
  <c r="Q803" i="13"/>
  <c r="P803" i="13"/>
  <c r="O803" i="13"/>
  <c r="N803" i="13"/>
  <c r="R802" i="13"/>
  <c r="Q802" i="13"/>
  <c r="P802" i="13"/>
  <c r="O802" i="13"/>
  <c r="N802" i="13"/>
  <c r="R801" i="13"/>
  <c r="Q801" i="13"/>
  <c r="P801" i="13"/>
  <c r="O801" i="13"/>
  <c r="N801" i="13"/>
  <c r="R800" i="13"/>
  <c r="Q800" i="13"/>
  <c r="P800" i="13"/>
  <c r="O800" i="13"/>
  <c r="N800" i="13"/>
  <c r="R799" i="13"/>
  <c r="Q799" i="13"/>
  <c r="P799" i="13"/>
  <c r="O799" i="13"/>
  <c r="N799" i="13"/>
  <c r="R798" i="13"/>
  <c r="Q798" i="13"/>
  <c r="P798" i="13"/>
  <c r="O798" i="13"/>
  <c r="N798" i="13"/>
  <c r="R797" i="13"/>
  <c r="Q797" i="13"/>
  <c r="P797" i="13"/>
  <c r="O797" i="13"/>
  <c r="N797" i="13"/>
  <c r="R796" i="13"/>
  <c r="Q796" i="13"/>
  <c r="P796" i="13"/>
  <c r="O796" i="13"/>
  <c r="N796" i="13"/>
  <c r="R795" i="13"/>
  <c r="Q795" i="13"/>
  <c r="P795" i="13"/>
  <c r="O795" i="13"/>
  <c r="N795" i="13"/>
  <c r="R794" i="13"/>
  <c r="Q794" i="13"/>
  <c r="P794" i="13"/>
  <c r="O794" i="13"/>
  <c r="N794" i="13"/>
  <c r="R793" i="13"/>
  <c r="Q793" i="13"/>
  <c r="P793" i="13"/>
  <c r="O793" i="13"/>
  <c r="N793" i="13"/>
  <c r="R792" i="13"/>
  <c r="Q792" i="13"/>
  <c r="P792" i="13"/>
  <c r="O792" i="13"/>
  <c r="N792" i="13"/>
  <c r="R791" i="13"/>
  <c r="Q791" i="13"/>
  <c r="P791" i="13"/>
  <c r="O791" i="13"/>
  <c r="N791" i="13"/>
  <c r="R790" i="13"/>
  <c r="Q790" i="13"/>
  <c r="P790" i="13"/>
  <c r="O790" i="13"/>
  <c r="N790" i="13"/>
  <c r="R789" i="13"/>
  <c r="Q789" i="13"/>
  <c r="P789" i="13"/>
  <c r="O789" i="13"/>
  <c r="N789" i="13"/>
  <c r="R788" i="13"/>
  <c r="Q788" i="13"/>
  <c r="P788" i="13"/>
  <c r="O788" i="13"/>
  <c r="N788" i="13"/>
  <c r="R787" i="13"/>
  <c r="Q787" i="13"/>
  <c r="P787" i="13"/>
  <c r="O787" i="13"/>
  <c r="N787" i="13"/>
  <c r="R786" i="13"/>
  <c r="Q786" i="13"/>
  <c r="P786" i="13"/>
  <c r="O786" i="13"/>
  <c r="N786" i="13"/>
  <c r="R785" i="13"/>
  <c r="Q785" i="13"/>
  <c r="P785" i="13"/>
  <c r="O785" i="13"/>
  <c r="N785" i="13"/>
  <c r="R784" i="13"/>
  <c r="Q784" i="13"/>
  <c r="P784" i="13"/>
  <c r="O784" i="13"/>
  <c r="N784" i="13"/>
  <c r="R783" i="13"/>
  <c r="Q783" i="13"/>
  <c r="P783" i="13"/>
  <c r="O783" i="13"/>
  <c r="N783" i="13"/>
  <c r="R782" i="13"/>
  <c r="Q782" i="13"/>
  <c r="P782" i="13"/>
  <c r="O782" i="13"/>
  <c r="N782" i="13"/>
  <c r="R781" i="13"/>
  <c r="Q781" i="13"/>
  <c r="P781" i="13"/>
  <c r="O781" i="13"/>
  <c r="N781" i="13"/>
  <c r="R780" i="13"/>
  <c r="Q780" i="13"/>
  <c r="P780" i="13"/>
  <c r="O780" i="13"/>
  <c r="N780" i="13"/>
  <c r="R779" i="13"/>
  <c r="Q779" i="13"/>
  <c r="P779" i="13"/>
  <c r="O779" i="13"/>
  <c r="N779" i="13"/>
  <c r="R778" i="13"/>
  <c r="Q778" i="13"/>
  <c r="P778" i="13"/>
  <c r="O778" i="13"/>
  <c r="N778" i="13"/>
  <c r="R777" i="13"/>
  <c r="Q777" i="13"/>
  <c r="P777" i="13"/>
  <c r="O777" i="13"/>
  <c r="N777" i="13"/>
  <c r="R776" i="13"/>
  <c r="Q776" i="13"/>
  <c r="P776" i="13"/>
  <c r="O776" i="13"/>
  <c r="N776" i="13"/>
  <c r="R775" i="13"/>
  <c r="Q775" i="13"/>
  <c r="P775" i="13"/>
  <c r="O775" i="13"/>
  <c r="N775" i="13"/>
  <c r="R774" i="13"/>
  <c r="Q774" i="13"/>
  <c r="P774" i="13"/>
  <c r="O774" i="13"/>
  <c r="N774" i="13"/>
  <c r="R773" i="13"/>
  <c r="Q773" i="13"/>
  <c r="P773" i="13"/>
  <c r="O773" i="13"/>
  <c r="N773" i="13"/>
  <c r="R772" i="13"/>
  <c r="Q772" i="13"/>
  <c r="P772" i="13"/>
  <c r="O772" i="13"/>
  <c r="N772" i="13"/>
  <c r="R771" i="13"/>
  <c r="Q771" i="13"/>
  <c r="P771" i="13"/>
  <c r="O771" i="13"/>
  <c r="N771" i="13"/>
  <c r="R770" i="13"/>
  <c r="Q770" i="13"/>
  <c r="P770" i="13"/>
  <c r="O770" i="13"/>
  <c r="N770" i="13"/>
  <c r="R769" i="13"/>
  <c r="Q769" i="13"/>
  <c r="P769" i="13"/>
  <c r="O769" i="13"/>
  <c r="N769" i="13"/>
  <c r="R768" i="13"/>
  <c r="Q768" i="13"/>
  <c r="P768" i="13"/>
  <c r="O768" i="13"/>
  <c r="N768" i="13"/>
  <c r="R767" i="13"/>
  <c r="Q767" i="13"/>
  <c r="P767" i="13"/>
  <c r="O767" i="13"/>
  <c r="N767" i="13"/>
  <c r="R766" i="13"/>
  <c r="Q766" i="13"/>
  <c r="P766" i="13"/>
  <c r="O766" i="13"/>
  <c r="N766" i="13"/>
  <c r="R765" i="13"/>
  <c r="Q765" i="13"/>
  <c r="P765" i="13"/>
  <c r="O765" i="13"/>
  <c r="N765" i="13"/>
  <c r="R764" i="13"/>
  <c r="Q764" i="13"/>
  <c r="P764" i="13"/>
  <c r="O764" i="13"/>
  <c r="N764" i="13"/>
  <c r="R763" i="13"/>
  <c r="Q763" i="13"/>
  <c r="P763" i="13"/>
  <c r="O763" i="13"/>
  <c r="N763" i="13"/>
  <c r="R762" i="13"/>
  <c r="Q762" i="13"/>
  <c r="P762" i="13"/>
  <c r="O762" i="13"/>
  <c r="N762" i="13"/>
  <c r="R761" i="13"/>
  <c r="Q761" i="13"/>
  <c r="P761" i="13"/>
  <c r="O761" i="13"/>
  <c r="N761" i="13"/>
  <c r="R760" i="13"/>
  <c r="Q760" i="13"/>
  <c r="P760" i="13"/>
  <c r="O760" i="13"/>
  <c r="N760" i="13"/>
  <c r="R759" i="13"/>
  <c r="Q759" i="13"/>
  <c r="P759" i="13"/>
  <c r="O759" i="13"/>
  <c r="N759" i="13"/>
  <c r="R758" i="13"/>
  <c r="Q758" i="13"/>
  <c r="P758" i="13"/>
  <c r="O758" i="13"/>
  <c r="N758" i="13"/>
  <c r="R757" i="13"/>
  <c r="Q757" i="13"/>
  <c r="P757" i="13"/>
  <c r="O757" i="13"/>
  <c r="N757" i="13"/>
  <c r="R756" i="13"/>
  <c r="Q756" i="13"/>
  <c r="P756" i="13"/>
  <c r="O756" i="13"/>
  <c r="N756" i="13"/>
  <c r="R755" i="13"/>
  <c r="Q755" i="13"/>
  <c r="P755" i="13"/>
  <c r="O755" i="13"/>
  <c r="N755" i="13"/>
  <c r="R754" i="13"/>
  <c r="Q754" i="13"/>
  <c r="P754" i="13"/>
  <c r="O754" i="13"/>
  <c r="N754" i="13"/>
  <c r="R753" i="13"/>
  <c r="Q753" i="13"/>
  <c r="P753" i="13"/>
  <c r="O753" i="13"/>
  <c r="N753" i="13"/>
  <c r="R752" i="13"/>
  <c r="Q752" i="13"/>
  <c r="P752" i="13"/>
  <c r="O752" i="13"/>
  <c r="N752" i="13"/>
  <c r="R751" i="13"/>
  <c r="Q751" i="13"/>
  <c r="P751" i="13"/>
  <c r="O751" i="13"/>
  <c r="N751" i="13"/>
  <c r="R750" i="13"/>
  <c r="Q750" i="13"/>
  <c r="P750" i="13"/>
  <c r="O750" i="13"/>
  <c r="N750" i="13"/>
  <c r="R749" i="13"/>
  <c r="Q749" i="13"/>
  <c r="P749" i="13"/>
  <c r="O749" i="13"/>
  <c r="N749" i="13"/>
  <c r="R748" i="13"/>
  <c r="Q748" i="13"/>
  <c r="P748" i="13"/>
  <c r="O748" i="13"/>
  <c r="N748" i="13"/>
  <c r="R747" i="13"/>
  <c r="Q747" i="13"/>
  <c r="P747" i="13"/>
  <c r="O747" i="13"/>
  <c r="N747" i="13"/>
  <c r="R746" i="13"/>
  <c r="Q746" i="13"/>
  <c r="P746" i="13"/>
  <c r="O746" i="13"/>
  <c r="N746" i="13"/>
  <c r="R745" i="13"/>
  <c r="Q745" i="13"/>
  <c r="P745" i="13"/>
  <c r="O745" i="13"/>
  <c r="N745" i="13"/>
  <c r="R744" i="13"/>
  <c r="Q744" i="13"/>
  <c r="P744" i="13"/>
  <c r="O744" i="13"/>
  <c r="N744" i="13"/>
  <c r="R743" i="13"/>
  <c r="Q743" i="13"/>
  <c r="P743" i="13"/>
  <c r="O743" i="13"/>
  <c r="N743" i="13"/>
  <c r="R742" i="13"/>
  <c r="Q742" i="13"/>
  <c r="P742" i="13"/>
  <c r="O742" i="13"/>
  <c r="N742" i="13"/>
  <c r="R741" i="13"/>
  <c r="Q741" i="13"/>
  <c r="P741" i="13"/>
  <c r="O741" i="13"/>
  <c r="N741" i="13"/>
  <c r="R740" i="13"/>
  <c r="Q740" i="13"/>
  <c r="P740" i="13"/>
  <c r="O740" i="13"/>
  <c r="N740" i="13"/>
  <c r="R739" i="13"/>
  <c r="Q739" i="13"/>
  <c r="P739" i="13"/>
  <c r="O739" i="13"/>
  <c r="N739" i="13"/>
  <c r="R738" i="13"/>
  <c r="Q738" i="13"/>
  <c r="P738" i="13"/>
  <c r="O738" i="13"/>
  <c r="N738" i="13"/>
  <c r="R737" i="13"/>
  <c r="Q737" i="13"/>
  <c r="P737" i="13"/>
  <c r="O737" i="13"/>
  <c r="N737" i="13"/>
  <c r="R736" i="13"/>
  <c r="Q736" i="13"/>
  <c r="P736" i="13"/>
  <c r="O736" i="13"/>
  <c r="N736" i="13"/>
  <c r="R735" i="13"/>
  <c r="Q735" i="13"/>
  <c r="P735" i="13"/>
  <c r="O735" i="13"/>
  <c r="N735" i="13"/>
  <c r="R734" i="13"/>
  <c r="Q734" i="13"/>
  <c r="P734" i="13"/>
  <c r="O734" i="13"/>
  <c r="N734" i="13"/>
  <c r="R733" i="13"/>
  <c r="Q733" i="13"/>
  <c r="P733" i="13"/>
  <c r="O733" i="13"/>
  <c r="N733" i="13"/>
  <c r="R732" i="13"/>
  <c r="Q732" i="13"/>
  <c r="P732" i="13"/>
  <c r="O732" i="13"/>
  <c r="N732" i="13"/>
  <c r="R731" i="13"/>
  <c r="Q731" i="13"/>
  <c r="P731" i="13"/>
  <c r="O731" i="13"/>
  <c r="N731" i="13"/>
  <c r="R730" i="13"/>
  <c r="Q730" i="13"/>
  <c r="P730" i="13"/>
  <c r="O730" i="13"/>
  <c r="N730" i="13"/>
  <c r="R729" i="13"/>
  <c r="Q729" i="13"/>
  <c r="P729" i="13"/>
  <c r="O729" i="13"/>
  <c r="N729" i="13"/>
  <c r="R728" i="13"/>
  <c r="Q728" i="13"/>
  <c r="P728" i="13"/>
  <c r="O728" i="13"/>
  <c r="N728" i="13"/>
  <c r="R727" i="13"/>
  <c r="Q727" i="13"/>
  <c r="P727" i="13"/>
  <c r="O727" i="13"/>
  <c r="N727" i="13"/>
  <c r="R726" i="13"/>
  <c r="Q726" i="13"/>
  <c r="P726" i="13"/>
  <c r="O726" i="13"/>
  <c r="N726" i="13"/>
  <c r="R725" i="13"/>
  <c r="Q725" i="13"/>
  <c r="P725" i="13"/>
  <c r="O725" i="13"/>
  <c r="N725" i="13"/>
  <c r="R724" i="13"/>
  <c r="Q724" i="13"/>
  <c r="P724" i="13"/>
  <c r="O724" i="13"/>
  <c r="N724" i="13"/>
  <c r="R723" i="13"/>
  <c r="Q723" i="13"/>
  <c r="P723" i="13"/>
  <c r="O723" i="13"/>
  <c r="N723" i="13"/>
  <c r="R722" i="13"/>
  <c r="Q722" i="13"/>
  <c r="P722" i="13"/>
  <c r="O722" i="13"/>
  <c r="N722" i="13"/>
  <c r="R721" i="13"/>
  <c r="Q721" i="13"/>
  <c r="P721" i="13"/>
  <c r="O721" i="13"/>
  <c r="N721" i="13"/>
  <c r="R720" i="13"/>
  <c r="Q720" i="13"/>
  <c r="P720" i="13"/>
  <c r="O720" i="13"/>
  <c r="N720" i="13"/>
  <c r="R719" i="13"/>
  <c r="Q719" i="13"/>
  <c r="P719" i="13"/>
  <c r="O719" i="13"/>
  <c r="N719" i="13"/>
  <c r="R718" i="13"/>
  <c r="Q718" i="13"/>
  <c r="P718" i="13"/>
  <c r="O718" i="13"/>
  <c r="N718" i="13"/>
  <c r="R717" i="13"/>
  <c r="Q717" i="13"/>
  <c r="P717" i="13"/>
  <c r="O717" i="13"/>
  <c r="N717" i="13"/>
  <c r="R716" i="13"/>
  <c r="Q716" i="13"/>
  <c r="P716" i="13"/>
  <c r="O716" i="13"/>
  <c r="N716" i="13"/>
  <c r="R715" i="13"/>
  <c r="Q715" i="13"/>
  <c r="P715" i="13"/>
  <c r="O715" i="13"/>
  <c r="N715" i="13"/>
  <c r="R714" i="13"/>
  <c r="Q714" i="13"/>
  <c r="P714" i="13"/>
  <c r="O714" i="13"/>
  <c r="N714" i="13"/>
  <c r="R713" i="13"/>
  <c r="Q713" i="13"/>
  <c r="P713" i="13"/>
  <c r="O713" i="13"/>
  <c r="N713" i="13"/>
  <c r="R712" i="13"/>
  <c r="Q712" i="13"/>
  <c r="P712" i="13"/>
  <c r="O712" i="13"/>
  <c r="N712" i="13"/>
  <c r="R711" i="13"/>
  <c r="Q711" i="13"/>
  <c r="P711" i="13"/>
  <c r="O711" i="13"/>
  <c r="N711" i="13"/>
  <c r="R710" i="13"/>
  <c r="Q710" i="13"/>
  <c r="P710" i="13"/>
  <c r="O710" i="13"/>
  <c r="N710" i="13"/>
  <c r="R709" i="13"/>
  <c r="Q709" i="13"/>
  <c r="P709" i="13"/>
  <c r="O709" i="13"/>
  <c r="N709" i="13"/>
  <c r="R708" i="13"/>
  <c r="Q708" i="13"/>
  <c r="P708" i="13"/>
  <c r="O708" i="13"/>
  <c r="N708" i="13"/>
  <c r="R707" i="13"/>
  <c r="Q707" i="13"/>
  <c r="P707" i="13"/>
  <c r="O707" i="13"/>
  <c r="N707" i="13"/>
  <c r="R706" i="13"/>
  <c r="Q706" i="13"/>
  <c r="P706" i="13"/>
  <c r="O706" i="13"/>
  <c r="N706" i="13"/>
  <c r="R705" i="13"/>
  <c r="Q705" i="13"/>
  <c r="P705" i="13"/>
  <c r="O705" i="13"/>
  <c r="N705" i="13"/>
  <c r="R704" i="13"/>
  <c r="Q704" i="13"/>
  <c r="P704" i="13"/>
  <c r="O704" i="13"/>
  <c r="N704" i="13"/>
  <c r="R703" i="13"/>
  <c r="Q703" i="13"/>
  <c r="P703" i="13"/>
  <c r="O703" i="13"/>
  <c r="N703" i="13"/>
  <c r="R702" i="13"/>
  <c r="Q702" i="13"/>
  <c r="P702" i="13"/>
  <c r="O702" i="13"/>
  <c r="N702" i="13"/>
  <c r="R701" i="13"/>
  <c r="Q701" i="13"/>
  <c r="P701" i="13"/>
  <c r="O701" i="13"/>
  <c r="N701" i="13"/>
  <c r="R700" i="13"/>
  <c r="Q700" i="13"/>
  <c r="P700" i="13"/>
  <c r="O700" i="13"/>
  <c r="N700" i="13"/>
  <c r="R699" i="13"/>
  <c r="Q699" i="13"/>
  <c r="P699" i="13"/>
  <c r="O699" i="13"/>
  <c r="N699" i="13"/>
  <c r="R698" i="13"/>
  <c r="Q698" i="13"/>
  <c r="P698" i="13"/>
  <c r="O698" i="13"/>
  <c r="N698" i="13"/>
  <c r="R697" i="13"/>
  <c r="Q697" i="13"/>
  <c r="P697" i="13"/>
  <c r="O697" i="13"/>
  <c r="N697" i="13"/>
  <c r="R696" i="13"/>
  <c r="Q696" i="13"/>
  <c r="P696" i="13"/>
  <c r="O696" i="13"/>
  <c r="N696" i="13"/>
  <c r="R695" i="13"/>
  <c r="Q695" i="13"/>
  <c r="P695" i="13"/>
  <c r="O695" i="13"/>
  <c r="N695" i="13"/>
  <c r="R694" i="13"/>
  <c r="Q694" i="13"/>
  <c r="P694" i="13"/>
  <c r="O694" i="13"/>
  <c r="N694" i="13"/>
  <c r="R693" i="13"/>
  <c r="Q693" i="13"/>
  <c r="P693" i="13"/>
  <c r="O693" i="13"/>
  <c r="N693" i="13"/>
  <c r="R692" i="13"/>
  <c r="Q692" i="13"/>
  <c r="P692" i="13"/>
  <c r="O692" i="13"/>
  <c r="N692" i="13"/>
  <c r="R691" i="13"/>
  <c r="Q691" i="13"/>
  <c r="P691" i="13"/>
  <c r="O691" i="13"/>
  <c r="N691" i="13"/>
  <c r="R690" i="13"/>
  <c r="Q690" i="13"/>
  <c r="P690" i="13"/>
  <c r="O690" i="13"/>
  <c r="N690" i="13"/>
  <c r="R689" i="13"/>
  <c r="Q689" i="13"/>
  <c r="P689" i="13"/>
  <c r="O689" i="13"/>
  <c r="N689" i="13"/>
  <c r="R688" i="13"/>
  <c r="Q688" i="13"/>
  <c r="P688" i="13"/>
  <c r="O688" i="13"/>
  <c r="N688" i="13"/>
  <c r="R687" i="13"/>
  <c r="Q687" i="13"/>
  <c r="P687" i="13"/>
  <c r="O687" i="13"/>
  <c r="N687" i="13"/>
  <c r="R686" i="13"/>
  <c r="Q686" i="13"/>
  <c r="P686" i="13"/>
  <c r="O686" i="13"/>
  <c r="N686" i="13"/>
  <c r="R685" i="13"/>
  <c r="Q685" i="13"/>
  <c r="P685" i="13"/>
  <c r="O685" i="13"/>
  <c r="N685" i="13"/>
  <c r="R684" i="13"/>
  <c r="Q684" i="13"/>
  <c r="P684" i="13"/>
  <c r="O684" i="13"/>
  <c r="N684" i="13"/>
  <c r="R683" i="13"/>
  <c r="Q683" i="13"/>
  <c r="P683" i="13"/>
  <c r="O683" i="13"/>
  <c r="N683" i="13"/>
  <c r="R682" i="13"/>
  <c r="Q682" i="13"/>
  <c r="P682" i="13"/>
  <c r="O682" i="13"/>
  <c r="N682" i="13"/>
  <c r="R681" i="13"/>
  <c r="Q681" i="13"/>
  <c r="P681" i="13"/>
  <c r="O681" i="13"/>
  <c r="N681" i="13"/>
  <c r="R680" i="13"/>
  <c r="Q680" i="13"/>
  <c r="P680" i="13"/>
  <c r="O680" i="13"/>
  <c r="N680" i="13"/>
  <c r="R679" i="13"/>
  <c r="Q679" i="13"/>
  <c r="P679" i="13"/>
  <c r="O679" i="13"/>
  <c r="N679" i="13"/>
  <c r="R678" i="13"/>
  <c r="Q678" i="13"/>
  <c r="P678" i="13"/>
  <c r="O678" i="13"/>
  <c r="N678" i="13"/>
  <c r="R677" i="13"/>
  <c r="Q677" i="13"/>
  <c r="P677" i="13"/>
  <c r="O677" i="13"/>
  <c r="N677" i="13"/>
  <c r="R676" i="13"/>
  <c r="Q676" i="13"/>
  <c r="P676" i="13"/>
  <c r="O676" i="13"/>
  <c r="N676" i="13"/>
  <c r="R675" i="13"/>
  <c r="Q675" i="13"/>
  <c r="P675" i="13"/>
  <c r="O675" i="13"/>
  <c r="N675" i="13"/>
  <c r="R674" i="13"/>
  <c r="Q674" i="13"/>
  <c r="P674" i="13"/>
  <c r="O674" i="13"/>
  <c r="N674" i="13"/>
  <c r="R673" i="13"/>
  <c r="Q673" i="13"/>
  <c r="P673" i="13"/>
  <c r="O673" i="13"/>
  <c r="N673" i="13"/>
  <c r="R672" i="13"/>
  <c r="Q672" i="13"/>
  <c r="P672" i="13"/>
  <c r="O672" i="13"/>
  <c r="N672" i="13"/>
  <c r="R671" i="13"/>
  <c r="Q671" i="13"/>
  <c r="P671" i="13"/>
  <c r="O671" i="13"/>
  <c r="N671" i="13"/>
  <c r="R670" i="13"/>
  <c r="Q670" i="13"/>
  <c r="P670" i="13"/>
  <c r="O670" i="13"/>
  <c r="N670" i="13"/>
  <c r="R669" i="13"/>
  <c r="Q669" i="13"/>
  <c r="P669" i="13"/>
  <c r="O669" i="13"/>
  <c r="N669" i="13"/>
  <c r="R668" i="13"/>
  <c r="Q668" i="13"/>
  <c r="P668" i="13"/>
  <c r="O668" i="13"/>
  <c r="N668" i="13"/>
  <c r="R667" i="13"/>
  <c r="Q667" i="13"/>
  <c r="P667" i="13"/>
  <c r="O667" i="13"/>
  <c r="N667" i="13"/>
  <c r="R666" i="13"/>
  <c r="Q666" i="13"/>
  <c r="P666" i="13"/>
  <c r="O666" i="13"/>
  <c r="N666" i="13"/>
  <c r="R665" i="13"/>
  <c r="Q665" i="13"/>
  <c r="P665" i="13"/>
  <c r="O665" i="13"/>
  <c r="N665" i="13"/>
  <c r="R664" i="13"/>
  <c r="Q664" i="13"/>
  <c r="P664" i="13"/>
  <c r="O664" i="13"/>
  <c r="N664" i="13"/>
  <c r="R663" i="13"/>
  <c r="Q663" i="13"/>
  <c r="P663" i="13"/>
  <c r="O663" i="13"/>
  <c r="N663" i="13"/>
  <c r="R662" i="13"/>
  <c r="Q662" i="13"/>
  <c r="P662" i="13"/>
  <c r="O662" i="13"/>
  <c r="N662" i="13"/>
  <c r="R661" i="13"/>
  <c r="Q661" i="13"/>
  <c r="P661" i="13"/>
  <c r="O661" i="13"/>
  <c r="N661" i="13"/>
  <c r="R660" i="13"/>
  <c r="Q660" i="13"/>
  <c r="P660" i="13"/>
  <c r="O660" i="13"/>
  <c r="N660" i="13"/>
  <c r="R659" i="13"/>
  <c r="Q659" i="13"/>
  <c r="P659" i="13"/>
  <c r="O659" i="13"/>
  <c r="N659" i="13"/>
  <c r="R658" i="13"/>
  <c r="Q658" i="13"/>
  <c r="P658" i="13"/>
  <c r="O658" i="13"/>
  <c r="N658" i="13"/>
  <c r="R657" i="13"/>
  <c r="Q657" i="13"/>
  <c r="P657" i="13"/>
  <c r="O657" i="13"/>
  <c r="N657" i="13"/>
  <c r="R656" i="13"/>
  <c r="Q656" i="13"/>
  <c r="P656" i="13"/>
  <c r="O656" i="13"/>
  <c r="N656" i="13"/>
  <c r="R655" i="13"/>
  <c r="Q655" i="13"/>
  <c r="P655" i="13"/>
  <c r="O655" i="13"/>
  <c r="N655" i="13"/>
  <c r="R654" i="13"/>
  <c r="Q654" i="13"/>
  <c r="P654" i="13"/>
  <c r="O654" i="13"/>
  <c r="N654" i="13"/>
  <c r="R653" i="13"/>
  <c r="Q653" i="13"/>
  <c r="P653" i="13"/>
  <c r="O653" i="13"/>
  <c r="N653" i="13"/>
  <c r="R652" i="13"/>
  <c r="Q652" i="13"/>
  <c r="P652" i="13"/>
  <c r="O652" i="13"/>
  <c r="N652" i="13"/>
  <c r="R651" i="13"/>
  <c r="Q651" i="13"/>
  <c r="P651" i="13"/>
  <c r="O651" i="13"/>
  <c r="N651" i="13"/>
  <c r="R650" i="13"/>
  <c r="Q650" i="13"/>
  <c r="P650" i="13"/>
  <c r="O650" i="13"/>
  <c r="N650" i="13"/>
  <c r="R649" i="13"/>
  <c r="Q649" i="13"/>
  <c r="P649" i="13"/>
  <c r="O649" i="13"/>
  <c r="N649" i="13"/>
  <c r="R648" i="13"/>
  <c r="Q648" i="13"/>
  <c r="P648" i="13"/>
  <c r="O648" i="13"/>
  <c r="N648" i="13"/>
  <c r="R647" i="13"/>
  <c r="Q647" i="13"/>
  <c r="P647" i="13"/>
  <c r="O647" i="13"/>
  <c r="N647" i="13"/>
  <c r="R646" i="13"/>
  <c r="Q646" i="13"/>
  <c r="P646" i="13"/>
  <c r="O646" i="13"/>
  <c r="N646" i="13"/>
  <c r="R645" i="13"/>
  <c r="Q645" i="13"/>
  <c r="P645" i="13"/>
  <c r="O645" i="13"/>
  <c r="N645" i="13"/>
  <c r="R644" i="13"/>
  <c r="Q644" i="13"/>
  <c r="P644" i="13"/>
  <c r="O644" i="13"/>
  <c r="N644" i="13"/>
  <c r="R643" i="13"/>
  <c r="Q643" i="13"/>
  <c r="P643" i="13"/>
  <c r="O643" i="13"/>
  <c r="N643" i="13"/>
  <c r="R642" i="13"/>
  <c r="Q642" i="13"/>
  <c r="P642" i="13"/>
  <c r="O642" i="13"/>
  <c r="N642" i="13"/>
  <c r="R641" i="13"/>
  <c r="Q641" i="13"/>
  <c r="P641" i="13"/>
  <c r="O641" i="13"/>
  <c r="N641" i="13"/>
  <c r="R640" i="13"/>
  <c r="Q640" i="13"/>
  <c r="P640" i="13"/>
  <c r="O640" i="13"/>
  <c r="N640" i="13"/>
  <c r="R639" i="13"/>
  <c r="Q639" i="13"/>
  <c r="P639" i="13"/>
  <c r="O639" i="13"/>
  <c r="N639" i="13"/>
  <c r="R638" i="13"/>
  <c r="Q638" i="13"/>
  <c r="P638" i="13"/>
  <c r="O638" i="13"/>
  <c r="N638" i="13"/>
  <c r="R637" i="13"/>
  <c r="Q637" i="13"/>
  <c r="P637" i="13"/>
  <c r="O637" i="13"/>
  <c r="N637" i="13"/>
  <c r="R636" i="13"/>
  <c r="Q636" i="13"/>
  <c r="P636" i="13"/>
  <c r="O636" i="13"/>
  <c r="N636" i="13"/>
  <c r="R635" i="13"/>
  <c r="Q635" i="13"/>
  <c r="P635" i="13"/>
  <c r="O635" i="13"/>
  <c r="N635" i="13"/>
  <c r="R634" i="13"/>
  <c r="Q634" i="13"/>
  <c r="P634" i="13"/>
  <c r="O634" i="13"/>
  <c r="N634" i="13"/>
  <c r="R633" i="13"/>
  <c r="Q633" i="13"/>
  <c r="P633" i="13"/>
  <c r="O633" i="13"/>
  <c r="N633" i="13"/>
  <c r="R632" i="13"/>
  <c r="Q632" i="13"/>
  <c r="P632" i="13"/>
  <c r="O632" i="13"/>
  <c r="N632" i="13"/>
  <c r="R631" i="13"/>
  <c r="Q631" i="13"/>
  <c r="P631" i="13"/>
  <c r="O631" i="13"/>
  <c r="N631" i="13"/>
  <c r="R630" i="13"/>
  <c r="Q630" i="13"/>
  <c r="P630" i="13"/>
  <c r="O630" i="13"/>
  <c r="N630" i="13"/>
  <c r="R629" i="13"/>
  <c r="Q629" i="13"/>
  <c r="P629" i="13"/>
  <c r="O629" i="13"/>
  <c r="N629" i="13"/>
  <c r="R628" i="13"/>
  <c r="Q628" i="13"/>
  <c r="P628" i="13"/>
  <c r="O628" i="13"/>
  <c r="N628" i="13"/>
  <c r="R627" i="13"/>
  <c r="Q627" i="13"/>
  <c r="P627" i="13"/>
  <c r="O627" i="13"/>
  <c r="N627" i="13"/>
  <c r="R626" i="13"/>
  <c r="Q626" i="13"/>
  <c r="P626" i="13"/>
  <c r="O626" i="13"/>
  <c r="N626" i="13"/>
  <c r="R625" i="13"/>
  <c r="Q625" i="13"/>
  <c r="P625" i="13"/>
  <c r="O625" i="13"/>
  <c r="N625" i="13"/>
  <c r="R624" i="13"/>
  <c r="Q624" i="13"/>
  <c r="P624" i="13"/>
  <c r="O624" i="13"/>
  <c r="N624" i="13"/>
  <c r="R623" i="13"/>
  <c r="Q623" i="13"/>
  <c r="P623" i="13"/>
  <c r="O623" i="13"/>
  <c r="N623" i="13"/>
  <c r="R622" i="13"/>
  <c r="Q622" i="13"/>
  <c r="P622" i="13"/>
  <c r="O622" i="13"/>
  <c r="N622" i="13"/>
  <c r="R621" i="13"/>
  <c r="Q621" i="13"/>
  <c r="P621" i="13"/>
  <c r="O621" i="13"/>
  <c r="N621" i="13"/>
  <c r="R620" i="13"/>
  <c r="Q620" i="13"/>
  <c r="P620" i="13"/>
  <c r="O620" i="13"/>
  <c r="N620" i="13"/>
  <c r="R619" i="13"/>
  <c r="Q619" i="13"/>
  <c r="P619" i="13"/>
  <c r="O619" i="13"/>
  <c r="N619" i="13"/>
  <c r="R618" i="13"/>
  <c r="Q618" i="13"/>
  <c r="P618" i="13"/>
  <c r="O618" i="13"/>
  <c r="N618" i="13"/>
  <c r="R617" i="13"/>
  <c r="Q617" i="13"/>
  <c r="P617" i="13"/>
  <c r="O617" i="13"/>
  <c r="N617" i="13"/>
  <c r="R616" i="13"/>
  <c r="Q616" i="13"/>
  <c r="P616" i="13"/>
  <c r="O616" i="13"/>
  <c r="N616" i="13"/>
  <c r="R615" i="13"/>
  <c r="Q615" i="13"/>
  <c r="P615" i="13"/>
  <c r="O615" i="13"/>
  <c r="N615" i="13"/>
  <c r="R614" i="13"/>
  <c r="Q614" i="13"/>
  <c r="P614" i="13"/>
  <c r="O614" i="13"/>
  <c r="N614" i="13"/>
  <c r="R613" i="13"/>
  <c r="Q613" i="13"/>
  <c r="P613" i="13"/>
  <c r="O613" i="13"/>
  <c r="N613" i="13"/>
  <c r="R612" i="13"/>
  <c r="Q612" i="13"/>
  <c r="P612" i="13"/>
  <c r="O612" i="13"/>
  <c r="N612" i="13"/>
  <c r="R611" i="13"/>
  <c r="Q611" i="13"/>
  <c r="P611" i="13"/>
  <c r="O611" i="13"/>
  <c r="N611" i="13"/>
  <c r="R610" i="13"/>
  <c r="Q610" i="13"/>
  <c r="P610" i="13"/>
  <c r="O610" i="13"/>
  <c r="N610" i="13"/>
  <c r="R609" i="13"/>
  <c r="Q609" i="13"/>
  <c r="P609" i="13"/>
  <c r="O609" i="13"/>
  <c r="N609" i="13"/>
  <c r="R608" i="13"/>
  <c r="Q608" i="13"/>
  <c r="P608" i="13"/>
  <c r="O608" i="13"/>
  <c r="N608" i="13"/>
  <c r="R607" i="13"/>
  <c r="Q607" i="13"/>
  <c r="P607" i="13"/>
  <c r="O607" i="13"/>
  <c r="N607" i="13"/>
  <c r="R606" i="13"/>
  <c r="Q606" i="13"/>
  <c r="P606" i="13"/>
  <c r="O606" i="13"/>
  <c r="N606" i="13"/>
  <c r="R605" i="13"/>
  <c r="Q605" i="13"/>
  <c r="P605" i="13"/>
  <c r="O605" i="13"/>
  <c r="N605" i="13"/>
  <c r="R604" i="13"/>
  <c r="Q604" i="13"/>
  <c r="P604" i="13"/>
  <c r="O604" i="13"/>
  <c r="N604" i="13"/>
  <c r="R603" i="13"/>
  <c r="Q603" i="13"/>
  <c r="P603" i="13"/>
  <c r="O603" i="13"/>
  <c r="N603" i="13"/>
  <c r="R602" i="13"/>
  <c r="Q602" i="13"/>
  <c r="P602" i="13"/>
  <c r="O602" i="13"/>
  <c r="N602" i="13"/>
  <c r="R601" i="13"/>
  <c r="Q601" i="13"/>
  <c r="P601" i="13"/>
  <c r="O601" i="13"/>
  <c r="N601" i="13"/>
  <c r="R600" i="13"/>
  <c r="Q600" i="13"/>
  <c r="P600" i="13"/>
  <c r="O600" i="13"/>
  <c r="N600" i="13"/>
  <c r="R599" i="13"/>
  <c r="Q599" i="13"/>
  <c r="P599" i="13"/>
  <c r="O599" i="13"/>
  <c r="N599" i="13"/>
  <c r="R598" i="13"/>
  <c r="Q598" i="13"/>
  <c r="P598" i="13"/>
  <c r="O598" i="13"/>
  <c r="N598" i="13"/>
  <c r="R597" i="13"/>
  <c r="Q597" i="13"/>
  <c r="P597" i="13"/>
  <c r="O597" i="13"/>
  <c r="N597" i="13"/>
  <c r="R596" i="13"/>
  <c r="Q596" i="13"/>
  <c r="P596" i="13"/>
  <c r="O596" i="13"/>
  <c r="N596" i="13"/>
  <c r="R595" i="13"/>
  <c r="Q595" i="13"/>
  <c r="P595" i="13"/>
  <c r="O595" i="13"/>
  <c r="N595" i="13"/>
  <c r="R594" i="13"/>
  <c r="Q594" i="13"/>
  <c r="P594" i="13"/>
  <c r="O594" i="13"/>
  <c r="N594" i="13"/>
  <c r="R593" i="13"/>
  <c r="Q593" i="13"/>
  <c r="P593" i="13"/>
  <c r="O593" i="13"/>
  <c r="N593" i="13"/>
  <c r="R592" i="13"/>
  <c r="Q592" i="13"/>
  <c r="P592" i="13"/>
  <c r="O592" i="13"/>
  <c r="N592" i="13"/>
  <c r="R591" i="13"/>
  <c r="Q591" i="13"/>
  <c r="P591" i="13"/>
  <c r="O591" i="13"/>
  <c r="N591" i="13"/>
  <c r="R590" i="13"/>
  <c r="Q590" i="13"/>
  <c r="P590" i="13"/>
  <c r="O590" i="13"/>
  <c r="N590" i="13"/>
  <c r="R589" i="13"/>
  <c r="Q589" i="13"/>
  <c r="P589" i="13"/>
  <c r="O589" i="13"/>
  <c r="N589" i="13"/>
  <c r="R588" i="13"/>
  <c r="Q588" i="13"/>
  <c r="P588" i="13"/>
  <c r="O588" i="13"/>
  <c r="N588" i="13"/>
  <c r="R587" i="13"/>
  <c r="Q587" i="13"/>
  <c r="P587" i="13"/>
  <c r="O587" i="13"/>
  <c r="N587" i="13"/>
  <c r="R586" i="13"/>
  <c r="Q586" i="13"/>
  <c r="P586" i="13"/>
  <c r="O586" i="13"/>
  <c r="N586" i="13"/>
  <c r="R585" i="13"/>
  <c r="Q585" i="13"/>
  <c r="P585" i="13"/>
  <c r="O585" i="13"/>
  <c r="N585" i="13"/>
  <c r="R584" i="13"/>
  <c r="Q584" i="13"/>
  <c r="P584" i="13"/>
  <c r="O584" i="13"/>
  <c r="N584" i="13"/>
  <c r="R583" i="13"/>
  <c r="Q583" i="13"/>
  <c r="P583" i="13"/>
  <c r="O583" i="13"/>
  <c r="N583" i="13"/>
  <c r="R582" i="13"/>
  <c r="Q582" i="13"/>
  <c r="P582" i="13"/>
  <c r="O582" i="13"/>
  <c r="N582" i="13"/>
  <c r="R581" i="13"/>
  <c r="Q581" i="13"/>
  <c r="P581" i="13"/>
  <c r="O581" i="13"/>
  <c r="N581" i="13"/>
  <c r="R580" i="13"/>
  <c r="Q580" i="13"/>
  <c r="P580" i="13"/>
  <c r="O580" i="13"/>
  <c r="N580" i="13"/>
  <c r="R579" i="13"/>
  <c r="Q579" i="13"/>
  <c r="P579" i="13"/>
  <c r="O579" i="13"/>
  <c r="N579" i="13"/>
  <c r="R578" i="13"/>
  <c r="Q578" i="13"/>
  <c r="P578" i="13"/>
  <c r="O578" i="13"/>
  <c r="N578" i="13"/>
  <c r="R577" i="13"/>
  <c r="Q577" i="13"/>
  <c r="P577" i="13"/>
  <c r="O577" i="13"/>
  <c r="N577" i="13"/>
  <c r="R576" i="13"/>
  <c r="Q576" i="13"/>
  <c r="P576" i="13"/>
  <c r="O576" i="13"/>
  <c r="N576" i="13"/>
  <c r="R575" i="13"/>
  <c r="Q575" i="13"/>
  <c r="P575" i="13"/>
  <c r="O575" i="13"/>
  <c r="N575" i="13"/>
  <c r="R574" i="13"/>
  <c r="Q574" i="13"/>
  <c r="P574" i="13"/>
  <c r="O574" i="13"/>
  <c r="N574" i="13"/>
  <c r="R573" i="13"/>
  <c r="Q573" i="13"/>
  <c r="P573" i="13"/>
  <c r="O573" i="13"/>
  <c r="N573" i="13"/>
  <c r="R572" i="13"/>
  <c r="Q572" i="13"/>
  <c r="P572" i="13"/>
  <c r="O572" i="13"/>
  <c r="N572" i="13"/>
  <c r="R571" i="13"/>
  <c r="Q571" i="13"/>
  <c r="P571" i="13"/>
  <c r="O571" i="13"/>
  <c r="N571" i="13"/>
  <c r="R570" i="13"/>
  <c r="Q570" i="13"/>
  <c r="P570" i="13"/>
  <c r="O570" i="13"/>
  <c r="N570" i="13"/>
  <c r="R569" i="13"/>
  <c r="Q569" i="13"/>
  <c r="P569" i="13"/>
  <c r="O569" i="13"/>
  <c r="N569" i="13"/>
  <c r="R568" i="13"/>
  <c r="Q568" i="13"/>
  <c r="P568" i="13"/>
  <c r="O568" i="13"/>
  <c r="N568" i="13"/>
  <c r="R567" i="13"/>
  <c r="Q567" i="13"/>
  <c r="P567" i="13"/>
  <c r="O567" i="13"/>
  <c r="N567" i="13"/>
  <c r="R566" i="13"/>
  <c r="Q566" i="13"/>
  <c r="P566" i="13"/>
  <c r="O566" i="13"/>
  <c r="N566" i="13"/>
  <c r="R565" i="13"/>
  <c r="Q565" i="13"/>
  <c r="P565" i="13"/>
  <c r="O565" i="13"/>
  <c r="N565" i="13"/>
  <c r="R564" i="13"/>
  <c r="Q564" i="13"/>
  <c r="P564" i="13"/>
  <c r="O564" i="13"/>
  <c r="N564" i="13"/>
  <c r="R563" i="13"/>
  <c r="Q563" i="13"/>
  <c r="P563" i="13"/>
  <c r="O563" i="13"/>
  <c r="N563" i="13"/>
  <c r="R562" i="13"/>
  <c r="Q562" i="13"/>
  <c r="P562" i="13"/>
  <c r="O562" i="13"/>
  <c r="N562" i="13"/>
  <c r="R561" i="13"/>
  <c r="Q561" i="13"/>
  <c r="P561" i="13"/>
  <c r="O561" i="13"/>
  <c r="N561" i="13"/>
  <c r="R560" i="13"/>
  <c r="Q560" i="13"/>
  <c r="P560" i="13"/>
  <c r="O560" i="13"/>
  <c r="N560" i="13"/>
  <c r="R559" i="13"/>
  <c r="Q559" i="13"/>
  <c r="P559" i="13"/>
  <c r="O559" i="13"/>
  <c r="N559" i="13"/>
  <c r="R558" i="13"/>
  <c r="Q558" i="13"/>
  <c r="P558" i="13"/>
  <c r="O558" i="13"/>
  <c r="N558" i="13"/>
  <c r="R557" i="13"/>
  <c r="Q557" i="13"/>
  <c r="P557" i="13"/>
  <c r="O557" i="13"/>
  <c r="N557" i="13"/>
  <c r="R556" i="13"/>
  <c r="Q556" i="13"/>
  <c r="P556" i="13"/>
  <c r="O556" i="13"/>
  <c r="N556" i="13"/>
  <c r="R555" i="13"/>
  <c r="Q555" i="13"/>
  <c r="P555" i="13"/>
  <c r="O555" i="13"/>
  <c r="N555" i="13"/>
  <c r="R554" i="13"/>
  <c r="Q554" i="13"/>
  <c r="P554" i="13"/>
  <c r="O554" i="13"/>
  <c r="N554" i="13"/>
  <c r="R553" i="13"/>
  <c r="Q553" i="13"/>
  <c r="P553" i="13"/>
  <c r="O553" i="13"/>
  <c r="N553" i="13"/>
  <c r="R552" i="13"/>
  <c r="Q552" i="13"/>
  <c r="P552" i="13"/>
  <c r="O552" i="13"/>
  <c r="N552" i="13"/>
  <c r="R551" i="13"/>
  <c r="Q551" i="13"/>
  <c r="P551" i="13"/>
  <c r="O551" i="13"/>
  <c r="N551" i="13"/>
  <c r="R550" i="13"/>
  <c r="Q550" i="13"/>
  <c r="P550" i="13"/>
  <c r="O550" i="13"/>
  <c r="N550" i="13"/>
  <c r="R549" i="13"/>
  <c r="Q549" i="13"/>
  <c r="P549" i="13"/>
  <c r="O549" i="13"/>
  <c r="N549" i="13"/>
  <c r="R548" i="13"/>
  <c r="Q548" i="13"/>
  <c r="P548" i="13"/>
  <c r="O548" i="13"/>
  <c r="N548" i="13"/>
  <c r="R547" i="13"/>
  <c r="Q547" i="13"/>
  <c r="P547" i="13"/>
  <c r="O547" i="13"/>
  <c r="N547" i="13"/>
  <c r="R546" i="13"/>
  <c r="Q546" i="13"/>
  <c r="P546" i="13"/>
  <c r="O546" i="13"/>
  <c r="N546" i="13"/>
  <c r="R545" i="13"/>
  <c r="Q545" i="13"/>
  <c r="P545" i="13"/>
  <c r="O545" i="13"/>
  <c r="N545" i="13"/>
  <c r="R544" i="13"/>
  <c r="Q544" i="13"/>
  <c r="P544" i="13"/>
  <c r="O544" i="13"/>
  <c r="N544" i="13"/>
  <c r="R543" i="13"/>
  <c r="Q543" i="13"/>
  <c r="P543" i="13"/>
  <c r="O543" i="13"/>
  <c r="N543" i="13"/>
  <c r="R542" i="13"/>
  <c r="Q542" i="13"/>
  <c r="P542" i="13"/>
  <c r="O542" i="13"/>
  <c r="N542" i="13"/>
  <c r="R541" i="13"/>
  <c r="Q541" i="13"/>
  <c r="P541" i="13"/>
  <c r="O541" i="13"/>
  <c r="N541" i="13"/>
  <c r="R540" i="13"/>
  <c r="Q540" i="13"/>
  <c r="P540" i="13"/>
  <c r="O540" i="13"/>
  <c r="N540" i="13"/>
  <c r="R539" i="13"/>
  <c r="Q539" i="13"/>
  <c r="P539" i="13"/>
  <c r="O539" i="13"/>
  <c r="N539" i="13"/>
  <c r="R538" i="13"/>
  <c r="Q538" i="13"/>
  <c r="P538" i="13"/>
  <c r="O538" i="13"/>
  <c r="N538" i="13"/>
  <c r="R537" i="13"/>
  <c r="Q537" i="13"/>
  <c r="P537" i="13"/>
  <c r="O537" i="13"/>
  <c r="N537" i="13"/>
  <c r="R536" i="13"/>
  <c r="Q536" i="13"/>
  <c r="P536" i="13"/>
  <c r="O536" i="13"/>
  <c r="N536" i="13"/>
  <c r="R535" i="13"/>
  <c r="Q535" i="13"/>
  <c r="P535" i="13"/>
  <c r="O535" i="13"/>
  <c r="N535" i="13"/>
  <c r="R534" i="13"/>
  <c r="Q534" i="13"/>
  <c r="P534" i="13"/>
  <c r="O534" i="13"/>
  <c r="N534" i="13"/>
  <c r="R533" i="13"/>
  <c r="Q533" i="13"/>
  <c r="P533" i="13"/>
  <c r="O533" i="13"/>
  <c r="N533" i="13"/>
  <c r="R532" i="13"/>
  <c r="Q532" i="13"/>
  <c r="P532" i="13"/>
  <c r="O532" i="13"/>
  <c r="N532" i="13"/>
  <c r="R531" i="13"/>
  <c r="Q531" i="13"/>
  <c r="P531" i="13"/>
  <c r="O531" i="13"/>
  <c r="N531" i="13"/>
  <c r="R530" i="13"/>
  <c r="Q530" i="13"/>
  <c r="P530" i="13"/>
  <c r="O530" i="13"/>
  <c r="N530" i="13"/>
  <c r="R529" i="13"/>
  <c r="Q529" i="13"/>
  <c r="P529" i="13"/>
  <c r="O529" i="13"/>
  <c r="N529" i="13"/>
  <c r="R528" i="13"/>
  <c r="Q528" i="13"/>
  <c r="P528" i="13"/>
  <c r="O528" i="13"/>
  <c r="N528" i="13"/>
  <c r="R527" i="13"/>
  <c r="Q527" i="13"/>
  <c r="P527" i="13"/>
  <c r="O527" i="13"/>
  <c r="N527" i="13"/>
  <c r="R526" i="13"/>
  <c r="Q526" i="13"/>
  <c r="P526" i="13"/>
  <c r="O526" i="13"/>
  <c r="N526" i="13"/>
  <c r="R525" i="13"/>
  <c r="Q525" i="13"/>
  <c r="P525" i="13"/>
  <c r="O525" i="13"/>
  <c r="N525" i="13"/>
  <c r="R524" i="13"/>
  <c r="Q524" i="13"/>
  <c r="P524" i="13"/>
  <c r="O524" i="13"/>
  <c r="N524" i="13"/>
  <c r="R523" i="13"/>
  <c r="Q523" i="13"/>
  <c r="P523" i="13"/>
  <c r="O523" i="13"/>
  <c r="N523" i="13"/>
  <c r="R522" i="13"/>
  <c r="Q522" i="13"/>
  <c r="P522" i="13"/>
  <c r="O522" i="13"/>
  <c r="N522" i="13"/>
  <c r="R521" i="13"/>
  <c r="Q521" i="13"/>
  <c r="P521" i="13"/>
  <c r="O521" i="13"/>
  <c r="N521" i="13"/>
  <c r="R520" i="13"/>
  <c r="Q520" i="13"/>
  <c r="P520" i="13"/>
  <c r="O520" i="13"/>
  <c r="N520" i="13"/>
  <c r="R519" i="13"/>
  <c r="Q519" i="13"/>
  <c r="P519" i="13"/>
  <c r="O519" i="13"/>
  <c r="N519" i="13"/>
  <c r="R518" i="13"/>
  <c r="Q518" i="13"/>
  <c r="P518" i="13"/>
  <c r="O518" i="13"/>
  <c r="N518" i="13"/>
  <c r="R517" i="13"/>
  <c r="Q517" i="13"/>
  <c r="P517" i="13"/>
  <c r="O517" i="13"/>
  <c r="N517" i="13"/>
  <c r="R516" i="13"/>
  <c r="Q516" i="13"/>
  <c r="P516" i="13"/>
  <c r="O516" i="13"/>
  <c r="N516" i="13"/>
  <c r="R515" i="13"/>
  <c r="Q515" i="13"/>
  <c r="P515" i="13"/>
  <c r="O515" i="13"/>
  <c r="N515" i="13"/>
  <c r="R514" i="13"/>
  <c r="Q514" i="13"/>
  <c r="P514" i="13"/>
  <c r="O514" i="13"/>
  <c r="N514" i="13"/>
  <c r="R513" i="13"/>
  <c r="Q513" i="13"/>
  <c r="P513" i="13"/>
  <c r="O513" i="13"/>
  <c r="N513" i="13"/>
  <c r="R512" i="13"/>
  <c r="Q512" i="13"/>
  <c r="P512" i="13"/>
  <c r="O512" i="13"/>
  <c r="N512" i="13"/>
  <c r="R511" i="13"/>
  <c r="Q511" i="13"/>
  <c r="P511" i="13"/>
  <c r="O511" i="13"/>
  <c r="N511" i="13"/>
  <c r="R510" i="13"/>
  <c r="Q510" i="13"/>
  <c r="P510" i="13"/>
  <c r="O510" i="13"/>
  <c r="N510" i="13"/>
  <c r="R509" i="13"/>
  <c r="Q509" i="13"/>
  <c r="P509" i="13"/>
  <c r="O509" i="13"/>
  <c r="N509" i="13"/>
  <c r="R508" i="13"/>
  <c r="Q508" i="13"/>
  <c r="P508" i="13"/>
  <c r="O508" i="13"/>
  <c r="N508" i="13"/>
  <c r="R507" i="13"/>
  <c r="Q507" i="13"/>
  <c r="P507" i="13"/>
  <c r="O507" i="13"/>
  <c r="N507" i="13"/>
  <c r="R506" i="13"/>
  <c r="Q506" i="13"/>
  <c r="P506" i="13"/>
  <c r="O506" i="13"/>
  <c r="N506" i="13"/>
  <c r="R505" i="13"/>
  <c r="Q505" i="13"/>
  <c r="P505" i="13"/>
  <c r="O505" i="13"/>
  <c r="N505" i="13"/>
  <c r="R504" i="13"/>
  <c r="Q504" i="13"/>
  <c r="P504" i="13"/>
  <c r="O504" i="13"/>
  <c r="N504" i="13"/>
  <c r="R503" i="13"/>
  <c r="Q503" i="13"/>
  <c r="P503" i="13"/>
  <c r="O503" i="13"/>
  <c r="N503" i="13"/>
  <c r="R502" i="13"/>
  <c r="Q502" i="13"/>
  <c r="P502" i="13"/>
  <c r="O502" i="13"/>
  <c r="N502" i="13"/>
  <c r="R501" i="13"/>
  <c r="Q501" i="13"/>
  <c r="P501" i="13"/>
  <c r="O501" i="13"/>
  <c r="N501" i="13"/>
  <c r="R500" i="13"/>
  <c r="Q500" i="13"/>
  <c r="P500" i="13"/>
  <c r="O500" i="13"/>
  <c r="N500" i="13"/>
  <c r="R499" i="13"/>
  <c r="Q499" i="13"/>
  <c r="P499" i="13"/>
  <c r="O499" i="13"/>
  <c r="N499" i="13"/>
  <c r="R498" i="13"/>
  <c r="Q498" i="13"/>
  <c r="P498" i="13"/>
  <c r="O498" i="13"/>
  <c r="N498" i="13"/>
  <c r="R497" i="13"/>
  <c r="Q497" i="13"/>
  <c r="P497" i="13"/>
  <c r="O497" i="13"/>
  <c r="N497" i="13"/>
  <c r="R496" i="13"/>
  <c r="Q496" i="13"/>
  <c r="P496" i="13"/>
  <c r="O496" i="13"/>
  <c r="N496" i="13"/>
  <c r="R495" i="13"/>
  <c r="Q495" i="13"/>
  <c r="P495" i="13"/>
  <c r="O495" i="13"/>
  <c r="N495" i="13"/>
  <c r="R494" i="13"/>
  <c r="Q494" i="13"/>
  <c r="P494" i="13"/>
  <c r="O494" i="13"/>
  <c r="N494" i="13"/>
  <c r="R493" i="13"/>
  <c r="Q493" i="13"/>
  <c r="P493" i="13"/>
  <c r="O493" i="13"/>
  <c r="N493" i="13"/>
  <c r="R492" i="13"/>
  <c r="Q492" i="13"/>
  <c r="P492" i="13"/>
  <c r="O492" i="13"/>
  <c r="N492" i="13"/>
  <c r="R491" i="13"/>
  <c r="Q491" i="13"/>
  <c r="P491" i="13"/>
  <c r="O491" i="13"/>
  <c r="N491" i="13"/>
  <c r="R490" i="13"/>
  <c r="Q490" i="13"/>
  <c r="P490" i="13"/>
  <c r="O490" i="13"/>
  <c r="N490" i="13"/>
  <c r="R489" i="13"/>
  <c r="Q489" i="13"/>
  <c r="P489" i="13"/>
  <c r="O489" i="13"/>
  <c r="N489" i="13"/>
  <c r="R488" i="13"/>
  <c r="Q488" i="13"/>
  <c r="P488" i="13"/>
  <c r="O488" i="13"/>
  <c r="N488" i="13"/>
  <c r="R487" i="13"/>
  <c r="Q487" i="13"/>
  <c r="P487" i="13"/>
  <c r="O487" i="13"/>
  <c r="N487" i="13"/>
  <c r="R486" i="13"/>
  <c r="Q486" i="13"/>
  <c r="P486" i="13"/>
  <c r="O486" i="13"/>
  <c r="N486" i="13"/>
  <c r="R485" i="13"/>
  <c r="Q485" i="13"/>
  <c r="P485" i="13"/>
  <c r="O485" i="13"/>
  <c r="N485" i="13"/>
  <c r="R484" i="13"/>
  <c r="Q484" i="13"/>
  <c r="P484" i="13"/>
  <c r="O484" i="13"/>
  <c r="N484" i="13"/>
  <c r="R483" i="13"/>
  <c r="Q483" i="13"/>
  <c r="P483" i="13"/>
  <c r="O483" i="13"/>
  <c r="N483" i="13"/>
  <c r="R482" i="13"/>
  <c r="Q482" i="13"/>
  <c r="P482" i="13"/>
  <c r="O482" i="13"/>
  <c r="N482" i="13"/>
  <c r="R481" i="13"/>
  <c r="Q481" i="13"/>
  <c r="P481" i="13"/>
  <c r="O481" i="13"/>
  <c r="N481" i="13"/>
  <c r="R480" i="13"/>
  <c r="Q480" i="13"/>
  <c r="P480" i="13"/>
  <c r="O480" i="13"/>
  <c r="N480" i="13"/>
  <c r="R479" i="13"/>
  <c r="Q479" i="13"/>
  <c r="P479" i="13"/>
  <c r="O479" i="13"/>
  <c r="N479" i="13"/>
  <c r="R478" i="13"/>
  <c r="Q478" i="13"/>
  <c r="P478" i="13"/>
  <c r="O478" i="13"/>
  <c r="N478" i="13"/>
  <c r="R477" i="13"/>
  <c r="Q477" i="13"/>
  <c r="P477" i="13"/>
  <c r="O477" i="13"/>
  <c r="N477" i="13"/>
  <c r="R476" i="13"/>
  <c r="Q476" i="13"/>
  <c r="P476" i="13"/>
  <c r="O476" i="13"/>
  <c r="N476" i="13"/>
  <c r="R475" i="13"/>
  <c r="Q475" i="13"/>
  <c r="P475" i="13"/>
  <c r="O475" i="13"/>
  <c r="N475" i="13"/>
  <c r="R474" i="13"/>
  <c r="Q474" i="13"/>
  <c r="P474" i="13"/>
  <c r="O474" i="13"/>
  <c r="N474" i="13"/>
  <c r="R473" i="13"/>
  <c r="Q473" i="13"/>
  <c r="P473" i="13"/>
  <c r="O473" i="13"/>
  <c r="N473" i="13"/>
  <c r="R472" i="13"/>
  <c r="Q472" i="13"/>
  <c r="P472" i="13"/>
  <c r="O472" i="13"/>
  <c r="N472" i="13"/>
  <c r="R471" i="13"/>
  <c r="Q471" i="13"/>
  <c r="P471" i="13"/>
  <c r="O471" i="13"/>
  <c r="N471" i="13"/>
  <c r="R470" i="13"/>
  <c r="Q470" i="13"/>
  <c r="P470" i="13"/>
  <c r="O470" i="13"/>
  <c r="N470" i="13"/>
  <c r="R469" i="13"/>
  <c r="Q469" i="13"/>
  <c r="P469" i="13"/>
  <c r="O469" i="13"/>
  <c r="N469" i="13"/>
  <c r="R468" i="13"/>
  <c r="Q468" i="13"/>
  <c r="P468" i="13"/>
  <c r="O468" i="13"/>
  <c r="N468" i="13"/>
  <c r="R467" i="13"/>
  <c r="Q467" i="13"/>
  <c r="P467" i="13"/>
  <c r="O467" i="13"/>
  <c r="N467" i="13"/>
  <c r="R466" i="13"/>
  <c r="Q466" i="13"/>
  <c r="P466" i="13"/>
  <c r="O466" i="13"/>
  <c r="N466" i="13"/>
  <c r="R465" i="13"/>
  <c r="Q465" i="13"/>
  <c r="P465" i="13"/>
  <c r="O465" i="13"/>
  <c r="N465" i="13"/>
  <c r="R464" i="13"/>
  <c r="Q464" i="13"/>
  <c r="P464" i="13"/>
  <c r="O464" i="13"/>
  <c r="N464" i="13"/>
  <c r="R463" i="13"/>
  <c r="Q463" i="13"/>
  <c r="P463" i="13"/>
  <c r="O463" i="13"/>
  <c r="N463" i="13"/>
  <c r="R462" i="13"/>
  <c r="Q462" i="13"/>
  <c r="P462" i="13"/>
  <c r="O462" i="13"/>
  <c r="N462" i="13"/>
  <c r="R461" i="13"/>
  <c r="Q461" i="13"/>
  <c r="P461" i="13"/>
  <c r="O461" i="13"/>
  <c r="N461" i="13"/>
  <c r="R460" i="13"/>
  <c r="Q460" i="13"/>
  <c r="P460" i="13"/>
  <c r="O460" i="13"/>
  <c r="N460" i="13"/>
  <c r="R459" i="13"/>
  <c r="Q459" i="13"/>
  <c r="P459" i="13"/>
  <c r="O459" i="13"/>
  <c r="N459" i="13"/>
  <c r="R458" i="13"/>
  <c r="Q458" i="13"/>
  <c r="P458" i="13"/>
  <c r="O458" i="13"/>
  <c r="N458" i="13"/>
  <c r="R457" i="13"/>
  <c r="Q457" i="13"/>
  <c r="P457" i="13"/>
  <c r="O457" i="13"/>
  <c r="N457" i="13"/>
  <c r="R456" i="13"/>
  <c r="Q456" i="13"/>
  <c r="P456" i="13"/>
  <c r="O456" i="13"/>
  <c r="N456" i="13"/>
  <c r="R455" i="13"/>
  <c r="Q455" i="13"/>
  <c r="P455" i="13"/>
  <c r="O455" i="13"/>
  <c r="N455" i="13"/>
  <c r="R454" i="13"/>
  <c r="Q454" i="13"/>
  <c r="P454" i="13"/>
  <c r="O454" i="13"/>
  <c r="N454" i="13"/>
  <c r="R453" i="13"/>
  <c r="Q453" i="13"/>
  <c r="P453" i="13"/>
  <c r="O453" i="13"/>
  <c r="N453" i="13"/>
  <c r="R452" i="13"/>
  <c r="Q452" i="13"/>
  <c r="P452" i="13"/>
  <c r="O452" i="13"/>
  <c r="N452" i="13"/>
  <c r="R451" i="13"/>
  <c r="Q451" i="13"/>
  <c r="P451" i="13"/>
  <c r="O451" i="13"/>
  <c r="N451" i="13"/>
  <c r="R450" i="13"/>
  <c r="Q450" i="13"/>
  <c r="P450" i="13"/>
  <c r="O450" i="13"/>
  <c r="N450" i="13"/>
  <c r="R449" i="13"/>
  <c r="Q449" i="13"/>
  <c r="P449" i="13"/>
  <c r="O449" i="13"/>
  <c r="N449" i="13"/>
  <c r="R448" i="13"/>
  <c r="Q448" i="13"/>
  <c r="P448" i="13"/>
  <c r="O448" i="13"/>
  <c r="N448" i="13"/>
  <c r="R447" i="13"/>
  <c r="Q447" i="13"/>
  <c r="P447" i="13"/>
  <c r="O447" i="13"/>
  <c r="N447" i="13"/>
  <c r="R446" i="13"/>
  <c r="Q446" i="13"/>
  <c r="P446" i="13"/>
  <c r="O446" i="13"/>
  <c r="N446" i="13"/>
  <c r="R445" i="13"/>
  <c r="Q445" i="13"/>
  <c r="P445" i="13"/>
  <c r="O445" i="13"/>
  <c r="N445" i="13"/>
  <c r="R444" i="13"/>
  <c r="Q444" i="13"/>
  <c r="P444" i="13"/>
  <c r="O444" i="13"/>
  <c r="N444" i="13"/>
  <c r="R443" i="13"/>
  <c r="Q443" i="13"/>
  <c r="P443" i="13"/>
  <c r="O443" i="13"/>
  <c r="N443" i="13"/>
  <c r="R442" i="13"/>
  <c r="Q442" i="13"/>
  <c r="P442" i="13"/>
  <c r="O442" i="13"/>
  <c r="N442" i="13"/>
  <c r="R441" i="13"/>
  <c r="Q441" i="13"/>
  <c r="P441" i="13"/>
  <c r="O441" i="13"/>
  <c r="N441" i="13"/>
  <c r="R440" i="13"/>
  <c r="Q440" i="13"/>
  <c r="P440" i="13"/>
  <c r="O440" i="13"/>
  <c r="N440" i="13"/>
  <c r="R439" i="13"/>
  <c r="Q439" i="13"/>
  <c r="P439" i="13"/>
  <c r="O439" i="13"/>
  <c r="N439" i="13"/>
  <c r="R438" i="13"/>
  <c r="Q438" i="13"/>
  <c r="P438" i="13"/>
  <c r="O438" i="13"/>
  <c r="N438" i="13"/>
  <c r="R437" i="13"/>
  <c r="Q437" i="13"/>
  <c r="P437" i="13"/>
  <c r="O437" i="13"/>
  <c r="N437" i="13"/>
  <c r="R436" i="13"/>
  <c r="Q436" i="13"/>
  <c r="P436" i="13"/>
  <c r="O436" i="13"/>
  <c r="N436" i="13"/>
  <c r="R435" i="13"/>
  <c r="Q435" i="13"/>
  <c r="P435" i="13"/>
  <c r="O435" i="13"/>
  <c r="N435" i="13"/>
  <c r="R434" i="13"/>
  <c r="Q434" i="13"/>
  <c r="P434" i="13"/>
  <c r="O434" i="13"/>
  <c r="N434" i="13"/>
  <c r="R433" i="13"/>
  <c r="Q433" i="13"/>
  <c r="P433" i="13"/>
  <c r="O433" i="13"/>
  <c r="N433" i="13"/>
  <c r="R432" i="13"/>
  <c r="Q432" i="13"/>
  <c r="P432" i="13"/>
  <c r="O432" i="13"/>
  <c r="N432" i="13"/>
  <c r="R431" i="13"/>
  <c r="Q431" i="13"/>
  <c r="P431" i="13"/>
  <c r="O431" i="13"/>
  <c r="N431" i="13"/>
  <c r="R430" i="13"/>
  <c r="Q430" i="13"/>
  <c r="P430" i="13"/>
  <c r="O430" i="13"/>
  <c r="N430" i="13"/>
  <c r="R429" i="13"/>
  <c r="Q429" i="13"/>
  <c r="P429" i="13"/>
  <c r="O429" i="13"/>
  <c r="N429" i="13"/>
  <c r="R428" i="13"/>
  <c r="Q428" i="13"/>
  <c r="P428" i="13"/>
  <c r="O428" i="13"/>
  <c r="N428" i="13"/>
  <c r="R427" i="13"/>
  <c r="Q427" i="13"/>
  <c r="P427" i="13"/>
  <c r="O427" i="13"/>
  <c r="N427" i="13"/>
  <c r="R426" i="13"/>
  <c r="Q426" i="13"/>
  <c r="P426" i="13"/>
  <c r="O426" i="13"/>
  <c r="N426" i="13"/>
  <c r="R425" i="13"/>
  <c r="Q425" i="13"/>
  <c r="P425" i="13"/>
  <c r="O425" i="13"/>
  <c r="N425" i="13"/>
  <c r="R424" i="13"/>
  <c r="Q424" i="13"/>
  <c r="P424" i="13"/>
  <c r="O424" i="13"/>
  <c r="N424" i="13"/>
  <c r="R423" i="13"/>
  <c r="Q423" i="13"/>
  <c r="P423" i="13"/>
  <c r="O423" i="13"/>
  <c r="N423" i="13"/>
  <c r="R422" i="13"/>
  <c r="Q422" i="13"/>
  <c r="P422" i="13"/>
  <c r="O422" i="13"/>
  <c r="N422" i="13"/>
  <c r="R421" i="13"/>
  <c r="Q421" i="13"/>
  <c r="P421" i="13"/>
  <c r="O421" i="13"/>
  <c r="N421" i="13"/>
  <c r="R420" i="13"/>
  <c r="Q420" i="13"/>
  <c r="P420" i="13"/>
  <c r="O420" i="13"/>
  <c r="N420" i="13"/>
  <c r="R419" i="13"/>
  <c r="Q419" i="13"/>
  <c r="P419" i="13"/>
  <c r="O419" i="13"/>
  <c r="N419" i="13"/>
  <c r="R418" i="13"/>
  <c r="Q418" i="13"/>
  <c r="P418" i="13"/>
  <c r="O418" i="13"/>
  <c r="N418" i="13"/>
  <c r="R417" i="13"/>
  <c r="Q417" i="13"/>
  <c r="P417" i="13"/>
  <c r="O417" i="13"/>
  <c r="N417" i="13"/>
  <c r="R416" i="13"/>
  <c r="Q416" i="13"/>
  <c r="P416" i="13"/>
  <c r="O416" i="13"/>
  <c r="N416" i="13"/>
  <c r="R415" i="13"/>
  <c r="Q415" i="13"/>
  <c r="P415" i="13"/>
  <c r="O415" i="13"/>
  <c r="N415" i="13"/>
  <c r="R414" i="13"/>
  <c r="Q414" i="13"/>
  <c r="P414" i="13"/>
  <c r="O414" i="13"/>
  <c r="N414" i="13"/>
  <c r="R413" i="13"/>
  <c r="Q413" i="13"/>
  <c r="P413" i="13"/>
  <c r="O413" i="13"/>
  <c r="N413" i="13"/>
  <c r="R412" i="13"/>
  <c r="Q412" i="13"/>
  <c r="P412" i="13"/>
  <c r="O412" i="13"/>
  <c r="N412" i="13"/>
  <c r="R411" i="13"/>
  <c r="Q411" i="13"/>
  <c r="P411" i="13"/>
  <c r="O411" i="13"/>
  <c r="N411" i="13"/>
  <c r="R410" i="13"/>
  <c r="Q410" i="13"/>
  <c r="P410" i="13"/>
  <c r="O410" i="13"/>
  <c r="N410" i="13"/>
  <c r="R409" i="13"/>
  <c r="Q409" i="13"/>
  <c r="P409" i="13"/>
  <c r="O409" i="13"/>
  <c r="N409" i="13"/>
  <c r="R408" i="13"/>
  <c r="Q408" i="13"/>
  <c r="P408" i="13"/>
  <c r="O408" i="13"/>
  <c r="N408" i="13"/>
  <c r="R407" i="13"/>
  <c r="Q407" i="13"/>
  <c r="P407" i="13"/>
  <c r="O407" i="13"/>
  <c r="N407" i="13"/>
  <c r="R406" i="13"/>
  <c r="Q406" i="13"/>
  <c r="P406" i="13"/>
  <c r="O406" i="13"/>
  <c r="N406" i="13"/>
  <c r="R405" i="13"/>
  <c r="Q405" i="13"/>
  <c r="P405" i="13"/>
  <c r="O405" i="13"/>
  <c r="N405" i="13"/>
  <c r="R404" i="13"/>
  <c r="Q404" i="13"/>
  <c r="P404" i="13"/>
  <c r="O404" i="13"/>
  <c r="N404" i="13"/>
  <c r="R403" i="13"/>
  <c r="Q403" i="13"/>
  <c r="P403" i="13"/>
  <c r="O403" i="13"/>
  <c r="N403" i="13"/>
  <c r="R402" i="13"/>
  <c r="Q402" i="13"/>
  <c r="P402" i="13"/>
  <c r="O402" i="13"/>
  <c r="N402" i="13"/>
  <c r="R401" i="13"/>
  <c r="Q401" i="13"/>
  <c r="P401" i="13"/>
  <c r="O401" i="13"/>
  <c r="N401" i="13"/>
  <c r="R400" i="13"/>
  <c r="Q400" i="13"/>
  <c r="P400" i="13"/>
  <c r="O400" i="13"/>
  <c r="N400" i="13"/>
  <c r="R399" i="13"/>
  <c r="Q399" i="13"/>
  <c r="P399" i="13"/>
  <c r="O399" i="13"/>
  <c r="N399" i="13"/>
  <c r="R398" i="13"/>
  <c r="Q398" i="13"/>
  <c r="P398" i="13"/>
  <c r="O398" i="13"/>
  <c r="N398" i="13"/>
  <c r="R397" i="13"/>
  <c r="Q397" i="13"/>
  <c r="P397" i="13"/>
  <c r="O397" i="13"/>
  <c r="N397" i="13"/>
  <c r="R396" i="13"/>
  <c r="Q396" i="13"/>
  <c r="P396" i="13"/>
  <c r="O396" i="13"/>
  <c r="N396" i="13"/>
  <c r="R395" i="13"/>
  <c r="Q395" i="13"/>
  <c r="P395" i="13"/>
  <c r="O395" i="13"/>
  <c r="N395" i="13"/>
  <c r="R394" i="13"/>
  <c r="Q394" i="13"/>
  <c r="P394" i="13"/>
  <c r="O394" i="13"/>
  <c r="N394" i="13"/>
  <c r="R393" i="13"/>
  <c r="Q393" i="13"/>
  <c r="P393" i="13"/>
  <c r="O393" i="13"/>
  <c r="N393" i="13"/>
  <c r="R392" i="13"/>
  <c r="Q392" i="13"/>
  <c r="P392" i="13"/>
  <c r="O392" i="13"/>
  <c r="N392" i="13"/>
  <c r="R391" i="13"/>
  <c r="Q391" i="13"/>
  <c r="P391" i="13"/>
  <c r="O391" i="13"/>
  <c r="N391" i="13"/>
  <c r="R390" i="13"/>
  <c r="Q390" i="13"/>
  <c r="P390" i="13"/>
  <c r="O390" i="13"/>
  <c r="N390" i="13"/>
  <c r="R389" i="13"/>
  <c r="Q389" i="13"/>
  <c r="P389" i="13"/>
  <c r="O389" i="13"/>
  <c r="N389" i="13"/>
  <c r="R388" i="13"/>
  <c r="Q388" i="13"/>
  <c r="P388" i="13"/>
  <c r="O388" i="13"/>
  <c r="N388" i="13"/>
  <c r="R387" i="13"/>
  <c r="Q387" i="13"/>
  <c r="P387" i="13"/>
  <c r="O387" i="13"/>
  <c r="N387" i="13"/>
  <c r="R386" i="13"/>
  <c r="Q386" i="13"/>
  <c r="P386" i="13"/>
  <c r="O386" i="13"/>
  <c r="N386" i="13"/>
  <c r="R385" i="13"/>
  <c r="Q385" i="13"/>
  <c r="P385" i="13"/>
  <c r="O385" i="13"/>
  <c r="N385" i="13"/>
  <c r="R384" i="13"/>
  <c r="Q384" i="13"/>
  <c r="P384" i="13"/>
  <c r="O384" i="13"/>
  <c r="N384" i="13"/>
  <c r="R383" i="13"/>
  <c r="Q383" i="13"/>
  <c r="P383" i="13"/>
  <c r="O383" i="13"/>
  <c r="N383" i="13"/>
  <c r="R382" i="13"/>
  <c r="Q382" i="13"/>
  <c r="P382" i="13"/>
  <c r="O382" i="13"/>
  <c r="N382" i="13"/>
  <c r="R381" i="13"/>
  <c r="Q381" i="13"/>
  <c r="P381" i="13"/>
  <c r="O381" i="13"/>
  <c r="N381" i="13"/>
  <c r="R380" i="13"/>
  <c r="Q380" i="13"/>
  <c r="P380" i="13"/>
  <c r="O380" i="13"/>
  <c r="N380" i="13"/>
  <c r="R379" i="13"/>
  <c r="Q379" i="13"/>
  <c r="P379" i="13"/>
  <c r="O379" i="13"/>
  <c r="N379" i="13"/>
  <c r="R378" i="13"/>
  <c r="Q378" i="13"/>
  <c r="P378" i="13"/>
  <c r="O378" i="13"/>
  <c r="N378" i="13"/>
  <c r="R377" i="13"/>
  <c r="Q377" i="13"/>
  <c r="P377" i="13"/>
  <c r="O377" i="13"/>
  <c r="N377" i="13"/>
  <c r="R376" i="13"/>
  <c r="Q376" i="13"/>
  <c r="P376" i="13"/>
  <c r="O376" i="13"/>
  <c r="N376" i="13"/>
  <c r="R375" i="13"/>
  <c r="Q375" i="13"/>
  <c r="P375" i="13"/>
  <c r="O375" i="13"/>
  <c r="N375" i="13"/>
  <c r="R374" i="13"/>
  <c r="Q374" i="13"/>
  <c r="P374" i="13"/>
  <c r="O374" i="13"/>
  <c r="N374" i="13"/>
  <c r="R373" i="13"/>
  <c r="Q373" i="13"/>
  <c r="P373" i="13"/>
  <c r="O373" i="13"/>
  <c r="N373" i="13"/>
  <c r="R372" i="13"/>
  <c r="Q372" i="13"/>
  <c r="P372" i="13"/>
  <c r="O372" i="13"/>
  <c r="N372" i="13"/>
  <c r="R371" i="13"/>
  <c r="Q371" i="13"/>
  <c r="P371" i="13"/>
  <c r="O371" i="13"/>
  <c r="N371" i="13"/>
  <c r="R370" i="13"/>
  <c r="Q370" i="13"/>
  <c r="P370" i="13"/>
  <c r="O370" i="13"/>
  <c r="N370" i="13"/>
  <c r="R369" i="13"/>
  <c r="Q369" i="13"/>
  <c r="P369" i="13"/>
  <c r="O369" i="13"/>
  <c r="N369" i="13"/>
  <c r="R368" i="13"/>
  <c r="Q368" i="13"/>
  <c r="P368" i="13"/>
  <c r="O368" i="13"/>
  <c r="N368" i="13"/>
  <c r="R367" i="13"/>
  <c r="Q367" i="13"/>
  <c r="P367" i="13"/>
  <c r="O367" i="13"/>
  <c r="N367" i="13"/>
  <c r="R366" i="13"/>
  <c r="Q366" i="13"/>
  <c r="P366" i="13"/>
  <c r="O366" i="13"/>
  <c r="N366" i="13"/>
  <c r="R365" i="13"/>
  <c r="Q365" i="13"/>
  <c r="P365" i="13"/>
  <c r="O365" i="13"/>
  <c r="N365" i="13"/>
  <c r="R364" i="13"/>
  <c r="Q364" i="13"/>
  <c r="P364" i="13"/>
  <c r="O364" i="13"/>
  <c r="N364" i="13"/>
  <c r="R363" i="13"/>
  <c r="Q363" i="13"/>
  <c r="P363" i="13"/>
  <c r="O363" i="13"/>
  <c r="N363" i="13"/>
  <c r="R362" i="13"/>
  <c r="Q362" i="13"/>
  <c r="P362" i="13"/>
  <c r="O362" i="13"/>
  <c r="N362" i="13"/>
  <c r="R361" i="13"/>
  <c r="Q361" i="13"/>
  <c r="P361" i="13"/>
  <c r="O361" i="13"/>
  <c r="N361" i="13"/>
  <c r="R360" i="13"/>
  <c r="Q360" i="13"/>
  <c r="P360" i="13"/>
  <c r="O360" i="13"/>
  <c r="N360" i="13"/>
  <c r="R359" i="13"/>
  <c r="Q359" i="13"/>
  <c r="P359" i="13"/>
  <c r="O359" i="13"/>
  <c r="N359" i="13"/>
  <c r="R358" i="13"/>
  <c r="Q358" i="13"/>
  <c r="P358" i="13"/>
  <c r="O358" i="13"/>
  <c r="N358" i="13"/>
  <c r="R357" i="13"/>
  <c r="Q357" i="13"/>
  <c r="P357" i="13"/>
  <c r="O357" i="13"/>
  <c r="N357" i="13"/>
  <c r="R356" i="13"/>
  <c r="Q356" i="13"/>
  <c r="P356" i="13"/>
  <c r="O356" i="13"/>
  <c r="N356" i="13"/>
  <c r="R355" i="13"/>
  <c r="Q355" i="13"/>
  <c r="P355" i="13"/>
  <c r="O355" i="13"/>
  <c r="N355" i="13"/>
  <c r="R354" i="13"/>
  <c r="Q354" i="13"/>
  <c r="P354" i="13"/>
  <c r="O354" i="13"/>
  <c r="N354" i="13"/>
  <c r="R353" i="13"/>
  <c r="Q353" i="13"/>
  <c r="P353" i="13"/>
  <c r="O353" i="13"/>
  <c r="N353" i="13"/>
  <c r="R352" i="13"/>
  <c r="Q352" i="13"/>
  <c r="P352" i="13"/>
  <c r="O352" i="13"/>
  <c r="N352" i="13"/>
  <c r="R351" i="13"/>
  <c r="Q351" i="13"/>
  <c r="P351" i="13"/>
  <c r="O351" i="13"/>
  <c r="N351" i="13"/>
  <c r="R350" i="13"/>
  <c r="Q350" i="13"/>
  <c r="P350" i="13"/>
  <c r="O350" i="13"/>
  <c r="N350" i="13"/>
  <c r="R349" i="13"/>
  <c r="Q349" i="13"/>
  <c r="P349" i="13"/>
  <c r="O349" i="13"/>
  <c r="N349" i="13"/>
  <c r="R348" i="13"/>
  <c r="Q348" i="13"/>
  <c r="P348" i="13"/>
  <c r="O348" i="13"/>
  <c r="N348" i="13"/>
  <c r="R347" i="13"/>
  <c r="Q347" i="13"/>
  <c r="P347" i="13"/>
  <c r="O347" i="13"/>
  <c r="N347" i="13"/>
  <c r="R346" i="13"/>
  <c r="Q346" i="13"/>
  <c r="P346" i="13"/>
  <c r="O346" i="13"/>
  <c r="N346" i="13"/>
  <c r="R345" i="13"/>
  <c r="Q345" i="13"/>
  <c r="P345" i="13"/>
  <c r="O345" i="13"/>
  <c r="N345" i="13"/>
  <c r="R344" i="13"/>
  <c r="Q344" i="13"/>
  <c r="P344" i="13"/>
  <c r="O344" i="13"/>
  <c r="N344" i="13"/>
  <c r="R343" i="13"/>
  <c r="Q343" i="13"/>
  <c r="P343" i="13"/>
  <c r="O343" i="13"/>
  <c r="N343" i="13"/>
  <c r="R342" i="13"/>
  <c r="Q342" i="13"/>
  <c r="P342" i="13"/>
  <c r="O342" i="13"/>
  <c r="N342" i="13"/>
  <c r="R341" i="13"/>
  <c r="Q341" i="13"/>
  <c r="P341" i="13"/>
  <c r="O341" i="13"/>
  <c r="N341" i="13"/>
  <c r="R340" i="13"/>
  <c r="Q340" i="13"/>
  <c r="P340" i="13"/>
  <c r="O340" i="13"/>
  <c r="N340" i="13"/>
  <c r="R339" i="13"/>
  <c r="Q339" i="13"/>
  <c r="P339" i="13"/>
  <c r="O339" i="13"/>
  <c r="N339" i="13"/>
  <c r="R338" i="13"/>
  <c r="Q338" i="13"/>
  <c r="P338" i="13"/>
  <c r="O338" i="13"/>
  <c r="N338" i="13"/>
  <c r="R337" i="13"/>
  <c r="Q337" i="13"/>
  <c r="P337" i="13"/>
  <c r="O337" i="13"/>
  <c r="N337" i="13"/>
  <c r="R336" i="13"/>
  <c r="Q336" i="13"/>
  <c r="P336" i="13"/>
  <c r="O336" i="13"/>
  <c r="N336" i="13"/>
  <c r="R335" i="13"/>
  <c r="Q335" i="13"/>
  <c r="P335" i="13"/>
  <c r="O335" i="13"/>
  <c r="N335" i="13"/>
  <c r="R334" i="13"/>
  <c r="Q334" i="13"/>
  <c r="P334" i="13"/>
  <c r="O334" i="13"/>
  <c r="N334" i="13"/>
  <c r="R333" i="13"/>
  <c r="Q333" i="13"/>
  <c r="P333" i="13"/>
  <c r="O333" i="13"/>
  <c r="N333" i="13"/>
  <c r="R332" i="13"/>
  <c r="Q332" i="13"/>
  <c r="P332" i="13"/>
  <c r="O332" i="13"/>
  <c r="N332" i="13"/>
  <c r="R331" i="13"/>
  <c r="Q331" i="13"/>
  <c r="P331" i="13"/>
  <c r="O331" i="13"/>
  <c r="N331" i="13"/>
  <c r="R330" i="13"/>
  <c r="Q330" i="13"/>
  <c r="P330" i="13"/>
  <c r="O330" i="13"/>
  <c r="N330" i="13"/>
  <c r="R329" i="13"/>
  <c r="Q329" i="13"/>
  <c r="P329" i="13"/>
  <c r="O329" i="13"/>
  <c r="N329" i="13"/>
  <c r="R328" i="13"/>
  <c r="Q328" i="13"/>
  <c r="P328" i="13"/>
  <c r="O328" i="13"/>
  <c r="N328" i="13"/>
  <c r="R327" i="13"/>
  <c r="Q327" i="13"/>
  <c r="P327" i="13"/>
  <c r="O327" i="13"/>
  <c r="N327" i="13"/>
  <c r="R326" i="13"/>
  <c r="Q326" i="13"/>
  <c r="P326" i="13"/>
  <c r="O326" i="13"/>
  <c r="N326" i="13"/>
  <c r="R325" i="13"/>
  <c r="Q325" i="13"/>
  <c r="P325" i="13"/>
  <c r="O325" i="13"/>
  <c r="N325" i="13"/>
  <c r="R324" i="13"/>
  <c r="Q324" i="13"/>
  <c r="P324" i="13"/>
  <c r="O324" i="13"/>
  <c r="N324" i="13"/>
  <c r="R323" i="13"/>
  <c r="Q323" i="13"/>
  <c r="P323" i="13"/>
  <c r="O323" i="13"/>
  <c r="N323" i="13"/>
  <c r="R322" i="13"/>
  <c r="Q322" i="13"/>
  <c r="P322" i="13"/>
  <c r="O322" i="13"/>
  <c r="N322" i="13"/>
  <c r="R321" i="13"/>
  <c r="Q321" i="13"/>
  <c r="P321" i="13"/>
  <c r="O321" i="13"/>
  <c r="N321" i="13"/>
  <c r="R320" i="13"/>
  <c r="Q320" i="13"/>
  <c r="P320" i="13"/>
  <c r="O320" i="13"/>
  <c r="N320" i="13"/>
  <c r="R319" i="13"/>
  <c r="Q319" i="13"/>
  <c r="P319" i="13"/>
  <c r="O319" i="13"/>
  <c r="N319" i="13"/>
  <c r="R318" i="13"/>
  <c r="Q318" i="13"/>
  <c r="P318" i="13"/>
  <c r="O318" i="13"/>
  <c r="N318" i="13"/>
  <c r="R317" i="13"/>
  <c r="Q317" i="13"/>
  <c r="P317" i="13"/>
  <c r="O317" i="13"/>
  <c r="N317" i="13"/>
  <c r="R316" i="13"/>
  <c r="Q316" i="13"/>
  <c r="P316" i="13"/>
  <c r="O316" i="13"/>
  <c r="N316" i="13"/>
  <c r="R315" i="13"/>
  <c r="Q315" i="13"/>
  <c r="P315" i="13"/>
  <c r="O315" i="13"/>
  <c r="N315" i="13"/>
  <c r="R314" i="13"/>
  <c r="Q314" i="13"/>
  <c r="P314" i="13"/>
  <c r="O314" i="13"/>
  <c r="N314" i="13"/>
  <c r="R313" i="13"/>
  <c r="Q313" i="13"/>
  <c r="P313" i="13"/>
  <c r="O313" i="13"/>
  <c r="N313" i="13"/>
  <c r="R312" i="13"/>
  <c r="Q312" i="13"/>
  <c r="P312" i="13"/>
  <c r="O312" i="13"/>
  <c r="N312" i="13"/>
  <c r="R311" i="13"/>
  <c r="Q311" i="13"/>
  <c r="P311" i="13"/>
  <c r="O311" i="13"/>
  <c r="N311" i="13"/>
  <c r="R310" i="13"/>
  <c r="Q310" i="13"/>
  <c r="P310" i="13"/>
  <c r="O310" i="13"/>
  <c r="N310" i="13"/>
  <c r="R309" i="13"/>
  <c r="Q309" i="13"/>
  <c r="P309" i="13"/>
  <c r="O309" i="13"/>
  <c r="N309" i="13"/>
  <c r="R308" i="13"/>
  <c r="Q308" i="13"/>
  <c r="P308" i="13"/>
  <c r="O308" i="13"/>
  <c r="N308" i="13"/>
  <c r="R307" i="13"/>
  <c r="Q307" i="13"/>
  <c r="P307" i="13"/>
  <c r="O307" i="13"/>
  <c r="N307" i="13"/>
  <c r="R306" i="13"/>
  <c r="Q306" i="13"/>
  <c r="P306" i="13"/>
  <c r="O306" i="13"/>
  <c r="N306" i="13"/>
  <c r="R305" i="13"/>
  <c r="Q305" i="13"/>
  <c r="P305" i="13"/>
  <c r="O305" i="13"/>
  <c r="N305" i="13"/>
  <c r="R304" i="13"/>
  <c r="Q304" i="13"/>
  <c r="P304" i="13"/>
  <c r="O304" i="13"/>
  <c r="N304" i="13"/>
  <c r="R303" i="13"/>
  <c r="Q303" i="13"/>
  <c r="P303" i="13"/>
  <c r="O303" i="13"/>
  <c r="N303" i="13"/>
  <c r="R302" i="13"/>
  <c r="Q302" i="13"/>
  <c r="P302" i="13"/>
  <c r="O302" i="13"/>
  <c r="N302" i="13"/>
  <c r="R301" i="13"/>
  <c r="Q301" i="13"/>
  <c r="P301" i="13"/>
  <c r="O301" i="13"/>
  <c r="N301" i="13"/>
  <c r="R300" i="13"/>
  <c r="Q300" i="13"/>
  <c r="P300" i="13"/>
  <c r="O300" i="13"/>
  <c r="N300" i="13"/>
  <c r="R299" i="13"/>
  <c r="Q299" i="13"/>
  <c r="P299" i="13"/>
  <c r="O299" i="13"/>
  <c r="N299" i="13"/>
  <c r="R298" i="13"/>
  <c r="Q298" i="13"/>
  <c r="P298" i="13"/>
  <c r="O298" i="13"/>
  <c r="N298" i="13"/>
  <c r="R297" i="13"/>
  <c r="Q297" i="13"/>
  <c r="P297" i="13"/>
  <c r="O297" i="13"/>
  <c r="N297" i="13"/>
  <c r="R296" i="13"/>
  <c r="Q296" i="13"/>
  <c r="P296" i="13"/>
  <c r="O296" i="13"/>
  <c r="N296" i="13"/>
  <c r="R295" i="13"/>
  <c r="Q295" i="13"/>
  <c r="P295" i="13"/>
  <c r="O295" i="13"/>
  <c r="N295" i="13"/>
  <c r="R294" i="13"/>
  <c r="Q294" i="13"/>
  <c r="P294" i="13"/>
  <c r="O294" i="13"/>
  <c r="N294" i="13"/>
  <c r="R293" i="13"/>
  <c r="Q293" i="13"/>
  <c r="P293" i="13"/>
  <c r="O293" i="13"/>
  <c r="N293" i="13"/>
  <c r="R292" i="13"/>
  <c r="Q292" i="13"/>
  <c r="P292" i="13"/>
  <c r="O292" i="13"/>
  <c r="N292" i="13"/>
  <c r="R291" i="13"/>
  <c r="Q291" i="13"/>
  <c r="P291" i="13"/>
  <c r="O291" i="13"/>
  <c r="N291" i="13"/>
  <c r="R290" i="13"/>
  <c r="Q290" i="13"/>
  <c r="P290" i="13"/>
  <c r="O290" i="13"/>
  <c r="N290" i="13"/>
  <c r="R289" i="13"/>
  <c r="Q289" i="13"/>
  <c r="P289" i="13"/>
  <c r="O289" i="13"/>
  <c r="N289" i="13"/>
  <c r="R288" i="13"/>
  <c r="Q288" i="13"/>
  <c r="P288" i="13"/>
  <c r="O288" i="13"/>
  <c r="N288" i="13"/>
  <c r="R287" i="13"/>
  <c r="Q287" i="13"/>
  <c r="P287" i="13"/>
  <c r="O287" i="13"/>
  <c r="N287" i="13"/>
  <c r="R286" i="13"/>
  <c r="Q286" i="13"/>
  <c r="P286" i="13"/>
  <c r="O286" i="13"/>
  <c r="N286" i="13"/>
  <c r="R285" i="13"/>
  <c r="Q285" i="13"/>
  <c r="P285" i="13"/>
  <c r="O285" i="13"/>
  <c r="N285" i="13"/>
  <c r="R284" i="13"/>
  <c r="Q284" i="13"/>
  <c r="P284" i="13"/>
  <c r="O284" i="13"/>
  <c r="N284" i="13"/>
  <c r="R283" i="13"/>
  <c r="Q283" i="13"/>
  <c r="P283" i="13"/>
  <c r="O283" i="13"/>
  <c r="N283" i="13"/>
  <c r="R282" i="13"/>
  <c r="Q282" i="13"/>
  <c r="P282" i="13"/>
  <c r="O282" i="13"/>
  <c r="N282" i="13"/>
  <c r="R281" i="13"/>
  <c r="Q281" i="13"/>
  <c r="P281" i="13"/>
  <c r="O281" i="13"/>
  <c r="N281" i="13"/>
  <c r="R280" i="13"/>
  <c r="Q280" i="13"/>
  <c r="P280" i="13"/>
  <c r="O280" i="13"/>
  <c r="N280" i="13"/>
  <c r="R279" i="13"/>
  <c r="Q279" i="13"/>
  <c r="P279" i="13"/>
  <c r="O279" i="13"/>
  <c r="N279" i="13"/>
  <c r="R278" i="13"/>
  <c r="Q278" i="13"/>
  <c r="P278" i="13"/>
  <c r="O278" i="13"/>
  <c r="N278" i="13"/>
  <c r="R277" i="13"/>
  <c r="Q277" i="13"/>
  <c r="P277" i="13"/>
  <c r="O277" i="13"/>
  <c r="N277" i="13"/>
  <c r="R276" i="13"/>
  <c r="Q276" i="13"/>
  <c r="P276" i="13"/>
  <c r="O276" i="13"/>
  <c r="N276" i="13"/>
  <c r="R275" i="13"/>
  <c r="Q275" i="13"/>
  <c r="P275" i="13"/>
  <c r="O275" i="13"/>
  <c r="N275" i="13"/>
  <c r="R274" i="13"/>
  <c r="Q274" i="13"/>
  <c r="P274" i="13"/>
  <c r="O274" i="13"/>
  <c r="N274" i="13"/>
  <c r="R273" i="13"/>
  <c r="Q273" i="13"/>
  <c r="P273" i="13"/>
  <c r="O273" i="13"/>
  <c r="N273" i="13"/>
  <c r="R272" i="13"/>
  <c r="Q272" i="13"/>
  <c r="P272" i="13"/>
  <c r="O272" i="13"/>
  <c r="N272" i="13"/>
  <c r="R271" i="13"/>
  <c r="Q271" i="13"/>
  <c r="P271" i="13"/>
  <c r="O271" i="13"/>
  <c r="N271" i="13"/>
  <c r="R270" i="13"/>
  <c r="Q270" i="13"/>
  <c r="P270" i="13"/>
  <c r="O270" i="13"/>
  <c r="N270" i="13"/>
  <c r="R269" i="13"/>
  <c r="Q269" i="13"/>
  <c r="P269" i="13"/>
  <c r="O269" i="13"/>
  <c r="N269" i="13"/>
  <c r="R268" i="13"/>
  <c r="Q268" i="13"/>
  <c r="P268" i="13"/>
  <c r="O268" i="13"/>
  <c r="N268" i="13"/>
  <c r="R267" i="13"/>
  <c r="Q267" i="13"/>
  <c r="P267" i="13"/>
  <c r="O267" i="13"/>
  <c r="N267" i="13"/>
  <c r="R266" i="13"/>
  <c r="Q266" i="13"/>
  <c r="P266" i="13"/>
  <c r="O266" i="13"/>
  <c r="N266" i="13"/>
  <c r="R265" i="13"/>
  <c r="Q265" i="13"/>
  <c r="P265" i="13"/>
  <c r="O265" i="13"/>
  <c r="N265" i="13"/>
  <c r="R264" i="13"/>
  <c r="Q264" i="13"/>
  <c r="P264" i="13"/>
  <c r="O264" i="13"/>
  <c r="N264" i="13"/>
  <c r="R263" i="13"/>
  <c r="Q263" i="13"/>
  <c r="P263" i="13"/>
  <c r="O263" i="13"/>
  <c r="N263" i="13"/>
  <c r="R262" i="13"/>
  <c r="Q262" i="13"/>
  <c r="P262" i="13"/>
  <c r="O262" i="13"/>
  <c r="N262" i="13"/>
  <c r="R261" i="13"/>
  <c r="Q261" i="13"/>
  <c r="P261" i="13"/>
  <c r="O261" i="13"/>
  <c r="N261" i="13"/>
  <c r="R260" i="13"/>
  <c r="Q260" i="13"/>
  <c r="P260" i="13"/>
  <c r="O260" i="13"/>
  <c r="N260" i="13"/>
  <c r="R259" i="13"/>
  <c r="Q259" i="13"/>
  <c r="P259" i="13"/>
  <c r="O259" i="13"/>
  <c r="N259" i="13"/>
  <c r="R258" i="13"/>
  <c r="Q258" i="13"/>
  <c r="P258" i="13"/>
  <c r="O258" i="13"/>
  <c r="N258" i="13"/>
  <c r="R257" i="13"/>
  <c r="Q257" i="13"/>
  <c r="P257" i="13"/>
  <c r="O257" i="13"/>
  <c r="N257" i="13"/>
  <c r="R256" i="13"/>
  <c r="Q256" i="13"/>
  <c r="P256" i="13"/>
  <c r="O256" i="13"/>
  <c r="N256" i="13"/>
  <c r="R255" i="13"/>
  <c r="Q255" i="13"/>
  <c r="P255" i="13"/>
  <c r="O255" i="13"/>
  <c r="N255" i="13"/>
  <c r="R254" i="13"/>
  <c r="Q254" i="13"/>
  <c r="P254" i="13"/>
  <c r="O254" i="13"/>
  <c r="N254" i="13"/>
  <c r="R253" i="13"/>
  <c r="Q253" i="13"/>
  <c r="P253" i="13"/>
  <c r="O253" i="13"/>
  <c r="N253" i="13"/>
  <c r="R252" i="13"/>
  <c r="Q252" i="13"/>
  <c r="P252" i="13"/>
  <c r="O252" i="13"/>
  <c r="N252" i="13"/>
  <c r="R251" i="13"/>
  <c r="Q251" i="13"/>
  <c r="P251" i="13"/>
  <c r="O251" i="13"/>
  <c r="N251" i="13"/>
  <c r="R250" i="13"/>
  <c r="Q250" i="13"/>
  <c r="P250" i="13"/>
  <c r="O250" i="13"/>
  <c r="N250" i="13"/>
  <c r="R249" i="13"/>
  <c r="Q249" i="13"/>
  <c r="P249" i="13"/>
  <c r="O249" i="13"/>
  <c r="N249" i="13"/>
  <c r="R248" i="13"/>
  <c r="Q248" i="13"/>
  <c r="P248" i="13"/>
  <c r="O248" i="13"/>
  <c r="N248" i="13"/>
  <c r="R247" i="13"/>
  <c r="Q247" i="13"/>
  <c r="P247" i="13"/>
  <c r="O247" i="13"/>
  <c r="N247" i="13"/>
  <c r="R246" i="13"/>
  <c r="Q246" i="13"/>
  <c r="P246" i="13"/>
  <c r="O246" i="13"/>
  <c r="N246" i="13"/>
  <c r="R245" i="13"/>
  <c r="Q245" i="13"/>
  <c r="P245" i="13"/>
  <c r="O245" i="13"/>
  <c r="N245" i="13"/>
  <c r="R244" i="13"/>
  <c r="Q244" i="13"/>
  <c r="P244" i="13"/>
  <c r="O244" i="13"/>
  <c r="N244" i="13"/>
  <c r="R243" i="13"/>
  <c r="Q243" i="13"/>
  <c r="P243" i="13"/>
  <c r="O243" i="13"/>
  <c r="N243" i="13"/>
  <c r="R242" i="13"/>
  <c r="Q242" i="13"/>
  <c r="P242" i="13"/>
  <c r="O242" i="13"/>
  <c r="N242" i="13"/>
  <c r="R241" i="13"/>
  <c r="Q241" i="13"/>
  <c r="P241" i="13"/>
  <c r="O241" i="13"/>
  <c r="N241" i="13"/>
  <c r="R240" i="13"/>
  <c r="Q240" i="13"/>
  <c r="P240" i="13"/>
  <c r="O240" i="13"/>
  <c r="N240" i="13"/>
  <c r="R239" i="13"/>
  <c r="Q239" i="13"/>
  <c r="P239" i="13"/>
  <c r="O239" i="13"/>
  <c r="N239" i="13"/>
  <c r="R238" i="13"/>
  <c r="Q238" i="13"/>
  <c r="P238" i="13"/>
  <c r="O238" i="13"/>
  <c r="N238" i="13"/>
  <c r="R237" i="13"/>
  <c r="Q237" i="13"/>
  <c r="P237" i="13"/>
  <c r="O237" i="13"/>
  <c r="N237" i="13"/>
  <c r="R236" i="13"/>
  <c r="Q236" i="13"/>
  <c r="P236" i="13"/>
  <c r="O236" i="13"/>
  <c r="N236" i="13"/>
  <c r="R235" i="13"/>
  <c r="Q235" i="13"/>
  <c r="P235" i="13"/>
  <c r="O235" i="13"/>
  <c r="N235" i="13"/>
  <c r="R234" i="13"/>
  <c r="Q234" i="13"/>
  <c r="P234" i="13"/>
  <c r="O234" i="13"/>
  <c r="N234" i="13"/>
  <c r="R233" i="13"/>
  <c r="Q233" i="13"/>
  <c r="P233" i="13"/>
  <c r="O233" i="13"/>
  <c r="N233" i="13"/>
  <c r="R232" i="13"/>
  <c r="Q232" i="13"/>
  <c r="P232" i="13"/>
  <c r="O232" i="13"/>
  <c r="N232" i="13"/>
  <c r="R231" i="13"/>
  <c r="Q231" i="13"/>
  <c r="P231" i="13"/>
  <c r="O231" i="13"/>
  <c r="N231" i="13"/>
  <c r="R230" i="13"/>
  <c r="Q230" i="13"/>
  <c r="P230" i="13"/>
  <c r="O230" i="13"/>
  <c r="N230" i="13"/>
  <c r="R229" i="13"/>
  <c r="Q229" i="13"/>
  <c r="P229" i="13"/>
  <c r="O229" i="13"/>
  <c r="N229" i="13"/>
  <c r="R228" i="13"/>
  <c r="Q228" i="13"/>
  <c r="P228" i="13"/>
  <c r="O228" i="13"/>
  <c r="N228" i="13"/>
  <c r="R227" i="13"/>
  <c r="Q227" i="13"/>
  <c r="P227" i="13"/>
  <c r="O227" i="13"/>
  <c r="N227" i="13"/>
  <c r="R226" i="13"/>
  <c r="Q226" i="13"/>
  <c r="P226" i="13"/>
  <c r="O226" i="13"/>
  <c r="N226" i="13"/>
  <c r="R225" i="13"/>
  <c r="Q225" i="13"/>
  <c r="P225" i="13"/>
  <c r="O225" i="13"/>
  <c r="N225" i="13"/>
  <c r="R224" i="13"/>
  <c r="Q224" i="13"/>
  <c r="P224" i="13"/>
  <c r="O224" i="13"/>
  <c r="N224" i="13"/>
  <c r="R223" i="13"/>
  <c r="Q223" i="13"/>
  <c r="P223" i="13"/>
  <c r="O223" i="13"/>
  <c r="N223" i="13"/>
  <c r="R222" i="13"/>
  <c r="Q222" i="13"/>
  <c r="P222" i="13"/>
  <c r="O222" i="13"/>
  <c r="N222" i="13"/>
  <c r="R221" i="13"/>
  <c r="Q221" i="13"/>
  <c r="P221" i="13"/>
  <c r="O221" i="13"/>
  <c r="N221" i="13"/>
  <c r="R220" i="13"/>
  <c r="Q220" i="13"/>
  <c r="P220" i="13"/>
  <c r="O220" i="13"/>
  <c r="N220" i="13"/>
  <c r="R219" i="13"/>
  <c r="Q219" i="13"/>
  <c r="P219" i="13"/>
  <c r="O219" i="13"/>
  <c r="N219" i="13"/>
  <c r="R218" i="13"/>
  <c r="Q218" i="13"/>
  <c r="P218" i="13"/>
  <c r="O218" i="13"/>
  <c r="N218" i="13"/>
  <c r="R217" i="13"/>
  <c r="Q217" i="13"/>
  <c r="P217" i="13"/>
  <c r="O217" i="13"/>
  <c r="N217" i="13"/>
  <c r="R216" i="13"/>
  <c r="Q216" i="13"/>
  <c r="P216" i="13"/>
  <c r="O216" i="13"/>
  <c r="N216" i="13"/>
  <c r="R215" i="13"/>
  <c r="Q215" i="13"/>
  <c r="P215" i="13"/>
  <c r="O215" i="13"/>
  <c r="N215" i="13"/>
  <c r="R214" i="13"/>
  <c r="Q214" i="13"/>
  <c r="P214" i="13"/>
  <c r="O214" i="13"/>
  <c r="N214" i="13"/>
  <c r="R213" i="13"/>
  <c r="Q213" i="13"/>
  <c r="P213" i="13"/>
  <c r="O213" i="13"/>
  <c r="N213" i="13"/>
  <c r="R212" i="13"/>
  <c r="Q212" i="13"/>
  <c r="P212" i="13"/>
  <c r="O212" i="13"/>
  <c r="N212" i="13"/>
  <c r="R211" i="13"/>
  <c r="Q211" i="13"/>
  <c r="P211" i="13"/>
  <c r="O211" i="13"/>
  <c r="N211" i="13"/>
  <c r="R210" i="13"/>
  <c r="Q210" i="13"/>
  <c r="P210" i="13"/>
  <c r="O210" i="13"/>
  <c r="N210" i="13"/>
  <c r="R209" i="13"/>
  <c r="Q209" i="13"/>
  <c r="P209" i="13"/>
  <c r="O209" i="13"/>
  <c r="N209" i="13"/>
  <c r="R208" i="13"/>
  <c r="Q208" i="13"/>
  <c r="P208" i="13"/>
  <c r="O208" i="13"/>
  <c r="N208" i="13"/>
  <c r="R207" i="13"/>
  <c r="Q207" i="13"/>
  <c r="P207" i="13"/>
  <c r="O207" i="13"/>
  <c r="N207" i="13"/>
  <c r="R206" i="13"/>
  <c r="Q206" i="13"/>
  <c r="P206" i="13"/>
  <c r="O206" i="13"/>
  <c r="N206" i="13"/>
  <c r="R205" i="13"/>
  <c r="Q205" i="13"/>
  <c r="P205" i="13"/>
  <c r="O205" i="13"/>
  <c r="N205" i="13"/>
  <c r="R204" i="13"/>
  <c r="Q204" i="13"/>
  <c r="P204" i="13"/>
  <c r="O204" i="13"/>
  <c r="N204" i="13"/>
  <c r="R203" i="13"/>
  <c r="Q203" i="13"/>
  <c r="P203" i="13"/>
  <c r="O203" i="13"/>
  <c r="N203" i="13"/>
  <c r="R202" i="13"/>
  <c r="Q202" i="13"/>
  <c r="P202" i="13"/>
  <c r="O202" i="13"/>
  <c r="N202" i="13"/>
  <c r="R201" i="13"/>
  <c r="Q201" i="13"/>
  <c r="P201" i="13"/>
  <c r="O201" i="13"/>
  <c r="N201" i="13"/>
  <c r="R200" i="13"/>
  <c r="Q200" i="13"/>
  <c r="P200" i="13"/>
  <c r="O200" i="13"/>
  <c r="N200" i="13"/>
  <c r="R199" i="13"/>
  <c r="Q199" i="13"/>
  <c r="P199" i="13"/>
  <c r="O199" i="13"/>
  <c r="N199" i="13"/>
  <c r="R198" i="13"/>
  <c r="Q198" i="13"/>
  <c r="P198" i="13"/>
  <c r="O198" i="13"/>
  <c r="N198" i="13"/>
  <c r="R197" i="13"/>
  <c r="Q197" i="13"/>
  <c r="P197" i="13"/>
  <c r="O197" i="13"/>
  <c r="N197" i="13"/>
  <c r="R196" i="13"/>
  <c r="Q196" i="13"/>
  <c r="P196" i="13"/>
  <c r="O196" i="13"/>
  <c r="N196" i="13"/>
  <c r="R195" i="13"/>
  <c r="Q195" i="13"/>
  <c r="P195" i="13"/>
  <c r="O195" i="13"/>
  <c r="N195" i="13"/>
  <c r="R194" i="13"/>
  <c r="Q194" i="13"/>
  <c r="P194" i="13"/>
  <c r="O194" i="13"/>
  <c r="N194" i="13"/>
  <c r="R193" i="13"/>
  <c r="Q193" i="13"/>
  <c r="P193" i="13"/>
  <c r="O193" i="13"/>
  <c r="N193" i="13"/>
  <c r="R192" i="13"/>
  <c r="Q192" i="13"/>
  <c r="P192" i="13"/>
  <c r="O192" i="13"/>
  <c r="N192" i="13"/>
  <c r="R191" i="13"/>
  <c r="Q191" i="13"/>
  <c r="P191" i="13"/>
  <c r="O191" i="13"/>
  <c r="N191" i="13"/>
  <c r="R190" i="13"/>
  <c r="Q190" i="13"/>
  <c r="P190" i="13"/>
  <c r="O190" i="13"/>
  <c r="N190" i="13"/>
  <c r="R189" i="13"/>
  <c r="Q189" i="13"/>
  <c r="P189" i="13"/>
  <c r="O189" i="13"/>
  <c r="N189" i="13"/>
  <c r="R188" i="13"/>
  <c r="Q188" i="13"/>
  <c r="P188" i="13"/>
  <c r="O188" i="13"/>
  <c r="N188" i="13"/>
  <c r="R187" i="13"/>
  <c r="Q187" i="13"/>
  <c r="P187" i="13"/>
  <c r="O187" i="13"/>
  <c r="N187" i="13"/>
  <c r="R186" i="13"/>
  <c r="Q186" i="13"/>
  <c r="P186" i="13"/>
  <c r="O186" i="13"/>
  <c r="N186" i="13"/>
  <c r="R185" i="13"/>
  <c r="Q185" i="13"/>
  <c r="P185" i="13"/>
  <c r="O185" i="13"/>
  <c r="N185" i="13"/>
  <c r="R184" i="13"/>
  <c r="Q184" i="13"/>
  <c r="P184" i="13"/>
  <c r="O184" i="13"/>
  <c r="N184" i="13"/>
  <c r="R183" i="13"/>
  <c r="Q183" i="13"/>
  <c r="P183" i="13"/>
  <c r="O183" i="13"/>
  <c r="N183" i="13"/>
  <c r="R182" i="13"/>
  <c r="Q182" i="13"/>
  <c r="P182" i="13"/>
  <c r="O182" i="13"/>
  <c r="N182" i="13"/>
  <c r="R181" i="13"/>
  <c r="Q181" i="13"/>
  <c r="P181" i="13"/>
  <c r="O181" i="13"/>
  <c r="N181" i="13"/>
  <c r="R180" i="13"/>
  <c r="Q180" i="13"/>
  <c r="P180" i="13"/>
  <c r="O180" i="13"/>
  <c r="N180" i="13"/>
  <c r="R179" i="13"/>
  <c r="Q179" i="13"/>
  <c r="P179" i="13"/>
  <c r="O179" i="13"/>
  <c r="N179" i="13"/>
  <c r="R178" i="13"/>
  <c r="Q178" i="13"/>
  <c r="P178" i="13"/>
  <c r="O178" i="13"/>
  <c r="N178" i="13"/>
  <c r="R177" i="13"/>
  <c r="Q177" i="13"/>
  <c r="P177" i="13"/>
  <c r="O177" i="13"/>
  <c r="N177" i="13"/>
  <c r="R176" i="13"/>
  <c r="Q176" i="13"/>
  <c r="P176" i="13"/>
  <c r="O176" i="13"/>
  <c r="N176" i="13"/>
  <c r="R175" i="13"/>
  <c r="Q175" i="13"/>
  <c r="P175" i="13"/>
  <c r="O175" i="13"/>
  <c r="N175" i="13"/>
  <c r="R174" i="13"/>
  <c r="Q174" i="13"/>
  <c r="P174" i="13"/>
  <c r="O174" i="13"/>
  <c r="N174" i="13"/>
  <c r="R173" i="13"/>
  <c r="Q173" i="13"/>
  <c r="P173" i="13"/>
  <c r="O173" i="13"/>
  <c r="N173" i="13"/>
  <c r="R172" i="13"/>
  <c r="Q172" i="13"/>
  <c r="P172" i="13"/>
  <c r="O172" i="13"/>
  <c r="N172" i="13"/>
  <c r="R171" i="13"/>
  <c r="Q171" i="13"/>
  <c r="P171" i="13"/>
  <c r="O171" i="13"/>
  <c r="N171" i="13"/>
  <c r="R170" i="13"/>
  <c r="Q170" i="13"/>
  <c r="P170" i="13"/>
  <c r="O170" i="13"/>
  <c r="N170" i="13"/>
  <c r="R169" i="13"/>
  <c r="Q169" i="13"/>
  <c r="P169" i="13"/>
  <c r="O169" i="13"/>
  <c r="N169" i="13"/>
  <c r="R168" i="13"/>
  <c r="Q168" i="13"/>
  <c r="P168" i="13"/>
  <c r="O168" i="13"/>
  <c r="N168" i="13"/>
  <c r="R167" i="13"/>
  <c r="Q167" i="13"/>
  <c r="P167" i="13"/>
  <c r="O167" i="13"/>
  <c r="N167" i="13"/>
  <c r="R166" i="13"/>
  <c r="Q166" i="13"/>
  <c r="P166" i="13"/>
  <c r="O166" i="13"/>
  <c r="N166" i="13"/>
  <c r="R165" i="13"/>
  <c r="Q165" i="13"/>
  <c r="P165" i="13"/>
  <c r="O165" i="13"/>
  <c r="N165" i="13"/>
  <c r="R164" i="13"/>
  <c r="Q164" i="13"/>
  <c r="P164" i="13"/>
  <c r="O164" i="13"/>
  <c r="N164" i="13"/>
  <c r="R163" i="13"/>
  <c r="Q163" i="13"/>
  <c r="P163" i="13"/>
  <c r="O163" i="13"/>
  <c r="N163" i="13"/>
  <c r="R162" i="13"/>
  <c r="Q162" i="13"/>
  <c r="P162" i="13"/>
  <c r="O162" i="13"/>
  <c r="N162" i="13"/>
  <c r="R161" i="13"/>
  <c r="Q161" i="13"/>
  <c r="P161" i="13"/>
  <c r="O161" i="13"/>
  <c r="N161" i="13"/>
  <c r="R160" i="13"/>
  <c r="Q160" i="13"/>
  <c r="P160" i="13"/>
  <c r="O160" i="13"/>
  <c r="N160" i="13"/>
  <c r="R159" i="13"/>
  <c r="Q159" i="13"/>
  <c r="P159" i="13"/>
  <c r="O159" i="13"/>
  <c r="N159" i="13"/>
  <c r="R158" i="13"/>
  <c r="Q158" i="13"/>
  <c r="P158" i="13"/>
  <c r="O158" i="13"/>
  <c r="N158" i="13"/>
  <c r="R157" i="13"/>
  <c r="Q157" i="13"/>
  <c r="P157" i="13"/>
  <c r="O157" i="13"/>
  <c r="N157" i="13"/>
  <c r="R156" i="13"/>
  <c r="Q156" i="13"/>
  <c r="P156" i="13"/>
  <c r="O156" i="13"/>
  <c r="N156" i="13"/>
  <c r="R155" i="13"/>
  <c r="Q155" i="13"/>
  <c r="P155" i="13"/>
  <c r="O155" i="13"/>
  <c r="N155" i="13"/>
  <c r="R154" i="13"/>
  <c r="Q154" i="13"/>
  <c r="P154" i="13"/>
  <c r="O154" i="13"/>
  <c r="N154" i="13"/>
  <c r="R153" i="13"/>
  <c r="Q153" i="13"/>
  <c r="P153" i="13"/>
  <c r="O153" i="13"/>
  <c r="N153" i="13"/>
  <c r="R152" i="13"/>
  <c r="Q152" i="13"/>
  <c r="P152" i="13"/>
  <c r="O152" i="13"/>
  <c r="N152" i="13"/>
  <c r="R151" i="13"/>
  <c r="Q151" i="13"/>
  <c r="P151" i="13"/>
  <c r="O151" i="13"/>
  <c r="N151" i="13"/>
  <c r="R150" i="13"/>
  <c r="Q150" i="13"/>
  <c r="P150" i="13"/>
  <c r="O150" i="13"/>
  <c r="N150" i="13"/>
  <c r="R149" i="13"/>
  <c r="Q149" i="13"/>
  <c r="P149" i="13"/>
  <c r="O149" i="13"/>
  <c r="N149" i="13"/>
  <c r="R148" i="13"/>
  <c r="Q148" i="13"/>
  <c r="P148" i="13"/>
  <c r="O148" i="13"/>
  <c r="N148" i="13"/>
  <c r="R147" i="13"/>
  <c r="Q147" i="13"/>
  <c r="P147" i="13"/>
  <c r="O147" i="13"/>
  <c r="N147" i="13"/>
  <c r="R146" i="13"/>
  <c r="Q146" i="13"/>
  <c r="P146" i="13"/>
  <c r="O146" i="13"/>
  <c r="N146" i="13"/>
  <c r="R145" i="13"/>
  <c r="Q145" i="13"/>
  <c r="P145" i="13"/>
  <c r="O145" i="13"/>
  <c r="N145" i="13"/>
  <c r="R144" i="13"/>
  <c r="Q144" i="13"/>
  <c r="P144" i="13"/>
  <c r="O144" i="13"/>
  <c r="N144" i="13"/>
  <c r="R143" i="13"/>
  <c r="Q143" i="13"/>
  <c r="P143" i="13"/>
  <c r="O143" i="13"/>
  <c r="N143" i="13"/>
  <c r="R142" i="13"/>
  <c r="Q142" i="13"/>
  <c r="P142" i="13"/>
  <c r="O142" i="13"/>
  <c r="N142" i="13"/>
  <c r="R141" i="13"/>
  <c r="Q141" i="13"/>
  <c r="P141" i="13"/>
  <c r="O141" i="13"/>
  <c r="N141" i="13"/>
  <c r="R140" i="13"/>
  <c r="Q140" i="13"/>
  <c r="P140" i="13"/>
  <c r="O140" i="13"/>
  <c r="N140" i="13"/>
  <c r="R139" i="13"/>
  <c r="Q139" i="13"/>
  <c r="P139" i="13"/>
  <c r="O139" i="13"/>
  <c r="N139" i="13"/>
  <c r="R138" i="13"/>
  <c r="Q138" i="13"/>
  <c r="P138" i="13"/>
  <c r="O138" i="13"/>
  <c r="N138" i="13"/>
  <c r="R137" i="13"/>
  <c r="Q137" i="13"/>
  <c r="P137" i="13"/>
  <c r="O137" i="13"/>
  <c r="N137" i="13"/>
  <c r="R136" i="13"/>
  <c r="Q136" i="13"/>
  <c r="P136" i="13"/>
  <c r="O136" i="13"/>
  <c r="N136" i="13"/>
  <c r="R135" i="13"/>
  <c r="Q135" i="13"/>
  <c r="P135" i="13"/>
  <c r="O135" i="13"/>
  <c r="N135" i="13"/>
  <c r="R134" i="13"/>
  <c r="Q134" i="13"/>
  <c r="P134" i="13"/>
  <c r="O134" i="13"/>
  <c r="N134" i="13"/>
  <c r="R133" i="13"/>
  <c r="Q133" i="13"/>
  <c r="P133" i="13"/>
  <c r="O133" i="13"/>
  <c r="N133" i="13"/>
  <c r="R132" i="13"/>
  <c r="Q132" i="13"/>
  <c r="P132" i="13"/>
  <c r="O132" i="13"/>
  <c r="N132" i="13"/>
  <c r="R131" i="13"/>
  <c r="Q131" i="13"/>
  <c r="P131" i="13"/>
  <c r="O131" i="13"/>
  <c r="N131" i="13"/>
  <c r="R130" i="13"/>
  <c r="Q130" i="13"/>
  <c r="P130" i="13"/>
  <c r="O130" i="13"/>
  <c r="N130" i="13"/>
  <c r="R129" i="13"/>
  <c r="Q129" i="13"/>
  <c r="P129" i="13"/>
  <c r="O129" i="13"/>
  <c r="N129" i="13"/>
  <c r="R128" i="13"/>
  <c r="Q128" i="13"/>
  <c r="P128" i="13"/>
  <c r="O128" i="13"/>
  <c r="N128" i="13"/>
  <c r="R127" i="13"/>
  <c r="Q127" i="13"/>
  <c r="P127" i="13"/>
  <c r="O127" i="13"/>
  <c r="N127" i="13"/>
  <c r="R126" i="13"/>
  <c r="Q126" i="13"/>
  <c r="P126" i="13"/>
  <c r="O126" i="13"/>
  <c r="N126" i="13"/>
  <c r="R125" i="13"/>
  <c r="Q125" i="13"/>
  <c r="P125" i="13"/>
  <c r="O125" i="13"/>
  <c r="N125" i="13"/>
  <c r="R124" i="13"/>
  <c r="Q124" i="13"/>
  <c r="P124" i="13"/>
  <c r="O124" i="13"/>
  <c r="N124" i="13"/>
  <c r="R123" i="13"/>
  <c r="Q123" i="13"/>
  <c r="P123" i="13"/>
  <c r="O123" i="13"/>
  <c r="N123" i="13"/>
  <c r="R122" i="13"/>
  <c r="Q122" i="13"/>
  <c r="P122" i="13"/>
  <c r="O122" i="13"/>
  <c r="N122" i="13"/>
  <c r="R121" i="13"/>
  <c r="Q121" i="13"/>
  <c r="P121" i="13"/>
  <c r="O121" i="13"/>
  <c r="N121" i="13"/>
  <c r="R120" i="13"/>
  <c r="Q120" i="13"/>
  <c r="P120" i="13"/>
  <c r="O120" i="13"/>
  <c r="N120" i="13"/>
  <c r="R119" i="13"/>
  <c r="Q119" i="13"/>
  <c r="P119" i="13"/>
  <c r="O119" i="13"/>
  <c r="N119" i="13"/>
  <c r="R118" i="13"/>
  <c r="Q118" i="13"/>
  <c r="P118" i="13"/>
  <c r="O118" i="13"/>
  <c r="N118" i="13"/>
  <c r="R117" i="13"/>
  <c r="Q117" i="13"/>
  <c r="P117" i="13"/>
  <c r="O117" i="13"/>
  <c r="N117" i="13"/>
  <c r="R116" i="13"/>
  <c r="Q116" i="13"/>
  <c r="P116" i="13" s="1"/>
  <c r="O116" i="13"/>
  <c r="N116" i="13"/>
  <c r="F116" i="13"/>
  <c r="R115" i="13"/>
  <c r="Q115" i="13"/>
  <c r="P115" i="13" s="1"/>
  <c r="O115" i="13"/>
  <c r="N115" i="13"/>
  <c r="F115" i="13"/>
  <c r="R114" i="13"/>
  <c r="O114" i="13"/>
  <c r="P114" i="13" s="1"/>
  <c r="N114" i="13"/>
  <c r="Q114" i="13" s="1"/>
  <c r="R113" i="13"/>
  <c r="Q113" i="13"/>
  <c r="P113" i="13" s="1"/>
  <c r="O113" i="13"/>
  <c r="N113" i="13"/>
  <c r="R112" i="13"/>
  <c r="Q112" i="13"/>
  <c r="P112" i="13" s="1"/>
  <c r="O112" i="13"/>
  <c r="N112" i="13"/>
  <c r="R111" i="13"/>
  <c r="Q111" i="13"/>
  <c r="P111" i="13" s="1"/>
  <c r="O111" i="13"/>
  <c r="N111" i="13"/>
  <c r="R110" i="13"/>
  <c r="Q110" i="13"/>
  <c r="P110" i="13" s="1"/>
  <c r="O110" i="13"/>
  <c r="N110" i="13"/>
  <c r="R109" i="13"/>
  <c r="Q109" i="13"/>
  <c r="P109" i="13" s="1"/>
  <c r="O109" i="13"/>
  <c r="N109" i="13"/>
  <c r="R108" i="13"/>
  <c r="Q108" i="13"/>
  <c r="P108" i="13" s="1"/>
  <c r="O108" i="13"/>
  <c r="N108" i="13"/>
  <c r="R107" i="13"/>
  <c r="O107" i="13"/>
  <c r="P107" i="13" s="1"/>
  <c r="N107" i="13"/>
  <c r="Q107" i="13" s="1"/>
  <c r="R106" i="13"/>
  <c r="O106" i="13"/>
  <c r="P106" i="13" s="1"/>
  <c r="N106" i="13"/>
  <c r="Q106" i="13" s="1"/>
  <c r="R105" i="13"/>
  <c r="Q105" i="13"/>
  <c r="P105" i="13" s="1"/>
  <c r="O105" i="13"/>
  <c r="N105" i="13"/>
  <c r="R104" i="13"/>
  <c r="Q104" i="13"/>
  <c r="P104" i="13" s="1"/>
  <c r="O104" i="13"/>
  <c r="N104" i="13"/>
  <c r="R103" i="13"/>
  <c r="Q103" i="13"/>
  <c r="P103" i="13" s="1"/>
  <c r="O103" i="13"/>
  <c r="N103" i="13"/>
  <c r="R102" i="13"/>
  <c r="Q102" i="13"/>
  <c r="P102" i="13" s="1"/>
  <c r="O102" i="13"/>
  <c r="N102" i="13"/>
  <c r="R101" i="13"/>
  <c r="O101" i="13"/>
  <c r="P101" i="13" s="1"/>
  <c r="N101" i="13"/>
  <c r="Q101" i="13" s="1"/>
  <c r="R100" i="13"/>
  <c r="O100" i="13"/>
  <c r="P100" i="13" s="1"/>
  <c r="N100" i="13"/>
  <c r="Q100" i="13" s="1"/>
  <c r="R99" i="13"/>
  <c r="O99" i="13"/>
  <c r="P99" i="13" s="1"/>
  <c r="N99" i="13"/>
  <c r="Q99" i="13" s="1"/>
  <c r="R98" i="13"/>
  <c r="O98" i="13"/>
  <c r="P98" i="13" s="1"/>
  <c r="N98" i="13"/>
  <c r="Q98" i="13" s="1"/>
  <c r="R97" i="13"/>
  <c r="Q97" i="13"/>
  <c r="P97" i="13" s="1"/>
  <c r="O97" i="13"/>
  <c r="N97" i="13"/>
  <c r="R96" i="13"/>
  <c r="Q96" i="13"/>
  <c r="P96" i="13" s="1"/>
  <c r="O96" i="13"/>
  <c r="N96" i="13"/>
  <c r="R95" i="13"/>
  <c r="Q95" i="13"/>
  <c r="P95" i="13" s="1"/>
  <c r="O95" i="13"/>
  <c r="N95" i="13"/>
  <c r="R94" i="13"/>
  <c r="Q94" i="13"/>
  <c r="P94" i="13" s="1"/>
  <c r="O94" i="13"/>
  <c r="N94" i="13"/>
  <c r="R93" i="13"/>
  <c r="Q93" i="13"/>
  <c r="P93" i="13" s="1"/>
  <c r="O93" i="13"/>
  <c r="N93" i="13"/>
  <c r="R92" i="13"/>
  <c r="Q92" i="13"/>
  <c r="P92" i="13" s="1"/>
  <c r="O92" i="13"/>
  <c r="N92" i="13"/>
  <c r="R91" i="13"/>
  <c r="Q91" i="13"/>
  <c r="P91" i="13" s="1"/>
  <c r="O91" i="13"/>
  <c r="N91" i="13"/>
  <c r="R90" i="13"/>
  <c r="Q90" i="13"/>
  <c r="P90" i="13" s="1"/>
  <c r="O90" i="13"/>
  <c r="N90" i="13"/>
  <c r="R89" i="13"/>
  <c r="O89" i="13"/>
  <c r="P89" i="13" s="1"/>
  <c r="N89" i="13"/>
  <c r="Q89" i="13" s="1"/>
  <c r="R88" i="13"/>
  <c r="Q88" i="13"/>
  <c r="P88" i="13" s="1"/>
  <c r="O88" i="13"/>
  <c r="N88" i="13"/>
  <c r="R87" i="13"/>
  <c r="O87" i="13"/>
  <c r="P87" i="13" s="1"/>
  <c r="N87" i="13"/>
  <c r="Q87" i="13" s="1"/>
  <c r="R86" i="13"/>
  <c r="Q86" i="13"/>
  <c r="P86" i="13" s="1"/>
  <c r="O86" i="13"/>
  <c r="N86" i="13"/>
  <c r="R85" i="13"/>
  <c r="Q85" i="13"/>
  <c r="P85" i="13"/>
  <c r="O85" i="13"/>
  <c r="N85" i="13"/>
  <c r="R84" i="13"/>
  <c r="Q84" i="13"/>
  <c r="P84" i="13" s="1"/>
  <c r="O84" i="13"/>
  <c r="N84" i="13"/>
  <c r="R83" i="13"/>
  <c r="Q83" i="13"/>
  <c r="P83" i="13" s="1"/>
  <c r="O83" i="13"/>
  <c r="N83" i="13"/>
  <c r="R82" i="13"/>
  <c r="Q82" i="13"/>
  <c r="P82" i="13" s="1"/>
  <c r="O82" i="13"/>
  <c r="N82" i="13"/>
  <c r="R81" i="13"/>
  <c r="P81" i="13"/>
  <c r="O81" i="13"/>
  <c r="N81" i="13"/>
  <c r="Q81" i="13" s="1"/>
  <c r="R80" i="13"/>
  <c r="Q80" i="13"/>
  <c r="O80" i="13"/>
  <c r="P80" i="13" s="1"/>
  <c r="N80" i="13"/>
  <c r="R79" i="13"/>
  <c r="Q79" i="13"/>
  <c r="P79" i="13" s="1"/>
  <c r="O79" i="13"/>
  <c r="N79" i="13"/>
  <c r="R78" i="13"/>
  <c r="Q78" i="13"/>
  <c r="P78" i="13" s="1"/>
  <c r="O78" i="13"/>
  <c r="N78" i="13"/>
  <c r="R77" i="13"/>
  <c r="Q77" i="13"/>
  <c r="P77" i="13" s="1"/>
  <c r="O77" i="13"/>
  <c r="N77" i="13"/>
  <c r="R76" i="13"/>
  <c r="Q76" i="13"/>
  <c r="P76" i="13" s="1"/>
  <c r="O76" i="13"/>
  <c r="N76" i="13"/>
  <c r="R75" i="13"/>
  <c r="Q75" i="13"/>
  <c r="P75" i="13" s="1"/>
  <c r="O75" i="13"/>
  <c r="N75" i="13"/>
  <c r="R74" i="13"/>
  <c r="Q74" i="13"/>
  <c r="P74" i="13" s="1"/>
  <c r="O74" i="13"/>
  <c r="N74" i="13"/>
  <c r="R73" i="13"/>
  <c r="O73" i="13"/>
  <c r="P73" i="13" s="1"/>
  <c r="N73" i="13"/>
  <c r="Q73" i="13" s="1"/>
  <c r="R72" i="13"/>
  <c r="Q72" i="13"/>
  <c r="P72" i="13" s="1"/>
  <c r="O72" i="13"/>
  <c r="N72" i="13"/>
  <c r="R71" i="13"/>
  <c r="O71" i="13"/>
  <c r="P71" i="13" s="1"/>
  <c r="N71" i="13"/>
  <c r="Q71" i="13" s="1"/>
  <c r="R70" i="13"/>
  <c r="O70" i="13"/>
  <c r="P70" i="13" s="1"/>
  <c r="N70" i="13"/>
  <c r="Q70" i="13" s="1"/>
  <c r="R69" i="13"/>
  <c r="Q69" i="13"/>
  <c r="P69" i="13" s="1"/>
  <c r="O69" i="13"/>
  <c r="N69" i="13"/>
  <c r="R68" i="13"/>
  <c r="Q68" i="13"/>
  <c r="P68" i="13" s="1"/>
  <c r="O68" i="13"/>
  <c r="N68" i="13"/>
  <c r="R67" i="13"/>
  <c r="Q67" i="13"/>
  <c r="P67" i="13" s="1"/>
  <c r="O67" i="13"/>
  <c r="N67" i="13"/>
  <c r="R66" i="13"/>
  <c r="Q66" i="13"/>
  <c r="P66" i="13" s="1"/>
  <c r="O66" i="13"/>
  <c r="N66" i="13"/>
  <c r="R65" i="13"/>
  <c r="Q65" i="13"/>
  <c r="P65" i="13" s="1"/>
  <c r="O65" i="13"/>
  <c r="N65" i="13"/>
  <c r="R64" i="13"/>
  <c r="Q64" i="13"/>
  <c r="P64" i="13" s="1"/>
  <c r="O64" i="13"/>
  <c r="N64" i="13"/>
  <c r="R63" i="13"/>
  <c r="Q63" i="13"/>
  <c r="P63" i="13" s="1"/>
  <c r="O63" i="13"/>
  <c r="N63" i="13"/>
  <c r="R62" i="13"/>
  <c r="Q62" i="13"/>
  <c r="P62" i="13" s="1"/>
  <c r="O62" i="13"/>
  <c r="N62" i="13"/>
  <c r="R61" i="13"/>
  <c r="Q61" i="13"/>
  <c r="P61" i="13" s="1"/>
  <c r="O61" i="13"/>
  <c r="N61" i="13"/>
  <c r="R60" i="13"/>
  <c r="Q60" i="13"/>
  <c r="P60" i="13" s="1"/>
  <c r="O60" i="13"/>
  <c r="N60" i="13"/>
  <c r="R59" i="13"/>
  <c r="Q59" i="13"/>
  <c r="P59" i="13" s="1"/>
  <c r="O59" i="13"/>
  <c r="N59" i="13"/>
  <c r="R58" i="13"/>
  <c r="Q58" i="13"/>
  <c r="P58" i="13" s="1"/>
  <c r="O58" i="13"/>
  <c r="N58" i="13"/>
  <c r="R57" i="13"/>
  <c r="Q57" i="13"/>
  <c r="P57" i="13" s="1"/>
  <c r="O57" i="13"/>
  <c r="N57" i="13"/>
  <c r="R56" i="13"/>
  <c r="P56" i="13"/>
  <c r="O56" i="13"/>
  <c r="N56" i="13"/>
  <c r="Q56" i="13" s="1"/>
  <c r="R55" i="13"/>
  <c r="Q55" i="13"/>
  <c r="P55" i="13" s="1"/>
  <c r="O55" i="13"/>
  <c r="N55" i="13"/>
  <c r="R54" i="13"/>
  <c r="O54" i="13"/>
  <c r="P54" i="13" s="1"/>
  <c r="N54" i="13"/>
  <c r="Q54" i="13" s="1"/>
  <c r="R53" i="13"/>
  <c r="Q53" i="13"/>
  <c r="P53" i="13" s="1"/>
  <c r="O53" i="13"/>
  <c r="N53" i="13"/>
  <c r="R52" i="13"/>
  <c r="Q52" i="13"/>
  <c r="P52" i="13" s="1"/>
  <c r="O52" i="13"/>
  <c r="N52" i="13"/>
  <c r="R51" i="13"/>
  <c r="Q51" i="13"/>
  <c r="P51" i="13" s="1"/>
  <c r="O51" i="13"/>
  <c r="N51" i="13"/>
  <c r="R50" i="13"/>
  <c r="Q50" i="13"/>
  <c r="P50" i="13" s="1"/>
  <c r="O50" i="13"/>
  <c r="N50" i="13"/>
  <c r="R49" i="13"/>
  <c r="O49" i="13"/>
  <c r="P49" i="13" s="1"/>
  <c r="N49" i="13"/>
  <c r="Q49" i="13" s="1"/>
  <c r="R48" i="13"/>
  <c r="O48" i="13"/>
  <c r="P48" i="13" s="1"/>
  <c r="N48" i="13"/>
  <c r="Q48" i="13" s="1"/>
  <c r="R47" i="13"/>
  <c r="Q47" i="13"/>
  <c r="P47" i="13" s="1"/>
  <c r="O47" i="13"/>
  <c r="N47" i="13"/>
  <c r="R46" i="13"/>
  <c r="Q46" i="13"/>
  <c r="P46" i="13" s="1"/>
  <c r="O46" i="13"/>
  <c r="N46" i="13"/>
  <c r="R45" i="13"/>
  <c r="Q45" i="13"/>
  <c r="P45" i="13"/>
  <c r="O45" i="13"/>
  <c r="N45" i="13"/>
  <c r="R44" i="13"/>
  <c r="Q44" i="13"/>
  <c r="P44" i="13" s="1"/>
  <c r="O44" i="13"/>
  <c r="N44" i="13"/>
  <c r="R43" i="13"/>
  <c r="Q43" i="13"/>
  <c r="P43" i="13" s="1"/>
  <c r="O43" i="13"/>
  <c r="N43" i="13"/>
  <c r="R42" i="13"/>
  <c r="Q42" i="13"/>
  <c r="P42" i="13" s="1"/>
  <c r="O42" i="13"/>
  <c r="N42" i="13"/>
  <c r="R41" i="13"/>
  <c r="P41" i="13"/>
  <c r="O41" i="13"/>
  <c r="N41" i="13"/>
  <c r="Q41" i="13" s="1"/>
  <c r="R40" i="13"/>
  <c r="Q40" i="13"/>
  <c r="P40" i="13" s="1"/>
  <c r="O40" i="13"/>
  <c r="N40" i="13"/>
  <c r="R39" i="13"/>
  <c r="Q39" i="13"/>
  <c r="P39" i="13" s="1"/>
  <c r="O39" i="13"/>
  <c r="N39" i="13"/>
  <c r="R38" i="13"/>
  <c r="O38" i="13"/>
  <c r="P38" i="13" s="1"/>
  <c r="N38" i="13"/>
  <c r="Q38" i="13" s="1"/>
  <c r="R37" i="13"/>
  <c r="Q37" i="13"/>
  <c r="P37" i="13"/>
  <c r="O37" i="13"/>
  <c r="N37" i="13"/>
  <c r="R36" i="13"/>
  <c r="Q36" i="13"/>
  <c r="P36" i="13" s="1"/>
  <c r="O36" i="13"/>
  <c r="N36" i="13"/>
  <c r="R35" i="13"/>
  <c r="P35" i="13"/>
  <c r="O35" i="13"/>
  <c r="N35" i="13"/>
  <c r="Q35" i="13" s="1"/>
  <c r="R34" i="13"/>
  <c r="Q34" i="13"/>
  <c r="P34" i="13" s="1"/>
  <c r="O34" i="13"/>
  <c r="N34" i="13"/>
  <c r="R33" i="13"/>
  <c r="Q33" i="13"/>
  <c r="P33" i="13" s="1"/>
  <c r="O33" i="13"/>
  <c r="N33" i="13"/>
  <c r="R32" i="13"/>
  <c r="Q32" i="13"/>
  <c r="P32" i="13" s="1"/>
  <c r="O32" i="13"/>
  <c r="N32" i="13"/>
  <c r="R31" i="13"/>
  <c r="P31" i="13"/>
  <c r="O31" i="13"/>
  <c r="N31" i="13"/>
  <c r="Q31" i="13" s="1"/>
  <c r="R30" i="13"/>
  <c r="O30" i="13"/>
  <c r="P30" i="13" s="1"/>
  <c r="N30" i="13"/>
  <c r="Q30" i="13" s="1"/>
  <c r="R29" i="13"/>
  <c r="Q29" i="13"/>
  <c r="P29" i="13" s="1"/>
  <c r="O29" i="13"/>
  <c r="N29" i="13"/>
  <c r="R28" i="13"/>
  <c r="Q28" i="13"/>
  <c r="P28" i="13" s="1"/>
  <c r="O28" i="13"/>
  <c r="N28" i="13"/>
  <c r="R27" i="13"/>
  <c r="O27" i="13"/>
  <c r="P27" i="13" s="1"/>
  <c r="N27" i="13"/>
  <c r="Q27" i="13" s="1"/>
  <c r="R26" i="13"/>
  <c r="O26" i="13"/>
  <c r="P26" i="13" s="1"/>
  <c r="N26" i="13"/>
  <c r="Q26" i="13" s="1"/>
  <c r="R25" i="13"/>
  <c r="Q25" i="13"/>
  <c r="P25" i="13" s="1"/>
  <c r="O25" i="13"/>
  <c r="N25" i="13"/>
  <c r="R24" i="13"/>
  <c r="Q24" i="13"/>
  <c r="P24" i="13" s="1"/>
  <c r="O24" i="13"/>
  <c r="N24" i="13"/>
  <c r="AJ23" i="13"/>
  <c r="AK23" i="13" s="1"/>
  <c r="AI23" i="13"/>
  <c r="R23" i="13"/>
  <c r="O23" i="13"/>
  <c r="P23" i="13" s="1"/>
  <c r="N23" i="13"/>
  <c r="Q23" i="13" s="1"/>
  <c r="AL22" i="13"/>
  <c r="AK22" i="13"/>
  <c r="AD22" i="13"/>
  <c r="AE22" i="13" s="1"/>
  <c r="AF22" i="13" s="1"/>
  <c r="R22" i="13"/>
  <c r="Q22" i="13"/>
  <c r="P22" i="13" s="1"/>
  <c r="O22" i="13"/>
  <c r="N22" i="13"/>
  <c r="R21" i="13"/>
  <c r="Q21" i="13"/>
  <c r="P21" i="13" s="1"/>
  <c r="O21" i="13"/>
  <c r="N21" i="13"/>
  <c r="R20" i="13"/>
  <c r="Q20" i="13"/>
  <c r="P20" i="13" s="1"/>
  <c r="O20" i="13"/>
  <c r="N20" i="13"/>
  <c r="R19" i="13"/>
  <c r="P19" i="13"/>
  <c r="O19" i="13"/>
  <c r="N19" i="13"/>
  <c r="Q19" i="13" s="1"/>
  <c r="R18" i="13"/>
  <c r="Q18" i="13"/>
  <c r="P18" i="13" s="1"/>
  <c r="O18" i="13"/>
  <c r="N18" i="13"/>
  <c r="R17" i="13"/>
  <c r="O17" i="13"/>
  <c r="P17" i="13" s="1"/>
  <c r="N17" i="13"/>
  <c r="Q17" i="13" s="1"/>
  <c r="R16" i="13"/>
  <c r="O16" i="13"/>
  <c r="P16" i="13" s="1"/>
  <c r="N16" i="13"/>
  <c r="Q16" i="13" s="1"/>
  <c r="AI15" i="13"/>
  <c r="AH15" i="13"/>
  <c r="AG15" i="13"/>
  <c r="R15" i="13"/>
  <c r="Q15" i="13"/>
  <c r="P15" i="13" s="1"/>
  <c r="O15" i="13"/>
  <c r="N15" i="13"/>
  <c r="R14" i="13"/>
  <c r="O14" i="13"/>
  <c r="P14" i="13" s="1"/>
  <c r="N14" i="13"/>
  <c r="Q14" i="13" s="1"/>
  <c r="R13" i="13"/>
  <c r="Q13" i="13"/>
  <c r="P13" i="13" s="1"/>
  <c r="O13" i="13"/>
  <c r="N13" i="13"/>
  <c r="R12" i="13"/>
  <c r="Q12" i="13"/>
  <c r="P12" i="13" s="1"/>
  <c r="O12" i="13"/>
  <c r="N12" i="13"/>
  <c r="R11" i="13"/>
  <c r="Q11" i="13"/>
  <c r="P11" i="13" s="1"/>
  <c r="O11" i="13"/>
  <c r="N11" i="13"/>
  <c r="R10" i="13"/>
  <c r="Q10" i="13"/>
  <c r="P10" i="13" s="1"/>
  <c r="O10" i="13"/>
  <c r="N10" i="13"/>
  <c r="R9" i="13"/>
  <c r="Q9" i="13"/>
  <c r="P9" i="13" s="1"/>
  <c r="O9" i="13"/>
  <c r="N9" i="13"/>
  <c r="R8" i="13"/>
  <c r="Q8" i="13"/>
  <c r="P8" i="13"/>
  <c r="O8" i="13"/>
  <c r="N8" i="13"/>
  <c r="N2" i="13"/>
  <c r="B20" i="4" l="1"/>
  <c r="S20" i="4" s="1"/>
  <c r="S13" i="4"/>
  <c r="G75" i="12" l="1"/>
  <c r="G76" i="12"/>
  <c r="G77" i="12"/>
  <c r="G78" i="12"/>
  <c r="G79" i="12"/>
  <c r="G80" i="12"/>
  <c r="G81" i="12"/>
  <c r="G82" i="12"/>
  <c r="F153" i="9" l="1"/>
  <c r="F152" i="9"/>
  <c r="G64" i="12" l="1"/>
  <c r="G65" i="12"/>
  <c r="G66" i="12"/>
  <c r="G67" i="12"/>
  <c r="G68" i="12"/>
  <c r="G69" i="12"/>
  <c r="G70" i="12"/>
  <c r="G71" i="12"/>
  <c r="G72" i="12"/>
  <c r="G73" i="12"/>
  <c r="G74" i="12"/>
  <c r="G59" i="12"/>
  <c r="G60" i="12"/>
  <c r="G61" i="12"/>
  <c r="G62" i="12"/>
  <c r="G63" i="12"/>
  <c r="G57" i="12"/>
  <c r="G58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28" i="12"/>
  <c r="G29" i="12"/>
  <c r="G53" i="12"/>
  <c r="G54" i="12"/>
  <c r="G55" i="12"/>
  <c r="G56" i="12"/>
  <c r="G43" i="12"/>
  <c r="G44" i="12"/>
  <c r="G45" i="12"/>
  <c r="G46" i="12"/>
  <c r="G47" i="12"/>
  <c r="G48" i="12"/>
  <c r="G49" i="12"/>
  <c r="G50" i="12"/>
  <c r="G51" i="12"/>
  <c r="G52" i="12"/>
  <c r="N97" i="9"/>
  <c r="O97" i="9"/>
  <c r="Q97" i="9"/>
  <c r="P97" i="9" s="1"/>
  <c r="R97" i="9"/>
  <c r="N96" i="9"/>
  <c r="O96" i="9"/>
  <c r="Q96" i="9"/>
  <c r="P96" i="9" s="1"/>
  <c r="R96" i="9"/>
  <c r="N95" i="9"/>
  <c r="O95" i="9"/>
  <c r="Q95" i="9"/>
  <c r="P95" i="9" s="1"/>
  <c r="R95" i="9"/>
  <c r="N94" i="9"/>
  <c r="O94" i="9"/>
  <c r="Q94" i="9"/>
  <c r="P94" i="9"/>
  <c r="R94" i="9"/>
  <c r="G42" i="12"/>
  <c r="N49" i="9"/>
  <c r="O49" i="9"/>
  <c r="Q49" i="9"/>
  <c r="P49" i="9" s="1"/>
  <c r="R49" i="9"/>
  <c r="N50" i="9"/>
  <c r="O50" i="9"/>
  <c r="Q50" i="9"/>
  <c r="P50" i="9" s="1"/>
  <c r="R50" i="9"/>
  <c r="N51" i="9"/>
  <c r="Q51" i="9"/>
  <c r="O51" i="9"/>
  <c r="P51" i="9" s="1"/>
  <c r="R51" i="9"/>
  <c r="N52" i="9"/>
  <c r="O52" i="9"/>
  <c r="Q52" i="9"/>
  <c r="P52" i="9" s="1"/>
  <c r="R52" i="9"/>
  <c r="N53" i="9"/>
  <c r="Q53" i="9" s="1"/>
  <c r="O53" i="9"/>
  <c r="P53" i="9" s="1"/>
  <c r="R53" i="9"/>
  <c r="N54" i="9"/>
  <c r="Q54" i="9" s="1"/>
  <c r="O54" i="9"/>
  <c r="P54" i="9" s="1"/>
  <c r="R54" i="9"/>
  <c r="N55" i="9"/>
  <c r="O55" i="9"/>
  <c r="Q55" i="9"/>
  <c r="P55" i="9"/>
  <c r="R55" i="9"/>
  <c r="N56" i="9"/>
  <c r="Q56" i="9" s="1"/>
  <c r="O56" i="9"/>
  <c r="P56" i="9"/>
  <c r="R56" i="9"/>
  <c r="N57" i="9"/>
  <c r="O57" i="9"/>
  <c r="Q57" i="9"/>
  <c r="P57" i="9" s="1"/>
  <c r="R57" i="9"/>
  <c r="N58" i="9"/>
  <c r="O58" i="9"/>
  <c r="Q58" i="9"/>
  <c r="P58" i="9" s="1"/>
  <c r="R58" i="9"/>
  <c r="N47" i="9"/>
  <c r="O47" i="9"/>
  <c r="Q47" i="9"/>
  <c r="P47" i="9" s="1"/>
  <c r="R47" i="9"/>
  <c r="N48" i="9"/>
  <c r="O48" i="9"/>
  <c r="Q48" i="9"/>
  <c r="P48" i="9" s="1"/>
  <c r="R48" i="9"/>
  <c r="G20" i="12"/>
  <c r="G21" i="12"/>
  <c r="G22" i="12"/>
  <c r="G23" i="12"/>
  <c r="G24" i="12"/>
  <c r="G25" i="12"/>
  <c r="G26" i="12"/>
  <c r="G27" i="12"/>
  <c r="B13" i="4"/>
  <c r="G10" i="12"/>
  <c r="G11" i="12"/>
  <c r="G12" i="12"/>
  <c r="G13" i="12"/>
  <c r="G14" i="12"/>
  <c r="G15" i="12"/>
  <c r="G16" i="12"/>
  <c r="G17" i="12"/>
  <c r="G18" i="12"/>
  <c r="G19" i="12"/>
  <c r="G9" i="12"/>
  <c r="G8" i="12"/>
  <c r="G1112" i="12"/>
  <c r="G1111" i="12"/>
  <c r="G1110" i="12"/>
  <c r="G1109" i="12"/>
  <c r="G1108" i="12"/>
  <c r="G1107" i="12"/>
  <c r="G1106" i="12"/>
  <c r="G1105" i="12"/>
  <c r="G1104" i="12"/>
  <c r="G1103" i="12"/>
  <c r="G1102" i="12"/>
  <c r="G1101" i="12"/>
  <c r="G1100" i="12"/>
  <c r="G1099" i="12"/>
  <c r="G1098" i="12"/>
  <c r="G1097" i="12"/>
  <c r="G1096" i="12"/>
  <c r="G1095" i="12"/>
  <c r="G1094" i="12"/>
  <c r="G1093" i="12"/>
  <c r="G1092" i="12"/>
  <c r="G1091" i="12"/>
  <c r="G1090" i="12"/>
  <c r="G1089" i="12"/>
  <c r="G1088" i="12"/>
  <c r="G1087" i="12"/>
  <c r="G1086" i="12"/>
  <c r="G1085" i="12"/>
  <c r="G1084" i="12"/>
  <c r="G1083" i="12"/>
  <c r="G1082" i="12"/>
  <c r="G1081" i="12"/>
  <c r="G1080" i="12"/>
  <c r="G1079" i="12"/>
  <c r="G1078" i="12"/>
  <c r="G1077" i="12"/>
  <c r="G1076" i="12"/>
  <c r="G1075" i="12"/>
  <c r="G1074" i="12"/>
  <c r="G1073" i="12"/>
  <c r="G1072" i="12"/>
  <c r="G1071" i="12"/>
  <c r="G1070" i="12"/>
  <c r="G1069" i="12"/>
  <c r="G1068" i="12"/>
  <c r="G1067" i="12"/>
  <c r="G1066" i="12"/>
  <c r="G1065" i="12"/>
  <c r="G1064" i="12"/>
  <c r="G1063" i="12"/>
  <c r="G1062" i="12"/>
  <c r="G1061" i="12"/>
  <c r="G1060" i="12"/>
  <c r="G1059" i="12"/>
  <c r="G1058" i="12"/>
  <c r="G1057" i="12"/>
  <c r="G1056" i="12"/>
  <c r="G1055" i="12"/>
  <c r="G1054" i="12"/>
  <c r="G1053" i="12"/>
  <c r="G1052" i="12"/>
  <c r="G1051" i="12"/>
  <c r="G1050" i="12"/>
  <c r="G1049" i="12"/>
  <c r="G1048" i="12"/>
  <c r="G1047" i="12"/>
  <c r="G1046" i="12"/>
  <c r="G1045" i="12"/>
  <c r="G1044" i="12"/>
  <c r="G1043" i="12"/>
  <c r="G1042" i="12"/>
  <c r="G1041" i="12"/>
  <c r="G1040" i="12"/>
  <c r="G1039" i="12"/>
  <c r="G1038" i="12"/>
  <c r="G1037" i="12"/>
  <c r="G1036" i="12"/>
  <c r="G1035" i="12"/>
  <c r="G1034" i="12"/>
  <c r="G1033" i="12"/>
  <c r="G1032" i="12"/>
  <c r="G1031" i="12"/>
  <c r="G1030" i="12"/>
  <c r="G1029" i="12"/>
  <c r="G1028" i="12"/>
  <c r="G1027" i="12"/>
  <c r="G1026" i="12"/>
  <c r="G1025" i="12"/>
  <c r="G1024" i="12"/>
  <c r="G1023" i="12"/>
  <c r="G1022" i="12"/>
  <c r="G1021" i="12"/>
  <c r="G1020" i="12"/>
  <c r="G1019" i="12"/>
  <c r="G1018" i="12"/>
  <c r="G1017" i="12"/>
  <c r="G1016" i="12"/>
  <c r="G1015" i="12"/>
  <c r="G1014" i="12"/>
  <c r="G1013" i="12"/>
  <c r="G1012" i="12"/>
  <c r="G1011" i="12"/>
  <c r="G1010" i="12"/>
  <c r="G1009" i="12"/>
  <c r="G1008" i="12"/>
  <c r="G1007" i="12"/>
  <c r="G1006" i="12"/>
  <c r="G1005" i="12"/>
  <c r="G1004" i="12"/>
  <c r="G1003" i="12"/>
  <c r="G1002" i="12"/>
  <c r="G1001" i="12"/>
  <c r="G1000" i="12"/>
  <c r="G999" i="12"/>
  <c r="G998" i="12"/>
  <c r="G997" i="12"/>
  <c r="G996" i="12"/>
  <c r="G995" i="12"/>
  <c r="G994" i="12"/>
  <c r="G993" i="12"/>
  <c r="G992" i="12"/>
  <c r="G991" i="12"/>
  <c r="G990" i="12"/>
  <c r="G989" i="12"/>
  <c r="G988" i="12"/>
  <c r="G987" i="12"/>
  <c r="G986" i="12"/>
  <c r="G985" i="12"/>
  <c r="G984" i="12"/>
  <c r="G983" i="12"/>
  <c r="G982" i="12"/>
  <c r="G981" i="12"/>
  <c r="G980" i="12"/>
  <c r="G979" i="12"/>
  <c r="G978" i="12"/>
  <c r="G977" i="12"/>
  <c r="G976" i="12"/>
  <c r="G975" i="12"/>
  <c r="G974" i="12"/>
  <c r="G973" i="12"/>
  <c r="G972" i="12"/>
  <c r="G971" i="12"/>
  <c r="G970" i="12"/>
  <c r="G969" i="12"/>
  <c r="G968" i="12"/>
  <c r="G967" i="12"/>
  <c r="G966" i="12"/>
  <c r="G965" i="12"/>
  <c r="G964" i="12"/>
  <c r="G963" i="12"/>
  <c r="G962" i="12"/>
  <c r="G961" i="12"/>
  <c r="G960" i="12"/>
  <c r="G959" i="12"/>
  <c r="G958" i="12"/>
  <c r="G957" i="12"/>
  <c r="G956" i="12"/>
  <c r="G955" i="12"/>
  <c r="G954" i="12"/>
  <c r="G953" i="12"/>
  <c r="G952" i="12"/>
  <c r="G951" i="12"/>
  <c r="G950" i="12"/>
  <c r="G949" i="12"/>
  <c r="G948" i="12"/>
  <c r="G947" i="12"/>
  <c r="G946" i="12"/>
  <c r="G945" i="12"/>
  <c r="G944" i="12"/>
  <c r="G943" i="12"/>
  <c r="G942" i="12"/>
  <c r="G941" i="12"/>
  <c r="G940" i="12"/>
  <c r="G939" i="12"/>
  <c r="G938" i="12"/>
  <c r="G937" i="12"/>
  <c r="G936" i="12"/>
  <c r="G935" i="12"/>
  <c r="G934" i="12"/>
  <c r="G933" i="12"/>
  <c r="G932" i="12"/>
  <c r="G931" i="12"/>
  <c r="G930" i="12"/>
  <c r="G929" i="12"/>
  <c r="G928" i="12"/>
  <c r="G927" i="12"/>
  <c r="G926" i="12"/>
  <c r="G925" i="12"/>
  <c r="G924" i="12"/>
  <c r="G923" i="12"/>
  <c r="G922" i="12"/>
  <c r="G921" i="12"/>
  <c r="G920" i="12"/>
  <c r="G919" i="12"/>
  <c r="G918" i="12"/>
  <c r="G917" i="12"/>
  <c r="G916" i="12"/>
  <c r="G915" i="12"/>
  <c r="G914" i="12"/>
  <c r="G913" i="12"/>
  <c r="G912" i="12"/>
  <c r="G911" i="12"/>
  <c r="G910" i="12"/>
  <c r="G909" i="12"/>
  <c r="G908" i="12"/>
  <c r="G907" i="12"/>
  <c r="G906" i="12"/>
  <c r="G905" i="12"/>
  <c r="G904" i="12"/>
  <c r="G903" i="12"/>
  <c r="G902" i="12"/>
  <c r="G901" i="12"/>
  <c r="G900" i="12"/>
  <c r="G899" i="12"/>
  <c r="G898" i="12"/>
  <c r="G897" i="12"/>
  <c r="G896" i="12"/>
  <c r="G895" i="12"/>
  <c r="G894" i="12"/>
  <c r="G893" i="12"/>
  <c r="G892" i="12"/>
  <c r="G891" i="12"/>
  <c r="G890" i="12"/>
  <c r="G889" i="12"/>
  <c r="G888" i="12"/>
  <c r="G887" i="12"/>
  <c r="G886" i="12"/>
  <c r="G885" i="12"/>
  <c r="G884" i="12"/>
  <c r="G883" i="12"/>
  <c r="G882" i="12"/>
  <c r="G881" i="12"/>
  <c r="G880" i="12"/>
  <c r="G879" i="12"/>
  <c r="G878" i="12"/>
  <c r="G877" i="12"/>
  <c r="G876" i="12"/>
  <c r="G875" i="12"/>
  <c r="G874" i="12"/>
  <c r="G873" i="12"/>
  <c r="G872" i="12"/>
  <c r="G871" i="12"/>
  <c r="G870" i="12"/>
  <c r="G869" i="12"/>
  <c r="G868" i="12"/>
  <c r="G867" i="12"/>
  <c r="G866" i="12"/>
  <c r="G865" i="12"/>
  <c r="G864" i="12"/>
  <c r="G863" i="12"/>
  <c r="G862" i="12"/>
  <c r="G861" i="12"/>
  <c r="G860" i="12"/>
  <c r="G859" i="12"/>
  <c r="G858" i="12"/>
  <c r="G857" i="12"/>
  <c r="G856" i="12"/>
  <c r="G855" i="12"/>
  <c r="G854" i="12"/>
  <c r="G853" i="12"/>
  <c r="G852" i="12"/>
  <c r="G851" i="12"/>
  <c r="G850" i="12"/>
  <c r="G849" i="12"/>
  <c r="G848" i="12"/>
  <c r="G847" i="12"/>
  <c r="G846" i="12"/>
  <c r="G845" i="12"/>
  <c r="G844" i="12"/>
  <c r="G843" i="12"/>
  <c r="G842" i="12"/>
  <c r="G841" i="12"/>
  <c r="G840" i="12"/>
  <c r="G839" i="12"/>
  <c r="G838" i="12"/>
  <c r="G837" i="12"/>
  <c r="G836" i="12"/>
  <c r="G835" i="12"/>
  <c r="G834" i="12"/>
  <c r="G833" i="12"/>
  <c r="G832" i="12"/>
  <c r="G831" i="12"/>
  <c r="G830" i="12"/>
  <c r="G829" i="12"/>
  <c r="G828" i="12"/>
  <c r="G827" i="12"/>
  <c r="G826" i="12"/>
  <c r="G825" i="12"/>
  <c r="G824" i="12"/>
  <c r="G823" i="12"/>
  <c r="G822" i="12"/>
  <c r="G821" i="12"/>
  <c r="G820" i="12"/>
  <c r="G819" i="12"/>
  <c r="G818" i="12"/>
  <c r="G817" i="12"/>
  <c r="G816" i="12"/>
  <c r="G815" i="12"/>
  <c r="G814" i="12"/>
  <c r="G813" i="12"/>
  <c r="G812" i="12"/>
  <c r="G811" i="12"/>
  <c r="G810" i="12"/>
  <c r="G809" i="12"/>
  <c r="G808" i="12"/>
  <c r="G807" i="12"/>
  <c r="G806" i="12"/>
  <c r="G805" i="12"/>
  <c r="G804" i="12"/>
  <c r="G803" i="12"/>
  <c r="G802" i="12"/>
  <c r="G801" i="12"/>
  <c r="G800" i="12"/>
  <c r="G799" i="12"/>
  <c r="G798" i="12"/>
  <c r="G797" i="12"/>
  <c r="G796" i="12"/>
  <c r="G795" i="12"/>
  <c r="G794" i="12"/>
  <c r="G793" i="12"/>
  <c r="G792" i="12"/>
  <c r="G791" i="12"/>
  <c r="G790" i="12"/>
  <c r="G789" i="12"/>
  <c r="G788" i="12"/>
  <c r="G787" i="12"/>
  <c r="G786" i="12"/>
  <c r="G785" i="12"/>
  <c r="G784" i="12"/>
  <c r="G783" i="12"/>
  <c r="G782" i="12"/>
  <c r="G781" i="12"/>
  <c r="G780" i="12"/>
  <c r="G779" i="12"/>
  <c r="G778" i="12"/>
  <c r="G777" i="12"/>
  <c r="G776" i="12"/>
  <c r="G775" i="12"/>
  <c r="G774" i="12"/>
  <c r="G773" i="12"/>
  <c r="G772" i="12"/>
  <c r="G771" i="12"/>
  <c r="G770" i="12"/>
  <c r="G769" i="12"/>
  <c r="G768" i="12"/>
  <c r="G767" i="12"/>
  <c r="G766" i="12"/>
  <c r="G765" i="12"/>
  <c r="G764" i="12"/>
  <c r="G763" i="12"/>
  <c r="G762" i="12"/>
  <c r="G761" i="12"/>
  <c r="G760" i="12"/>
  <c r="G759" i="12"/>
  <c r="G758" i="12"/>
  <c r="G757" i="12"/>
  <c r="G756" i="12"/>
  <c r="G755" i="12"/>
  <c r="G754" i="12"/>
  <c r="G753" i="12"/>
  <c r="G752" i="12"/>
  <c r="G751" i="12"/>
  <c r="G750" i="12"/>
  <c r="G749" i="12"/>
  <c r="G748" i="12"/>
  <c r="G747" i="12"/>
  <c r="G746" i="12"/>
  <c r="G745" i="12"/>
  <c r="G744" i="12"/>
  <c r="G743" i="12"/>
  <c r="G742" i="12"/>
  <c r="G741" i="12"/>
  <c r="G740" i="12"/>
  <c r="G739" i="12"/>
  <c r="G738" i="12"/>
  <c r="G737" i="12"/>
  <c r="G736" i="12"/>
  <c r="G735" i="12"/>
  <c r="G734" i="12"/>
  <c r="G733" i="12"/>
  <c r="G732" i="12"/>
  <c r="G731" i="12"/>
  <c r="G730" i="12"/>
  <c r="G729" i="12"/>
  <c r="G728" i="12"/>
  <c r="G727" i="12"/>
  <c r="G726" i="12"/>
  <c r="G725" i="12"/>
  <c r="G724" i="12"/>
  <c r="G723" i="12"/>
  <c r="G722" i="12"/>
  <c r="G721" i="12"/>
  <c r="G720" i="12"/>
  <c r="G719" i="12"/>
  <c r="G718" i="12"/>
  <c r="G717" i="12"/>
  <c r="G716" i="12"/>
  <c r="G715" i="12"/>
  <c r="G714" i="12"/>
  <c r="G713" i="12"/>
  <c r="G712" i="12"/>
  <c r="G711" i="12"/>
  <c r="G710" i="12"/>
  <c r="G709" i="12"/>
  <c r="G708" i="12"/>
  <c r="G707" i="12"/>
  <c r="G706" i="12"/>
  <c r="G705" i="12"/>
  <c r="G704" i="12"/>
  <c r="G703" i="12"/>
  <c r="G702" i="12"/>
  <c r="G701" i="12"/>
  <c r="G700" i="12"/>
  <c r="G699" i="12"/>
  <c r="G698" i="12"/>
  <c r="G697" i="12"/>
  <c r="G696" i="12"/>
  <c r="G695" i="12"/>
  <c r="G694" i="12"/>
  <c r="G693" i="12"/>
  <c r="G692" i="12"/>
  <c r="G691" i="12"/>
  <c r="G690" i="12"/>
  <c r="G689" i="12"/>
  <c r="G688" i="12"/>
  <c r="G687" i="12"/>
  <c r="G686" i="12"/>
  <c r="G685" i="12"/>
  <c r="G684" i="12"/>
  <c r="G683" i="12"/>
  <c r="G682" i="12"/>
  <c r="G681" i="12"/>
  <c r="G680" i="12"/>
  <c r="G679" i="12"/>
  <c r="G678" i="12"/>
  <c r="G677" i="12"/>
  <c r="G676" i="12"/>
  <c r="G675" i="12"/>
  <c r="G674" i="12"/>
  <c r="G673" i="12"/>
  <c r="G672" i="12"/>
  <c r="G671" i="12"/>
  <c r="G670" i="12"/>
  <c r="G669" i="12"/>
  <c r="G668" i="12"/>
  <c r="G667" i="12"/>
  <c r="G666" i="12"/>
  <c r="G665" i="12"/>
  <c r="G664" i="12"/>
  <c r="G663" i="12"/>
  <c r="G662" i="12"/>
  <c r="G661" i="12"/>
  <c r="G660" i="12"/>
  <c r="G659" i="12"/>
  <c r="G658" i="12"/>
  <c r="G657" i="12"/>
  <c r="G656" i="12"/>
  <c r="G655" i="12"/>
  <c r="G654" i="12"/>
  <c r="G653" i="12"/>
  <c r="G652" i="12"/>
  <c r="G651" i="12"/>
  <c r="G650" i="12"/>
  <c r="G649" i="12"/>
  <c r="G648" i="12"/>
  <c r="G647" i="12"/>
  <c r="G646" i="12"/>
  <c r="G64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29" i="12"/>
  <c r="G628" i="12"/>
  <c r="G627" i="12"/>
  <c r="G626" i="12"/>
  <c r="G625" i="12"/>
  <c r="G624" i="12"/>
  <c r="G623" i="12"/>
  <c r="G622" i="12"/>
  <c r="G621" i="12"/>
  <c r="G620" i="12"/>
  <c r="G619" i="12"/>
  <c r="G618" i="12"/>
  <c r="G617" i="12"/>
  <c r="G616" i="12"/>
  <c r="G615" i="12"/>
  <c r="G614" i="12"/>
  <c r="G613" i="12"/>
  <c r="G612" i="12"/>
  <c r="G611" i="12"/>
  <c r="G610" i="12"/>
  <c r="G609" i="12"/>
  <c r="G608" i="12"/>
  <c r="G607" i="12"/>
  <c r="G606" i="12"/>
  <c r="G605" i="12"/>
  <c r="G604" i="12"/>
  <c r="G603" i="12"/>
  <c r="G602" i="12"/>
  <c r="G601" i="12"/>
  <c r="G600" i="12"/>
  <c r="G599" i="12"/>
  <c r="G598" i="12"/>
  <c r="G597" i="12"/>
  <c r="G596" i="12"/>
  <c r="G595" i="12"/>
  <c r="G594" i="12"/>
  <c r="G593" i="12"/>
  <c r="G592" i="12"/>
  <c r="G591" i="12"/>
  <c r="G590" i="12"/>
  <c r="G589" i="12"/>
  <c r="G588" i="12"/>
  <c r="G587" i="12"/>
  <c r="G586" i="12"/>
  <c r="G585" i="12"/>
  <c r="G584" i="12"/>
  <c r="G583" i="12"/>
  <c r="G582" i="12"/>
  <c r="G581" i="12"/>
  <c r="G580" i="12"/>
  <c r="G579" i="12"/>
  <c r="G578" i="12"/>
  <c r="G577" i="12"/>
  <c r="G576" i="12"/>
  <c r="G575" i="12"/>
  <c r="G574" i="12"/>
  <c r="G573" i="12"/>
  <c r="G572" i="12"/>
  <c r="G571" i="12"/>
  <c r="G570" i="12"/>
  <c r="G569" i="12"/>
  <c r="G568" i="12"/>
  <c r="G567" i="12"/>
  <c r="G566" i="12"/>
  <c r="G565" i="12"/>
  <c r="G564" i="12"/>
  <c r="G563" i="12"/>
  <c r="G562" i="12"/>
  <c r="G561" i="12"/>
  <c r="G560" i="12"/>
  <c r="G559" i="12"/>
  <c r="G558" i="12"/>
  <c r="G557" i="12"/>
  <c r="G556" i="12"/>
  <c r="G555" i="12"/>
  <c r="G554" i="12"/>
  <c r="G553" i="12"/>
  <c r="G552" i="12"/>
  <c r="G551" i="12"/>
  <c r="G550" i="12"/>
  <c r="G549" i="12"/>
  <c r="G548" i="12"/>
  <c r="G547" i="12"/>
  <c r="G546" i="12"/>
  <c r="G545" i="12"/>
  <c r="G544" i="12"/>
  <c r="G543" i="12"/>
  <c r="G542" i="12"/>
  <c r="G541" i="12"/>
  <c r="G540" i="12"/>
  <c r="G539" i="12"/>
  <c r="G538" i="12"/>
  <c r="G537" i="12"/>
  <c r="G536" i="12"/>
  <c r="G535" i="12"/>
  <c r="G534" i="12"/>
  <c r="G533" i="12"/>
  <c r="G532" i="12"/>
  <c r="G531" i="12"/>
  <c r="G530" i="12"/>
  <c r="G529" i="12"/>
  <c r="G528" i="12"/>
  <c r="G527" i="12"/>
  <c r="G526" i="12"/>
  <c r="G525" i="12"/>
  <c r="G524" i="12"/>
  <c r="G523" i="12"/>
  <c r="G522" i="12"/>
  <c r="G521" i="12"/>
  <c r="G520" i="12"/>
  <c r="G519" i="12"/>
  <c r="G518" i="12"/>
  <c r="G517" i="12"/>
  <c r="G516" i="12"/>
  <c r="G515" i="12"/>
  <c r="G514" i="12"/>
  <c r="G513" i="12"/>
  <c r="G512" i="12"/>
  <c r="G511" i="12"/>
  <c r="G510" i="12"/>
  <c r="G509" i="12"/>
  <c r="G508" i="12"/>
  <c r="G507" i="12"/>
  <c r="G506" i="12"/>
  <c r="G505" i="12"/>
  <c r="G504" i="12"/>
  <c r="G503" i="12"/>
  <c r="G502" i="12"/>
  <c r="G501" i="12"/>
  <c r="G500" i="12"/>
  <c r="G499" i="12"/>
  <c r="G498" i="12"/>
  <c r="G497" i="12"/>
  <c r="G496" i="12"/>
  <c r="G495" i="12"/>
  <c r="G494" i="12"/>
  <c r="G493" i="12"/>
  <c r="G492" i="12"/>
  <c r="G491" i="12"/>
  <c r="G490" i="12"/>
  <c r="G489" i="12"/>
  <c r="G488" i="12"/>
  <c r="G487" i="12"/>
  <c r="G486" i="12"/>
  <c r="G485" i="12"/>
  <c r="G484" i="12"/>
  <c r="G483" i="12"/>
  <c r="G482" i="12"/>
  <c r="G481" i="12"/>
  <c r="G480" i="12"/>
  <c r="G479" i="12"/>
  <c r="G478" i="12"/>
  <c r="G477" i="12"/>
  <c r="G476" i="12"/>
  <c r="G475" i="12"/>
  <c r="G474" i="12"/>
  <c r="G473" i="12"/>
  <c r="G472" i="12"/>
  <c r="G471" i="12"/>
  <c r="G470" i="12"/>
  <c r="G469" i="12"/>
  <c r="G468" i="12"/>
  <c r="G467" i="12"/>
  <c r="G466" i="12"/>
  <c r="G465" i="12"/>
  <c r="G464" i="12"/>
  <c r="G463" i="12"/>
  <c r="G462" i="12"/>
  <c r="G461" i="12"/>
  <c r="G460" i="12"/>
  <c r="G459" i="12"/>
  <c r="G458" i="12"/>
  <c r="G457" i="12"/>
  <c r="G456" i="12"/>
  <c r="G455" i="12"/>
  <c r="G454" i="12"/>
  <c r="G453" i="12"/>
  <c r="G452" i="12"/>
  <c r="G451" i="12"/>
  <c r="G450" i="12"/>
  <c r="G449" i="12"/>
  <c r="G448" i="12"/>
  <c r="G447" i="12"/>
  <c r="G446" i="12"/>
  <c r="G445" i="12"/>
  <c r="G444" i="12"/>
  <c r="G443" i="12"/>
  <c r="G442" i="12"/>
  <c r="G441" i="12"/>
  <c r="G440" i="12"/>
  <c r="G439" i="12"/>
  <c r="G438" i="12"/>
  <c r="G437" i="12"/>
  <c r="G436" i="12"/>
  <c r="G435" i="12"/>
  <c r="G434" i="12"/>
  <c r="G433" i="12"/>
  <c r="G432" i="12"/>
  <c r="G431" i="12"/>
  <c r="G430" i="12"/>
  <c r="G429" i="12"/>
  <c r="G428" i="12"/>
  <c r="G427" i="12"/>
  <c r="G426" i="12"/>
  <c r="G425" i="12"/>
  <c r="G424" i="12"/>
  <c r="G423" i="12"/>
  <c r="G422" i="12"/>
  <c r="G421" i="12"/>
  <c r="G420" i="12"/>
  <c r="G419" i="12"/>
  <c r="G418" i="12"/>
  <c r="G417" i="12"/>
  <c r="G416" i="12"/>
  <c r="G415" i="12"/>
  <c r="G414" i="12"/>
  <c r="G413" i="12"/>
  <c r="G412" i="12"/>
  <c r="G411" i="12"/>
  <c r="G410" i="12"/>
  <c r="G409" i="12"/>
  <c r="G408" i="12"/>
  <c r="G407" i="12"/>
  <c r="G406" i="12"/>
  <c r="G405" i="12"/>
  <c r="G404" i="12"/>
  <c r="G403" i="12"/>
  <c r="G402" i="12"/>
  <c r="G401" i="12"/>
  <c r="G400" i="12"/>
  <c r="G399" i="12"/>
  <c r="G398" i="12"/>
  <c r="G397" i="12"/>
  <c r="G396" i="12"/>
  <c r="G395" i="12"/>
  <c r="G394" i="12"/>
  <c r="G393" i="12"/>
  <c r="G392" i="12"/>
  <c r="G391" i="12"/>
  <c r="G390" i="12"/>
  <c r="G389" i="12"/>
  <c r="G388" i="12"/>
  <c r="G387" i="12"/>
  <c r="G386" i="12"/>
  <c r="G385" i="12"/>
  <c r="G384" i="12"/>
  <c r="G383" i="12"/>
  <c r="G382" i="12"/>
  <c r="G381" i="12"/>
  <c r="G380" i="12"/>
  <c r="G379" i="12"/>
  <c r="G378" i="12"/>
  <c r="G377" i="12"/>
  <c r="G376" i="12"/>
  <c r="G375" i="12"/>
  <c r="G374" i="12"/>
  <c r="G373" i="12"/>
  <c r="G372" i="12"/>
  <c r="G371" i="12"/>
  <c r="G370" i="12"/>
  <c r="G369" i="12"/>
  <c r="G368" i="12"/>
  <c r="G367" i="12"/>
  <c r="G366" i="12"/>
  <c r="G365" i="12"/>
  <c r="G364" i="12"/>
  <c r="G363" i="12"/>
  <c r="G362" i="12"/>
  <c r="G361" i="12"/>
  <c r="G360" i="12"/>
  <c r="G359" i="12"/>
  <c r="G358" i="12"/>
  <c r="G357" i="12"/>
  <c r="G356" i="12"/>
  <c r="G355" i="12"/>
  <c r="G354" i="12"/>
  <c r="G353" i="12"/>
  <c r="G352" i="12"/>
  <c r="G351" i="12"/>
  <c r="G350" i="12"/>
  <c r="G349" i="12"/>
  <c r="G348" i="12"/>
  <c r="G347" i="12"/>
  <c r="G346" i="12"/>
  <c r="G345" i="12"/>
  <c r="G344" i="12"/>
  <c r="G343" i="12"/>
  <c r="G342" i="12"/>
  <c r="G341" i="12"/>
  <c r="G340" i="12"/>
  <c r="G339" i="12"/>
  <c r="G338" i="12"/>
  <c r="G337" i="12"/>
  <c r="G336" i="12"/>
  <c r="G335" i="12"/>
  <c r="G334" i="12"/>
  <c r="G333" i="12"/>
  <c r="G332" i="12"/>
  <c r="G331" i="12"/>
  <c r="G330" i="12"/>
  <c r="G329" i="12"/>
  <c r="G328" i="12"/>
  <c r="G327" i="12"/>
  <c r="G326" i="12"/>
  <c r="G325" i="12"/>
  <c r="G324" i="12"/>
  <c r="G323" i="12"/>
  <c r="G322" i="12"/>
  <c r="G321" i="12"/>
  <c r="G320" i="12"/>
  <c r="G319" i="12"/>
  <c r="G318" i="12"/>
  <c r="G317" i="12"/>
  <c r="G316" i="12"/>
  <c r="G315" i="12"/>
  <c r="G314" i="12"/>
  <c r="G313" i="12"/>
  <c r="G312" i="12"/>
  <c r="G311" i="12"/>
  <c r="G310" i="12"/>
  <c r="G309" i="12"/>
  <c r="G308" i="12"/>
  <c r="G307" i="12"/>
  <c r="G306" i="12"/>
  <c r="G305" i="12"/>
  <c r="G304" i="12"/>
  <c r="G303" i="12"/>
  <c r="G302" i="12"/>
  <c r="G301" i="12"/>
  <c r="G300" i="12"/>
  <c r="G299" i="12"/>
  <c r="G298" i="12"/>
  <c r="G297" i="12"/>
  <c r="G296" i="12"/>
  <c r="G295" i="12"/>
  <c r="G294" i="12"/>
  <c r="G293" i="12"/>
  <c r="G292" i="12"/>
  <c r="G291" i="12"/>
  <c r="G29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2" i="12"/>
  <c r="G221" i="12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Y25" i="12"/>
  <c r="Z25" i="12" s="1"/>
  <c r="AA25" i="12" s="1"/>
  <c r="AA24" i="12"/>
  <c r="AB24" i="12" s="1"/>
  <c r="T24" i="12"/>
  <c r="U24" i="12" s="1"/>
  <c r="V24" i="12" s="1"/>
  <c r="N37" i="9"/>
  <c r="O37" i="9"/>
  <c r="Q37" i="9"/>
  <c r="P37" i="9" s="1"/>
  <c r="R37" i="9"/>
  <c r="N40" i="9"/>
  <c r="Q40" i="9" s="1"/>
  <c r="O40" i="9"/>
  <c r="P40" i="9" s="1"/>
  <c r="R40" i="9"/>
  <c r="P68" i="9"/>
  <c r="P93" i="9"/>
  <c r="O138" i="9"/>
  <c r="P138" i="9" s="1"/>
  <c r="O143" i="9"/>
  <c r="P143" i="9" s="1"/>
  <c r="O144" i="9"/>
  <c r="P144" i="9" s="1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P770" i="9"/>
  <c r="P771" i="9"/>
  <c r="P772" i="9"/>
  <c r="P773" i="9"/>
  <c r="P774" i="9"/>
  <c r="P775" i="9"/>
  <c r="P776" i="9"/>
  <c r="P777" i="9"/>
  <c r="P778" i="9"/>
  <c r="P779" i="9"/>
  <c r="P780" i="9"/>
  <c r="P781" i="9"/>
  <c r="P782" i="9"/>
  <c r="P783" i="9"/>
  <c r="P784" i="9"/>
  <c r="P785" i="9"/>
  <c r="P786" i="9"/>
  <c r="P787" i="9"/>
  <c r="P788" i="9"/>
  <c r="P789" i="9"/>
  <c r="P790" i="9"/>
  <c r="P791" i="9"/>
  <c r="P792" i="9"/>
  <c r="P793" i="9"/>
  <c r="P794" i="9"/>
  <c r="P795" i="9"/>
  <c r="P796" i="9"/>
  <c r="P797" i="9"/>
  <c r="P798" i="9"/>
  <c r="P799" i="9"/>
  <c r="P800" i="9"/>
  <c r="P801" i="9"/>
  <c r="P802" i="9"/>
  <c r="P803" i="9"/>
  <c r="P804" i="9"/>
  <c r="P805" i="9"/>
  <c r="P806" i="9"/>
  <c r="P807" i="9"/>
  <c r="P808" i="9"/>
  <c r="P809" i="9"/>
  <c r="P810" i="9"/>
  <c r="P811" i="9"/>
  <c r="P812" i="9"/>
  <c r="P813" i="9"/>
  <c r="P814" i="9"/>
  <c r="P815" i="9"/>
  <c r="P816" i="9"/>
  <c r="P817" i="9"/>
  <c r="P818" i="9"/>
  <c r="P819" i="9"/>
  <c r="P820" i="9"/>
  <c r="P821" i="9"/>
  <c r="P822" i="9"/>
  <c r="P823" i="9"/>
  <c r="P824" i="9"/>
  <c r="P825" i="9"/>
  <c r="P826" i="9"/>
  <c r="P827" i="9"/>
  <c r="P828" i="9"/>
  <c r="P829" i="9"/>
  <c r="P830" i="9"/>
  <c r="P831" i="9"/>
  <c r="P832" i="9"/>
  <c r="P833" i="9"/>
  <c r="P834" i="9"/>
  <c r="P835" i="9"/>
  <c r="P836" i="9"/>
  <c r="P837" i="9"/>
  <c r="P838" i="9"/>
  <c r="P839" i="9"/>
  <c r="P840" i="9"/>
  <c r="P841" i="9"/>
  <c r="P842" i="9"/>
  <c r="P843" i="9"/>
  <c r="P844" i="9"/>
  <c r="P845" i="9"/>
  <c r="P846" i="9"/>
  <c r="P847" i="9"/>
  <c r="P848" i="9"/>
  <c r="P849" i="9"/>
  <c r="P850" i="9"/>
  <c r="P851" i="9"/>
  <c r="P852" i="9"/>
  <c r="P853" i="9"/>
  <c r="P854" i="9"/>
  <c r="P855" i="9"/>
  <c r="P856" i="9"/>
  <c r="P857" i="9"/>
  <c r="P858" i="9"/>
  <c r="P859" i="9"/>
  <c r="P860" i="9"/>
  <c r="P861" i="9"/>
  <c r="P862" i="9"/>
  <c r="P863" i="9"/>
  <c r="P864" i="9"/>
  <c r="P865" i="9"/>
  <c r="P866" i="9"/>
  <c r="P867" i="9"/>
  <c r="P868" i="9"/>
  <c r="P869" i="9"/>
  <c r="P870" i="9"/>
  <c r="P871" i="9"/>
  <c r="P872" i="9"/>
  <c r="P873" i="9"/>
  <c r="P874" i="9"/>
  <c r="P875" i="9"/>
  <c r="P876" i="9"/>
  <c r="P877" i="9"/>
  <c r="P878" i="9"/>
  <c r="P879" i="9"/>
  <c r="P880" i="9"/>
  <c r="P881" i="9"/>
  <c r="P882" i="9"/>
  <c r="P883" i="9"/>
  <c r="P884" i="9"/>
  <c r="P885" i="9"/>
  <c r="P886" i="9"/>
  <c r="P887" i="9"/>
  <c r="P888" i="9"/>
  <c r="P889" i="9"/>
  <c r="P890" i="9"/>
  <c r="P891" i="9"/>
  <c r="P892" i="9"/>
  <c r="P893" i="9"/>
  <c r="P894" i="9"/>
  <c r="P895" i="9"/>
  <c r="P896" i="9"/>
  <c r="P897" i="9"/>
  <c r="P898" i="9"/>
  <c r="P899" i="9"/>
  <c r="P900" i="9"/>
  <c r="P901" i="9"/>
  <c r="P902" i="9"/>
  <c r="P903" i="9"/>
  <c r="P904" i="9"/>
  <c r="P905" i="9"/>
  <c r="P906" i="9"/>
  <c r="P907" i="9"/>
  <c r="P908" i="9"/>
  <c r="P909" i="9"/>
  <c r="P910" i="9"/>
  <c r="P911" i="9"/>
  <c r="P912" i="9"/>
  <c r="P913" i="9"/>
  <c r="P914" i="9"/>
  <c r="P915" i="9"/>
  <c r="P916" i="9"/>
  <c r="P917" i="9"/>
  <c r="P918" i="9"/>
  <c r="P919" i="9"/>
  <c r="P920" i="9"/>
  <c r="P921" i="9"/>
  <c r="P922" i="9"/>
  <c r="P923" i="9"/>
  <c r="P924" i="9"/>
  <c r="P925" i="9"/>
  <c r="P926" i="9"/>
  <c r="P927" i="9"/>
  <c r="P928" i="9"/>
  <c r="P929" i="9"/>
  <c r="P930" i="9"/>
  <c r="P931" i="9"/>
  <c r="P932" i="9"/>
  <c r="P933" i="9"/>
  <c r="P934" i="9"/>
  <c r="P935" i="9"/>
  <c r="P936" i="9"/>
  <c r="P937" i="9"/>
  <c r="P938" i="9"/>
  <c r="P939" i="9"/>
  <c r="P940" i="9"/>
  <c r="P941" i="9"/>
  <c r="P942" i="9"/>
  <c r="P943" i="9"/>
  <c r="P944" i="9"/>
  <c r="P945" i="9"/>
  <c r="P946" i="9"/>
  <c r="P947" i="9"/>
  <c r="P948" i="9"/>
  <c r="P949" i="9"/>
  <c r="P950" i="9"/>
  <c r="P951" i="9"/>
  <c r="P952" i="9"/>
  <c r="P953" i="9"/>
  <c r="P954" i="9"/>
  <c r="P955" i="9"/>
  <c r="P956" i="9"/>
  <c r="P957" i="9"/>
  <c r="P958" i="9"/>
  <c r="P959" i="9"/>
  <c r="P960" i="9"/>
  <c r="P961" i="9"/>
  <c r="P962" i="9"/>
  <c r="P963" i="9"/>
  <c r="P964" i="9"/>
  <c r="P965" i="9"/>
  <c r="P966" i="9"/>
  <c r="P967" i="9"/>
  <c r="P968" i="9"/>
  <c r="P969" i="9"/>
  <c r="P970" i="9"/>
  <c r="P971" i="9"/>
  <c r="P972" i="9"/>
  <c r="P973" i="9"/>
  <c r="P974" i="9"/>
  <c r="P975" i="9"/>
  <c r="P976" i="9"/>
  <c r="P977" i="9"/>
  <c r="P978" i="9"/>
  <c r="P979" i="9"/>
  <c r="P980" i="9"/>
  <c r="P981" i="9"/>
  <c r="P982" i="9"/>
  <c r="P983" i="9"/>
  <c r="P984" i="9"/>
  <c r="P985" i="9"/>
  <c r="P986" i="9"/>
  <c r="P987" i="9"/>
  <c r="P988" i="9"/>
  <c r="P989" i="9"/>
  <c r="P990" i="9"/>
  <c r="P991" i="9"/>
  <c r="P992" i="9"/>
  <c r="P993" i="9"/>
  <c r="P994" i="9"/>
  <c r="P995" i="9"/>
  <c r="P996" i="9"/>
  <c r="P997" i="9"/>
  <c r="P998" i="9"/>
  <c r="P999" i="9"/>
  <c r="P1000" i="9"/>
  <c r="P1001" i="9"/>
  <c r="P1002" i="9"/>
  <c r="P1003" i="9"/>
  <c r="P1004" i="9"/>
  <c r="P1005" i="9"/>
  <c r="P1006" i="9"/>
  <c r="P1007" i="9"/>
  <c r="P1008" i="9"/>
  <c r="P1009" i="9"/>
  <c r="P1010" i="9"/>
  <c r="P1011" i="9"/>
  <c r="P1012" i="9"/>
  <c r="P1013" i="9"/>
  <c r="P1014" i="9"/>
  <c r="P1015" i="9"/>
  <c r="P1016" i="9"/>
  <c r="P1017" i="9"/>
  <c r="P1018" i="9"/>
  <c r="P1019" i="9"/>
  <c r="P1020" i="9"/>
  <c r="P1021" i="9"/>
  <c r="P1022" i="9"/>
  <c r="P1023" i="9"/>
  <c r="P1024" i="9"/>
  <c r="P1025" i="9"/>
  <c r="P1026" i="9"/>
  <c r="P1027" i="9"/>
  <c r="P1028" i="9"/>
  <c r="P1029" i="9"/>
  <c r="P1030" i="9"/>
  <c r="P1031" i="9"/>
  <c r="P1032" i="9"/>
  <c r="P1033" i="9"/>
  <c r="P1034" i="9"/>
  <c r="P1035" i="9"/>
  <c r="P1036" i="9"/>
  <c r="P1037" i="9"/>
  <c r="P1038" i="9"/>
  <c r="P1039" i="9"/>
  <c r="P1040" i="9"/>
  <c r="P1041" i="9"/>
  <c r="P1042" i="9"/>
  <c r="P1043" i="9"/>
  <c r="P1044" i="9"/>
  <c r="P1045" i="9"/>
  <c r="P1046" i="9"/>
  <c r="P1047" i="9"/>
  <c r="P1048" i="9"/>
  <c r="P1049" i="9"/>
  <c r="P1050" i="9"/>
  <c r="P1051" i="9"/>
  <c r="P1052" i="9"/>
  <c r="P1053" i="9"/>
  <c r="P1054" i="9"/>
  <c r="P1055" i="9"/>
  <c r="P1056" i="9"/>
  <c r="P1057" i="9"/>
  <c r="P1058" i="9"/>
  <c r="P1059" i="9"/>
  <c r="P1060" i="9"/>
  <c r="P1061" i="9"/>
  <c r="P1062" i="9"/>
  <c r="P1063" i="9"/>
  <c r="P1064" i="9"/>
  <c r="P1065" i="9"/>
  <c r="P1066" i="9"/>
  <c r="P1067" i="9"/>
  <c r="P1068" i="9"/>
  <c r="P1069" i="9"/>
  <c r="P1070" i="9"/>
  <c r="P1071" i="9"/>
  <c r="P1072" i="9"/>
  <c r="P1073" i="9"/>
  <c r="P1074" i="9"/>
  <c r="P1075" i="9"/>
  <c r="P1076" i="9"/>
  <c r="P1077" i="9"/>
  <c r="P1078" i="9"/>
  <c r="P1079" i="9"/>
  <c r="P1080" i="9"/>
  <c r="P1081" i="9"/>
  <c r="P1082" i="9"/>
  <c r="P1083" i="9"/>
  <c r="P1084" i="9"/>
  <c r="P1085" i="9"/>
  <c r="P1086" i="9"/>
  <c r="P1087" i="9"/>
  <c r="P1088" i="9"/>
  <c r="P1089" i="9"/>
  <c r="P1090" i="9"/>
  <c r="P1091" i="9"/>
  <c r="P1092" i="9"/>
  <c r="P1093" i="9"/>
  <c r="P1094" i="9"/>
  <c r="P1095" i="9"/>
  <c r="P1096" i="9"/>
  <c r="P1097" i="9"/>
  <c r="P1098" i="9"/>
  <c r="P1099" i="9"/>
  <c r="P1100" i="9"/>
  <c r="P1101" i="9"/>
  <c r="P1102" i="9"/>
  <c r="P1103" i="9"/>
  <c r="P1104" i="9"/>
  <c r="P1105" i="9"/>
  <c r="P1106" i="9"/>
  <c r="P1107" i="9"/>
  <c r="P1108" i="9"/>
  <c r="P1109" i="9"/>
  <c r="P1110" i="9"/>
  <c r="P1111" i="9"/>
  <c r="P1112" i="9"/>
  <c r="P1113" i="9"/>
  <c r="P1114" i="9"/>
  <c r="P1115" i="9"/>
  <c r="P1116" i="9"/>
  <c r="P1117" i="9"/>
  <c r="P1118" i="9"/>
  <c r="P1119" i="9"/>
  <c r="P1120" i="9"/>
  <c r="P1121" i="9"/>
  <c r="P1122" i="9"/>
  <c r="P1123" i="9"/>
  <c r="P1124" i="9"/>
  <c r="P1125" i="9"/>
  <c r="P1126" i="9"/>
  <c r="P1127" i="9"/>
  <c r="P1128" i="9"/>
  <c r="P1129" i="9"/>
  <c r="P1130" i="9"/>
  <c r="P1131" i="9"/>
  <c r="P1132" i="9"/>
  <c r="P1133" i="9"/>
  <c r="P1134" i="9"/>
  <c r="P1135" i="9"/>
  <c r="P1136" i="9"/>
  <c r="P1137" i="9"/>
  <c r="P1138" i="9"/>
  <c r="P1139" i="9"/>
  <c r="P1140" i="9"/>
  <c r="P1141" i="9"/>
  <c r="P1142" i="9"/>
  <c r="P1143" i="9"/>
  <c r="P1144" i="9"/>
  <c r="P1145" i="9"/>
  <c r="F8" i="10"/>
  <c r="F10" i="10"/>
  <c r="F10" i="9"/>
  <c r="N281" i="9"/>
  <c r="Q281" i="9"/>
  <c r="O281" i="9"/>
  <c r="R281" i="9"/>
  <c r="N282" i="9"/>
  <c r="Q282" i="9"/>
  <c r="O282" i="9"/>
  <c r="R282" i="9"/>
  <c r="N283" i="9"/>
  <c r="Q283" i="9"/>
  <c r="O283" i="9"/>
  <c r="R283" i="9"/>
  <c r="N284" i="9"/>
  <c r="O284" i="9"/>
  <c r="Q284" i="9"/>
  <c r="R284" i="9"/>
  <c r="N285" i="9"/>
  <c r="Q285" i="9"/>
  <c r="O285" i="9"/>
  <c r="R285" i="9"/>
  <c r="N286" i="9"/>
  <c r="O286" i="9"/>
  <c r="Q286" i="9"/>
  <c r="R286" i="9"/>
  <c r="N287" i="9"/>
  <c r="O287" i="9"/>
  <c r="Q287" i="9"/>
  <c r="R287" i="9"/>
  <c r="N288" i="9"/>
  <c r="Q288" i="9"/>
  <c r="O288" i="9"/>
  <c r="R288" i="9"/>
  <c r="N289" i="9"/>
  <c r="O289" i="9"/>
  <c r="Q289" i="9"/>
  <c r="R289" i="9"/>
  <c r="N290" i="9"/>
  <c r="Q290" i="9"/>
  <c r="O290" i="9"/>
  <c r="R290" i="9"/>
  <c r="N291" i="9"/>
  <c r="O291" i="9"/>
  <c r="Q291" i="9"/>
  <c r="R291" i="9"/>
  <c r="N292" i="9"/>
  <c r="O292" i="9"/>
  <c r="Q292" i="9"/>
  <c r="R292" i="9"/>
  <c r="N293" i="9"/>
  <c r="O293" i="9"/>
  <c r="Q293" i="9"/>
  <c r="R293" i="9"/>
  <c r="N294" i="9"/>
  <c r="O294" i="9"/>
  <c r="Q294" i="9"/>
  <c r="R294" i="9"/>
  <c r="N295" i="9"/>
  <c r="Q295" i="9"/>
  <c r="O295" i="9"/>
  <c r="R295" i="9"/>
  <c r="N296" i="9"/>
  <c r="O296" i="9"/>
  <c r="Q296" i="9"/>
  <c r="R296" i="9"/>
  <c r="N297" i="9"/>
  <c r="O297" i="9"/>
  <c r="Q297" i="9"/>
  <c r="R297" i="9"/>
  <c r="N298" i="9"/>
  <c r="Q298" i="9"/>
  <c r="O298" i="9"/>
  <c r="R298" i="9"/>
  <c r="R258" i="9"/>
  <c r="R259" i="9"/>
  <c r="R260" i="9"/>
  <c r="Q261" i="9"/>
  <c r="R261" i="9"/>
  <c r="R262" i="9"/>
  <c r="R263" i="9"/>
  <c r="R264" i="9"/>
  <c r="O258" i="9"/>
  <c r="O259" i="9"/>
  <c r="O260" i="9"/>
  <c r="O261" i="9"/>
  <c r="O262" i="9"/>
  <c r="O263" i="9"/>
  <c r="O264" i="9"/>
  <c r="O265" i="9"/>
  <c r="O266" i="9"/>
  <c r="N258" i="9"/>
  <c r="Q258" i="9"/>
  <c r="N259" i="9"/>
  <c r="Q259" i="9"/>
  <c r="N260" i="9"/>
  <c r="Q260" i="9"/>
  <c r="N261" i="9"/>
  <c r="N262" i="9"/>
  <c r="Q262" i="9"/>
  <c r="N263" i="9"/>
  <c r="Q263" i="9"/>
  <c r="N264" i="9"/>
  <c r="Q264" i="9"/>
  <c r="R226" i="9"/>
  <c r="Q227" i="9"/>
  <c r="R22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8" i="9"/>
  <c r="R39" i="9"/>
  <c r="R41" i="9"/>
  <c r="R42" i="9"/>
  <c r="R43" i="9"/>
  <c r="R44" i="9"/>
  <c r="R59" i="9"/>
  <c r="R60" i="9"/>
  <c r="R61" i="9"/>
  <c r="R62" i="9"/>
  <c r="R63" i="9"/>
  <c r="R64" i="9"/>
  <c r="R65" i="9"/>
  <c r="R66" i="9"/>
  <c r="R46" i="9"/>
  <c r="R67" i="9"/>
  <c r="R45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3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0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5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3" i="9"/>
  <c r="R524" i="9"/>
  <c r="R525" i="9"/>
  <c r="R526" i="9"/>
  <c r="R527" i="9"/>
  <c r="R528" i="9"/>
  <c r="R529" i="9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R556" i="9"/>
  <c r="R557" i="9"/>
  <c r="R558" i="9"/>
  <c r="R559" i="9"/>
  <c r="R560" i="9"/>
  <c r="R561" i="9"/>
  <c r="R562" i="9"/>
  <c r="R563" i="9"/>
  <c r="R564" i="9"/>
  <c r="R565" i="9"/>
  <c r="R566" i="9"/>
  <c r="R567" i="9"/>
  <c r="R568" i="9"/>
  <c r="R569" i="9"/>
  <c r="R570" i="9"/>
  <c r="R571" i="9"/>
  <c r="R572" i="9"/>
  <c r="R573" i="9"/>
  <c r="R574" i="9"/>
  <c r="R575" i="9"/>
  <c r="R576" i="9"/>
  <c r="R577" i="9"/>
  <c r="R578" i="9"/>
  <c r="R579" i="9"/>
  <c r="R580" i="9"/>
  <c r="R581" i="9"/>
  <c r="R582" i="9"/>
  <c r="R583" i="9"/>
  <c r="R584" i="9"/>
  <c r="R585" i="9"/>
  <c r="R586" i="9"/>
  <c r="R587" i="9"/>
  <c r="R588" i="9"/>
  <c r="R589" i="9"/>
  <c r="R590" i="9"/>
  <c r="R591" i="9"/>
  <c r="R592" i="9"/>
  <c r="R593" i="9"/>
  <c r="R594" i="9"/>
  <c r="R595" i="9"/>
  <c r="R596" i="9"/>
  <c r="R597" i="9"/>
  <c r="R598" i="9"/>
  <c r="R599" i="9"/>
  <c r="R600" i="9"/>
  <c r="R601" i="9"/>
  <c r="R602" i="9"/>
  <c r="R603" i="9"/>
  <c r="R604" i="9"/>
  <c r="R605" i="9"/>
  <c r="R606" i="9"/>
  <c r="R607" i="9"/>
  <c r="R608" i="9"/>
  <c r="R609" i="9"/>
  <c r="R610" i="9"/>
  <c r="R611" i="9"/>
  <c r="R612" i="9"/>
  <c r="R613" i="9"/>
  <c r="R614" i="9"/>
  <c r="R615" i="9"/>
  <c r="R616" i="9"/>
  <c r="R617" i="9"/>
  <c r="R618" i="9"/>
  <c r="R619" i="9"/>
  <c r="R620" i="9"/>
  <c r="R621" i="9"/>
  <c r="R622" i="9"/>
  <c r="R623" i="9"/>
  <c r="R624" i="9"/>
  <c r="R625" i="9"/>
  <c r="R626" i="9"/>
  <c r="R627" i="9"/>
  <c r="R628" i="9"/>
  <c r="R629" i="9"/>
  <c r="R630" i="9"/>
  <c r="R631" i="9"/>
  <c r="R632" i="9"/>
  <c r="R633" i="9"/>
  <c r="R634" i="9"/>
  <c r="R635" i="9"/>
  <c r="R636" i="9"/>
  <c r="R637" i="9"/>
  <c r="R638" i="9"/>
  <c r="R639" i="9"/>
  <c r="R640" i="9"/>
  <c r="R641" i="9"/>
  <c r="R642" i="9"/>
  <c r="R643" i="9"/>
  <c r="R644" i="9"/>
  <c r="R645" i="9"/>
  <c r="R646" i="9"/>
  <c r="R647" i="9"/>
  <c r="R648" i="9"/>
  <c r="R649" i="9"/>
  <c r="R650" i="9"/>
  <c r="R651" i="9"/>
  <c r="R652" i="9"/>
  <c r="R653" i="9"/>
  <c r="R654" i="9"/>
  <c r="R655" i="9"/>
  <c r="R656" i="9"/>
  <c r="R657" i="9"/>
  <c r="R658" i="9"/>
  <c r="R659" i="9"/>
  <c r="R660" i="9"/>
  <c r="R661" i="9"/>
  <c r="R662" i="9"/>
  <c r="R663" i="9"/>
  <c r="R664" i="9"/>
  <c r="R665" i="9"/>
  <c r="R666" i="9"/>
  <c r="R667" i="9"/>
  <c r="R668" i="9"/>
  <c r="R669" i="9"/>
  <c r="R670" i="9"/>
  <c r="R671" i="9"/>
  <c r="R672" i="9"/>
  <c r="R673" i="9"/>
  <c r="R674" i="9"/>
  <c r="R675" i="9"/>
  <c r="R676" i="9"/>
  <c r="R677" i="9"/>
  <c r="R678" i="9"/>
  <c r="R679" i="9"/>
  <c r="R680" i="9"/>
  <c r="R681" i="9"/>
  <c r="R682" i="9"/>
  <c r="R683" i="9"/>
  <c r="R684" i="9"/>
  <c r="R685" i="9"/>
  <c r="R686" i="9"/>
  <c r="R687" i="9"/>
  <c r="R688" i="9"/>
  <c r="R689" i="9"/>
  <c r="R690" i="9"/>
  <c r="R691" i="9"/>
  <c r="R692" i="9"/>
  <c r="R693" i="9"/>
  <c r="R694" i="9"/>
  <c r="R695" i="9"/>
  <c r="R696" i="9"/>
  <c r="R697" i="9"/>
  <c r="R698" i="9"/>
  <c r="R699" i="9"/>
  <c r="R700" i="9"/>
  <c r="R701" i="9"/>
  <c r="R702" i="9"/>
  <c r="R703" i="9"/>
  <c r="R704" i="9"/>
  <c r="R705" i="9"/>
  <c r="R706" i="9"/>
  <c r="R707" i="9"/>
  <c r="R708" i="9"/>
  <c r="R709" i="9"/>
  <c r="R710" i="9"/>
  <c r="R711" i="9"/>
  <c r="R712" i="9"/>
  <c r="R713" i="9"/>
  <c r="R714" i="9"/>
  <c r="R715" i="9"/>
  <c r="R716" i="9"/>
  <c r="R717" i="9"/>
  <c r="R718" i="9"/>
  <c r="R719" i="9"/>
  <c r="R720" i="9"/>
  <c r="R721" i="9"/>
  <c r="R722" i="9"/>
  <c r="R723" i="9"/>
  <c r="R724" i="9"/>
  <c r="R725" i="9"/>
  <c r="R726" i="9"/>
  <c r="R727" i="9"/>
  <c r="R728" i="9"/>
  <c r="R729" i="9"/>
  <c r="R730" i="9"/>
  <c r="R731" i="9"/>
  <c r="R732" i="9"/>
  <c r="R733" i="9"/>
  <c r="R734" i="9"/>
  <c r="R735" i="9"/>
  <c r="R736" i="9"/>
  <c r="R737" i="9"/>
  <c r="R738" i="9"/>
  <c r="R739" i="9"/>
  <c r="R740" i="9"/>
  <c r="R741" i="9"/>
  <c r="R742" i="9"/>
  <c r="R743" i="9"/>
  <c r="R744" i="9"/>
  <c r="R745" i="9"/>
  <c r="R746" i="9"/>
  <c r="R747" i="9"/>
  <c r="R748" i="9"/>
  <c r="R749" i="9"/>
  <c r="R750" i="9"/>
  <c r="R751" i="9"/>
  <c r="R752" i="9"/>
  <c r="R753" i="9"/>
  <c r="R754" i="9"/>
  <c r="R755" i="9"/>
  <c r="R756" i="9"/>
  <c r="R757" i="9"/>
  <c r="R758" i="9"/>
  <c r="R759" i="9"/>
  <c r="R760" i="9"/>
  <c r="R761" i="9"/>
  <c r="R762" i="9"/>
  <c r="R763" i="9"/>
  <c r="R764" i="9"/>
  <c r="R765" i="9"/>
  <c r="R766" i="9"/>
  <c r="R767" i="9"/>
  <c r="R768" i="9"/>
  <c r="R769" i="9"/>
  <c r="R770" i="9"/>
  <c r="R771" i="9"/>
  <c r="R772" i="9"/>
  <c r="R773" i="9"/>
  <c r="R774" i="9"/>
  <c r="R775" i="9"/>
  <c r="R776" i="9"/>
  <c r="R777" i="9"/>
  <c r="R778" i="9"/>
  <c r="R779" i="9"/>
  <c r="R780" i="9"/>
  <c r="R781" i="9"/>
  <c r="R782" i="9"/>
  <c r="R783" i="9"/>
  <c r="R784" i="9"/>
  <c r="R785" i="9"/>
  <c r="R786" i="9"/>
  <c r="R787" i="9"/>
  <c r="R788" i="9"/>
  <c r="R789" i="9"/>
  <c r="R790" i="9"/>
  <c r="R791" i="9"/>
  <c r="R792" i="9"/>
  <c r="R793" i="9"/>
  <c r="R794" i="9"/>
  <c r="R795" i="9"/>
  <c r="R796" i="9"/>
  <c r="R797" i="9"/>
  <c r="R798" i="9"/>
  <c r="R799" i="9"/>
  <c r="R800" i="9"/>
  <c r="R801" i="9"/>
  <c r="R802" i="9"/>
  <c r="R803" i="9"/>
  <c r="R804" i="9"/>
  <c r="R805" i="9"/>
  <c r="R806" i="9"/>
  <c r="R807" i="9"/>
  <c r="R808" i="9"/>
  <c r="R809" i="9"/>
  <c r="R810" i="9"/>
  <c r="R811" i="9"/>
  <c r="R812" i="9"/>
  <c r="R813" i="9"/>
  <c r="R814" i="9"/>
  <c r="R815" i="9"/>
  <c r="R816" i="9"/>
  <c r="R817" i="9"/>
  <c r="R818" i="9"/>
  <c r="R819" i="9"/>
  <c r="R820" i="9"/>
  <c r="R821" i="9"/>
  <c r="R822" i="9"/>
  <c r="R823" i="9"/>
  <c r="R824" i="9"/>
  <c r="R825" i="9"/>
  <c r="R826" i="9"/>
  <c r="R827" i="9"/>
  <c r="R828" i="9"/>
  <c r="R829" i="9"/>
  <c r="R830" i="9"/>
  <c r="R831" i="9"/>
  <c r="R832" i="9"/>
  <c r="R833" i="9"/>
  <c r="R834" i="9"/>
  <c r="R835" i="9"/>
  <c r="R836" i="9"/>
  <c r="R837" i="9"/>
  <c r="R838" i="9"/>
  <c r="R839" i="9"/>
  <c r="R840" i="9"/>
  <c r="R841" i="9"/>
  <c r="R842" i="9"/>
  <c r="R843" i="9"/>
  <c r="R844" i="9"/>
  <c r="R845" i="9"/>
  <c r="R846" i="9"/>
  <c r="R847" i="9"/>
  <c r="R848" i="9"/>
  <c r="R849" i="9"/>
  <c r="R850" i="9"/>
  <c r="R851" i="9"/>
  <c r="R852" i="9"/>
  <c r="R853" i="9"/>
  <c r="R854" i="9"/>
  <c r="R855" i="9"/>
  <c r="R856" i="9"/>
  <c r="R857" i="9"/>
  <c r="R858" i="9"/>
  <c r="R859" i="9"/>
  <c r="R860" i="9"/>
  <c r="R861" i="9"/>
  <c r="R862" i="9"/>
  <c r="R863" i="9"/>
  <c r="R864" i="9"/>
  <c r="R865" i="9"/>
  <c r="R866" i="9"/>
  <c r="R867" i="9"/>
  <c r="R868" i="9"/>
  <c r="R869" i="9"/>
  <c r="R870" i="9"/>
  <c r="R871" i="9"/>
  <c r="R872" i="9"/>
  <c r="R873" i="9"/>
  <c r="R874" i="9"/>
  <c r="R875" i="9"/>
  <c r="R876" i="9"/>
  <c r="R877" i="9"/>
  <c r="R878" i="9"/>
  <c r="R879" i="9"/>
  <c r="R880" i="9"/>
  <c r="R881" i="9"/>
  <c r="R882" i="9"/>
  <c r="R883" i="9"/>
  <c r="R884" i="9"/>
  <c r="R885" i="9"/>
  <c r="R886" i="9"/>
  <c r="R887" i="9"/>
  <c r="R888" i="9"/>
  <c r="R889" i="9"/>
  <c r="R890" i="9"/>
  <c r="R891" i="9"/>
  <c r="R892" i="9"/>
  <c r="R893" i="9"/>
  <c r="R894" i="9"/>
  <c r="R895" i="9"/>
  <c r="R896" i="9"/>
  <c r="R897" i="9"/>
  <c r="R898" i="9"/>
  <c r="R899" i="9"/>
  <c r="R900" i="9"/>
  <c r="R901" i="9"/>
  <c r="R902" i="9"/>
  <c r="R903" i="9"/>
  <c r="R904" i="9"/>
  <c r="R905" i="9"/>
  <c r="R906" i="9"/>
  <c r="R907" i="9"/>
  <c r="R908" i="9"/>
  <c r="R909" i="9"/>
  <c r="R910" i="9"/>
  <c r="R911" i="9"/>
  <c r="R912" i="9"/>
  <c r="R913" i="9"/>
  <c r="R914" i="9"/>
  <c r="R915" i="9"/>
  <c r="R916" i="9"/>
  <c r="R917" i="9"/>
  <c r="R918" i="9"/>
  <c r="R919" i="9"/>
  <c r="R920" i="9"/>
  <c r="R921" i="9"/>
  <c r="R922" i="9"/>
  <c r="R923" i="9"/>
  <c r="R924" i="9"/>
  <c r="R925" i="9"/>
  <c r="R926" i="9"/>
  <c r="R927" i="9"/>
  <c r="R928" i="9"/>
  <c r="R929" i="9"/>
  <c r="R930" i="9"/>
  <c r="R931" i="9"/>
  <c r="R932" i="9"/>
  <c r="R933" i="9"/>
  <c r="R934" i="9"/>
  <c r="R935" i="9"/>
  <c r="R936" i="9"/>
  <c r="R937" i="9"/>
  <c r="R938" i="9"/>
  <c r="R939" i="9"/>
  <c r="R940" i="9"/>
  <c r="R941" i="9"/>
  <c r="R942" i="9"/>
  <c r="R943" i="9"/>
  <c r="R944" i="9"/>
  <c r="R945" i="9"/>
  <c r="R946" i="9"/>
  <c r="R947" i="9"/>
  <c r="R948" i="9"/>
  <c r="R949" i="9"/>
  <c r="R950" i="9"/>
  <c r="R951" i="9"/>
  <c r="R952" i="9"/>
  <c r="R953" i="9"/>
  <c r="R954" i="9"/>
  <c r="R955" i="9"/>
  <c r="R956" i="9"/>
  <c r="R957" i="9"/>
  <c r="R958" i="9"/>
  <c r="R959" i="9"/>
  <c r="R960" i="9"/>
  <c r="R961" i="9"/>
  <c r="R962" i="9"/>
  <c r="R963" i="9"/>
  <c r="R964" i="9"/>
  <c r="R965" i="9"/>
  <c r="R966" i="9"/>
  <c r="R967" i="9"/>
  <c r="R968" i="9"/>
  <c r="R969" i="9"/>
  <c r="R970" i="9"/>
  <c r="R971" i="9"/>
  <c r="R972" i="9"/>
  <c r="R973" i="9"/>
  <c r="R974" i="9"/>
  <c r="R975" i="9"/>
  <c r="R976" i="9"/>
  <c r="R977" i="9"/>
  <c r="R978" i="9"/>
  <c r="R979" i="9"/>
  <c r="R980" i="9"/>
  <c r="R981" i="9"/>
  <c r="R982" i="9"/>
  <c r="R983" i="9"/>
  <c r="R984" i="9"/>
  <c r="R985" i="9"/>
  <c r="R986" i="9"/>
  <c r="R987" i="9"/>
  <c r="R988" i="9"/>
  <c r="R989" i="9"/>
  <c r="R990" i="9"/>
  <c r="R991" i="9"/>
  <c r="R992" i="9"/>
  <c r="R993" i="9"/>
  <c r="R994" i="9"/>
  <c r="R995" i="9"/>
  <c r="R996" i="9"/>
  <c r="R997" i="9"/>
  <c r="R998" i="9"/>
  <c r="R999" i="9"/>
  <c r="R1000" i="9"/>
  <c r="R1001" i="9"/>
  <c r="R1002" i="9"/>
  <c r="R1003" i="9"/>
  <c r="R1004" i="9"/>
  <c r="R1005" i="9"/>
  <c r="R1006" i="9"/>
  <c r="R1007" i="9"/>
  <c r="R1008" i="9"/>
  <c r="R1009" i="9"/>
  <c r="R1010" i="9"/>
  <c r="R1011" i="9"/>
  <c r="R1012" i="9"/>
  <c r="R1013" i="9"/>
  <c r="R1014" i="9"/>
  <c r="R1015" i="9"/>
  <c r="R1016" i="9"/>
  <c r="R1017" i="9"/>
  <c r="R1018" i="9"/>
  <c r="R1019" i="9"/>
  <c r="R1020" i="9"/>
  <c r="R1021" i="9"/>
  <c r="R1022" i="9"/>
  <c r="R1023" i="9"/>
  <c r="R1024" i="9"/>
  <c r="R1025" i="9"/>
  <c r="R1026" i="9"/>
  <c r="R1027" i="9"/>
  <c r="R1028" i="9"/>
  <c r="R1029" i="9"/>
  <c r="R1030" i="9"/>
  <c r="R1031" i="9"/>
  <c r="R1032" i="9"/>
  <c r="R1033" i="9"/>
  <c r="R1034" i="9"/>
  <c r="R1035" i="9"/>
  <c r="R1036" i="9"/>
  <c r="R1037" i="9"/>
  <c r="R1038" i="9"/>
  <c r="R1039" i="9"/>
  <c r="R1040" i="9"/>
  <c r="R1041" i="9"/>
  <c r="R1042" i="9"/>
  <c r="R1043" i="9"/>
  <c r="R1044" i="9"/>
  <c r="R1045" i="9"/>
  <c r="R1046" i="9"/>
  <c r="R1047" i="9"/>
  <c r="R1048" i="9"/>
  <c r="R1049" i="9"/>
  <c r="R1050" i="9"/>
  <c r="R1051" i="9"/>
  <c r="R1052" i="9"/>
  <c r="R1053" i="9"/>
  <c r="R1054" i="9"/>
  <c r="R1055" i="9"/>
  <c r="R1056" i="9"/>
  <c r="R1057" i="9"/>
  <c r="R1058" i="9"/>
  <c r="R1059" i="9"/>
  <c r="R1060" i="9"/>
  <c r="R1061" i="9"/>
  <c r="R1062" i="9"/>
  <c r="R1063" i="9"/>
  <c r="R1064" i="9"/>
  <c r="R1065" i="9"/>
  <c r="R1066" i="9"/>
  <c r="R1067" i="9"/>
  <c r="R1068" i="9"/>
  <c r="R1069" i="9"/>
  <c r="R1070" i="9"/>
  <c r="R1071" i="9"/>
  <c r="R1072" i="9"/>
  <c r="R1073" i="9"/>
  <c r="R1074" i="9"/>
  <c r="R1075" i="9"/>
  <c r="R1076" i="9"/>
  <c r="R1077" i="9"/>
  <c r="R1078" i="9"/>
  <c r="R1079" i="9"/>
  <c r="R1080" i="9"/>
  <c r="R1081" i="9"/>
  <c r="R1082" i="9"/>
  <c r="R1083" i="9"/>
  <c r="R1084" i="9"/>
  <c r="R1085" i="9"/>
  <c r="R1086" i="9"/>
  <c r="R1087" i="9"/>
  <c r="R1088" i="9"/>
  <c r="R1089" i="9"/>
  <c r="R1090" i="9"/>
  <c r="R1091" i="9"/>
  <c r="R1092" i="9"/>
  <c r="R1093" i="9"/>
  <c r="R1094" i="9"/>
  <c r="R1095" i="9"/>
  <c r="R1096" i="9"/>
  <c r="R1097" i="9"/>
  <c r="R1098" i="9"/>
  <c r="R1099" i="9"/>
  <c r="R1100" i="9"/>
  <c r="R1101" i="9"/>
  <c r="R1102" i="9"/>
  <c r="R1103" i="9"/>
  <c r="O129" i="9"/>
  <c r="O130" i="9"/>
  <c r="O131" i="9"/>
  <c r="O132" i="9"/>
  <c r="O133" i="9"/>
  <c r="O134" i="9"/>
  <c r="O135" i="9"/>
  <c r="P135" i="9" s="1"/>
  <c r="O136" i="9"/>
  <c r="P136" i="9" s="1"/>
  <c r="O137" i="9"/>
  <c r="P137" i="9" s="1"/>
  <c r="O139" i="9"/>
  <c r="O140" i="9"/>
  <c r="O141" i="9"/>
  <c r="O142" i="9"/>
  <c r="O145" i="9"/>
  <c r="O146" i="9"/>
  <c r="O147" i="9"/>
  <c r="O148" i="9"/>
  <c r="O149" i="9"/>
  <c r="O150" i="9"/>
  <c r="O151" i="9"/>
  <c r="P151" i="9" s="1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8" i="9"/>
  <c r="P8" i="9" s="1"/>
  <c r="O9" i="9"/>
  <c r="O10" i="9"/>
  <c r="O11" i="9"/>
  <c r="P11" i="9" s="1"/>
  <c r="O12" i="9"/>
  <c r="P12" i="9" s="1"/>
  <c r="O13" i="9"/>
  <c r="O14" i="9"/>
  <c r="P14" i="9" s="1"/>
  <c r="O15" i="9"/>
  <c r="O16" i="9"/>
  <c r="P16" i="9" s="1"/>
  <c r="O17" i="9"/>
  <c r="O18" i="9"/>
  <c r="O19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8" i="9"/>
  <c r="O39" i="9"/>
  <c r="O41" i="9"/>
  <c r="O42" i="9"/>
  <c r="O43" i="9"/>
  <c r="O44" i="9"/>
  <c r="O59" i="9"/>
  <c r="O60" i="9"/>
  <c r="P60" i="9" s="1"/>
  <c r="O61" i="9"/>
  <c r="O62" i="9"/>
  <c r="O63" i="9"/>
  <c r="P63" i="9" s="1"/>
  <c r="O64" i="9"/>
  <c r="P64" i="9" s="1"/>
  <c r="O65" i="9"/>
  <c r="O66" i="9"/>
  <c r="O46" i="9"/>
  <c r="O67" i="9"/>
  <c r="P67" i="9" s="1"/>
  <c r="O45" i="9"/>
  <c r="O68" i="9"/>
  <c r="O69" i="9"/>
  <c r="O70" i="9"/>
  <c r="O71" i="9"/>
  <c r="O72" i="9"/>
  <c r="P72" i="9" s="1"/>
  <c r="O73" i="9"/>
  <c r="O74" i="9"/>
  <c r="O75" i="9"/>
  <c r="P75" i="9" s="1"/>
  <c r="O76" i="9"/>
  <c r="O77" i="9"/>
  <c r="O78" i="9"/>
  <c r="P78" i="9"/>
  <c r="O79" i="9"/>
  <c r="O80" i="9"/>
  <c r="O81" i="9"/>
  <c r="O82" i="9"/>
  <c r="O83" i="9"/>
  <c r="O84" i="9"/>
  <c r="O85" i="9"/>
  <c r="P85" i="9"/>
  <c r="O86" i="9"/>
  <c r="P86" i="9" s="1"/>
  <c r="O87" i="9"/>
  <c r="O88" i="9"/>
  <c r="O89" i="9"/>
  <c r="O90" i="9"/>
  <c r="O91" i="9"/>
  <c r="P91" i="9" s="1"/>
  <c r="O92" i="9"/>
  <c r="O93" i="9"/>
  <c r="O98" i="9"/>
  <c r="O99" i="9"/>
  <c r="O100" i="9"/>
  <c r="O101" i="9"/>
  <c r="O102" i="9"/>
  <c r="O103" i="9"/>
  <c r="O104" i="9"/>
  <c r="O105" i="9"/>
  <c r="O106" i="9"/>
  <c r="O107" i="9"/>
  <c r="P107" i="9" s="1"/>
  <c r="O108" i="9"/>
  <c r="P108" i="9" s="1"/>
  <c r="O109" i="9"/>
  <c r="O110" i="9"/>
  <c r="P110" i="9" s="1"/>
  <c r="O111" i="9"/>
  <c r="O112" i="9"/>
  <c r="O113" i="9"/>
  <c r="O114" i="9"/>
  <c r="O115" i="9"/>
  <c r="O116" i="9"/>
  <c r="O117" i="9"/>
  <c r="P117" i="9" s="1"/>
  <c r="O118" i="9"/>
  <c r="P118" i="9" s="1"/>
  <c r="O119" i="9"/>
  <c r="O120" i="9"/>
  <c r="O121" i="9"/>
  <c r="O122" i="9"/>
  <c r="O123" i="9"/>
  <c r="O124" i="9"/>
  <c r="P124" i="9" s="1"/>
  <c r="O125" i="9"/>
  <c r="O126" i="9"/>
  <c r="P126" i="9" s="1"/>
  <c r="O127" i="9"/>
  <c r="O128" i="9"/>
  <c r="O212" i="9"/>
  <c r="O213" i="9"/>
  <c r="O214" i="9"/>
  <c r="O215" i="9"/>
  <c r="O216" i="9"/>
  <c r="O218" i="9"/>
  <c r="O219" i="9"/>
  <c r="O220" i="9"/>
  <c r="O217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2" i="9"/>
  <c r="O1013" i="9"/>
  <c r="O1014" i="9"/>
  <c r="O1015" i="9"/>
  <c r="O1016" i="9"/>
  <c r="O1017" i="9"/>
  <c r="O1018" i="9"/>
  <c r="O1019" i="9"/>
  <c r="O1020" i="9"/>
  <c r="O1021" i="9"/>
  <c r="O1022" i="9"/>
  <c r="O1023" i="9"/>
  <c r="O1024" i="9"/>
  <c r="O1025" i="9"/>
  <c r="O1026" i="9"/>
  <c r="O1027" i="9"/>
  <c r="O1028" i="9"/>
  <c r="O1029" i="9"/>
  <c r="O1030" i="9"/>
  <c r="O1031" i="9"/>
  <c r="O1032" i="9"/>
  <c r="O1033" i="9"/>
  <c r="O1034" i="9"/>
  <c r="O1035" i="9"/>
  <c r="O1036" i="9"/>
  <c r="O1037" i="9"/>
  <c r="O1038" i="9"/>
  <c r="O1039" i="9"/>
  <c r="O1040" i="9"/>
  <c r="O1041" i="9"/>
  <c r="O1042" i="9"/>
  <c r="O1043" i="9"/>
  <c r="O1044" i="9"/>
  <c r="O1045" i="9"/>
  <c r="O1046" i="9"/>
  <c r="O1047" i="9"/>
  <c r="O1048" i="9"/>
  <c r="O1049" i="9"/>
  <c r="O1050" i="9"/>
  <c r="O1051" i="9"/>
  <c r="O1052" i="9"/>
  <c r="O1053" i="9"/>
  <c r="O1054" i="9"/>
  <c r="O1055" i="9"/>
  <c r="O1056" i="9"/>
  <c r="O1057" i="9"/>
  <c r="O1058" i="9"/>
  <c r="O1059" i="9"/>
  <c r="O1060" i="9"/>
  <c r="O1061" i="9"/>
  <c r="O1062" i="9"/>
  <c r="O1063" i="9"/>
  <c r="O1064" i="9"/>
  <c r="O1065" i="9"/>
  <c r="O1066" i="9"/>
  <c r="O1067" i="9"/>
  <c r="O1068" i="9"/>
  <c r="O1069" i="9"/>
  <c r="O1070" i="9"/>
  <c r="O1071" i="9"/>
  <c r="O1072" i="9"/>
  <c r="O1073" i="9"/>
  <c r="O1074" i="9"/>
  <c r="O1075" i="9"/>
  <c r="O1076" i="9"/>
  <c r="O1077" i="9"/>
  <c r="O1078" i="9"/>
  <c r="O1079" i="9"/>
  <c r="O1080" i="9"/>
  <c r="O1081" i="9"/>
  <c r="O1082" i="9"/>
  <c r="O1083" i="9"/>
  <c r="O1084" i="9"/>
  <c r="O1085" i="9"/>
  <c r="O1086" i="9"/>
  <c r="O1087" i="9"/>
  <c r="O1088" i="9"/>
  <c r="O1089" i="9"/>
  <c r="O1090" i="9"/>
  <c r="O1091" i="9"/>
  <c r="O1092" i="9"/>
  <c r="O1093" i="9"/>
  <c r="O1094" i="9"/>
  <c r="O1095" i="9"/>
  <c r="O1096" i="9"/>
  <c r="O1097" i="9"/>
  <c r="O1098" i="9"/>
  <c r="O1099" i="9"/>
  <c r="O1100" i="9"/>
  <c r="O1101" i="9"/>
  <c r="O1102" i="9"/>
  <c r="O1103" i="9"/>
  <c r="N8" i="9"/>
  <c r="Q8" i="9" s="1"/>
  <c r="Q9" i="9"/>
  <c r="P9" i="9" s="1"/>
  <c r="N10" i="9"/>
  <c r="Q10" i="9"/>
  <c r="P10" i="9" s="1"/>
  <c r="N12" i="9"/>
  <c r="Q12" i="9" s="1"/>
  <c r="Q13" i="9"/>
  <c r="P13" i="9" s="1"/>
  <c r="N14" i="9"/>
  <c r="Q14" i="9" s="1"/>
  <c r="Q15" i="9"/>
  <c r="P15" i="9" s="1"/>
  <c r="Q17" i="9"/>
  <c r="P17" i="9" s="1"/>
  <c r="N18" i="9"/>
  <c r="Q18" i="9"/>
  <c r="P18" i="9" s="1"/>
  <c r="N19" i="9"/>
  <c r="Q19" i="9"/>
  <c r="P19" i="9" s="1"/>
  <c r="Q20" i="9"/>
  <c r="Q21" i="9"/>
  <c r="P21" i="9" s="1"/>
  <c r="N22" i="9"/>
  <c r="Q22" i="9"/>
  <c r="P22" i="9" s="1"/>
  <c r="N23" i="9"/>
  <c r="Q23" i="9"/>
  <c r="P23" i="9" s="1"/>
  <c r="Q24" i="9"/>
  <c r="P24" i="9" s="1"/>
  <c r="Q25" i="9"/>
  <c r="P25" i="9" s="1"/>
  <c r="Q26" i="9"/>
  <c r="P26" i="9" s="1"/>
  <c r="Q27" i="9"/>
  <c r="P27" i="9" s="1"/>
  <c r="Q28" i="9"/>
  <c r="P28" i="9" s="1"/>
  <c r="Q29" i="9"/>
  <c r="P29" i="9" s="1"/>
  <c r="Q30" i="9"/>
  <c r="P30" i="9" s="1"/>
  <c r="N31" i="9"/>
  <c r="Q31" i="9"/>
  <c r="P31" i="9" s="1"/>
  <c r="Q32" i="9"/>
  <c r="P32" i="9" s="1"/>
  <c r="N33" i="9"/>
  <c r="Q33" i="9"/>
  <c r="P33" i="9" s="1"/>
  <c r="Q34" i="9"/>
  <c r="P34" i="9" s="1"/>
  <c r="Q35" i="9"/>
  <c r="P35" i="9" s="1"/>
  <c r="N36" i="9"/>
  <c r="Q36" i="9"/>
  <c r="P36" i="9" s="1"/>
  <c r="N38" i="9"/>
  <c r="Q38" i="9"/>
  <c r="P38" i="9" s="1"/>
  <c r="N39" i="9"/>
  <c r="Q39" i="9"/>
  <c r="P39" i="9" s="1"/>
  <c r="Q41" i="9"/>
  <c r="P41" i="9" s="1"/>
  <c r="N42" i="9"/>
  <c r="Q42" i="9"/>
  <c r="P42" i="9" s="1"/>
  <c r="N43" i="9"/>
  <c r="Q43" i="9"/>
  <c r="P43" i="9" s="1"/>
  <c r="N44" i="9"/>
  <c r="Q44" i="9"/>
  <c r="P44" i="9" s="1"/>
  <c r="Q59" i="9"/>
  <c r="P59" i="9" s="1"/>
  <c r="Q61" i="9"/>
  <c r="P61" i="9" s="1"/>
  <c r="N62" i="9"/>
  <c r="Q62" i="9"/>
  <c r="P62" i="9" s="1"/>
  <c r="N63" i="9"/>
  <c r="Q63" i="9" s="1"/>
  <c r="Q65" i="9"/>
  <c r="P65" i="9" s="1"/>
  <c r="Q66" i="9"/>
  <c r="P66" i="9" s="1"/>
  <c r="Q46" i="9"/>
  <c r="P46" i="9"/>
  <c r="N45" i="9"/>
  <c r="Q45" i="9"/>
  <c r="P45" i="9" s="1"/>
  <c r="N69" i="9"/>
  <c r="Q69" i="9"/>
  <c r="P69" i="9" s="1"/>
  <c r="Q70" i="9"/>
  <c r="P70" i="9" s="1"/>
  <c r="Q71" i="9"/>
  <c r="P71" i="9"/>
  <c r="Q73" i="9"/>
  <c r="P73" i="9" s="1"/>
  <c r="N74" i="9"/>
  <c r="Q74" i="9"/>
  <c r="P74" i="9" s="1"/>
  <c r="N75" i="9"/>
  <c r="Q75" i="9" s="1"/>
  <c r="Q76" i="9"/>
  <c r="P76" i="9" s="1"/>
  <c r="Q77" i="9"/>
  <c r="P77" i="9" s="1"/>
  <c r="N78" i="9"/>
  <c r="Q78" i="9" s="1"/>
  <c r="N79" i="9"/>
  <c r="Q79" i="9"/>
  <c r="P79" i="9" s="1"/>
  <c r="Q80" i="9"/>
  <c r="P80" i="9" s="1"/>
  <c r="N81" i="9"/>
  <c r="Q81" i="9"/>
  <c r="P81" i="9" s="1"/>
  <c r="N82" i="9"/>
  <c r="Q82" i="9"/>
  <c r="P82" i="9" s="1"/>
  <c r="N83" i="9"/>
  <c r="Q83" i="9"/>
  <c r="P83" i="9" s="1"/>
  <c r="N84" i="9"/>
  <c r="Q84" i="9"/>
  <c r="P84" i="9" s="1"/>
  <c r="N85" i="9"/>
  <c r="Q85" i="9" s="1"/>
  <c r="Q87" i="9"/>
  <c r="P87" i="9" s="1"/>
  <c r="Q88" i="9"/>
  <c r="P88" i="9" s="1"/>
  <c r="Q89" i="9"/>
  <c r="P89" i="9" s="1"/>
  <c r="Q90" i="9"/>
  <c r="P90" i="9" s="1"/>
  <c r="N91" i="9"/>
  <c r="Q91" i="9"/>
  <c r="Q92" i="9"/>
  <c r="P92" i="9" s="1"/>
  <c r="N93" i="9"/>
  <c r="Q93" i="9" s="1"/>
  <c r="N98" i="9"/>
  <c r="Q98" i="9"/>
  <c r="P98" i="9" s="1"/>
  <c r="N99" i="9"/>
  <c r="Q99" i="9"/>
  <c r="P99" i="9"/>
  <c r="Q100" i="9"/>
  <c r="P100" i="9" s="1"/>
  <c r="N101" i="9"/>
  <c r="Q101" i="9"/>
  <c r="P101" i="9" s="1"/>
  <c r="N102" i="9"/>
  <c r="Q102" i="9"/>
  <c r="P102" i="9" s="1"/>
  <c r="N103" i="9"/>
  <c r="Q103" i="9"/>
  <c r="P103" i="9" s="1"/>
  <c r="Q104" i="9"/>
  <c r="P104" i="9" s="1"/>
  <c r="Q105" i="9"/>
  <c r="P105" i="9" s="1"/>
  <c r="N106" i="9"/>
  <c r="Q106" i="9"/>
  <c r="P106" i="9" s="1"/>
  <c r="N107" i="9"/>
  <c r="Q107" i="9" s="1"/>
  <c r="N108" i="9"/>
  <c r="Q108" i="9" s="1"/>
  <c r="Q109" i="9"/>
  <c r="P109" i="9" s="1"/>
  <c r="N110" i="9"/>
  <c r="Q110" i="9" s="1"/>
  <c r="Q111" i="9"/>
  <c r="P111" i="9" s="1"/>
  <c r="Q112" i="9"/>
  <c r="P112" i="9" s="1"/>
  <c r="Q113" i="9"/>
  <c r="P113" i="9"/>
  <c r="Q114" i="9"/>
  <c r="P114" i="9" s="1"/>
  <c r="Q115" i="9"/>
  <c r="P115" i="9" s="1"/>
  <c r="Q116" i="9"/>
  <c r="P116" i="9" s="1"/>
  <c r="N117" i="9"/>
  <c r="Q117" i="9" s="1"/>
  <c r="N118" i="9"/>
  <c r="Q118" i="9" s="1"/>
  <c r="Q119" i="9"/>
  <c r="P119" i="9" s="1"/>
  <c r="Q120" i="9"/>
  <c r="P120" i="9" s="1"/>
  <c r="Q121" i="9"/>
  <c r="P121" i="9"/>
  <c r="Q122" i="9"/>
  <c r="P122" i="9" s="1"/>
  <c r="N123" i="9"/>
  <c r="Q123" i="9"/>
  <c r="P123" i="9" s="1"/>
  <c r="N124" i="9"/>
  <c r="Q124" i="9" s="1"/>
  <c r="Q125" i="9"/>
  <c r="P125" i="9" s="1"/>
  <c r="N126" i="9"/>
  <c r="Q126" i="9" s="1"/>
  <c r="Q127" i="9"/>
  <c r="P127" i="9" s="1"/>
  <c r="Q128" i="9"/>
  <c r="P128" i="9" s="1"/>
  <c r="N129" i="9"/>
  <c r="Q129" i="9"/>
  <c r="P129" i="9" s="1"/>
  <c r="Q130" i="9"/>
  <c r="P130" i="9" s="1"/>
  <c r="Q131" i="9"/>
  <c r="P131" i="9" s="1"/>
  <c r="N132" i="9"/>
  <c r="Q132" i="9"/>
  <c r="P132" i="9" s="1"/>
  <c r="N133" i="9"/>
  <c r="Q133" i="9"/>
  <c r="P133" i="9" s="1"/>
  <c r="Q134" i="9"/>
  <c r="P134" i="9"/>
  <c r="N135" i="9"/>
  <c r="Q135" i="9" s="1"/>
  <c r="N136" i="9"/>
  <c r="Q136" i="9" s="1"/>
  <c r="N137" i="9"/>
  <c r="Q137" i="9" s="1"/>
  <c r="N138" i="9"/>
  <c r="Q138" i="9" s="1"/>
  <c r="Q139" i="9"/>
  <c r="P139" i="9" s="1"/>
  <c r="Q140" i="9"/>
  <c r="P140" i="9" s="1"/>
  <c r="Q141" i="9"/>
  <c r="P141" i="9" s="1"/>
  <c r="Q142" i="9"/>
  <c r="P142" i="9" s="1"/>
  <c r="N143" i="9"/>
  <c r="Q143" i="9" s="1"/>
  <c r="N144" i="9"/>
  <c r="Q144" i="9" s="1"/>
  <c r="Q145" i="9"/>
  <c r="P145" i="9" s="1"/>
  <c r="N146" i="9"/>
  <c r="Q146" i="9"/>
  <c r="P146" i="9" s="1"/>
  <c r="N147" i="9"/>
  <c r="Q147" i="9"/>
  <c r="P147" i="9" s="1"/>
  <c r="N148" i="9"/>
  <c r="Q148" i="9"/>
  <c r="P148" i="9" s="1"/>
  <c r="N149" i="9"/>
  <c r="Q149" i="9"/>
  <c r="P149" i="9" s="1"/>
  <c r="N150" i="9"/>
  <c r="Q150" i="9"/>
  <c r="P150" i="9" s="1"/>
  <c r="N152" i="9"/>
  <c r="Q152" i="9"/>
  <c r="P152" i="9" s="1"/>
  <c r="N153" i="9"/>
  <c r="Q153" i="9"/>
  <c r="P153" i="9" s="1"/>
  <c r="N154" i="9"/>
  <c r="Q154" i="9"/>
  <c r="N155" i="9"/>
  <c r="Q155" i="9"/>
  <c r="N156" i="9"/>
  <c r="Q156" i="9"/>
  <c r="Q157" i="9"/>
  <c r="N158" i="9"/>
  <c r="Q158" i="9"/>
  <c r="N159" i="9"/>
  <c r="Q159" i="9"/>
  <c r="Q160" i="9"/>
  <c r="N161" i="9"/>
  <c r="Q161" i="9"/>
  <c r="N162" i="9"/>
  <c r="Q162" i="9"/>
  <c r="Q163" i="9"/>
  <c r="Q164" i="9"/>
  <c r="N165" i="9"/>
  <c r="Q165" i="9"/>
  <c r="N166" i="9"/>
  <c r="Q166" i="9"/>
  <c r="N167" i="9"/>
  <c r="Q167" i="9"/>
  <c r="N168" i="9"/>
  <c r="Q168" i="9"/>
  <c r="N169" i="9"/>
  <c r="Q169" i="9"/>
  <c r="N170" i="9"/>
  <c r="Q170" i="9"/>
  <c r="N171" i="9"/>
  <c r="Q171" i="9"/>
  <c r="N172" i="9"/>
  <c r="Q172" i="9"/>
  <c r="Q173" i="9"/>
  <c r="Q174" i="9"/>
  <c r="Q175" i="9"/>
  <c r="N176" i="9"/>
  <c r="Q176" i="9"/>
  <c r="N177" i="9"/>
  <c r="Q177" i="9"/>
  <c r="Q178" i="9"/>
  <c r="N179" i="9"/>
  <c r="Q179" i="9"/>
  <c r="Q180" i="9"/>
  <c r="Q181" i="9"/>
  <c r="Q182" i="9"/>
  <c r="N183" i="9"/>
  <c r="Q183" i="9"/>
  <c r="N184" i="9"/>
  <c r="Q184" i="9"/>
  <c r="Q185" i="9"/>
  <c r="N186" i="9"/>
  <c r="Q186" i="9"/>
  <c r="Q187" i="9"/>
  <c r="N188" i="9"/>
  <c r="Q188" i="9"/>
  <c r="N189" i="9"/>
  <c r="Q189" i="9"/>
  <c r="N190" i="9"/>
  <c r="Q190" i="9"/>
  <c r="Q191" i="9"/>
  <c r="N192" i="9"/>
  <c r="Q192" i="9"/>
  <c r="Q193" i="9"/>
  <c r="Q194" i="9"/>
  <c r="N195" i="9"/>
  <c r="Q195" i="9"/>
  <c r="Q196" i="9"/>
  <c r="Q197" i="9"/>
  <c r="N198" i="9"/>
  <c r="Q198" i="9"/>
  <c r="Q199" i="9"/>
  <c r="Q200" i="9"/>
  <c r="Q201" i="9"/>
  <c r="Q202" i="9"/>
  <c r="Q203" i="9"/>
  <c r="Q204" i="9"/>
  <c r="Q205" i="9"/>
  <c r="N206" i="9"/>
  <c r="Q206" i="9"/>
  <c r="N207" i="9"/>
  <c r="Q207" i="9"/>
  <c r="Q211" i="9"/>
  <c r="Q212" i="9"/>
  <c r="Q214" i="9"/>
  <c r="Q219" i="9"/>
  <c r="Q222" i="9"/>
  <c r="Q224" i="9"/>
  <c r="Q225" i="9"/>
  <c r="Q228" i="9"/>
  <c r="Q230" i="9"/>
  <c r="Q231" i="9"/>
  <c r="Q232" i="9"/>
  <c r="Q233" i="9"/>
  <c r="Q234" i="9"/>
  <c r="Q235" i="9"/>
  <c r="Q236" i="9"/>
  <c r="Q237" i="9"/>
  <c r="Q239" i="9"/>
  <c r="Q244" i="9"/>
  <c r="Q245" i="9"/>
  <c r="Q246" i="9"/>
  <c r="Q247" i="9"/>
  <c r="Q248" i="9"/>
  <c r="Q249" i="9"/>
  <c r="Q251" i="9"/>
  <c r="Q254" i="9"/>
  <c r="Q257" i="9"/>
  <c r="Q267" i="9"/>
  <c r="Q268" i="9"/>
  <c r="Q269" i="9"/>
  <c r="Q275" i="9"/>
  <c r="Q276" i="9"/>
  <c r="Q278" i="9"/>
  <c r="Q302" i="9"/>
  <c r="Q304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Q508" i="9"/>
  <c r="Q509" i="9"/>
  <c r="Q510" i="9"/>
  <c r="Q511" i="9"/>
  <c r="Q512" i="9"/>
  <c r="Q513" i="9"/>
  <c r="Q514" i="9"/>
  <c r="Q515" i="9"/>
  <c r="Q516" i="9"/>
  <c r="Q517" i="9"/>
  <c r="Q518" i="9"/>
  <c r="Q519" i="9"/>
  <c r="Q520" i="9"/>
  <c r="Q521" i="9"/>
  <c r="Q522" i="9"/>
  <c r="Q523" i="9"/>
  <c r="Q524" i="9"/>
  <c r="Q525" i="9"/>
  <c r="Q526" i="9"/>
  <c r="Q527" i="9"/>
  <c r="Q528" i="9"/>
  <c r="Q529" i="9"/>
  <c r="Q530" i="9"/>
  <c r="Q531" i="9"/>
  <c r="Q532" i="9"/>
  <c r="Q533" i="9"/>
  <c r="Q534" i="9"/>
  <c r="Q535" i="9"/>
  <c r="Q536" i="9"/>
  <c r="Q537" i="9"/>
  <c r="Q538" i="9"/>
  <c r="Q539" i="9"/>
  <c r="Q540" i="9"/>
  <c r="Q541" i="9"/>
  <c r="Q542" i="9"/>
  <c r="Q543" i="9"/>
  <c r="Q544" i="9"/>
  <c r="Q545" i="9"/>
  <c r="Q546" i="9"/>
  <c r="Q547" i="9"/>
  <c r="Q548" i="9"/>
  <c r="Q549" i="9"/>
  <c r="Q550" i="9"/>
  <c r="Q551" i="9"/>
  <c r="Q552" i="9"/>
  <c r="Q553" i="9"/>
  <c r="Q554" i="9"/>
  <c r="Q555" i="9"/>
  <c r="Q556" i="9"/>
  <c r="Q557" i="9"/>
  <c r="Q558" i="9"/>
  <c r="Q559" i="9"/>
  <c r="Q560" i="9"/>
  <c r="Q561" i="9"/>
  <c r="Q562" i="9"/>
  <c r="Q563" i="9"/>
  <c r="Q564" i="9"/>
  <c r="Q565" i="9"/>
  <c r="Q566" i="9"/>
  <c r="Q567" i="9"/>
  <c r="Q568" i="9"/>
  <c r="Q569" i="9"/>
  <c r="Q570" i="9"/>
  <c r="Q571" i="9"/>
  <c r="Q572" i="9"/>
  <c r="Q573" i="9"/>
  <c r="Q574" i="9"/>
  <c r="Q575" i="9"/>
  <c r="Q576" i="9"/>
  <c r="Q577" i="9"/>
  <c r="Q578" i="9"/>
  <c r="Q579" i="9"/>
  <c r="Q580" i="9"/>
  <c r="Q581" i="9"/>
  <c r="Q582" i="9"/>
  <c r="Q583" i="9"/>
  <c r="Q584" i="9"/>
  <c r="Q585" i="9"/>
  <c r="Q586" i="9"/>
  <c r="Q587" i="9"/>
  <c r="Q588" i="9"/>
  <c r="Q589" i="9"/>
  <c r="Q590" i="9"/>
  <c r="Q591" i="9"/>
  <c r="Q592" i="9"/>
  <c r="Q593" i="9"/>
  <c r="Q594" i="9"/>
  <c r="Q595" i="9"/>
  <c r="Q596" i="9"/>
  <c r="Q597" i="9"/>
  <c r="Q598" i="9"/>
  <c r="Q599" i="9"/>
  <c r="Q600" i="9"/>
  <c r="Q601" i="9"/>
  <c r="Q602" i="9"/>
  <c r="Q603" i="9"/>
  <c r="Q604" i="9"/>
  <c r="Q605" i="9"/>
  <c r="Q606" i="9"/>
  <c r="Q607" i="9"/>
  <c r="Q608" i="9"/>
  <c r="Q609" i="9"/>
  <c r="Q610" i="9"/>
  <c r="Q611" i="9"/>
  <c r="Q612" i="9"/>
  <c r="Q613" i="9"/>
  <c r="Q614" i="9"/>
  <c r="Q615" i="9"/>
  <c r="Q616" i="9"/>
  <c r="Q617" i="9"/>
  <c r="Q618" i="9"/>
  <c r="Q619" i="9"/>
  <c r="Q620" i="9"/>
  <c r="Q621" i="9"/>
  <c r="Q622" i="9"/>
  <c r="Q623" i="9"/>
  <c r="Q624" i="9"/>
  <c r="Q625" i="9"/>
  <c r="Q626" i="9"/>
  <c r="Q627" i="9"/>
  <c r="Q628" i="9"/>
  <c r="Q629" i="9"/>
  <c r="Q630" i="9"/>
  <c r="Q631" i="9"/>
  <c r="Q632" i="9"/>
  <c r="Q633" i="9"/>
  <c r="Q634" i="9"/>
  <c r="Q635" i="9"/>
  <c r="Q636" i="9"/>
  <c r="Q637" i="9"/>
  <c r="Q638" i="9"/>
  <c r="Q639" i="9"/>
  <c r="Q640" i="9"/>
  <c r="Q641" i="9"/>
  <c r="Q642" i="9"/>
  <c r="Q643" i="9"/>
  <c r="Q644" i="9"/>
  <c r="Q645" i="9"/>
  <c r="Q646" i="9"/>
  <c r="Q647" i="9"/>
  <c r="Q648" i="9"/>
  <c r="Q649" i="9"/>
  <c r="Q650" i="9"/>
  <c r="Q651" i="9"/>
  <c r="Q652" i="9"/>
  <c r="Q653" i="9"/>
  <c r="Q654" i="9"/>
  <c r="Q655" i="9"/>
  <c r="Q656" i="9"/>
  <c r="Q657" i="9"/>
  <c r="Q658" i="9"/>
  <c r="Q659" i="9"/>
  <c r="Q660" i="9"/>
  <c r="Q661" i="9"/>
  <c r="Q662" i="9"/>
  <c r="Q663" i="9"/>
  <c r="Q664" i="9"/>
  <c r="Q665" i="9"/>
  <c r="Q666" i="9"/>
  <c r="Q667" i="9"/>
  <c r="Q668" i="9"/>
  <c r="Q669" i="9"/>
  <c r="Q670" i="9"/>
  <c r="Q671" i="9"/>
  <c r="Q672" i="9"/>
  <c r="Q673" i="9"/>
  <c r="Q674" i="9"/>
  <c r="Q675" i="9"/>
  <c r="Q676" i="9"/>
  <c r="Q677" i="9"/>
  <c r="Q678" i="9"/>
  <c r="Q679" i="9"/>
  <c r="Q680" i="9"/>
  <c r="Q681" i="9"/>
  <c r="Q682" i="9"/>
  <c r="Q683" i="9"/>
  <c r="Q684" i="9"/>
  <c r="Q685" i="9"/>
  <c r="Q686" i="9"/>
  <c r="Q687" i="9"/>
  <c r="Q688" i="9"/>
  <c r="Q689" i="9"/>
  <c r="Q690" i="9"/>
  <c r="Q691" i="9"/>
  <c r="Q692" i="9"/>
  <c r="Q693" i="9"/>
  <c r="Q694" i="9"/>
  <c r="Q695" i="9"/>
  <c r="Q696" i="9"/>
  <c r="Q697" i="9"/>
  <c r="Q698" i="9"/>
  <c r="Q699" i="9"/>
  <c r="Q700" i="9"/>
  <c r="Q701" i="9"/>
  <c r="Q702" i="9"/>
  <c r="Q703" i="9"/>
  <c r="Q704" i="9"/>
  <c r="Q705" i="9"/>
  <c r="Q706" i="9"/>
  <c r="Q707" i="9"/>
  <c r="Q708" i="9"/>
  <c r="Q709" i="9"/>
  <c r="Q710" i="9"/>
  <c r="Q711" i="9"/>
  <c r="Q712" i="9"/>
  <c r="Q713" i="9"/>
  <c r="Q714" i="9"/>
  <c r="Q715" i="9"/>
  <c r="Q716" i="9"/>
  <c r="Q717" i="9"/>
  <c r="Q718" i="9"/>
  <c r="Q719" i="9"/>
  <c r="Q720" i="9"/>
  <c r="Q721" i="9"/>
  <c r="Q722" i="9"/>
  <c r="Q723" i="9"/>
  <c r="Q724" i="9"/>
  <c r="Q725" i="9"/>
  <c r="Q726" i="9"/>
  <c r="Q727" i="9"/>
  <c r="Q728" i="9"/>
  <c r="Q729" i="9"/>
  <c r="Q730" i="9"/>
  <c r="Q731" i="9"/>
  <c r="Q732" i="9"/>
  <c r="Q733" i="9"/>
  <c r="Q734" i="9"/>
  <c r="Q735" i="9"/>
  <c r="Q736" i="9"/>
  <c r="Q737" i="9"/>
  <c r="Q738" i="9"/>
  <c r="Q739" i="9"/>
  <c r="Q740" i="9"/>
  <c r="Q741" i="9"/>
  <c r="Q742" i="9"/>
  <c r="Q743" i="9"/>
  <c r="Q744" i="9"/>
  <c r="Q745" i="9"/>
  <c r="Q746" i="9"/>
  <c r="Q747" i="9"/>
  <c r="Q748" i="9"/>
  <c r="Q749" i="9"/>
  <c r="Q750" i="9"/>
  <c r="Q751" i="9"/>
  <c r="Q752" i="9"/>
  <c r="Q753" i="9"/>
  <c r="Q754" i="9"/>
  <c r="Q755" i="9"/>
  <c r="Q756" i="9"/>
  <c r="Q757" i="9"/>
  <c r="Q758" i="9"/>
  <c r="Q759" i="9"/>
  <c r="Q760" i="9"/>
  <c r="Q761" i="9"/>
  <c r="Q762" i="9"/>
  <c r="Q763" i="9"/>
  <c r="Q764" i="9"/>
  <c r="Q765" i="9"/>
  <c r="Q766" i="9"/>
  <c r="Q767" i="9"/>
  <c r="Q768" i="9"/>
  <c r="Q769" i="9"/>
  <c r="Q770" i="9"/>
  <c r="Q771" i="9"/>
  <c r="Q772" i="9"/>
  <c r="Q773" i="9"/>
  <c r="Q774" i="9"/>
  <c r="Q775" i="9"/>
  <c r="Q776" i="9"/>
  <c r="Q777" i="9"/>
  <c r="Q778" i="9"/>
  <c r="Q779" i="9"/>
  <c r="Q780" i="9"/>
  <c r="Q781" i="9"/>
  <c r="Q782" i="9"/>
  <c r="Q783" i="9"/>
  <c r="Q784" i="9"/>
  <c r="Q785" i="9"/>
  <c r="Q786" i="9"/>
  <c r="Q787" i="9"/>
  <c r="Q788" i="9"/>
  <c r="Q789" i="9"/>
  <c r="Q790" i="9"/>
  <c r="Q791" i="9"/>
  <c r="Q792" i="9"/>
  <c r="Q793" i="9"/>
  <c r="Q794" i="9"/>
  <c r="Q795" i="9"/>
  <c r="Q796" i="9"/>
  <c r="Q797" i="9"/>
  <c r="Q798" i="9"/>
  <c r="Q799" i="9"/>
  <c r="Q800" i="9"/>
  <c r="Q801" i="9"/>
  <c r="Q802" i="9"/>
  <c r="Q803" i="9"/>
  <c r="Q804" i="9"/>
  <c r="Q805" i="9"/>
  <c r="Q806" i="9"/>
  <c r="Q807" i="9"/>
  <c r="Q808" i="9"/>
  <c r="Q809" i="9"/>
  <c r="Q810" i="9"/>
  <c r="Q811" i="9"/>
  <c r="Q812" i="9"/>
  <c r="Q813" i="9"/>
  <c r="Q814" i="9"/>
  <c r="Q815" i="9"/>
  <c r="Q816" i="9"/>
  <c r="Q817" i="9"/>
  <c r="Q818" i="9"/>
  <c r="Q819" i="9"/>
  <c r="Q820" i="9"/>
  <c r="Q821" i="9"/>
  <c r="Q822" i="9"/>
  <c r="Q823" i="9"/>
  <c r="Q824" i="9"/>
  <c r="Q825" i="9"/>
  <c r="Q826" i="9"/>
  <c r="Q827" i="9"/>
  <c r="Q828" i="9"/>
  <c r="Q829" i="9"/>
  <c r="Q830" i="9"/>
  <c r="Q831" i="9"/>
  <c r="Q832" i="9"/>
  <c r="Q833" i="9"/>
  <c r="Q834" i="9"/>
  <c r="Q835" i="9"/>
  <c r="Q836" i="9"/>
  <c r="Q837" i="9"/>
  <c r="Q838" i="9"/>
  <c r="Q839" i="9"/>
  <c r="Q840" i="9"/>
  <c r="Q841" i="9"/>
  <c r="Q842" i="9"/>
  <c r="Q843" i="9"/>
  <c r="Q844" i="9"/>
  <c r="Q845" i="9"/>
  <c r="Q846" i="9"/>
  <c r="Q847" i="9"/>
  <c r="Q848" i="9"/>
  <c r="Q849" i="9"/>
  <c r="Q850" i="9"/>
  <c r="Q851" i="9"/>
  <c r="Q852" i="9"/>
  <c r="Q853" i="9"/>
  <c r="Q854" i="9"/>
  <c r="Q855" i="9"/>
  <c r="Q856" i="9"/>
  <c r="Q857" i="9"/>
  <c r="Q858" i="9"/>
  <c r="Q859" i="9"/>
  <c r="Q860" i="9"/>
  <c r="Q861" i="9"/>
  <c r="Q862" i="9"/>
  <c r="Q863" i="9"/>
  <c r="Q864" i="9"/>
  <c r="Q865" i="9"/>
  <c r="Q866" i="9"/>
  <c r="Q867" i="9"/>
  <c r="Q868" i="9"/>
  <c r="Q869" i="9"/>
  <c r="Q870" i="9"/>
  <c r="Q871" i="9"/>
  <c r="Q872" i="9"/>
  <c r="Q873" i="9"/>
  <c r="Q874" i="9"/>
  <c r="Q875" i="9"/>
  <c r="Q876" i="9"/>
  <c r="Q877" i="9"/>
  <c r="Q878" i="9"/>
  <c r="Q879" i="9"/>
  <c r="Q880" i="9"/>
  <c r="Q881" i="9"/>
  <c r="Q882" i="9"/>
  <c r="Q883" i="9"/>
  <c r="Q884" i="9"/>
  <c r="Q885" i="9"/>
  <c r="Q886" i="9"/>
  <c r="Q887" i="9"/>
  <c r="Q888" i="9"/>
  <c r="Q889" i="9"/>
  <c r="Q890" i="9"/>
  <c r="Q891" i="9"/>
  <c r="Q892" i="9"/>
  <c r="Q893" i="9"/>
  <c r="Q894" i="9"/>
  <c r="Q895" i="9"/>
  <c r="Q896" i="9"/>
  <c r="Q897" i="9"/>
  <c r="Q898" i="9"/>
  <c r="Q899" i="9"/>
  <c r="Q900" i="9"/>
  <c r="Q901" i="9"/>
  <c r="Q902" i="9"/>
  <c r="Q903" i="9"/>
  <c r="Q904" i="9"/>
  <c r="Q905" i="9"/>
  <c r="Q906" i="9"/>
  <c r="Q907" i="9"/>
  <c r="Q908" i="9"/>
  <c r="Q909" i="9"/>
  <c r="Q910" i="9"/>
  <c r="Q911" i="9"/>
  <c r="Q912" i="9"/>
  <c r="Q913" i="9"/>
  <c r="Q914" i="9"/>
  <c r="Q915" i="9"/>
  <c r="Q916" i="9"/>
  <c r="Q917" i="9"/>
  <c r="Q918" i="9"/>
  <c r="Q919" i="9"/>
  <c r="Q920" i="9"/>
  <c r="Q921" i="9"/>
  <c r="Q922" i="9"/>
  <c r="Q923" i="9"/>
  <c r="Q924" i="9"/>
  <c r="Q925" i="9"/>
  <c r="Q926" i="9"/>
  <c r="Q927" i="9"/>
  <c r="Q928" i="9"/>
  <c r="Q929" i="9"/>
  <c r="Q930" i="9"/>
  <c r="Q931" i="9"/>
  <c r="Q932" i="9"/>
  <c r="Q933" i="9"/>
  <c r="Q934" i="9"/>
  <c r="Q935" i="9"/>
  <c r="Q936" i="9"/>
  <c r="Q937" i="9"/>
  <c r="Q938" i="9"/>
  <c r="Q939" i="9"/>
  <c r="Q940" i="9"/>
  <c r="Q941" i="9"/>
  <c r="Q942" i="9"/>
  <c r="Q943" i="9"/>
  <c r="Q944" i="9"/>
  <c r="Q945" i="9"/>
  <c r="Q946" i="9"/>
  <c r="Q947" i="9"/>
  <c r="Q948" i="9"/>
  <c r="Q949" i="9"/>
  <c r="Q950" i="9"/>
  <c r="Q951" i="9"/>
  <c r="Q952" i="9"/>
  <c r="Q953" i="9"/>
  <c r="Q954" i="9"/>
  <c r="Q955" i="9"/>
  <c r="Q956" i="9"/>
  <c r="Q957" i="9"/>
  <c r="Q958" i="9"/>
  <c r="Q959" i="9"/>
  <c r="Q960" i="9"/>
  <c r="Q961" i="9"/>
  <c r="Q962" i="9"/>
  <c r="Q963" i="9"/>
  <c r="Q964" i="9"/>
  <c r="Q965" i="9"/>
  <c r="Q966" i="9"/>
  <c r="Q967" i="9"/>
  <c r="Q968" i="9"/>
  <c r="Q969" i="9"/>
  <c r="Q970" i="9"/>
  <c r="Q971" i="9"/>
  <c r="Q972" i="9"/>
  <c r="Q973" i="9"/>
  <c r="Q974" i="9"/>
  <c r="Q975" i="9"/>
  <c r="Q976" i="9"/>
  <c r="Q977" i="9"/>
  <c r="Q978" i="9"/>
  <c r="Q979" i="9"/>
  <c r="Q980" i="9"/>
  <c r="Q981" i="9"/>
  <c r="Q982" i="9"/>
  <c r="Q983" i="9"/>
  <c r="Q984" i="9"/>
  <c r="Q985" i="9"/>
  <c r="Q986" i="9"/>
  <c r="Q987" i="9"/>
  <c r="Q988" i="9"/>
  <c r="Q989" i="9"/>
  <c r="Q990" i="9"/>
  <c r="Q991" i="9"/>
  <c r="Q992" i="9"/>
  <c r="Q993" i="9"/>
  <c r="Q994" i="9"/>
  <c r="Q995" i="9"/>
  <c r="Q996" i="9"/>
  <c r="Q997" i="9"/>
  <c r="Q998" i="9"/>
  <c r="Q999" i="9"/>
  <c r="Q1000" i="9"/>
  <c r="Q1001" i="9"/>
  <c r="Q1002" i="9"/>
  <c r="Q1003" i="9"/>
  <c r="Q1004" i="9"/>
  <c r="Q1005" i="9"/>
  <c r="Q1006" i="9"/>
  <c r="Q1007" i="9"/>
  <c r="Q1008" i="9"/>
  <c r="Q1009" i="9"/>
  <c r="Q1010" i="9"/>
  <c r="Q1011" i="9"/>
  <c r="Q1012" i="9"/>
  <c r="Q1013" i="9"/>
  <c r="Q1014" i="9"/>
  <c r="Q1015" i="9"/>
  <c r="Q1016" i="9"/>
  <c r="Q1017" i="9"/>
  <c r="Q1018" i="9"/>
  <c r="Q1019" i="9"/>
  <c r="Q1020" i="9"/>
  <c r="Q1021" i="9"/>
  <c r="Q1022" i="9"/>
  <c r="Q1023" i="9"/>
  <c r="Q1024" i="9"/>
  <c r="Q1025" i="9"/>
  <c r="Q1026" i="9"/>
  <c r="Q1027" i="9"/>
  <c r="Q1028" i="9"/>
  <c r="Q1029" i="9"/>
  <c r="Q1030" i="9"/>
  <c r="Q1031" i="9"/>
  <c r="Q1032" i="9"/>
  <c r="Q1033" i="9"/>
  <c r="Q1034" i="9"/>
  <c r="Q1035" i="9"/>
  <c r="Q1036" i="9"/>
  <c r="Q1037" i="9"/>
  <c r="Q1038" i="9"/>
  <c r="Q1039" i="9"/>
  <c r="Q1040" i="9"/>
  <c r="Q1041" i="9"/>
  <c r="Q1042" i="9"/>
  <c r="Q1043" i="9"/>
  <c r="Q1044" i="9"/>
  <c r="Q1045" i="9"/>
  <c r="Q1046" i="9"/>
  <c r="Q1047" i="9"/>
  <c r="Q1048" i="9"/>
  <c r="Q1049" i="9"/>
  <c r="Q1050" i="9"/>
  <c r="Q1051" i="9"/>
  <c r="Q1052" i="9"/>
  <c r="Q1053" i="9"/>
  <c r="Q1054" i="9"/>
  <c r="Q1055" i="9"/>
  <c r="Q1056" i="9"/>
  <c r="Q1057" i="9"/>
  <c r="Q1058" i="9"/>
  <c r="Q1059" i="9"/>
  <c r="Q1060" i="9"/>
  <c r="Q1061" i="9"/>
  <c r="Q1062" i="9"/>
  <c r="Q1063" i="9"/>
  <c r="Q1064" i="9"/>
  <c r="Q1065" i="9"/>
  <c r="Q1066" i="9"/>
  <c r="Q1067" i="9"/>
  <c r="Q1068" i="9"/>
  <c r="Q1069" i="9"/>
  <c r="Q1070" i="9"/>
  <c r="Q1071" i="9"/>
  <c r="Q1072" i="9"/>
  <c r="Q1073" i="9"/>
  <c r="Q1074" i="9"/>
  <c r="Q1075" i="9"/>
  <c r="Q1076" i="9"/>
  <c r="Q1077" i="9"/>
  <c r="Q1078" i="9"/>
  <c r="Q1079" i="9"/>
  <c r="Q1080" i="9"/>
  <c r="Q1081" i="9"/>
  <c r="Q1082" i="9"/>
  <c r="Q1083" i="9"/>
  <c r="Q1084" i="9"/>
  <c r="Q1085" i="9"/>
  <c r="Q1086" i="9"/>
  <c r="Q1087" i="9"/>
  <c r="Q1088" i="9"/>
  <c r="Q1089" i="9"/>
  <c r="Q1090" i="9"/>
  <c r="Q1091" i="9"/>
  <c r="Q1092" i="9"/>
  <c r="Q1093" i="9"/>
  <c r="Q1094" i="9"/>
  <c r="Q1095" i="9"/>
  <c r="Q1096" i="9"/>
  <c r="Q1097" i="9"/>
  <c r="Q1098" i="9"/>
  <c r="Q1099" i="9"/>
  <c r="Q1100" i="9"/>
  <c r="Q1101" i="9"/>
  <c r="Q1102" i="9"/>
  <c r="Q1103" i="9"/>
  <c r="N196" i="9"/>
  <c r="N197" i="9"/>
  <c r="N164" i="9"/>
  <c r="N160" i="9"/>
  <c r="N163" i="9"/>
  <c r="N157" i="9"/>
  <c r="N151" i="9"/>
  <c r="Q151" i="9" s="1"/>
  <c r="N142" i="9"/>
  <c r="N139" i="9"/>
  <c r="N134" i="9"/>
  <c r="N180" i="9"/>
  <c r="N181" i="9"/>
  <c r="N182" i="9"/>
  <c r="N185" i="9"/>
  <c r="N187" i="9"/>
  <c r="N191" i="9"/>
  <c r="N193" i="9"/>
  <c r="N194" i="9"/>
  <c r="N199" i="9"/>
  <c r="N200" i="9"/>
  <c r="N201" i="9"/>
  <c r="N202" i="9"/>
  <c r="N203" i="9"/>
  <c r="N204" i="9"/>
  <c r="N205" i="9"/>
  <c r="N208" i="9"/>
  <c r="Q208" i="9"/>
  <c r="N209" i="9"/>
  <c r="Q209" i="9"/>
  <c r="N210" i="9"/>
  <c r="Q210" i="9"/>
  <c r="N211" i="9"/>
  <c r="N212" i="9"/>
  <c r="N213" i="9"/>
  <c r="Q213" i="9"/>
  <c r="N214" i="9"/>
  <c r="N215" i="9"/>
  <c r="Q215" i="9"/>
  <c r="N216" i="9"/>
  <c r="Q216" i="9"/>
  <c r="N217" i="9"/>
  <c r="Q217" i="9"/>
  <c r="N218" i="9"/>
  <c r="Q218" i="9"/>
  <c r="N219" i="9"/>
  <c r="N220" i="9"/>
  <c r="Q220" i="9"/>
  <c r="N221" i="9"/>
  <c r="Q221" i="9"/>
  <c r="N222" i="9"/>
  <c r="N223" i="9"/>
  <c r="Q223" i="9"/>
  <c r="N224" i="9"/>
  <c r="N225" i="9"/>
  <c r="N226" i="9"/>
  <c r="Q226" i="9"/>
  <c r="N227" i="9"/>
  <c r="N228" i="9"/>
  <c r="N229" i="9"/>
  <c r="Q229" i="9"/>
  <c r="N230" i="9"/>
  <c r="N231" i="9"/>
  <c r="N232" i="9"/>
  <c r="N233" i="9"/>
  <c r="N234" i="9"/>
  <c r="N235" i="9"/>
  <c r="N236" i="9"/>
  <c r="N237" i="9"/>
  <c r="N238" i="9"/>
  <c r="Q238" i="9"/>
  <c r="N239" i="9"/>
  <c r="N240" i="9"/>
  <c r="Q240" i="9"/>
  <c r="N241" i="9"/>
  <c r="Q241" i="9"/>
  <c r="N242" i="9"/>
  <c r="Q242" i="9"/>
  <c r="N243" i="9"/>
  <c r="Q243" i="9"/>
  <c r="N244" i="9"/>
  <c r="N245" i="9"/>
  <c r="N246" i="9"/>
  <c r="N247" i="9"/>
  <c r="N248" i="9"/>
  <c r="N249" i="9"/>
  <c r="N250" i="9"/>
  <c r="Q250" i="9"/>
  <c r="N251" i="9"/>
  <c r="N252" i="9"/>
  <c r="Q252" i="9"/>
  <c r="N253" i="9"/>
  <c r="Q253" i="9"/>
  <c r="N254" i="9"/>
  <c r="N255" i="9"/>
  <c r="Q255" i="9"/>
  <c r="N256" i="9"/>
  <c r="Q256" i="9"/>
  <c r="N257" i="9"/>
  <c r="N265" i="9"/>
  <c r="Q265" i="9"/>
  <c r="N266" i="9"/>
  <c r="Q266" i="9"/>
  <c r="N267" i="9"/>
  <c r="N268" i="9"/>
  <c r="N269" i="9"/>
  <c r="N270" i="9"/>
  <c r="Q270" i="9"/>
  <c r="N271" i="9"/>
  <c r="Q271" i="9"/>
  <c r="N272" i="9"/>
  <c r="Q272" i="9"/>
  <c r="N273" i="9"/>
  <c r="Q273" i="9"/>
  <c r="N274" i="9"/>
  <c r="Q274" i="9"/>
  <c r="N275" i="9"/>
  <c r="N276" i="9"/>
  <c r="N277" i="9"/>
  <c r="Q277" i="9"/>
  <c r="N278" i="9"/>
  <c r="N279" i="9"/>
  <c r="Q279" i="9"/>
  <c r="N280" i="9"/>
  <c r="Q280" i="9"/>
  <c r="N299" i="9"/>
  <c r="Q299" i="9"/>
  <c r="N300" i="9"/>
  <c r="Q300" i="9"/>
  <c r="N301" i="9"/>
  <c r="Q301" i="9"/>
  <c r="N302" i="9"/>
  <c r="N303" i="9"/>
  <c r="Q303" i="9"/>
  <c r="N304" i="9"/>
  <c r="N305" i="9"/>
  <c r="Q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114" i="9"/>
  <c r="N111" i="9"/>
  <c r="N112" i="9"/>
  <c r="N113" i="9"/>
  <c r="N175" i="9"/>
  <c r="N127" i="9"/>
  <c r="N128" i="9"/>
  <c r="N125" i="9"/>
  <c r="N120" i="9"/>
  <c r="N121" i="9"/>
  <c r="N173" i="9"/>
  <c r="N115" i="9"/>
  <c r="N116" i="9"/>
  <c r="N119" i="9"/>
  <c r="N122" i="9"/>
  <c r="N109" i="9"/>
  <c r="N105" i="9"/>
  <c r="N104" i="9"/>
  <c r="N130" i="9"/>
  <c r="N131" i="9"/>
  <c r="N100" i="9"/>
  <c r="N90" i="9"/>
  <c r="N92" i="9"/>
  <c r="N87" i="9"/>
  <c r="N88" i="9"/>
  <c r="N89" i="9"/>
  <c r="N86" i="9"/>
  <c r="Q86" i="9" s="1"/>
  <c r="N80" i="9"/>
  <c r="O1149" i="9"/>
  <c r="N1149" i="9"/>
  <c r="O1148" i="9"/>
  <c r="N1148" i="9"/>
  <c r="O1147" i="9"/>
  <c r="N1147" i="9"/>
  <c r="O1146" i="9"/>
  <c r="N1146" i="9"/>
  <c r="R1145" i="9"/>
  <c r="Q1145" i="9"/>
  <c r="O1145" i="9"/>
  <c r="N1145" i="9"/>
  <c r="R1144" i="9"/>
  <c r="Q1144" i="9"/>
  <c r="O1144" i="9"/>
  <c r="N1144" i="9"/>
  <c r="R1143" i="9"/>
  <c r="Q1143" i="9"/>
  <c r="O1143" i="9"/>
  <c r="N1143" i="9"/>
  <c r="R1142" i="9"/>
  <c r="Q1142" i="9"/>
  <c r="O1142" i="9"/>
  <c r="N1142" i="9"/>
  <c r="R1141" i="9"/>
  <c r="Q1141" i="9"/>
  <c r="O1141" i="9"/>
  <c r="N1141" i="9"/>
  <c r="R1140" i="9"/>
  <c r="Q1140" i="9"/>
  <c r="O1140" i="9"/>
  <c r="N1140" i="9"/>
  <c r="R1139" i="9"/>
  <c r="Q1139" i="9"/>
  <c r="O1139" i="9"/>
  <c r="N1139" i="9"/>
  <c r="R1138" i="9"/>
  <c r="Q1138" i="9"/>
  <c r="O1138" i="9"/>
  <c r="N1138" i="9"/>
  <c r="R1137" i="9"/>
  <c r="Q1137" i="9"/>
  <c r="O1137" i="9"/>
  <c r="N1137" i="9"/>
  <c r="R1136" i="9"/>
  <c r="Q1136" i="9"/>
  <c r="O1136" i="9"/>
  <c r="N1136" i="9"/>
  <c r="R1135" i="9"/>
  <c r="Q1135" i="9"/>
  <c r="O1135" i="9"/>
  <c r="N1135" i="9"/>
  <c r="R1134" i="9"/>
  <c r="Q1134" i="9"/>
  <c r="O1134" i="9"/>
  <c r="N1134" i="9"/>
  <c r="R1133" i="9"/>
  <c r="Q1133" i="9"/>
  <c r="O1133" i="9"/>
  <c r="N1133" i="9"/>
  <c r="R1132" i="9"/>
  <c r="Q1132" i="9"/>
  <c r="O1132" i="9"/>
  <c r="N1132" i="9"/>
  <c r="R1131" i="9"/>
  <c r="Q1131" i="9"/>
  <c r="O1131" i="9"/>
  <c r="N1131" i="9"/>
  <c r="R1130" i="9"/>
  <c r="Q1130" i="9"/>
  <c r="O1130" i="9"/>
  <c r="N1130" i="9"/>
  <c r="R1129" i="9"/>
  <c r="Q1129" i="9"/>
  <c r="O1129" i="9"/>
  <c r="N1129" i="9"/>
  <c r="R1128" i="9"/>
  <c r="Q1128" i="9"/>
  <c r="O1128" i="9"/>
  <c r="N1128" i="9"/>
  <c r="R1127" i="9"/>
  <c r="Q1127" i="9"/>
  <c r="O1127" i="9"/>
  <c r="N1127" i="9"/>
  <c r="R1126" i="9"/>
  <c r="Q1126" i="9"/>
  <c r="O1126" i="9"/>
  <c r="N1126" i="9"/>
  <c r="R1125" i="9"/>
  <c r="Q1125" i="9"/>
  <c r="O1125" i="9"/>
  <c r="N1125" i="9"/>
  <c r="R1124" i="9"/>
  <c r="Q1124" i="9"/>
  <c r="O1124" i="9"/>
  <c r="N1124" i="9"/>
  <c r="R1123" i="9"/>
  <c r="Q1123" i="9"/>
  <c r="O1123" i="9"/>
  <c r="N1123" i="9"/>
  <c r="R1122" i="9"/>
  <c r="Q1122" i="9"/>
  <c r="O1122" i="9"/>
  <c r="N1122" i="9"/>
  <c r="R1121" i="9"/>
  <c r="Q1121" i="9"/>
  <c r="O1121" i="9"/>
  <c r="N1121" i="9"/>
  <c r="R1120" i="9"/>
  <c r="Q1120" i="9"/>
  <c r="O1120" i="9"/>
  <c r="N1120" i="9"/>
  <c r="R1119" i="9"/>
  <c r="Q1119" i="9"/>
  <c r="O1119" i="9"/>
  <c r="N1119" i="9"/>
  <c r="R1118" i="9"/>
  <c r="Q1118" i="9"/>
  <c r="O1118" i="9"/>
  <c r="N1118" i="9"/>
  <c r="R1117" i="9"/>
  <c r="Q1117" i="9"/>
  <c r="O1117" i="9"/>
  <c r="N1117" i="9"/>
  <c r="R1116" i="9"/>
  <c r="Q1116" i="9"/>
  <c r="O1116" i="9"/>
  <c r="N1116" i="9"/>
  <c r="R1115" i="9"/>
  <c r="Q1115" i="9"/>
  <c r="O1115" i="9"/>
  <c r="N1115" i="9"/>
  <c r="R1114" i="9"/>
  <c r="Q1114" i="9"/>
  <c r="O1114" i="9"/>
  <c r="N1114" i="9"/>
  <c r="R1113" i="9"/>
  <c r="Q1113" i="9"/>
  <c r="O1113" i="9"/>
  <c r="N1113" i="9"/>
  <c r="R1112" i="9"/>
  <c r="Q1112" i="9"/>
  <c r="O1112" i="9"/>
  <c r="N1112" i="9"/>
  <c r="R1111" i="9"/>
  <c r="Q1111" i="9"/>
  <c r="O1111" i="9"/>
  <c r="N1111" i="9"/>
  <c r="R1110" i="9"/>
  <c r="Q1110" i="9"/>
  <c r="O1110" i="9"/>
  <c r="N1110" i="9"/>
  <c r="R1109" i="9"/>
  <c r="Q1109" i="9"/>
  <c r="O1109" i="9"/>
  <c r="N1109" i="9"/>
  <c r="R1108" i="9"/>
  <c r="Q1108" i="9"/>
  <c r="O1108" i="9"/>
  <c r="N1108" i="9"/>
  <c r="R1107" i="9"/>
  <c r="Q1107" i="9"/>
  <c r="O1107" i="9"/>
  <c r="N1107" i="9"/>
  <c r="R1106" i="9"/>
  <c r="Q1106" i="9"/>
  <c r="O1106" i="9"/>
  <c r="N1106" i="9"/>
  <c r="R1105" i="9"/>
  <c r="Q1105" i="9"/>
  <c r="O1105" i="9"/>
  <c r="N1105" i="9"/>
  <c r="R1104" i="9"/>
  <c r="Q1104" i="9"/>
  <c r="O1104" i="9"/>
  <c r="N1104" i="9"/>
  <c r="N1103" i="9"/>
  <c r="N1102" i="9"/>
  <c r="N1101" i="9"/>
  <c r="N1100" i="9"/>
  <c r="N1099" i="9"/>
  <c r="N1098" i="9"/>
  <c r="N1097" i="9"/>
  <c r="N1096" i="9"/>
  <c r="N1095" i="9"/>
  <c r="N1094" i="9"/>
  <c r="N1093" i="9"/>
  <c r="N1092" i="9"/>
  <c r="N1091" i="9"/>
  <c r="N1090" i="9"/>
  <c r="N1089" i="9"/>
  <c r="N1088" i="9"/>
  <c r="N1087" i="9"/>
  <c r="N1086" i="9"/>
  <c r="N1085" i="9"/>
  <c r="N1084" i="9"/>
  <c r="N1083" i="9"/>
  <c r="N1082" i="9"/>
  <c r="N1081" i="9"/>
  <c r="N1080" i="9"/>
  <c r="N1079" i="9"/>
  <c r="N1078" i="9"/>
  <c r="N1077" i="9"/>
  <c r="N1076" i="9"/>
  <c r="N1075" i="9"/>
  <c r="N1074" i="9"/>
  <c r="N1073" i="9"/>
  <c r="N1072" i="9"/>
  <c r="N1071" i="9"/>
  <c r="N1070" i="9"/>
  <c r="N1069" i="9"/>
  <c r="N1068" i="9"/>
  <c r="N1067" i="9"/>
  <c r="N1066" i="9"/>
  <c r="N1065" i="9"/>
  <c r="N1064" i="9"/>
  <c r="N1063" i="9"/>
  <c r="N1062" i="9"/>
  <c r="N1061" i="9"/>
  <c r="N1060" i="9"/>
  <c r="N1059" i="9"/>
  <c r="N1058" i="9"/>
  <c r="N1057" i="9"/>
  <c r="N1056" i="9"/>
  <c r="N1055" i="9"/>
  <c r="N1054" i="9"/>
  <c r="N1053" i="9"/>
  <c r="N1052" i="9"/>
  <c r="N1051" i="9"/>
  <c r="N1050" i="9"/>
  <c r="N1049" i="9"/>
  <c r="N1048" i="9"/>
  <c r="N1047" i="9"/>
  <c r="N1046" i="9"/>
  <c r="N1045" i="9"/>
  <c r="N1044" i="9"/>
  <c r="N1043" i="9"/>
  <c r="N1042" i="9"/>
  <c r="N1041" i="9"/>
  <c r="N1040" i="9"/>
  <c r="N1039" i="9"/>
  <c r="N1038" i="9"/>
  <c r="N1037" i="9"/>
  <c r="N1036" i="9"/>
  <c r="N1035" i="9"/>
  <c r="N1034" i="9"/>
  <c r="N1033" i="9"/>
  <c r="N1032" i="9"/>
  <c r="N1031" i="9"/>
  <c r="N1030" i="9"/>
  <c r="N1029" i="9"/>
  <c r="N1028" i="9"/>
  <c r="N1027" i="9"/>
  <c r="N1026" i="9"/>
  <c r="N1025" i="9"/>
  <c r="N1024" i="9"/>
  <c r="N1023" i="9"/>
  <c r="N1022" i="9"/>
  <c r="N1021" i="9"/>
  <c r="N1020" i="9"/>
  <c r="N1019" i="9"/>
  <c r="N1018" i="9"/>
  <c r="N1017" i="9"/>
  <c r="N1016" i="9"/>
  <c r="N1015" i="9"/>
  <c r="N1014" i="9"/>
  <c r="N1013" i="9"/>
  <c r="N1012" i="9"/>
  <c r="N1011" i="9"/>
  <c r="N1010" i="9"/>
  <c r="N1009" i="9"/>
  <c r="N1008" i="9"/>
  <c r="N1007" i="9"/>
  <c r="N1006" i="9"/>
  <c r="N1005" i="9"/>
  <c r="N1004" i="9"/>
  <c r="N1003" i="9"/>
  <c r="N1002" i="9"/>
  <c r="N1001" i="9"/>
  <c r="N1000" i="9"/>
  <c r="N999" i="9"/>
  <c r="N998" i="9"/>
  <c r="N997" i="9"/>
  <c r="N996" i="9"/>
  <c r="N995" i="9"/>
  <c r="N994" i="9"/>
  <c r="N993" i="9"/>
  <c r="N992" i="9"/>
  <c r="N991" i="9"/>
  <c r="N990" i="9"/>
  <c r="N989" i="9"/>
  <c r="N988" i="9"/>
  <c r="N987" i="9"/>
  <c r="N986" i="9"/>
  <c r="N985" i="9"/>
  <c r="N984" i="9"/>
  <c r="N983" i="9"/>
  <c r="N982" i="9"/>
  <c r="N981" i="9"/>
  <c r="N980" i="9"/>
  <c r="N979" i="9"/>
  <c r="N978" i="9"/>
  <c r="N977" i="9"/>
  <c r="N976" i="9"/>
  <c r="N975" i="9"/>
  <c r="N974" i="9"/>
  <c r="N973" i="9"/>
  <c r="N972" i="9"/>
  <c r="N971" i="9"/>
  <c r="N970" i="9"/>
  <c r="N969" i="9"/>
  <c r="N968" i="9"/>
  <c r="N967" i="9"/>
  <c r="N966" i="9"/>
  <c r="N965" i="9"/>
  <c r="N964" i="9"/>
  <c r="N963" i="9"/>
  <c r="N962" i="9"/>
  <c r="N961" i="9"/>
  <c r="N960" i="9"/>
  <c r="N959" i="9"/>
  <c r="N958" i="9"/>
  <c r="N957" i="9"/>
  <c r="N956" i="9"/>
  <c r="N955" i="9"/>
  <c r="N954" i="9"/>
  <c r="N953" i="9"/>
  <c r="N952" i="9"/>
  <c r="N951" i="9"/>
  <c r="N950" i="9"/>
  <c r="N949" i="9"/>
  <c r="N948" i="9"/>
  <c r="N947" i="9"/>
  <c r="N946" i="9"/>
  <c r="N945" i="9"/>
  <c r="N944" i="9"/>
  <c r="N943" i="9"/>
  <c r="N942" i="9"/>
  <c r="N941" i="9"/>
  <c r="N940" i="9"/>
  <c r="N939" i="9"/>
  <c r="N938" i="9"/>
  <c r="N937" i="9"/>
  <c r="N936" i="9"/>
  <c r="N935" i="9"/>
  <c r="N934" i="9"/>
  <c r="N933" i="9"/>
  <c r="N932" i="9"/>
  <c r="N931" i="9"/>
  <c r="N930" i="9"/>
  <c r="N929" i="9"/>
  <c r="N928" i="9"/>
  <c r="N927" i="9"/>
  <c r="N926" i="9"/>
  <c r="N925" i="9"/>
  <c r="N924" i="9"/>
  <c r="N923" i="9"/>
  <c r="N922" i="9"/>
  <c r="N921" i="9"/>
  <c r="N920" i="9"/>
  <c r="N919" i="9"/>
  <c r="N918" i="9"/>
  <c r="N917" i="9"/>
  <c r="N916" i="9"/>
  <c r="N915" i="9"/>
  <c r="N914" i="9"/>
  <c r="N913" i="9"/>
  <c r="N912" i="9"/>
  <c r="N911" i="9"/>
  <c r="N910" i="9"/>
  <c r="N909" i="9"/>
  <c r="N908" i="9"/>
  <c r="N907" i="9"/>
  <c r="N906" i="9"/>
  <c r="N905" i="9"/>
  <c r="N904" i="9"/>
  <c r="N903" i="9"/>
  <c r="N902" i="9"/>
  <c r="N901" i="9"/>
  <c r="N900" i="9"/>
  <c r="N899" i="9"/>
  <c r="N898" i="9"/>
  <c r="N897" i="9"/>
  <c r="N896" i="9"/>
  <c r="N895" i="9"/>
  <c r="N894" i="9"/>
  <c r="N893" i="9"/>
  <c r="N892" i="9"/>
  <c r="N891" i="9"/>
  <c r="N890" i="9"/>
  <c r="N889" i="9"/>
  <c r="N888" i="9"/>
  <c r="N887" i="9"/>
  <c r="N886" i="9"/>
  <c r="N885" i="9"/>
  <c r="N884" i="9"/>
  <c r="N883" i="9"/>
  <c r="N882" i="9"/>
  <c r="N881" i="9"/>
  <c r="N880" i="9"/>
  <c r="N879" i="9"/>
  <c r="N878" i="9"/>
  <c r="N877" i="9"/>
  <c r="N876" i="9"/>
  <c r="N875" i="9"/>
  <c r="N874" i="9"/>
  <c r="N873" i="9"/>
  <c r="N872" i="9"/>
  <c r="N871" i="9"/>
  <c r="N870" i="9"/>
  <c r="N869" i="9"/>
  <c r="N868" i="9"/>
  <c r="N867" i="9"/>
  <c r="N866" i="9"/>
  <c r="N865" i="9"/>
  <c r="N864" i="9"/>
  <c r="N863" i="9"/>
  <c r="N862" i="9"/>
  <c r="N861" i="9"/>
  <c r="N860" i="9"/>
  <c r="N859" i="9"/>
  <c r="N858" i="9"/>
  <c r="N857" i="9"/>
  <c r="N856" i="9"/>
  <c r="N855" i="9"/>
  <c r="N854" i="9"/>
  <c r="N853" i="9"/>
  <c r="N852" i="9"/>
  <c r="N851" i="9"/>
  <c r="N850" i="9"/>
  <c r="N849" i="9"/>
  <c r="N848" i="9"/>
  <c r="N847" i="9"/>
  <c r="N846" i="9"/>
  <c r="N845" i="9"/>
  <c r="N844" i="9"/>
  <c r="N843" i="9"/>
  <c r="N842" i="9"/>
  <c r="N841" i="9"/>
  <c r="N840" i="9"/>
  <c r="N839" i="9"/>
  <c r="N838" i="9"/>
  <c r="N837" i="9"/>
  <c r="N836" i="9"/>
  <c r="N835" i="9"/>
  <c r="N834" i="9"/>
  <c r="N833" i="9"/>
  <c r="N832" i="9"/>
  <c r="N831" i="9"/>
  <c r="N830" i="9"/>
  <c r="N829" i="9"/>
  <c r="N828" i="9"/>
  <c r="N827" i="9"/>
  <c r="N826" i="9"/>
  <c r="N825" i="9"/>
  <c r="N824" i="9"/>
  <c r="N823" i="9"/>
  <c r="N822" i="9"/>
  <c r="N821" i="9"/>
  <c r="N820" i="9"/>
  <c r="N819" i="9"/>
  <c r="N818" i="9"/>
  <c r="N817" i="9"/>
  <c r="N816" i="9"/>
  <c r="N815" i="9"/>
  <c r="N814" i="9"/>
  <c r="N813" i="9"/>
  <c r="N812" i="9"/>
  <c r="N811" i="9"/>
  <c r="N810" i="9"/>
  <c r="N809" i="9"/>
  <c r="N808" i="9"/>
  <c r="N807" i="9"/>
  <c r="N806" i="9"/>
  <c r="N805" i="9"/>
  <c r="N804" i="9"/>
  <c r="N803" i="9"/>
  <c r="N802" i="9"/>
  <c r="N801" i="9"/>
  <c r="N800" i="9"/>
  <c r="N799" i="9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178" i="9"/>
  <c r="N174" i="9"/>
  <c r="N145" i="9"/>
  <c r="N141" i="9"/>
  <c r="N140" i="9"/>
  <c r="N77" i="9"/>
  <c r="N76" i="9"/>
  <c r="N73" i="9"/>
  <c r="N72" i="9"/>
  <c r="Q72" i="9" s="1"/>
  <c r="N71" i="9"/>
  <c r="N70" i="9"/>
  <c r="N68" i="9"/>
  <c r="Q68" i="9" s="1"/>
  <c r="N67" i="9"/>
  <c r="Q67" i="9" s="1"/>
  <c r="N46" i="9"/>
  <c r="N66" i="9"/>
  <c r="N65" i="9"/>
  <c r="N64" i="9"/>
  <c r="Q64" i="9" s="1"/>
  <c r="AI60" i="9"/>
  <c r="AJ60" i="9" s="1"/>
  <c r="AK60" i="9" s="1"/>
  <c r="AK59" i="9"/>
  <c r="AL59" i="9" s="1"/>
  <c r="AD59" i="9"/>
  <c r="AE59" i="9" s="1"/>
  <c r="AF59" i="9" s="1"/>
  <c r="N61" i="9"/>
  <c r="N60" i="9"/>
  <c r="Q60" i="9" s="1"/>
  <c r="N59" i="9"/>
  <c r="AI52" i="9"/>
  <c r="AH52" i="9"/>
  <c r="AG52" i="9"/>
  <c r="N41" i="9"/>
  <c r="N35" i="9"/>
  <c r="N34" i="9"/>
  <c r="AC40" i="9"/>
  <c r="N32" i="9"/>
  <c r="N30" i="9"/>
  <c r="N29" i="9"/>
  <c r="N28" i="9"/>
  <c r="N27" i="9"/>
  <c r="N26" i="9"/>
  <c r="N25" i="9"/>
  <c r="N24" i="9"/>
  <c r="N21" i="9"/>
  <c r="AC22" i="9"/>
  <c r="AE22" i="9" s="1"/>
  <c r="N17" i="9"/>
  <c r="N16" i="9"/>
  <c r="Q16" i="9" s="1"/>
  <c r="N15" i="9"/>
  <c r="AC15" i="9"/>
  <c r="N13" i="9"/>
  <c r="AG13" i="9"/>
  <c r="AH13" i="9" s="1"/>
  <c r="AI13" i="9" s="1"/>
  <c r="AB13" i="9"/>
  <c r="AC13" i="9" s="1"/>
  <c r="AA13" i="9"/>
  <c r="N11" i="9"/>
  <c r="Q11" i="9" s="1"/>
  <c r="N9" i="9"/>
  <c r="AB8" i="9"/>
  <c r="AB9" i="9" s="1"/>
  <c r="AA8" i="9"/>
  <c r="N2" i="9"/>
  <c r="B19" i="4" l="1"/>
  <c r="B14" i="4"/>
  <c r="D3" i="4"/>
  <c r="C3" i="4"/>
  <c r="C9" i="4"/>
  <c r="D8" i="4"/>
  <c r="U8" i="4" s="1"/>
  <c r="B8" i="4"/>
  <c r="S8" i="4" s="1"/>
  <c r="B3" i="4"/>
  <c r="C8" i="4"/>
  <c r="T8" i="4" s="1"/>
  <c r="AD22" i="9"/>
  <c r="AF22" i="9" s="1"/>
  <c r="AG22" i="9" s="1"/>
  <c r="S14" i="4" l="1"/>
  <c r="B22" i="4"/>
  <c r="S19" i="4"/>
  <c r="S21" i="4" s="1"/>
  <c r="B21" i="4"/>
  <c r="D9" i="4"/>
  <c r="T9" i="4"/>
  <c r="T10" i="4" s="1"/>
  <c r="B11" i="4"/>
  <c r="S3" i="4"/>
  <c r="C11" i="4"/>
  <c r="T3" i="4"/>
  <c r="D11" i="4"/>
  <c r="U3" i="4"/>
  <c r="B18" i="4"/>
  <c r="B16" i="4"/>
  <c r="S16" i="4" s="1"/>
  <c r="D5" i="4"/>
  <c r="U5" i="4" s="1"/>
  <c r="D7" i="4"/>
  <c r="C7" i="4"/>
  <c r="C5" i="4"/>
  <c r="T5" i="4" s="1"/>
  <c r="C10" i="4"/>
  <c r="D10" i="4"/>
  <c r="B7" i="4"/>
  <c r="B5" i="4"/>
  <c r="S5" i="4" s="1"/>
  <c r="S22" i="4" l="1"/>
  <c r="S18" i="4"/>
  <c r="U11" i="4"/>
  <c r="U7" i="4"/>
  <c r="T11" i="4"/>
  <c r="T7" i="4"/>
  <c r="S7" i="4"/>
  <c r="S11" i="4"/>
  <c r="B9" i="4"/>
  <c r="U9" i="4"/>
  <c r="U10" i="4" s="1"/>
  <c r="S9" i="4" l="1"/>
  <c r="S10" i="4" s="1"/>
  <c r="B10" i="4"/>
</calcChain>
</file>

<file path=xl/sharedStrings.xml><?xml version="1.0" encoding="utf-8"?>
<sst xmlns="http://schemas.openxmlformats.org/spreadsheetml/2006/main" count="2381" uniqueCount="461">
  <si>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</si>
  <si>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</si>
  <si>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</si>
  <si>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</si>
  <si>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</si>
  <si>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</si>
  <si>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</si>
  <si>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Time</t>
  </si>
  <si>
    <t>Racecourse</t>
  </si>
  <si>
    <t xml:space="preserve">Selection </t>
  </si>
  <si>
    <t>Pts.</t>
  </si>
  <si>
    <t>Column1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</si>
  <si>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</si>
  <si>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</si>
  <si>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</si>
  <si>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</si>
  <si>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</si>
  <si>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</si>
  <si>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</si>
  <si>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</si>
  <si>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</si>
  <si>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</si>
  <si>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</si>
  <si>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</si>
  <si>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</si>
  <si>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NO</t>
  </si>
  <si>
    <t>YES</t>
  </si>
  <si>
    <t>PLACED</t>
  </si>
  <si>
    <t>LOST</t>
  </si>
  <si>
    <t>WON</t>
  </si>
  <si>
    <t>WON-EW</t>
  </si>
  <si>
    <t>EW</t>
  </si>
  <si>
    <t>5 - 7 Runners: A 1/4 the odds over 2 places (1st and 2nd place)</t>
  </si>
  <si>
    <t>8 or more Runners: A 1/5th the odds over 3 places (1st, 2nd and 3rd place)</t>
  </si>
  <si>
    <t>Handicap Races</t>
  </si>
  <si>
    <t>2 - 4 Runners: Win Only (1st place only)</t>
  </si>
  <si>
    <t>8 - 11 Runners: A 1/5th the odds over 3 places (1st, 2nd and 3rd place)</t>
  </si>
  <si>
    <t>12 - 15 Runners: A 1/4 the odds over 3 places (1st, 2nd and 3rd place)</t>
  </si>
  <si>
    <t>Advised Prices</t>
  </si>
  <si>
    <t>Betfair SP</t>
  </si>
  <si>
    <t>Profit</t>
  </si>
  <si>
    <t>New Bank</t>
  </si>
  <si>
    <t>%age bank Growth</t>
  </si>
  <si>
    <t>Wins(races w/ profit)</t>
  </si>
  <si>
    <t>Bets</t>
  </si>
  <si>
    <t>Strike rate(races w/ profit)</t>
  </si>
  <si>
    <t>ROI</t>
  </si>
  <si>
    <t>Classic Racing Gold Trial</t>
  </si>
  <si>
    <t>Price taken 35mins before race - after non-runner declared</t>
  </si>
  <si>
    <t>No NR's</t>
  </si>
  <si>
    <t>Adjusted for 1 NR</t>
  </si>
  <si>
    <t>Adjusted for NR's</t>
  </si>
  <si>
    <t>NR's did not affect price</t>
  </si>
  <si>
    <t>NR did not affect price</t>
  </si>
  <si>
    <t>Adjusted for NR's - amended to ISP</t>
  </si>
  <si>
    <t>Price taken 30 mins before the off - so allows for the 2 NR's</t>
  </si>
  <si>
    <t>Price taken 1 hr before the off - so allows for the 6 NR's</t>
  </si>
  <si>
    <t>Price taken 3 hrs before the off - so allows for the 1 NR</t>
  </si>
  <si>
    <t>Price taken 4 hrs before the off - so allows for the 1 NR</t>
  </si>
  <si>
    <t>Price taken 6 hrs before the off - so allows for the 1 NR</t>
  </si>
  <si>
    <t>Price taken 5 hrs before the off - so allows for the 1 NR</t>
  </si>
  <si>
    <t>Price taken 5.5 hrs before the off - no NR's</t>
  </si>
  <si>
    <t>Price taken 7 hrs before the off - so allows for the 1 NR</t>
  </si>
  <si>
    <t>Price taken 7 hrs before the off - so allows for the 2 NR</t>
  </si>
  <si>
    <t>Price taken 7 hrs before the off - no NR's</t>
  </si>
  <si>
    <t>Price taken 7.5 hrs before the off - no NR's</t>
  </si>
  <si>
    <t>Price taken 9 hrs before the off - no NR's</t>
  </si>
  <si>
    <t>Price taken 10 hrs before the off - allows for 1 NR</t>
  </si>
  <si>
    <t>Price taken 30mins before the off - allows for 1 NR</t>
  </si>
  <si>
    <t>Price taken 1.5 hrs before the off - allows for 1 NR</t>
  </si>
  <si>
    <t>Price taken 2 hrs before the off - no NR's</t>
  </si>
  <si>
    <t>Price taken 5.5 hrs before the off - allows for 1 NR</t>
  </si>
  <si>
    <t>Price taken 6 hrs before the off - no NR's</t>
  </si>
  <si>
    <t>Price taken 10 hrs before the off - so allows for the 2 NR</t>
  </si>
  <si>
    <t>Price taken 4 hrs before the off - no NR's</t>
  </si>
  <si>
    <t>Price taken evening before race - no NR's.</t>
  </si>
  <si>
    <t>Price taken evening before race - no NR's. Horse won but there was 1 NR so price taken adjusted from 3.25 to 3.14</t>
  </si>
  <si>
    <t>Price taken evening before race - no NR's. Won - no NR's</t>
  </si>
  <si>
    <t>No selections  July 6th,7th,10th,11th,17th</t>
  </si>
  <si>
    <t>Curragh</t>
  </si>
  <si>
    <t>Bocca Baciata</t>
  </si>
  <si>
    <t>Subsystem</t>
  </si>
  <si>
    <t>Little Earners</t>
  </si>
  <si>
    <t>Newton Abbot</t>
  </si>
  <si>
    <t>Peterbrown</t>
  </si>
  <si>
    <t>Next Best</t>
  </si>
  <si>
    <t>Stratford</t>
  </si>
  <si>
    <t>Miss Conway</t>
  </si>
  <si>
    <t>Premium</t>
  </si>
  <si>
    <t>Various</t>
  </si>
  <si>
    <t>Lucky 15 - Miss Conway, Peterbrown, Ronya, Bocca Baciata</t>
  </si>
  <si>
    <t>https://www.aceodds.com/bet-calculator/lucky-15.html</t>
  </si>
  <si>
    <t>Lucky 15</t>
  </si>
  <si>
    <t>Total profit from AceOdds</t>
  </si>
  <si>
    <t>Stake</t>
  </si>
  <si>
    <t>Fractional odds</t>
  </si>
  <si>
    <t>Decimal odds</t>
  </si>
  <si>
    <t>Windsor</t>
  </si>
  <si>
    <t>Bunbury</t>
  </si>
  <si>
    <t>Chelmsford</t>
  </si>
  <si>
    <t>Under Siege</t>
  </si>
  <si>
    <t>Price taken 6 hrs before race - no NR's</t>
  </si>
  <si>
    <t>Musselburgh</t>
  </si>
  <si>
    <t>Always Resolute</t>
  </si>
  <si>
    <t>Price taken 3 hrs before race - no NR's</t>
  </si>
  <si>
    <t>Ffos Las</t>
  </si>
  <si>
    <t>Go Amber Go</t>
  </si>
  <si>
    <t>Price taken 2.45 hrs before race - no NR's</t>
  </si>
  <si>
    <t>Lucky 15 - Under Siege, Always Resolute, Go Amber Go, Our Kylie</t>
  </si>
  <si>
    <t>Price taken 6.5 hrs before race - no NR's.  Adjusted for 1 N/R at odds of 6</t>
  </si>
  <si>
    <t>Sandown</t>
  </si>
  <si>
    <t>Here's Two</t>
  </si>
  <si>
    <t>Price taken 6.5 hrs before race - 1 NR</t>
  </si>
  <si>
    <t>Bath</t>
  </si>
  <si>
    <t>Babyfact</t>
  </si>
  <si>
    <t>Price taken 4 hrs before race - no NR's</t>
  </si>
  <si>
    <t>Materson</t>
  </si>
  <si>
    <t>Price taken 1 hr before race - no NR's</t>
  </si>
  <si>
    <t>Lucky 15 - Here's Two, Babyfact, Materson, Just Isla</t>
  </si>
  <si>
    <t>Doncaster</t>
  </si>
  <si>
    <t>Roll On Rory</t>
  </si>
  <si>
    <t>Price taken 6 hrs before race - 1 NR</t>
  </si>
  <si>
    <t>Worcester</t>
  </si>
  <si>
    <t>Deserter</t>
  </si>
  <si>
    <t>Newbury</t>
  </si>
  <si>
    <t>Both Sides</t>
  </si>
  <si>
    <t>Price taken 5.5 hrs before race - 1 NR</t>
  </si>
  <si>
    <t>Lucky 15 - Roll On Rory, Deserter, Both Sides, Brittleton</t>
  </si>
  <si>
    <t>Final Venture</t>
  </si>
  <si>
    <t>Ascot</t>
  </si>
  <si>
    <t>Price taken 2.5 hrs before race - 2 NR's</t>
  </si>
  <si>
    <t>York</t>
  </si>
  <si>
    <t>Fireglow</t>
  </si>
  <si>
    <t>Price taken 5 hrs before race - 1 NR</t>
  </si>
  <si>
    <t>Olympic Runner</t>
  </si>
  <si>
    <t>Lucky 15 - Final Venture, Olympic Runner, Fireglow</t>
  </si>
  <si>
    <t>Price taken 2.45 hrs before race - 1 NR</t>
  </si>
  <si>
    <t>Non Runner</t>
  </si>
  <si>
    <t>Zodiakos</t>
  </si>
  <si>
    <t>Price taken 2 hrs before race - 2 NR's</t>
  </si>
  <si>
    <t>Sightline</t>
  </si>
  <si>
    <t>Price taken 3.5 hrs before race - 3 NR's</t>
  </si>
  <si>
    <t>Wings Of Desire</t>
  </si>
  <si>
    <t>Price taken 2.5 hrs before race - no NR's</t>
  </si>
  <si>
    <t>Lucky 15 - Zodiakos, Sightline, Wings Of Desire, Huntlaw</t>
  </si>
  <si>
    <t>Pontefract</t>
  </si>
  <si>
    <t>Eutropius</t>
  </si>
  <si>
    <t>Wolverhampton</t>
  </si>
  <si>
    <t>Doctor Parkes</t>
  </si>
  <si>
    <t>Price taken 5 hrs before race - no NR's</t>
  </si>
  <si>
    <t>Ayr</t>
  </si>
  <si>
    <t>Dark Command</t>
  </si>
  <si>
    <t>Price taken 1.45 hrs before race - 1 NR</t>
  </si>
  <si>
    <t>Sylvan Legend</t>
  </si>
  <si>
    <t>Patent - Doctor Parkes, Dark Command, Sylvan Legend</t>
  </si>
  <si>
    <t>Price taken 1.15 hrs before race - no NR's</t>
  </si>
  <si>
    <t>Goodwood</t>
  </si>
  <si>
    <t>Harry Hurricane</t>
  </si>
  <si>
    <t>Price taken 2.45 hrs before race - 2 NR's</t>
  </si>
  <si>
    <t>Home Of The Brave</t>
  </si>
  <si>
    <t>Price taken 1.20 hrs before race - no NR's</t>
  </si>
  <si>
    <t>Beverley</t>
  </si>
  <si>
    <t>Oriental Splendour</t>
  </si>
  <si>
    <t>Lucky 15 - Harry Hurricane, Home Of The Brave, Oriental Splendour</t>
  </si>
  <si>
    <t>Price taken 1.30 hrs before race - 1 NR</t>
  </si>
  <si>
    <t>The Cashel Man</t>
  </si>
  <si>
    <t>Price taken 1.30 hrs before race - no NR's</t>
  </si>
  <si>
    <t>Global Applause</t>
  </si>
  <si>
    <t>Price taken 3.15 hrs before race - 3 NR's</t>
  </si>
  <si>
    <t>Galway</t>
  </si>
  <si>
    <t>Road To Riches</t>
  </si>
  <si>
    <t>Lucky 15 - The Cashel Man, Global Applause, Road To Riches, War Story</t>
  </si>
  <si>
    <t>Distant Sound</t>
  </si>
  <si>
    <t>Superb Story</t>
  </si>
  <si>
    <t>Big Orange</t>
  </si>
  <si>
    <t>Lucky 15 - Big Orange, Superb Story, Daredevil Day, Distant Sound</t>
  </si>
  <si>
    <t>War Story</t>
  </si>
  <si>
    <t>One Point Singles</t>
  </si>
  <si>
    <t>2 N/R's adjusted from 7 (adv), 5.5 (taken)</t>
  </si>
  <si>
    <t>Apply double to PT &amp; NB</t>
  </si>
  <si>
    <t>"1 Point Single" missing from website - check email instead</t>
  </si>
  <si>
    <t>Continue to apply Lucky 15s</t>
  </si>
  <si>
    <t>29th July - 14th August = Lucy on holiday</t>
  </si>
  <si>
    <t>Strictly Carter</t>
  </si>
  <si>
    <t>Yasir</t>
  </si>
  <si>
    <t>Double - Strictly Carter &amp; Yasir</t>
  </si>
  <si>
    <t>Double</t>
  </si>
  <si>
    <t>16th July = selections email began "Not much more I can say that I haven't already at the moment. Without doubt our worst run in the 3 years of FRT Gold.</t>
  </si>
  <si>
    <t>Leicester</t>
  </si>
  <si>
    <t>Always A Dream</t>
  </si>
  <si>
    <t>Monopoli</t>
  </si>
  <si>
    <t>Double - Always A Dream &amp; Monopoli</t>
  </si>
  <si>
    <t>Patent</t>
  </si>
  <si>
    <t>Return</t>
  </si>
  <si>
    <t>16th Aug = selections email began "Not much more I can say that I haven't already at the moment. Without doubt our worst run in the 3 years of FRT Gold.</t>
  </si>
  <si>
    <t>Type</t>
  </si>
  <si>
    <t>Excellent Sounds</t>
  </si>
  <si>
    <t>New Abbey Angel</t>
  </si>
  <si>
    <t>Double - New Abbey Angel &amp; Excellent Sounds</t>
  </si>
  <si>
    <t>Carlisle</t>
  </si>
  <si>
    <t>Kempton</t>
  </si>
  <si>
    <t>Pacha Du Polder</t>
  </si>
  <si>
    <t>The Wee Barra</t>
  </si>
  <si>
    <t>Lucky 15 - New Abbey Angel, Excellent Sounds, Pacha Du Polder &amp; The Wee Barra</t>
  </si>
  <si>
    <t>Column2</t>
  </si>
  <si>
    <t>2 NR's (Golden Glimmer &amp; Gleaming Girl)</t>
  </si>
  <si>
    <t>0dds=7.4</t>
  </si>
  <si>
    <t>1 Nr (Forever My Friend)</t>
  </si>
  <si>
    <t>No single selections 18th - "Evening guys, A case of same old story for us today really. A couple of disappointing runs and a loss in a photo finish. Tomorrow we\'re doing something different. Small points on a Lucky 15 is advised.</t>
  </si>
  <si>
    <t>Patent - Abingdon, Show Stealer, Pendergast Hill (EACH WAY)</t>
  </si>
  <si>
    <t>Stars Over The Sea</t>
  </si>
  <si>
    <t>0.5point bet</t>
  </si>
  <si>
    <t>1point bet</t>
  </si>
  <si>
    <t>Pallasator</t>
  </si>
  <si>
    <t>Nemoralia</t>
  </si>
  <si>
    <t>1 NR (Naadirr)</t>
  </si>
  <si>
    <t>Daily Bulletin</t>
  </si>
  <si>
    <t>Double - Nemoralia &amp; Daily Bulletin</t>
  </si>
  <si>
    <t>Lucky 15 - Nemoralia, Stars Over The Sea, Pallasator &amp; Daily Bulletin</t>
  </si>
  <si>
    <t>2 NR's (Ice Royal &amp; Honiara)</t>
  </si>
  <si>
    <t>Nikki Steel</t>
  </si>
  <si>
    <t>Persuasive</t>
  </si>
  <si>
    <t>Double - Nikki Steel &amp; Persuasive</t>
  </si>
  <si>
    <t>1 NR (Kamool @ 4)</t>
  </si>
  <si>
    <t>Mubtasim</t>
  </si>
  <si>
    <t>1 point bet</t>
  </si>
  <si>
    <t>Custom Cut</t>
  </si>
  <si>
    <t>Lucky 15 - Nikki Steel, Persuasive, Mubtasim &amp; Custom Cut</t>
  </si>
  <si>
    <t>Saxagogo</t>
  </si>
  <si>
    <t>2 NR's (Luv U Always &amp; Oceanic)</t>
  </si>
  <si>
    <t>Always Summer</t>
  </si>
  <si>
    <t>Double - Saxagogo &amp; Always Summer</t>
  </si>
  <si>
    <t>2 NR's (Medicean Queen &amp; King Julien)</t>
  </si>
  <si>
    <t>Frozen Over</t>
  </si>
  <si>
    <t>4 NR's (Knights Reward, Brinestine, Candelita &amp; Limpopo Tom)</t>
  </si>
  <si>
    <t>21st August - 4th selection, Brother Tiger a NR</t>
  </si>
  <si>
    <t>Parnassians</t>
  </si>
  <si>
    <t>Brighton</t>
  </si>
  <si>
    <t>Time Medicean</t>
  </si>
  <si>
    <t>Double -Parnassians &amp; Time Medicean</t>
  </si>
  <si>
    <t>Thirsk</t>
  </si>
  <si>
    <t>Popsies Joy</t>
  </si>
  <si>
    <t>Patent - Parnassians, Time Medicean &amp; Popsies Joy</t>
  </si>
  <si>
    <t>1 NR (Lovin Spoonful)</t>
  </si>
  <si>
    <t>Nayyar</t>
  </si>
  <si>
    <t>23rd August - 4th selection, Gunner Moyne a NR</t>
  </si>
  <si>
    <t>Yarmouth</t>
  </si>
  <si>
    <t>Character Onesie</t>
  </si>
  <si>
    <t>Southwell</t>
  </si>
  <si>
    <t>Bandit Country</t>
  </si>
  <si>
    <t>Patent - Nayyar, Character Onesie &amp; Bandit Country</t>
  </si>
  <si>
    <t>Barman</t>
  </si>
  <si>
    <t>Catterick</t>
  </si>
  <si>
    <t>Seamster</t>
  </si>
  <si>
    <t>Double - Barman &amp; Seamster</t>
  </si>
  <si>
    <t>2 NR's (Bahango &amp; Danzeb)</t>
  </si>
  <si>
    <t>24th August - 4th selection, Horsforth a NR</t>
  </si>
  <si>
    <t>One Boy</t>
  </si>
  <si>
    <t>No NR's. Won but 1 NR so reduction of 25% = prices ammended from 3.25 (advised) &amp; 3 (taken)</t>
  </si>
  <si>
    <t>No NR's. Won and one NR but no reduction due to ISP</t>
  </si>
  <si>
    <t>24th August - 4th selection, Horsforth a NR… after multiple placed</t>
  </si>
  <si>
    <t>25th August - 4th selection, Monsieur Joe a NR</t>
  </si>
  <si>
    <t>Storm Cry</t>
  </si>
  <si>
    <t>Twin Point</t>
  </si>
  <si>
    <t>Chookie’s Lass</t>
  </si>
  <si>
    <t>Patent - Storm Cry, Twin Point &amp; Chookie’s Lass</t>
  </si>
  <si>
    <t>1 NR (Cheeni)</t>
  </si>
  <si>
    <t>Newmarket</t>
  </si>
  <si>
    <t>Purple Magic</t>
  </si>
  <si>
    <t>Hamilton</t>
  </si>
  <si>
    <t>Rock Canyon</t>
  </si>
  <si>
    <t>Double - Purple Magic &amp; Rock Canyon</t>
  </si>
  <si>
    <t>1 NR (Ypres)</t>
  </si>
  <si>
    <t>Specialv</t>
  </si>
  <si>
    <t>Cymraeg Bounty</t>
  </si>
  <si>
    <t>Lucky 15 - Purple Magic, Rock Canyon, Specialv  Cymraeg Bounty</t>
  </si>
  <si>
    <t>Eastern Impact</t>
  </si>
  <si>
    <t>1 NR (Solar Flair)</t>
  </si>
  <si>
    <t>Cote D’Azur</t>
  </si>
  <si>
    <t>Double - Eastern Impact &amp; Cote D’Azur</t>
  </si>
  <si>
    <t>2 NR's (Feed The Goater &amp; Navajo War Dance)</t>
  </si>
  <si>
    <t>Certificate</t>
  </si>
  <si>
    <t>3 NR's (Northgate Lad, Sinfonietta &amp; Donncha)</t>
  </si>
  <si>
    <t>Mr Lupton</t>
  </si>
  <si>
    <t>Lucky 15 - Eastern Impact, Cote D’Azur, Certificate &amp; Mr Lupton</t>
  </si>
  <si>
    <t>28th August - Manchester Trip</t>
  </si>
  <si>
    <t>Ripon</t>
  </si>
  <si>
    <t>Kodaline</t>
  </si>
  <si>
    <t>1 NR (Mailshot)</t>
  </si>
  <si>
    <t>Epsom</t>
  </si>
  <si>
    <t>Frozen Force</t>
  </si>
  <si>
    <t>Double - Kodaline &amp; Frozen Force</t>
  </si>
  <si>
    <t>Bossinpop</t>
  </si>
  <si>
    <t>Chepstow</t>
  </si>
  <si>
    <t>Vincentti</t>
  </si>
  <si>
    <t>Lucky 15 - Kodaline, Frozen Force, Bossinpop &amp; Vincentti</t>
  </si>
  <si>
    <t>The Wagon Wheel</t>
  </si>
  <si>
    <t>Nouvelli Dancer</t>
  </si>
  <si>
    <t>Double - The Wagon Wheel &amp; Nouvelli Dancer</t>
  </si>
  <si>
    <t>Highland Acclaim</t>
  </si>
  <si>
    <t>1 NR (Ripoll)</t>
  </si>
  <si>
    <t>Patent - The Wagon Wheel, Nouvelli Dancer &amp; Highland Acclaim</t>
  </si>
  <si>
    <t>Glenarry</t>
  </si>
  <si>
    <t>Dry Ol Party</t>
  </si>
  <si>
    <t>Houston Dynimo</t>
  </si>
  <si>
    <t>Double - Glenarry &amp; Dry Ol Party</t>
  </si>
  <si>
    <t>1 NR (Sunnua)</t>
  </si>
  <si>
    <t>1 NR (Knights Reward)</t>
  </si>
  <si>
    <t>Patent - Glenarry, Dry Ol Party &amp; Houston Dynimo £2</t>
  </si>
  <si>
    <t xml:space="preserve">1st Sept email "So, there ends the most miserable August for us. The worst month I can remember and hearing news of viruses spread across all Newmarket yards may have had something to do with it but I won't use that as an excuse. Will release </t>
  </si>
  <si>
    <t>figures tomorrow as well and notify you of a few changes being made to FRT Gold."</t>
  </si>
  <si>
    <t>Salisbury</t>
  </si>
  <si>
    <t>Perfect Angel</t>
  </si>
  <si>
    <t>Gravity Flow</t>
  </si>
  <si>
    <t>Double - Perfect Angel &amp; Gravity Flow</t>
  </si>
  <si>
    <t>2 NR's (Pretty Bubbles &amp; Glenrowan Rose)</t>
  </si>
  <si>
    <t>Haydock</t>
  </si>
  <si>
    <t>1 NR (Zamperini )</t>
  </si>
  <si>
    <t>Costa Filey</t>
  </si>
  <si>
    <t>Lucky 15 - Perfect Angel, Gravity Flow, Stars Over The Sea &amp; Costa Filey</t>
  </si>
  <si>
    <t>3 NR's (Honcho, Le Manege Enchante &amp; Compton Prince</t>
  </si>
  <si>
    <t>Newcastle</t>
  </si>
  <si>
    <t>Sakhees Rose</t>
  </si>
  <si>
    <t>No NRs</t>
  </si>
  <si>
    <t>Ejbaar</t>
  </si>
  <si>
    <t>Kilbeggan</t>
  </si>
  <si>
    <t>William Du Berlais</t>
  </si>
  <si>
    <t>1 NR (Maymyo)</t>
  </si>
  <si>
    <t>Hawatif</t>
  </si>
  <si>
    <t>Double - William Du Berlais &amp; Hawatif</t>
  </si>
  <si>
    <t>Lucky 15 - William Du Berlais , Hawatif, Ejbaar, Sakhees Rose</t>
  </si>
  <si>
    <t>Rossetti</t>
  </si>
  <si>
    <t>Sky Hunter</t>
  </si>
  <si>
    <t>Von Blucher</t>
  </si>
  <si>
    <t>1 NR (Lord Ben)</t>
  </si>
  <si>
    <t>Cosmepolitan</t>
  </si>
  <si>
    <t>Double - Rossetti &amp; Cosmepolitan</t>
  </si>
  <si>
    <t>Lucky 15 - Rossetti, Cosmepolitan, Sky Hunter &amp; Von Blucher</t>
  </si>
  <si>
    <t>1 NR (Fire Fighting)</t>
  </si>
  <si>
    <t>Swashbuckle</t>
  </si>
  <si>
    <t>Dundalk</t>
  </si>
  <si>
    <t>4th Sept - Next Best selection , Chiclet, a NR</t>
  </si>
  <si>
    <t>Victorious Secret</t>
  </si>
  <si>
    <t>Double** - Swashbuckle &amp; Victorious Secret</t>
  </si>
  <si>
    <t>**4th Sept - Next Best selection , Chiclet, a NR so instead of recommended patent placed a double and two singles</t>
  </si>
  <si>
    <t>May Rose</t>
  </si>
  <si>
    <t>Perth</t>
  </si>
  <si>
    <t>Donna’s Pride</t>
  </si>
  <si>
    <t>Double - May Rose &amp; Donna’s Pride</t>
  </si>
  <si>
    <t>1 NR (Royal Mezyan)</t>
  </si>
  <si>
    <t>Tyrsal</t>
  </si>
  <si>
    <t>Tocororo</t>
  </si>
  <si>
    <t>Double - Tyrsal &amp; Tocororo</t>
  </si>
  <si>
    <t>1 NR (Kopassus)</t>
  </si>
  <si>
    <t>Loaded</t>
  </si>
  <si>
    <t>Thesme</t>
  </si>
  <si>
    <t>Double - Loaded &amp; Thesme</t>
  </si>
  <si>
    <t>Muthahaady</t>
  </si>
  <si>
    <t>Patent - Loaded, Thesme &amp; Muthahaady</t>
  </si>
  <si>
    <t>1 NR (Swift Emperor )</t>
  </si>
  <si>
    <t>1 NR (Iffranesia)</t>
  </si>
  <si>
    <t xml:space="preserve">Patent - Saxagogo, Always Summer &amp; Frozen Over </t>
  </si>
  <si>
    <t>Patent - Barman, Seamster &amp; One Boy</t>
  </si>
  <si>
    <t>Abingdon</t>
  </si>
  <si>
    <t>So Celebre</t>
  </si>
  <si>
    <t>Double - Abingdon &amp; So Celebre</t>
  </si>
  <si>
    <t>Satchville Flyer</t>
  </si>
  <si>
    <t>Stormy Clouds</t>
  </si>
  <si>
    <t>Lucky 15 - Abingdon, So Celebre, Satchville Flyer &amp; Stormy Clouds</t>
  </si>
  <si>
    <t>1  point bet</t>
  </si>
  <si>
    <t>Tis Marvellous</t>
  </si>
  <si>
    <t>Singing Sands</t>
  </si>
  <si>
    <t>1 NR (Hedging)</t>
  </si>
  <si>
    <t>Double - Tis Marvellous &amp; Singing Sands</t>
  </si>
  <si>
    <t>Wall Of Fire</t>
  </si>
  <si>
    <t>Sheikzayedroad</t>
  </si>
  <si>
    <t>Lucky 15 - Tis Marvellous, Singing Sands, Wall Of Fire &amp; Sheikzayedroad</t>
  </si>
  <si>
    <t>1 NR (Mizzou)</t>
  </si>
  <si>
    <t>11th Sept - No multiples</t>
  </si>
  <si>
    <t>Medicine Jack</t>
  </si>
  <si>
    <t>Upstaging</t>
  </si>
  <si>
    <t>Unnoticed</t>
  </si>
  <si>
    <t>2 NR's (Doc Sportello &amp; Frenchman)</t>
  </si>
  <si>
    <t>Double - Upstaging &amp; Unnoticed</t>
  </si>
  <si>
    <t>Leopardstown</t>
  </si>
  <si>
    <t>Minding</t>
  </si>
  <si>
    <t>Chester</t>
  </si>
  <si>
    <t>Double - Minding &amp; Nayyar</t>
  </si>
  <si>
    <t>Toormore</t>
  </si>
  <si>
    <t>See Vermont</t>
  </si>
  <si>
    <t>Lucky 15 - Minding, Nayyar, Toormore &amp; See Vermont</t>
  </si>
  <si>
    <t>1 NR (Dark Hero). Won but 2nd NR (Love Oasis @7) means 10% reduction from 7 (advised) to 6.50 (taken)</t>
  </si>
  <si>
    <t>Agent Gibbs</t>
  </si>
  <si>
    <t>Celestial Spheres</t>
  </si>
  <si>
    <t>Double - Agent Gibbs &amp; Celestial Spheres</t>
  </si>
  <si>
    <t>Diamond Geezer</t>
  </si>
  <si>
    <t>Patent - Agent Gibbs, Celestial Spheres &amp; Diamond Geezer</t>
  </si>
  <si>
    <t>1 NR (Rockspirit)</t>
  </si>
  <si>
    <t>No NR's. Won but 1 NR (Ardamir @7) means 10% reduction, however ISP 3.25 so this used for both prices (was 3.25 advised &amp; 3.50 taken)</t>
  </si>
  <si>
    <t>Listowel</t>
  </si>
  <si>
    <t>Kelso</t>
  </si>
  <si>
    <t>Misty Lord</t>
  </si>
  <si>
    <t>Maneen</t>
  </si>
  <si>
    <t>Indian Voyage</t>
  </si>
  <si>
    <t>Acrux</t>
  </si>
  <si>
    <t>Double - Acrux &amp; Misty Lord</t>
  </si>
  <si>
    <t>Lucky 15 - Acrux, Misty Lord, Maneen &amp; Indian Voyage</t>
  </si>
  <si>
    <t>1 NR (Ceaseless )</t>
  </si>
  <si>
    <t>Brick Lane</t>
  </si>
  <si>
    <t>3 NR's (Quite A Story, Big Storm Coming &amp; The Happy Hammer)</t>
  </si>
  <si>
    <t>Corpus Chorister</t>
  </si>
  <si>
    <t>Double - Brick Lane &amp; Corpus Chorister</t>
  </si>
  <si>
    <t>Kassia</t>
  </si>
  <si>
    <t>1 NR (Guishan)</t>
  </si>
  <si>
    <t>Silvery Moon</t>
  </si>
  <si>
    <t>Lucky 15 - Brick Lane, Corpus Chorister, Kassia &amp; Silvery Moon</t>
  </si>
  <si>
    <t>Impulsive American</t>
  </si>
  <si>
    <t>Clem Fandango</t>
  </si>
  <si>
    <t>Ballymore Castle</t>
  </si>
  <si>
    <t>16th Sept - Premium selection, Blackthorn Prince, a NR</t>
  </si>
  <si>
    <t>16th Sept - 4th selection, Blackthorn Prince, a NR</t>
  </si>
  <si>
    <t>Patent - Impulsive American, Clem Fandango &amp; Ballymore Castle</t>
  </si>
  <si>
    <t>1 NR (Noble Peace)</t>
  </si>
  <si>
    <t>Bletchley</t>
  </si>
  <si>
    <t>1 NR (Moonlit Show )</t>
  </si>
  <si>
    <t>Legendary Lunch</t>
  </si>
  <si>
    <t>Double - Bletchley &amp; Legendary Lunch</t>
  </si>
  <si>
    <t>3 NR's (Medici Banchiere, Repton &amp; Mokarris)</t>
  </si>
  <si>
    <t>Oceane</t>
  </si>
  <si>
    <t>Lucky 15 - Bletchley, Legendary Lunch, Oceane &amp; Snoano</t>
  </si>
  <si>
    <t>Snoano</t>
  </si>
  <si>
    <t>1 NR (Percy Veer)</t>
  </si>
  <si>
    <t>18th Sept - No multiples</t>
  </si>
  <si>
    <t>Uttoxeter</t>
  </si>
  <si>
    <t>Vic’s Last Stand</t>
  </si>
  <si>
    <t>1 NR (Filbert)</t>
  </si>
  <si>
    <t>Reaver</t>
  </si>
  <si>
    <t>Indian Giver</t>
  </si>
  <si>
    <t>Double - Reaver &amp; Indian Giver</t>
  </si>
  <si>
    <t>1 NR (Imperial State)</t>
  </si>
  <si>
    <t>2 NR's (Star of Spring &amp; Piper Bill )</t>
  </si>
  <si>
    <t>Double Up</t>
  </si>
  <si>
    <t>Chaplin Bay</t>
  </si>
  <si>
    <t>Double - Double Up &amp; Chaplin Bay</t>
  </si>
  <si>
    <t>Lingfield</t>
  </si>
  <si>
    <t>Pushkin Museum</t>
  </si>
  <si>
    <t>Warwick</t>
  </si>
  <si>
    <t>Silver Man</t>
  </si>
  <si>
    <t>Lucky 15 - Double Up, Chaplin Bay, Pushkin Museum &amp; Silver Man</t>
  </si>
  <si>
    <t>Mad Money</t>
  </si>
  <si>
    <t>Engage</t>
  </si>
  <si>
    <t>Double - Mad Money &amp; Engage</t>
  </si>
  <si>
    <t>Pettochside</t>
  </si>
  <si>
    <t>Patent - Mad Money, Engage &amp; Pettochside</t>
  </si>
  <si>
    <t>No NR's. One NR (Solway Sam) but price too high (26) to cause reduction</t>
  </si>
  <si>
    <t>Single Bets (month 1)</t>
  </si>
  <si>
    <t>Multiple Bets (month 1)</t>
  </si>
  <si>
    <t>Single Bets (month 2)</t>
  </si>
  <si>
    <t>Single Bets (whole trial)</t>
  </si>
  <si>
    <t>Multiple Bets (whole trial)</t>
  </si>
  <si>
    <t>Multiple Bets (month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</si>
</sst>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£&quot;#,##0;[Red]\-&quot;£&quot;#,##0"/>
    <numFmt numFmtId="8" formatCode="&quot;£&quot;#,##0.00;[Red]\-&quot;£&quot;#,##0.00"/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E36C09"/>
      <name val="Arial"/>
      <family val="2"/>
    </font>
    <font>
      <sz val="12"/>
      <color rgb="FF22222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6" fillId="3" borderId="3" xfId="0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2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6" fontId="0" fillId="0" borderId="0" xfId="0" applyNumberFormat="1"/>
    <xf numFmtId="8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8" fontId="7" fillId="5" borderId="4" xfId="0" applyNumberFormat="1" applyFont="1" applyFill="1" applyBorder="1" applyAlignment="1">
      <alignment horizontal="left" vertical="center" wrapText="1"/>
    </xf>
    <xf numFmtId="8" fontId="10" fillId="5" borderId="4" xfId="0" applyNumberFormat="1" applyFont="1" applyFill="1" applyBorder="1" applyAlignment="1">
      <alignment horizontal="left" vertical="center" wrapText="1"/>
    </xf>
    <xf numFmtId="10" fontId="7" fillId="5" borderId="4" xfId="0" applyNumberFormat="1" applyFont="1" applyFill="1" applyBorder="1" applyAlignment="1">
      <alignment horizontal="left" vertical="center" wrapText="1"/>
    </xf>
    <xf numFmtId="10" fontId="10" fillId="5" borderId="4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11" fillId="0" borderId="0" xfId="0" applyFont="1" applyFill="1" applyBorder="1"/>
    <xf numFmtId="0" fontId="2" fillId="0" borderId="0" xfId="0" applyFont="1"/>
    <xf numFmtId="164" fontId="12" fillId="4" borderId="0" xfId="0" applyNumberFormat="1" applyFont="1" applyFill="1" applyAlignment="1">
      <alignment horizontal="center"/>
    </xf>
    <xf numFmtId="0" fontId="13" fillId="3" borderId="0" xfId="0" applyFont="1" applyFill="1"/>
    <xf numFmtId="9" fontId="10" fillId="5" borderId="4" xfId="0" applyNumberFormat="1" applyFont="1" applyFill="1" applyBorder="1" applyAlignment="1">
      <alignment horizontal="left" vertical="center" wrapText="1"/>
    </xf>
    <xf numFmtId="9" fontId="7" fillId="5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3" borderId="0" xfId="0" applyFont="1" applyFill="1" applyAlignment="1"/>
    <xf numFmtId="164" fontId="14" fillId="6" borderId="0" xfId="0" applyNumberFormat="1" applyFont="1" applyFill="1" applyAlignment="1">
      <alignment horizont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164" fontId="3" fillId="6" borderId="0" xfId="0" applyNumberFormat="1" applyFont="1" applyFill="1" applyAlignment="1">
      <alignment horizontal="center"/>
    </xf>
    <xf numFmtId="0" fontId="17" fillId="0" borderId="0" xfId="2"/>
    <xf numFmtId="16" fontId="3" fillId="3" borderId="0" xfId="0" applyNumberFormat="1" applyFont="1" applyFill="1" applyAlignment="1">
      <alignment horizontal="left" vertical="center"/>
    </xf>
    <xf numFmtId="166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2" fontId="18" fillId="4" borderId="0" xfId="0" applyNumberFormat="1" applyFont="1" applyFill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" fontId="3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2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3" fillId="0" borderId="0" xfId="0" applyFont="1"/>
    <xf numFmtId="0" fontId="3" fillId="6" borderId="0" xfId="0" applyFont="1" applyFill="1" applyAlignment="1">
      <alignment horizontal="center" vertical="center"/>
    </xf>
    <xf numFmtId="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Font="1"/>
    <xf numFmtId="0" fontId="3" fillId="3" borderId="0" xfId="0" applyFont="1" applyFill="1" applyAlignment="1">
      <alignment wrapText="1"/>
    </xf>
    <xf numFmtId="164" fontId="3" fillId="6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2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3" name="Table134" displayName="Table134" ref="A7:S1108" totalsRowShown="0" headerRowDxfId="22" dataDxfId="21" headerRowBorderDxfId="19" tableBorderDxfId="20">
  <sortState ref="A8:T1152">
    <sortCondition ref="A8:A1152"/>
  </sortState>
  <tableColumns count="19">
    <tableColumn id="1" name="Date" dataDxfId="18"/>
    <tableColumn id="2" name="Time" dataDxfId="17"/>
    <tableColumn id="3" name="Racecourse" dataDxfId="16"/>
    <tableColumn id="4" name="Selection " dataDxfId="15"/>
    <tableColumn id="5" name="Pts." dataDxfId="14"/>
    <tableColumn id="6" name="Advised price" dataDxfId="13"/>
    <tableColumn id="7" name="Price taken" dataDxfId="12"/>
    <tableColumn id="8" name="Price taken at exchange?" dataDxfId="11"/>
    <tableColumn id="9" name="Each-Way?" dataDxfId="10"/>
    <tableColumn id="10" name="EW odds fraction" dataDxfId="9"/>
    <tableColumn id="11" name="BF Win SP" dataDxfId="8"/>
    <tableColumn id="12" name="BF Place SP" dataDxfId="7"/>
    <tableColumn id="13" name="Result" dataDxfId="6"/>
    <tableColumn id="14" name="Effective Price obtained" dataDxfId="5">
      <calculatedColumnFormula>((G8-1)*(1-(IF(H8="no",0,'month 2 only singles'!$C$3)))+1)</calculatedColumnFormula>
    </tableColumn>
    <tableColumn id="15" name="Points staked" dataDxfId="4">
      <calculatedColumnFormula>E8*IF(I8="yes",2,1)</calculatedColumnFormula>
    </tableColumn>
    <tableColumn id="20" name="Profit @ advised price" dataDxfId="3">
      <calculatedColumnFormula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calculatedColumnFormula>
    </tableColumn>
    <tableColumn id="16" name="Profit @ price taken" dataDxfId="2">
      <calculatedColumnFormula>IF(ISBLANK(M8),,IF(ISBLANK(G8),,(IF(M8="WON-EW",((((N8-1)*J8)*'month 2 only singles'!$C$2)+('month 2 only singles'!$C$2*(N8-1))),IF(M8="WON",((((N8-1)*J8)*'month 2 only singles'!$C$2)+('month 2 only singles'!$C$2*(N8-1))),IF(M8="PLACED",((((N8-1)*J8)*'month 2 only singles'!$C$2)-'month 2 only singles'!$C$2),IF(J8=0,-'month 2 only singles'!$C$2,IF(J8=0,-'month 2 only singles'!$C$2,-('month 2 only singles'!$C$2*2)))))))*E8))</calculatedColumnFormula>
    </tableColumn>
    <tableColumn id="17" name="Profit @ Betfair SP" dataDxfId="1">
      <calculatedColumnFormula>IF(ISBLANK(M8),,IF(T8&lt;&gt;1,((IF(M8="WON-EW",(((K8-1)*'month 2 only singles'!$C$2)*(1-$C$3))+(((L8-1)*'month 2 only singles'!$C$2)*(1-$C$3)),IF(M8="WON",(((K8-1)*'month 2 only singles'!$C$2)*(1-$C$3)),IF(M8="PLACED",(((L8-1)*'month 2 only singles'!$C$2)*(1-$C$3))-'month 2 only singles'!$C$2,IF(J8=0,-'month 2 only singles'!$C$2,-('month 2 only singles'!$C$2*2))))))*E8),0))</calculatedColumnFormula>
    </tableColumn>
    <tableColumn id="19" name="Subsystem" dataDxfId="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7:S1145" totalsRowShown="0" headerRowDxfId="45" dataDxfId="43" headerRowBorderDxfId="44" tableBorderDxfId="42">
  <sortState ref="A8:T1152">
    <sortCondition ref="A8:A1152"/>
  </sortState>
  <tableColumns count="19">
    <tableColumn id="1" name="Date" dataDxfId="41"/>
    <tableColumn id="2" name="Time" dataDxfId="40"/>
    <tableColumn id="3" name="Racecourse" dataDxfId="39"/>
    <tableColumn id="4" name="Selection " dataDxfId="38"/>
    <tableColumn id="5" name="Pts." dataDxfId="37"/>
    <tableColumn id="6" name="Advised price" dataDxfId="36"/>
    <tableColumn id="7" name="Price taken" dataDxfId="35"/>
    <tableColumn id="8" name="Price taken at exchange?" dataDxfId="34"/>
    <tableColumn id="9" name="Each-Way?" dataDxfId="33"/>
    <tableColumn id="10" name="EW odds fraction" dataDxfId="32"/>
    <tableColumn id="11" name="BF Win SP" dataDxfId="31"/>
    <tableColumn id="12" name="BF Place SP" dataDxfId="30"/>
    <tableColumn id="13" name="Result" dataDxfId="29"/>
    <tableColumn id="14" name="Effective Price obtained" dataDxfId="28">
      <calculatedColumnFormula>((G8-1)*(1-(IF(H8="no",0,'complete results singles'!$C$3)))+1)</calculatedColumnFormula>
    </tableColumn>
    <tableColumn id="15" name="Points staked" dataDxfId="27">
      <calculatedColumnFormula>E8*IF(I8="yes",2,1)</calculatedColumnFormula>
    </tableColumn>
    <tableColumn id="20" name="Profit @ advised price" dataDxfId="26">
      <calculatedColumnFormula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calculatedColumnFormula>
    </tableColumn>
    <tableColumn id="16" name="Profit @ price taken" dataDxfId="25">
      <calculatedColumnFormula>IF(ISBLANK(M8),,IF(ISBLANK(G8),,(IF(M8="WON-EW",((((N8-1)*J8)*'complete results singles'!$C$2)+('complete results singles'!$C$2*(N8-1))),IF(M8="WON",((((N8-1)*J8)*'complete results singles'!$C$2)+('complete results singles'!$C$2*(N8-1))),IF(M8="PLACED",((((N8-1)*J8)*'complete results singles'!$C$2)-'complete results singles'!$C$2),IF(J8=0,-'complete results singles'!$C$2,IF(J8=0,-'complete results singles'!$C$2,-('complete results singles'!$C$2*2)))))))*E8))</calculatedColumnFormula>
    </tableColumn>
    <tableColumn id="17" name="Profit @ Betfair SP" dataDxfId="24">
      <calculatedColumnFormula>IF(ISBLANK(M8),,IF(T8&lt;&gt;1,((IF(M8="WON-EW",(((K8-1)*'complete results singles'!$C$2)*(1-$C$3))+(((L8-1)*'complete results singles'!$C$2)*(1-$C$3)),IF(M8="WON",(((K8-1)*'complete results singles'!$C$2)*(1-$C$3)),IF(M8="PLACED",(((L8-1)*'complete results singles'!$C$2)*(1-$C$3))-'complete results singles'!$C$2,IF(J8=0,-'complete results singles'!$C$2,-('complete results singles'!$C$2*2))))))*E8),0))</calculatedColumnFormula>
    </tableColumn>
    <tableColumn id="19" name="Subsystem" dataDxfId="2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able132" displayName="Table132" ref="A7:J1112" totalsRowShown="0" headerRowDxfId="59" dataDxfId="57" headerRowBorderDxfId="58" tableBorderDxfId="56">
  <autoFilter ref="A7:J1112"/>
  <tableColumns count="10">
    <tableColumn id="1" name="Date" dataDxfId="55"/>
    <tableColumn id="3" name="Racecourse" dataDxfId="54"/>
    <tableColumn id="4" name="Selection " dataDxfId="53"/>
    <tableColumn id="5" name="Pts." dataDxfId="52"/>
    <tableColumn id="18" name="Column1" dataDxfId="51"/>
    <tableColumn id="13" name="Result" dataDxfId="50"/>
    <tableColumn id="16" name="Profit @ price taken" dataDxfId="49">
      <calculatedColumnFormula>IF(ISBLANK(F8),,IF(ISBLANK(#REF!),,(IF(F8="WON-EW",((((#REF!-1)*#REF!)*'multiples log'!$B$2)+('multiples log'!$B$2*(#REF!-1))),IF(F8="WON",((((#REF!-1)*#REF!)*'multiples log'!$B$2)+('multiples log'!$B$2*(#REF!-1))),IF(F8="PLACED",((((#REF!-1)*#REF!)*'multiples log'!$B$2)-'multiples log'!$B$2),IF(#REF!=0,-'multiples log'!$B$2,IF(#REF!=0,-'multiples log'!$B$2,-('multiples log'!$B$2*2)))))))*D8))</calculatedColumnFormula>
    </tableColumn>
    <tableColumn id="6" name="Return" dataDxfId="48"/>
    <tableColumn id="19" name="Type" dataDxfId="47"/>
    <tableColumn id="2" name="Column2" dataDxfId="46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ceodds.com/bet-calculator/lucky-15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2"/>
  <sheetViews>
    <sheetView zoomScale="75" zoomScaleNormal="75" zoomScalePageLayoutView="114" workbookViewId="0">
      <pane ySplit="7" topLeftCell="A8" activePane="bottomLeft" state="frozen"/>
      <selection pane="bottomLeft" activeCell="A8" sqref="A8"/>
    </sheetView>
  </sheetViews>
  <sheetFormatPr defaultColWidth="8.85546875" defaultRowHeight="12.75" x14ac:dyDescent="0.2"/>
  <cols>
    <col min="1" max="1" width="16.42578125" style="8" customWidth="1"/>
    <col min="2" max="2" width="10.140625" style="9" hidden="1" customWidth="1"/>
    <col min="3" max="3" width="22.42578125" style="8" customWidth="1"/>
    <col min="4" max="4" width="65.42578125" style="8" customWidth="1"/>
    <col min="5" max="5" width="7.42578125" style="8" customWidth="1"/>
    <col min="6" max="6" width="18.42578125" style="8" customWidth="1"/>
    <col min="7" max="7" width="16.140625" style="8" customWidth="1"/>
    <col min="8" max="8" width="32.42578125" style="8" hidden="1" customWidth="1"/>
    <col min="9" max="9" width="17.140625" style="8" customWidth="1"/>
    <col min="10" max="10" width="22.42578125" style="8" hidden="1" customWidth="1"/>
    <col min="11" max="11" width="15.42578125" style="8" customWidth="1"/>
    <col min="12" max="12" width="17.42578125" style="8" customWidth="1"/>
    <col min="13" max="13" width="17.85546875" style="8" customWidth="1"/>
    <col min="14" max="14" width="16.42578125" style="15" hidden="1" customWidth="1"/>
    <col min="15" max="15" width="16.140625" style="15" hidden="1" customWidth="1"/>
    <col min="16" max="16" width="28.42578125" style="15" customWidth="1"/>
    <col min="17" max="17" width="25.5703125" style="15" customWidth="1"/>
    <col min="18" max="18" width="24.42578125" style="15" customWidth="1"/>
    <col min="19" max="19" width="20.140625" customWidth="1"/>
  </cols>
  <sheetData>
    <row r="1" spans="1:35" x14ac:dyDescent="0.2">
      <c r="A1" s="15" t="s">
        <v>0</v>
      </c>
      <c r="C1" s="19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35" x14ac:dyDescent="0.2">
      <c r="A2" s="15" t="s">
        <v>1</v>
      </c>
      <c r="C2" s="19">
        <v>10</v>
      </c>
      <c r="D2"/>
      <c r="E2"/>
      <c r="F2"/>
      <c r="G2"/>
      <c r="H2"/>
      <c r="I2"/>
      <c r="J2"/>
      <c r="K2"/>
      <c r="L2"/>
      <c r="M2"/>
      <c r="N2">
        <f>1.02*2*0.95</f>
        <v>1.9379999999999999</v>
      </c>
      <c r="O2"/>
      <c r="P2"/>
      <c r="Q2"/>
      <c r="R2"/>
    </row>
    <row r="3" spans="1:35" x14ac:dyDescent="0.2">
      <c r="A3" s="15" t="s">
        <v>2</v>
      </c>
      <c r="C3" s="20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3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35" ht="15.75" x14ac:dyDescent="0.25">
      <c r="A5" s="4" t="s">
        <v>3</v>
      </c>
      <c r="B5" s="5"/>
      <c r="C5" s="6"/>
      <c r="D5" s="6"/>
      <c r="E5" s="6"/>
      <c r="F5" s="26" t="s">
        <v>4</v>
      </c>
      <c r="G5" s="7"/>
      <c r="H5" s="7"/>
      <c r="I5" s="7"/>
      <c r="J5" s="7"/>
      <c r="K5" s="7"/>
      <c r="L5" s="7"/>
      <c r="M5" s="7"/>
      <c r="N5" s="14"/>
      <c r="Q5" s="27" t="s">
        <v>5</v>
      </c>
    </row>
    <row r="6" spans="1:35" ht="19.5" customHeight="1" x14ac:dyDescent="0.2">
      <c r="M6" s="7"/>
      <c r="Q6" s="14"/>
      <c r="R6" s="14"/>
    </row>
    <row r="7" spans="1:35" s="3" customFormat="1" ht="65.25" customHeight="1" thickBot="1" x14ac:dyDescent="0.25">
      <c r="A7" s="21" t="s">
        <v>6</v>
      </c>
      <c r="B7" s="22" t="s">
        <v>7</v>
      </c>
      <c r="C7" s="23" t="s">
        <v>8</v>
      </c>
      <c r="D7" s="23" t="s">
        <v>9</v>
      </c>
      <c r="E7" s="24" t="s">
        <v>10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5" t="s">
        <v>20</v>
      </c>
      <c r="O7" s="25" t="s">
        <v>21</v>
      </c>
      <c r="P7" s="25" t="s">
        <v>22</v>
      </c>
      <c r="Q7" s="25" t="s">
        <v>23</v>
      </c>
      <c r="R7" s="25" t="s">
        <v>24</v>
      </c>
      <c r="S7" s="65" t="s">
        <v>81</v>
      </c>
    </row>
    <row r="8" spans="1:35" ht="15" x14ac:dyDescent="0.2">
      <c r="A8" s="10">
        <v>42599</v>
      </c>
      <c r="B8" s="11">
        <v>4.3</v>
      </c>
      <c r="C8" s="6" t="s">
        <v>199</v>
      </c>
      <c r="D8" s="6" t="s">
        <v>197</v>
      </c>
      <c r="E8" s="12">
        <v>2</v>
      </c>
      <c r="F8" s="12">
        <v>2.88</v>
      </c>
      <c r="G8" s="12">
        <v>2.88</v>
      </c>
      <c r="H8" s="12" t="s">
        <v>25</v>
      </c>
      <c r="I8" s="12" t="s">
        <v>25</v>
      </c>
      <c r="J8" s="12">
        <v>0</v>
      </c>
      <c r="K8" s="12"/>
      <c r="L8" s="12"/>
      <c r="M8" s="7" t="s">
        <v>28</v>
      </c>
      <c r="N8" s="16">
        <f>((G8-1)*(1-(IF(H8="no",0,'month 2 only singles'!$C$3)))+1)</f>
        <v>2.88</v>
      </c>
      <c r="O8" s="16">
        <f t="shared" ref="O8:O47" si="0">E8*IF(I8="yes",2,1)</f>
        <v>2</v>
      </c>
      <c r="P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8" s="17">
        <f>IF(ISBLANK(M8),,IF(ISBLANK(G8),,(IF(M8="WON-EW",((((N8-1)*J8)*'month 2 only singles'!$C$2)+('month 2 only singles'!$C$2*(N8-1))),IF(M8="WON",((((N8-1)*J8)*'month 2 only singles'!$C$2)+('month 2 only singles'!$C$2*(N8-1))),IF(M8="PLACED",((((N8-1)*J8)*'month 2 only singles'!$C$2)-'month 2 only singles'!$C$2),IF(J8=0,-'month 2 only singles'!$C$2,IF(J8=0,-'month 2 only singles'!$C$2,-('month 2 only singles'!$C$2*2)))))))*E8))</f>
        <v>-20</v>
      </c>
      <c r="R8" s="17">
        <f>IF(ISBLANK(M8),,IF(T8&lt;&gt;1,((IF(M8="WON-EW",(((K8-1)*'month 2 only singles'!$C$2)*(1-$C$3))+(((L8-1)*'month 2 only singles'!$C$2)*(1-$C$3)),IF(M8="WON",(((K8-1)*'month 2 only singles'!$C$2)*(1-$C$3)),IF(M8="PLACED",(((L8-1)*'month 2 only singles'!$C$2)*(1-$C$3))-'month 2 only singles'!$C$2,IF(J8=0,-'month 2 only singles'!$C$2,-('month 2 only singles'!$C$2*2))))))*E8),0))</f>
        <v>-20</v>
      </c>
      <c r="S8" s="70" t="s">
        <v>88</v>
      </c>
    </row>
    <row r="9" spans="1:35" s="35" customFormat="1" ht="15" x14ac:dyDescent="0.2">
      <c r="A9" s="10">
        <v>42599</v>
      </c>
      <c r="B9" s="11">
        <v>7.4</v>
      </c>
      <c r="C9" s="6" t="s">
        <v>200</v>
      </c>
      <c r="D9" s="6" t="s">
        <v>196</v>
      </c>
      <c r="E9" s="12">
        <v>1</v>
      </c>
      <c r="F9" s="12">
        <v>3.75</v>
      </c>
      <c r="G9" s="12">
        <v>2.75</v>
      </c>
      <c r="H9" s="12" t="s">
        <v>25</v>
      </c>
      <c r="I9" s="12" t="s">
        <v>25</v>
      </c>
      <c r="J9" s="12">
        <v>0</v>
      </c>
      <c r="K9" s="12"/>
      <c r="L9" s="12"/>
      <c r="M9" s="7" t="s">
        <v>28</v>
      </c>
      <c r="N9" s="16">
        <f>((G9-1)*(1-(IF(H9="no",0,'month 2 only singles'!$C$3)))+1)</f>
        <v>2.75</v>
      </c>
      <c r="O9" s="16">
        <f t="shared" si="0"/>
        <v>1</v>
      </c>
      <c r="P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" s="17">
        <f>IF(ISBLANK(M9),,IF(ISBLANK(G9),,(IF(M9="WON-EW",((((N9-1)*J9)*'month 2 only singles'!$C$2)+('month 2 only singles'!$C$2*(N9-1))),IF(M9="WON",((((N9-1)*J9)*'month 2 only singles'!$C$2)+('month 2 only singles'!$C$2*(N9-1))),IF(M9="PLACED",((((N9-1)*J9)*'month 2 only singles'!$C$2)-'month 2 only singles'!$C$2),IF(J9=0,-'month 2 only singles'!$C$2,IF(J9=0,-'month 2 only singles'!$C$2,-('month 2 only singles'!$C$2*2)))))))*E9))</f>
        <v>-10</v>
      </c>
      <c r="R9" s="17">
        <f>IF(ISBLANK(M9),,IF(T9&lt;&gt;1,((IF(M9="WON-EW",(((K9-1)*'month 2 only singles'!$C$2)*(1-$C$3))+(((L9-1)*'month 2 only singles'!$C$2)*(1-$C$3)),IF(M9="WON",(((K9-1)*'month 2 only singles'!$C$2)*(1-$C$3)),IF(M9="PLACED",(((L9-1)*'month 2 only singles'!$C$2)*(1-$C$3))-'month 2 only singles'!$C$2,IF(J9=0,-'month 2 only singles'!$C$2,-('month 2 only singles'!$C$2*2))))))*E9),0))</f>
        <v>-10</v>
      </c>
      <c r="S9" s="70" t="s">
        <v>85</v>
      </c>
      <c r="V9" s="94" t="s">
        <v>205</v>
      </c>
    </row>
    <row r="10" spans="1:35" ht="15" x14ac:dyDescent="0.2">
      <c r="A10" s="10">
        <v>42599</v>
      </c>
      <c r="B10" s="11">
        <v>5.3</v>
      </c>
      <c r="C10" s="6" t="s">
        <v>122</v>
      </c>
      <c r="D10" s="6" t="s">
        <v>201</v>
      </c>
      <c r="E10" s="12">
        <v>0.5</v>
      </c>
      <c r="F10" s="12">
        <v>4.5</v>
      </c>
      <c r="G10" s="12">
        <v>4</v>
      </c>
      <c r="H10" s="12" t="s">
        <v>25</v>
      </c>
      <c r="I10" s="12" t="s">
        <v>25</v>
      </c>
      <c r="J10" s="12">
        <v>0</v>
      </c>
      <c r="K10" s="12"/>
      <c r="L10" s="12"/>
      <c r="M10" s="7" t="s">
        <v>28</v>
      </c>
      <c r="N10" s="16">
        <f>((G10-1)*(1-(IF(H10="no",0,'month 2 only singles'!$C$3)))+1)</f>
        <v>4</v>
      </c>
      <c r="O10" s="16">
        <f t="shared" si="0"/>
        <v>0.5</v>
      </c>
      <c r="P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10" s="17">
        <f>IF(ISBLANK(M10),,IF(ISBLANK(G10),,(IF(M10="WON-EW",((((N10-1)*J10)*'month 2 only singles'!$C$2)+('month 2 only singles'!$C$2*(N10-1))),IF(M10="WON",((((N10-1)*J10)*'month 2 only singles'!$C$2)+('month 2 only singles'!$C$2*(N10-1))),IF(M10="PLACED",((((N10-1)*J10)*'month 2 only singles'!$C$2)-'month 2 only singles'!$C$2),IF(J10=0,-'month 2 only singles'!$C$2,IF(J10=0,-'month 2 only singles'!$C$2,-('month 2 only singles'!$C$2*2)))))))*E10))</f>
        <v>-5</v>
      </c>
      <c r="R10" s="17">
        <f>IF(ISBLANK(M10),,IF(T10&lt;&gt;1,((IF(M10="WON-EW",(((K10-1)*'month 2 only singles'!$C$2)*(1-$C$3))+(((L10-1)*'month 2 only singles'!$C$2)*(1-$C$3)),IF(M10="WON",(((K10-1)*'month 2 only singles'!$C$2)*(1-$C$3)),IF(M10="PLACED",(((L10-1)*'month 2 only singles'!$C$2)*(1-$C$3))-'month 2 only singles'!$C$2,IF(J10=0,-'month 2 only singles'!$C$2,-('month 2 only singles'!$C$2*2))))))*E10),0))</f>
        <v>-5</v>
      </c>
      <c r="S10" s="70" t="s">
        <v>211</v>
      </c>
      <c r="V10" s="94" t="s">
        <v>207</v>
      </c>
    </row>
    <row r="11" spans="1:35" ht="15" x14ac:dyDescent="0.2">
      <c r="A11" s="10">
        <v>42599</v>
      </c>
      <c r="B11" s="11">
        <v>5.05</v>
      </c>
      <c r="C11" s="6" t="s">
        <v>199</v>
      </c>
      <c r="D11" s="6" t="s">
        <v>202</v>
      </c>
      <c r="E11" s="12">
        <v>0.5</v>
      </c>
      <c r="F11" s="12">
        <v>6.5</v>
      </c>
      <c r="G11" s="12">
        <v>9</v>
      </c>
      <c r="H11" s="12" t="s">
        <v>25</v>
      </c>
      <c r="I11" s="12" t="s">
        <v>25</v>
      </c>
      <c r="J11" s="12">
        <v>0</v>
      </c>
      <c r="K11" s="12"/>
      <c r="L11" s="12"/>
      <c r="M11" s="7" t="s">
        <v>28</v>
      </c>
      <c r="N11" s="16">
        <f>((G11-1)*(1-(IF(H11="no",0,'month 2 only singles'!$C$3)))+1)</f>
        <v>9</v>
      </c>
      <c r="O11" s="16">
        <f t="shared" si="0"/>
        <v>0.5</v>
      </c>
      <c r="P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11" s="17">
        <f>IF(ISBLANK(M11),,IF(ISBLANK(G11),,(IF(M11="WON-EW",((((N11-1)*J11)*'month 2 only singles'!$C$2)+('month 2 only singles'!$C$2*(N11-1))),IF(M11="WON",((((N11-1)*J11)*'month 2 only singles'!$C$2)+('month 2 only singles'!$C$2*(N11-1))),IF(M11="PLACED",((((N11-1)*J11)*'month 2 only singles'!$C$2)-'month 2 only singles'!$C$2),IF(J11=0,-'month 2 only singles'!$C$2,IF(J11=0,-'month 2 only singles'!$C$2,-('month 2 only singles'!$C$2*2)))))))*E11))</f>
        <v>-5</v>
      </c>
      <c r="R11" s="17">
        <f>IF(ISBLANK(M11),,IF(T11&lt;&gt;1,((IF(M11="WON-EW",(((K11-1)*'month 2 only singles'!$C$2)*(1-$C$3))+(((L11-1)*'month 2 only singles'!$C$2)*(1-$C$3)),IF(M11="WON",(((K11-1)*'month 2 only singles'!$C$2)*(1-$C$3)),IF(M11="PLACED",(((L11-1)*'month 2 only singles'!$C$2)*(1-$C$3))-'month 2 only singles'!$C$2,IF(J11=0,-'month 2 only singles'!$C$2,-('month 2 only singles'!$C$2*2))))))*E11),0))</f>
        <v>-5</v>
      </c>
      <c r="S11" s="70" t="s">
        <v>82</v>
      </c>
      <c r="V11" s="94" t="s">
        <v>49</v>
      </c>
    </row>
    <row r="12" spans="1:35" ht="15" x14ac:dyDescent="0.2">
      <c r="A12" s="10">
        <v>42601</v>
      </c>
      <c r="B12" s="11">
        <v>1.55</v>
      </c>
      <c r="C12" s="6" t="s">
        <v>131</v>
      </c>
      <c r="D12" s="6" t="s">
        <v>210</v>
      </c>
      <c r="E12" s="12">
        <v>0.5</v>
      </c>
      <c r="F12" s="12">
        <v>8</v>
      </c>
      <c r="G12" s="12">
        <v>8</v>
      </c>
      <c r="H12" s="12" t="s">
        <v>25</v>
      </c>
      <c r="I12" s="12" t="s">
        <v>26</v>
      </c>
      <c r="J12" s="12">
        <v>0.25</v>
      </c>
      <c r="K12" s="12"/>
      <c r="L12" s="12"/>
      <c r="M12" s="7" t="s">
        <v>28</v>
      </c>
      <c r="N12" s="16">
        <f>((G12-1)*(1-(IF(H12="no",0,'month 2 only singles'!$C$3)))+1)</f>
        <v>8</v>
      </c>
      <c r="O12" s="16">
        <f t="shared" si="0"/>
        <v>1</v>
      </c>
      <c r="P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2" s="17">
        <f>IF(ISBLANK(M12),,IF(ISBLANK(G12),,(IF(M12="WON-EW",((((N12-1)*J12)*'month 2 only singles'!$C$2)+('month 2 only singles'!$C$2*(N12-1))),IF(M12="WON",((((N12-1)*J12)*'month 2 only singles'!$C$2)+('month 2 only singles'!$C$2*(N12-1))),IF(M12="PLACED",((((N12-1)*J12)*'month 2 only singles'!$C$2)-'month 2 only singles'!$C$2),IF(J12=0,-'month 2 only singles'!$C$2,IF(J12=0,-'month 2 only singles'!$C$2,-('month 2 only singles'!$C$2*2)))))))*E12))</f>
        <v>-10</v>
      </c>
      <c r="R12" s="17">
        <f>IF(ISBLANK(M12),,IF(T12&lt;&gt;1,((IF(M12="WON-EW",(((K12-1)*'month 2 only singles'!$C$2)*(1-$C$3))+(((L12-1)*'month 2 only singles'!$C$2)*(1-$C$3)),IF(M12="WON",(((K12-1)*'month 2 only singles'!$C$2)*(1-$C$3)),IF(M12="PLACED",(((L12-1)*'month 2 only singles'!$C$2)*(1-$C$3))-'month 2 only singles'!$C$2,IF(J12=0,-'month 2 only singles'!$C$2,-('month 2 only singles'!$C$2*2))))))*E12),0))</f>
        <v>-10</v>
      </c>
      <c r="S12" s="70" t="s">
        <v>82</v>
      </c>
      <c r="V12" s="94" t="s">
        <v>49</v>
      </c>
    </row>
    <row r="13" spans="1:35" ht="15" x14ac:dyDescent="0.2">
      <c r="A13" s="10">
        <v>42601</v>
      </c>
      <c r="B13" s="11">
        <v>2.2999999999999998</v>
      </c>
      <c r="C13" s="6" t="s">
        <v>131</v>
      </c>
      <c r="D13" s="6" t="s">
        <v>213</v>
      </c>
      <c r="E13" s="12">
        <v>1</v>
      </c>
      <c r="F13" s="12">
        <v>5</v>
      </c>
      <c r="G13" s="12">
        <v>5</v>
      </c>
      <c r="H13" s="12" t="s">
        <v>25</v>
      </c>
      <c r="I13" s="12" t="s">
        <v>25</v>
      </c>
      <c r="J13" s="12">
        <v>0</v>
      </c>
      <c r="K13" s="12"/>
      <c r="L13" s="12"/>
      <c r="M13" s="7" t="s">
        <v>28</v>
      </c>
      <c r="N13" s="16">
        <f>((G13-1)*(1-(IF(H13="no",0,'month 2 only singles'!$C$3)))+1)</f>
        <v>5</v>
      </c>
      <c r="O13" s="16">
        <f t="shared" si="0"/>
        <v>1</v>
      </c>
      <c r="P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3" s="17">
        <f>IF(ISBLANK(M13),,IF(ISBLANK(G13),,(IF(M13="WON-EW",((((N13-1)*J13)*'month 2 only singles'!$C$2)+('month 2 only singles'!$C$2*(N13-1))),IF(M13="WON",((((N13-1)*J13)*'month 2 only singles'!$C$2)+('month 2 only singles'!$C$2*(N13-1))),IF(M13="PLACED",((((N13-1)*J13)*'month 2 only singles'!$C$2)-'month 2 only singles'!$C$2),IF(J13=0,-'month 2 only singles'!$C$2,IF(J13=0,-'month 2 only singles'!$C$2,-('month 2 only singles'!$C$2*2)))))))*E13))</f>
        <v>-10</v>
      </c>
      <c r="R13" s="17">
        <f>IF(ISBLANK(M13),,IF(T13&lt;&gt;1,((IF(M13="WON-EW",(((K13-1)*'month 2 only singles'!$C$2)*(1-$C$3))+(((L13-1)*'month 2 only singles'!$C$2)*(1-$C$3)),IF(M13="WON",(((K13-1)*'month 2 only singles'!$C$2)*(1-$C$3)),IF(M13="PLACED",(((L13-1)*'month 2 only singles'!$C$2)*(1-$C$3))-'month 2 only singles'!$C$2,IF(J13=0,-'month 2 only singles'!$C$2,-('month 2 only singles'!$C$2*2))))))*E13),0))</f>
        <v>-10</v>
      </c>
      <c r="S13" s="70" t="s">
        <v>212</v>
      </c>
      <c r="V13" s="94" t="s">
        <v>49</v>
      </c>
    </row>
    <row r="14" spans="1:35" ht="15" x14ac:dyDescent="0.2">
      <c r="A14" s="10">
        <v>42601</v>
      </c>
      <c r="B14" s="11">
        <v>3.05</v>
      </c>
      <c r="C14" s="6" t="s">
        <v>131</v>
      </c>
      <c r="D14" s="6" t="s">
        <v>214</v>
      </c>
      <c r="E14" s="12">
        <v>2</v>
      </c>
      <c r="F14" s="12">
        <v>3</v>
      </c>
      <c r="G14" s="12">
        <v>3.5</v>
      </c>
      <c r="H14" s="12" t="s">
        <v>25</v>
      </c>
      <c r="I14" s="12" t="s">
        <v>25</v>
      </c>
      <c r="J14" s="12">
        <v>0</v>
      </c>
      <c r="K14" s="12">
        <v>2.87</v>
      </c>
      <c r="L14" s="12"/>
      <c r="M14" s="7" t="s">
        <v>29</v>
      </c>
      <c r="N14" s="16">
        <f>((G14-1)*(1-(IF(H14="no",0,'month 2 only singles'!$C$3)))+1)</f>
        <v>3.5</v>
      </c>
      <c r="O14" s="16">
        <f t="shared" si="0"/>
        <v>2</v>
      </c>
      <c r="P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40</v>
      </c>
      <c r="Q14" s="17">
        <f>IF(ISBLANK(M14),,IF(ISBLANK(G14),,(IF(M14="WON-EW",((((N14-1)*J14)*'month 2 only singles'!$C$2)+('month 2 only singles'!$C$2*(N14-1))),IF(M14="WON",((((N14-1)*J14)*'month 2 only singles'!$C$2)+('month 2 only singles'!$C$2*(N14-1))),IF(M14="PLACED",((((N14-1)*J14)*'month 2 only singles'!$C$2)-'month 2 only singles'!$C$2),IF(J14=0,-'month 2 only singles'!$C$2,IF(J14=0,-'month 2 only singles'!$C$2,-('month 2 only singles'!$C$2*2)))))))*E14))</f>
        <v>50</v>
      </c>
      <c r="R14" s="17">
        <f>IF(ISBLANK(M14),,IF(T14&lt;&gt;1,((IF(M14="WON-EW",(((K14-1)*'month 2 only singles'!$C$2)*(1-$C$3))+(((L14-1)*'month 2 only singles'!$C$2)*(1-$C$3)),IF(M14="WON",(((K14-1)*'month 2 only singles'!$C$2)*(1-$C$3)),IF(M14="PLACED",(((L14-1)*'month 2 only singles'!$C$2)*(1-$C$3))-'month 2 only singles'!$C$2,IF(J14=0,-'month 2 only singles'!$C$2,-('month 2 only singles'!$C$2*2))))))*E14),0))</f>
        <v>35.53</v>
      </c>
      <c r="S14" s="70" t="s">
        <v>88</v>
      </c>
      <c r="V14" s="94" t="s">
        <v>215</v>
      </c>
    </row>
    <row r="15" spans="1:35" ht="15" x14ac:dyDescent="0.2">
      <c r="A15" s="10">
        <v>42601</v>
      </c>
      <c r="B15" s="11">
        <v>4.05</v>
      </c>
      <c r="C15" s="6" t="s">
        <v>110</v>
      </c>
      <c r="D15" s="6" t="s">
        <v>216</v>
      </c>
      <c r="E15" s="12">
        <v>1</v>
      </c>
      <c r="F15" s="12">
        <v>3.25</v>
      </c>
      <c r="G15" s="12">
        <v>3</v>
      </c>
      <c r="H15" s="12" t="s">
        <v>25</v>
      </c>
      <c r="I15" s="12" t="s">
        <v>25</v>
      </c>
      <c r="J15" s="12">
        <v>0</v>
      </c>
      <c r="K15" s="12"/>
      <c r="L15" s="12"/>
      <c r="M15" s="7" t="s">
        <v>28</v>
      </c>
      <c r="N15" s="16">
        <f>((G15-1)*(1-(IF(H15="no",0,'month 2 only singles'!$C$3)))+1)</f>
        <v>3</v>
      </c>
      <c r="O15" s="16">
        <f t="shared" si="0"/>
        <v>1</v>
      </c>
      <c r="P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5" s="17">
        <f>IF(ISBLANK(M15),,IF(ISBLANK(G15),,(IF(M15="WON-EW",((((N15-1)*J15)*'month 2 only singles'!$C$2)+('month 2 only singles'!$C$2*(N15-1))),IF(M15="WON",((((N15-1)*J15)*'month 2 only singles'!$C$2)+('month 2 only singles'!$C$2*(N15-1))),IF(M15="PLACED",((((N15-1)*J15)*'month 2 only singles'!$C$2)-'month 2 only singles'!$C$2),IF(J15=0,-'month 2 only singles'!$C$2,IF(J15=0,-'month 2 only singles'!$C$2,-('month 2 only singles'!$C$2*2)))))))*E15))</f>
        <v>-10</v>
      </c>
      <c r="R15" s="17">
        <f>IF(ISBLANK(M15),,IF(T15&lt;&gt;1,((IF(M15="WON-EW",(((K15-1)*'month 2 only singles'!$C$2)*(1-$C$3))+(((L15-1)*'month 2 only singles'!$C$2)*(1-$C$3)),IF(M15="WON",(((K15-1)*'month 2 only singles'!$C$2)*(1-$C$3)),IF(M15="PLACED",(((L15-1)*'month 2 only singles'!$C$2)*(1-$C$3))-'month 2 only singles'!$C$2,IF(J15=0,-'month 2 only singles'!$C$2,-('month 2 only singles'!$C$2*2))))))*E15),0))</f>
        <v>-10</v>
      </c>
      <c r="S15" s="70" t="s">
        <v>85</v>
      </c>
      <c r="V15" s="94" t="s">
        <v>219</v>
      </c>
      <c r="AE15" s="32">
        <v>35</v>
      </c>
      <c r="AF15">
        <v>5</v>
      </c>
      <c r="AG15" s="32">
        <f>AF15*AE15</f>
        <v>175</v>
      </c>
      <c r="AH15" s="32">
        <f>AE15</f>
        <v>35</v>
      </c>
      <c r="AI15">
        <f>35*4/5</f>
        <v>28</v>
      </c>
    </row>
    <row r="16" spans="1:35" ht="15" x14ac:dyDescent="0.2">
      <c r="A16" s="10">
        <v>42602</v>
      </c>
      <c r="B16" s="11">
        <v>2</v>
      </c>
      <c r="C16" s="74" t="s">
        <v>83</v>
      </c>
      <c r="D16" s="6" t="s">
        <v>220</v>
      </c>
      <c r="E16" s="12">
        <v>2</v>
      </c>
      <c r="F16" s="76">
        <v>3</v>
      </c>
      <c r="G16" s="76">
        <v>3</v>
      </c>
      <c r="H16" s="12" t="s">
        <v>25</v>
      </c>
      <c r="I16" s="76" t="s">
        <v>25</v>
      </c>
      <c r="J16" s="76">
        <v>0</v>
      </c>
      <c r="K16" s="76">
        <v>1.87</v>
      </c>
      <c r="L16" s="76"/>
      <c r="M16" s="77" t="s">
        <v>29</v>
      </c>
      <c r="N16" s="16">
        <f>((G16-1)*(1-(IF(H16="no",0,'month 2 only singles'!$C$3)))+1)</f>
        <v>3</v>
      </c>
      <c r="O16" s="16">
        <f t="shared" si="0"/>
        <v>2</v>
      </c>
      <c r="P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40</v>
      </c>
      <c r="Q16" s="17">
        <f>IF(ISBLANK(M16),,IF(ISBLANK(G16),,(IF(M16="WON-EW",((((N16-1)*J16)*'month 2 only singles'!$C$2)+('month 2 only singles'!$C$2*(N16-1))),IF(M16="WON",((((N16-1)*J16)*'month 2 only singles'!$C$2)+('month 2 only singles'!$C$2*(N16-1))),IF(M16="PLACED",((((N16-1)*J16)*'month 2 only singles'!$C$2)-'month 2 only singles'!$C$2),IF(J16=0,-'month 2 only singles'!$C$2,IF(J16=0,-'month 2 only singles'!$C$2,-('month 2 only singles'!$C$2*2)))))))*E16))</f>
        <v>40</v>
      </c>
      <c r="R16" s="17">
        <f>IF(ISBLANK(M16),,IF(T16&lt;&gt;1,((IF(M16="WON-EW",(((K16-1)*'month 2 only singles'!$C$2)*(1-$C$3))+(((L16-1)*'month 2 only singles'!$C$2)*(1-$C$3)),IF(M16="WON",(((K16-1)*'month 2 only singles'!$C$2)*(1-$C$3)),IF(M16="PLACED",(((L16-1)*'month 2 only singles'!$C$2)*(1-$C$3))-'month 2 only singles'!$C$2,IF(J16=0,-'month 2 only singles'!$C$2,-('month 2 only singles'!$C$2*2))))))*E16),0))</f>
        <v>16.53</v>
      </c>
      <c r="S16" s="79" t="s">
        <v>88</v>
      </c>
      <c r="V16" s="94" t="s">
        <v>223</v>
      </c>
    </row>
    <row r="17" spans="1:38" ht="15" x14ac:dyDescent="0.2">
      <c r="A17" s="10">
        <v>42602</v>
      </c>
      <c r="B17" s="73">
        <v>2.2999999999999998</v>
      </c>
      <c r="C17" s="74" t="s">
        <v>110</v>
      </c>
      <c r="D17" s="75" t="s">
        <v>221</v>
      </c>
      <c r="E17" s="76">
        <v>1</v>
      </c>
      <c r="F17" s="76">
        <v>3.25</v>
      </c>
      <c r="G17" s="76">
        <v>3.25</v>
      </c>
      <c r="H17" s="12" t="s">
        <v>25</v>
      </c>
      <c r="I17" s="76" t="s">
        <v>25</v>
      </c>
      <c r="J17" s="76">
        <v>0</v>
      </c>
      <c r="K17" s="76">
        <v>2.6</v>
      </c>
      <c r="L17" s="76"/>
      <c r="M17" s="77" t="s">
        <v>29</v>
      </c>
      <c r="N17" s="16">
        <f>((G17-1)*(1-(IF(H17="no",0,'month 2 only singles'!$C$3)))+1)</f>
        <v>3.25</v>
      </c>
      <c r="O17" s="16">
        <f t="shared" si="0"/>
        <v>1</v>
      </c>
      <c r="P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22.5</v>
      </c>
      <c r="Q17" s="17">
        <f>IF(ISBLANK(M17),,IF(ISBLANK(G17),,(IF(M17="WON-EW",((((N17-1)*J17)*'month 2 only singles'!$C$2)+('month 2 only singles'!$C$2*(N17-1))),IF(M17="WON",((((N17-1)*J17)*'month 2 only singles'!$C$2)+('month 2 only singles'!$C$2*(N17-1))),IF(M17="PLACED",((((N17-1)*J17)*'month 2 only singles'!$C$2)-'month 2 only singles'!$C$2),IF(J17=0,-'month 2 only singles'!$C$2,IF(J17=0,-'month 2 only singles'!$C$2,-('month 2 only singles'!$C$2*2)))))))*E17))</f>
        <v>22.5</v>
      </c>
      <c r="R17" s="17">
        <f>IF(ISBLANK(M17),,IF(T17&lt;&gt;1,((IF(M17="WON-EW",(((K17-1)*'month 2 only singles'!$C$2)*(1-$C$3))+(((L17-1)*'month 2 only singles'!$C$2)*(1-$C$3)),IF(M17="WON",(((K17-1)*'month 2 only singles'!$C$2)*(1-$C$3)),IF(M17="PLACED",(((L17-1)*'month 2 only singles'!$C$2)*(1-$C$3))-'month 2 only singles'!$C$2,IF(J17=0,-'month 2 only singles'!$C$2,-('month 2 only singles'!$C$2*2))))))*E17),0))</f>
        <v>15.2</v>
      </c>
      <c r="S17" s="79" t="s">
        <v>85</v>
      </c>
      <c r="V17" s="94" t="s">
        <v>49</v>
      </c>
    </row>
    <row r="18" spans="1:38" ht="15" x14ac:dyDescent="0.2">
      <c r="A18" s="10">
        <v>42602</v>
      </c>
      <c r="B18" s="11">
        <v>3.25</v>
      </c>
      <c r="C18" s="6" t="s">
        <v>131</v>
      </c>
      <c r="D18" s="75" t="s">
        <v>224</v>
      </c>
      <c r="E18" s="76">
        <v>1</v>
      </c>
      <c r="F18" s="12">
        <v>5</v>
      </c>
      <c r="G18" s="12">
        <v>6</v>
      </c>
      <c r="H18" s="12" t="s">
        <v>25</v>
      </c>
      <c r="I18" s="76" t="s">
        <v>25</v>
      </c>
      <c r="J18" s="76">
        <v>0</v>
      </c>
      <c r="K18" s="12"/>
      <c r="L18" s="12"/>
      <c r="M18" s="7" t="s">
        <v>28</v>
      </c>
      <c r="N18" s="16">
        <f>((G18-1)*(1-(IF(H18="no",0,'month 2 only singles'!$C$3)))+1)</f>
        <v>6</v>
      </c>
      <c r="O18" s="16">
        <f t="shared" si="0"/>
        <v>1</v>
      </c>
      <c r="P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8" s="17">
        <f>IF(ISBLANK(M18),,IF(ISBLANK(G18),,(IF(M18="WON-EW",((((N18-1)*J18)*'month 2 only singles'!$C$2)+('month 2 only singles'!$C$2*(N18-1))),IF(M18="WON",((((N18-1)*J18)*'month 2 only singles'!$C$2)+('month 2 only singles'!$C$2*(N18-1))),IF(M18="PLACED",((((N18-1)*J18)*'month 2 only singles'!$C$2)-'month 2 only singles'!$C$2),IF(J18=0,-'month 2 only singles'!$C$2,IF(J18=0,-'month 2 only singles'!$C$2,-('month 2 only singles'!$C$2*2)))))))*E18))</f>
        <v>-10</v>
      </c>
      <c r="R18" s="17">
        <f>IF(ISBLANK(M18),,IF(T18&lt;&gt;1,((IF(M18="WON-EW",(((K18-1)*'month 2 only singles'!$C$2)*(1-$C$3))+(((L18-1)*'month 2 only singles'!$C$2)*(1-$C$3)),IF(M18="WON",(((K18-1)*'month 2 only singles'!$C$2)*(1-$C$3)),IF(M18="PLACED",(((L18-1)*'month 2 only singles'!$C$2)*(1-$C$3))-'month 2 only singles'!$C$2,IF(J18=0,-'month 2 only singles'!$C$2,-('month 2 only singles'!$C$2*2))))))*E18),0))</f>
        <v>-10</v>
      </c>
      <c r="S18" s="70" t="s">
        <v>225</v>
      </c>
      <c r="V18" s="94" t="s">
        <v>49</v>
      </c>
    </row>
    <row r="19" spans="1:38" ht="15" x14ac:dyDescent="0.2">
      <c r="A19" s="10">
        <v>42602</v>
      </c>
      <c r="B19" s="11">
        <v>2.15</v>
      </c>
      <c r="C19" s="6" t="s">
        <v>131</v>
      </c>
      <c r="D19" s="6" t="s">
        <v>226</v>
      </c>
      <c r="E19" s="12">
        <v>0.5</v>
      </c>
      <c r="F19" s="12">
        <v>9</v>
      </c>
      <c r="G19" s="12">
        <v>9</v>
      </c>
      <c r="H19" s="12" t="s">
        <v>25</v>
      </c>
      <c r="I19" s="12" t="s">
        <v>26</v>
      </c>
      <c r="J19" s="12">
        <v>0.2</v>
      </c>
      <c r="K19" s="12"/>
      <c r="L19" s="12">
        <v>2.63</v>
      </c>
      <c r="M19" s="7" t="s">
        <v>27</v>
      </c>
      <c r="N19" s="16">
        <f>((G19-1)*(1-(IF(H19="no",0,'month 2 only singles'!$C$3)))+1)</f>
        <v>9</v>
      </c>
      <c r="O19" s="16">
        <f t="shared" si="0"/>
        <v>1</v>
      </c>
      <c r="P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</v>
      </c>
      <c r="Q19" s="17">
        <f>IF(ISBLANK(M19),,IF(ISBLANK(G19),,(IF(M19="WON-EW",((((N19-1)*J19)*'month 2 only singles'!$C$2)+('month 2 only singles'!$C$2*(N19-1))),IF(M19="WON",((((N19-1)*J19)*'month 2 only singles'!$C$2)+('month 2 only singles'!$C$2*(N19-1))),IF(M19="PLACED",((((N19-1)*J19)*'month 2 only singles'!$C$2)-'month 2 only singles'!$C$2),IF(J19=0,-'month 2 only singles'!$C$2,IF(J19=0,-'month 2 only singles'!$C$2,-('month 2 only singles'!$C$2*2)))))))*E19))</f>
        <v>3</v>
      </c>
      <c r="R19" s="17">
        <f>IF(ISBLANK(M19),,IF(T19&lt;&gt;1,((IF(M19="WON-EW",(((K19-1)*'month 2 only singles'!$C$2)*(1-$C$3))+(((L19-1)*'month 2 only singles'!$C$2)*(1-$C$3)),IF(M19="WON",(((K19-1)*'month 2 only singles'!$C$2)*(1-$C$3)),IF(M19="PLACED",(((L19-1)*'month 2 only singles'!$C$2)*(1-$C$3))-'month 2 only singles'!$C$2,IF(J19=0,-'month 2 only singles'!$C$2,-('month 2 only singles'!$C$2*2))))))*E19),0))</f>
        <v>2.7424999999999979</v>
      </c>
      <c r="S19" s="70" t="s">
        <v>82</v>
      </c>
      <c r="V19" s="94" t="s">
        <v>49</v>
      </c>
    </row>
    <row r="20" spans="1:38" ht="15" x14ac:dyDescent="0.2">
      <c r="A20" s="10">
        <v>42603</v>
      </c>
      <c r="B20" s="11">
        <v>2.1</v>
      </c>
      <c r="C20" s="6" t="s">
        <v>99</v>
      </c>
      <c r="D20" s="6" t="s">
        <v>228</v>
      </c>
      <c r="E20" s="12">
        <v>2</v>
      </c>
      <c r="F20" s="12">
        <v>2.75</v>
      </c>
      <c r="G20" s="12">
        <v>1.83</v>
      </c>
      <c r="H20" s="12" t="s">
        <v>25</v>
      </c>
      <c r="I20" s="12" t="s">
        <v>25</v>
      </c>
      <c r="J20" s="12">
        <v>0</v>
      </c>
      <c r="K20" s="12"/>
      <c r="L20" s="12"/>
      <c r="M20" s="7" t="s">
        <v>28</v>
      </c>
      <c r="N20" s="16">
        <f>((G20-1)*(1-(IF(H20="no",0,'month 2 only singles'!$C$3)))+1)</f>
        <v>1.83</v>
      </c>
      <c r="O20" s="16">
        <f t="shared" si="0"/>
        <v>2</v>
      </c>
      <c r="P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20" s="17">
        <f>IF(ISBLANK(M20),,IF(ISBLANK(G20),,(IF(M20="WON-EW",((((N20-1)*J20)*'month 2 only singles'!$C$2)+('month 2 only singles'!$C$2*(N20-1))),IF(M20="WON",((((N20-1)*J20)*'month 2 only singles'!$C$2)+('month 2 only singles'!$C$2*(N20-1))),IF(M20="PLACED",((((N20-1)*J20)*'month 2 only singles'!$C$2)-'month 2 only singles'!$C$2),IF(J20=0,-'month 2 only singles'!$C$2,IF(J20=0,-'month 2 only singles'!$C$2,-('month 2 only singles'!$C$2*2)))))))*E20))</f>
        <v>-20</v>
      </c>
      <c r="R20" s="17">
        <f>IF(ISBLANK(M20),,IF(T20&lt;&gt;1,((IF(M20="WON-EW",(((K20-1)*'month 2 only singles'!$C$2)*(1-$C$3))+(((L20-1)*'month 2 only singles'!$C$2)*(1-$C$3)),IF(M20="WON",(((K20-1)*'month 2 only singles'!$C$2)*(1-$C$3)),IF(M20="PLACED",(((L20-1)*'month 2 only singles'!$C$2)*(1-$C$3))-'month 2 only singles'!$C$2,IF(J20=0,-'month 2 only singles'!$C$2,-('month 2 only singles'!$C$2*2))))))*E20),0))</f>
        <v>-20</v>
      </c>
      <c r="S20" s="70" t="s">
        <v>88</v>
      </c>
      <c r="V20" s="94" t="s">
        <v>229</v>
      </c>
    </row>
    <row r="21" spans="1:38" ht="15" x14ac:dyDescent="0.2">
      <c r="A21" s="10">
        <v>42603</v>
      </c>
      <c r="B21" s="11">
        <v>4.4000000000000004</v>
      </c>
      <c r="C21" s="6" t="s">
        <v>99</v>
      </c>
      <c r="D21" s="6" t="s">
        <v>230</v>
      </c>
      <c r="E21" s="12">
        <v>1</v>
      </c>
      <c r="F21" s="12">
        <v>5</v>
      </c>
      <c r="G21" s="12">
        <v>5</v>
      </c>
      <c r="H21" s="12" t="s">
        <v>25</v>
      </c>
      <c r="I21" s="12" t="s">
        <v>25</v>
      </c>
      <c r="J21" s="12">
        <v>0</v>
      </c>
      <c r="K21" s="12"/>
      <c r="L21" s="12"/>
      <c r="M21" s="7" t="s">
        <v>28</v>
      </c>
      <c r="N21" s="16">
        <f>((G21-1)*(1-(IF(H21="no",0,'month 2 only singles'!$C$3)))+1)</f>
        <v>5</v>
      </c>
      <c r="O21" s="16">
        <f t="shared" si="0"/>
        <v>1</v>
      </c>
      <c r="P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1" s="17">
        <f>IF(ISBLANK(M21),,IF(ISBLANK(G21),,(IF(M21="WON-EW",((((N21-1)*J21)*'month 2 only singles'!$C$2)+('month 2 only singles'!$C$2*(N21-1))),IF(M21="WON",((((N21-1)*J21)*'month 2 only singles'!$C$2)+('month 2 only singles'!$C$2*(N21-1))),IF(M21="PLACED",((((N21-1)*J21)*'month 2 only singles'!$C$2)-'month 2 only singles'!$C$2),IF(J21=0,-'month 2 only singles'!$C$2,IF(J21=0,-'month 2 only singles'!$C$2,-('month 2 only singles'!$C$2*2)))))))*E21))</f>
        <v>-10</v>
      </c>
      <c r="R21" s="17">
        <f>IF(ISBLANK(M21),,IF(T21&lt;&gt;1,((IF(M21="WON-EW",(((K21-1)*'month 2 only singles'!$C$2)*(1-$C$3))+(((L21-1)*'month 2 only singles'!$C$2)*(1-$C$3)),IF(M21="WON",(((K21-1)*'month 2 only singles'!$C$2)*(1-$C$3)),IF(M21="PLACED",(((L21-1)*'month 2 only singles'!$C$2)*(1-$C$3))-'month 2 only singles'!$C$2,IF(J21=0,-'month 2 only singles'!$C$2,-('month 2 only singles'!$C$2*2))))))*E21),0))</f>
        <v>-10</v>
      </c>
      <c r="S21" s="70" t="s">
        <v>85</v>
      </c>
      <c r="V21" s="94" t="s">
        <v>232</v>
      </c>
    </row>
    <row r="22" spans="1:38" ht="15" x14ac:dyDescent="0.2">
      <c r="A22" s="10">
        <v>42603</v>
      </c>
      <c r="B22" s="11">
        <v>3.5</v>
      </c>
      <c r="C22" s="6" t="s">
        <v>122</v>
      </c>
      <c r="D22" s="6" t="s">
        <v>233</v>
      </c>
      <c r="E22" s="12">
        <v>0.5</v>
      </c>
      <c r="F22" s="12">
        <v>9</v>
      </c>
      <c r="G22" s="12">
        <v>7</v>
      </c>
      <c r="H22" s="12" t="s">
        <v>25</v>
      </c>
      <c r="I22" s="12" t="s">
        <v>26</v>
      </c>
      <c r="J22" s="12">
        <v>0.2</v>
      </c>
      <c r="K22" s="12"/>
      <c r="L22" s="12"/>
      <c r="M22" s="7" t="s">
        <v>28</v>
      </c>
      <c r="N22" s="16">
        <f>((G22-1)*(1-(IF(H22="no",0,'month 2 only singles'!$C$3)))+1)</f>
        <v>7</v>
      </c>
      <c r="O22" s="16">
        <f t="shared" si="0"/>
        <v>1</v>
      </c>
      <c r="P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2" s="17">
        <f>IF(ISBLANK(M22),,IF(ISBLANK(G22),,(IF(M22="WON-EW",((((N22-1)*J22)*'month 2 only singles'!$C$2)+('month 2 only singles'!$C$2*(N22-1))),IF(M22="WON",((((N22-1)*J22)*'month 2 only singles'!$C$2)+('month 2 only singles'!$C$2*(N22-1))),IF(M22="PLACED",((((N22-1)*J22)*'month 2 only singles'!$C$2)-'month 2 only singles'!$C$2),IF(J22=0,-'month 2 only singles'!$C$2,IF(J22=0,-'month 2 only singles'!$C$2,-('month 2 only singles'!$C$2*2)))))))*E22))</f>
        <v>-10</v>
      </c>
      <c r="R22" s="17">
        <f>IF(ISBLANK(M22),,IF(T22&lt;&gt;1,((IF(M22="WON-EW",(((K22-1)*'month 2 only singles'!$C$2)*(1-$C$3))+(((L22-1)*'month 2 only singles'!$C$2)*(1-$C$3)),IF(M22="WON",(((K22-1)*'month 2 only singles'!$C$2)*(1-$C$3)),IF(M22="PLACED",(((L22-1)*'month 2 only singles'!$C$2)*(1-$C$3))-'month 2 only singles'!$C$2,IF(J22=0,-'month 2 only singles'!$C$2,-('month 2 only singles'!$C$2*2))))))*E22),0))</f>
        <v>-10</v>
      </c>
      <c r="S22" s="70" t="s">
        <v>225</v>
      </c>
      <c r="V22" s="94" t="s">
        <v>234</v>
      </c>
      <c r="Z22" s="32">
        <v>30</v>
      </c>
      <c r="AA22" t="s">
        <v>31</v>
      </c>
      <c r="AB22">
        <v>0.25</v>
      </c>
      <c r="AC22">
        <v>4.5</v>
      </c>
      <c r="AD22" s="32">
        <f>(AC22-1)*Z22</f>
        <v>105</v>
      </c>
      <c r="AE22" s="33">
        <f>AD22/4</f>
        <v>26.25</v>
      </c>
      <c r="AF22" s="33">
        <f>AE22+AD22</f>
        <v>131.25</v>
      </c>
      <c r="AK22">
        <f>30*3.5</f>
        <v>105</v>
      </c>
      <c r="AL22">
        <f>AK22/4</f>
        <v>26.25</v>
      </c>
    </row>
    <row r="23" spans="1:38" ht="15" x14ac:dyDescent="0.2">
      <c r="A23" s="10">
        <v>42604</v>
      </c>
      <c r="B23" s="11">
        <v>2.4500000000000002</v>
      </c>
      <c r="C23" s="6" t="s">
        <v>199</v>
      </c>
      <c r="D23" s="6" t="s">
        <v>236</v>
      </c>
      <c r="E23" s="12">
        <v>2</v>
      </c>
      <c r="F23" s="12">
        <v>3.5</v>
      </c>
      <c r="G23" s="12">
        <v>3</v>
      </c>
      <c r="H23" s="12" t="s">
        <v>25</v>
      </c>
      <c r="I23" s="12" t="s">
        <v>25</v>
      </c>
      <c r="J23" s="12">
        <v>0</v>
      </c>
      <c r="K23" s="12">
        <v>2.83</v>
      </c>
      <c r="L23" s="12"/>
      <c r="M23" s="7" t="s">
        <v>29</v>
      </c>
      <c r="N23" s="16">
        <f>((G23-1)*(1-(IF(H23="no",0,'month 2 only singles'!$C$3)))+1)</f>
        <v>3</v>
      </c>
      <c r="O23" s="16">
        <f t="shared" si="0"/>
        <v>2</v>
      </c>
      <c r="P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50</v>
      </c>
      <c r="Q23" s="17">
        <f>IF(ISBLANK(M23),,IF(ISBLANK(G23),,(IF(M23="WON-EW",((((N23-1)*J23)*'month 2 only singles'!$C$2)+('month 2 only singles'!$C$2*(N23-1))),IF(M23="WON",((((N23-1)*J23)*'month 2 only singles'!$C$2)+('month 2 only singles'!$C$2*(N23-1))),IF(M23="PLACED",((((N23-1)*J23)*'month 2 only singles'!$C$2)-'month 2 only singles'!$C$2),IF(J23=0,-'month 2 only singles'!$C$2,IF(J23=0,-'month 2 only singles'!$C$2,-('month 2 only singles'!$C$2*2)))))))*E23))</f>
        <v>40</v>
      </c>
      <c r="R23" s="17">
        <f>IF(ISBLANK(M23),,IF(T23&lt;&gt;1,((IF(M23="WON-EW",(((K23-1)*'month 2 only singles'!$C$2)*(1-$C$3))+(((L23-1)*'month 2 only singles'!$C$2)*(1-$C$3)),IF(M23="WON",(((K23-1)*'month 2 only singles'!$C$2)*(1-$C$3)),IF(M23="PLACED",(((L23-1)*'month 2 only singles'!$C$2)*(1-$C$3))-'month 2 only singles'!$C$2,IF(J23=0,-'month 2 only singles'!$C$2,-('month 2 only singles'!$C$2*2))))))*E23),0))</f>
        <v>34.770000000000003</v>
      </c>
      <c r="S23" s="70" t="s">
        <v>88</v>
      </c>
      <c r="V23" s="94" t="s">
        <v>49</v>
      </c>
      <c r="AH23" s="32">
        <v>20</v>
      </c>
      <c r="AI23" s="32">
        <f>4*AH23</f>
        <v>80</v>
      </c>
      <c r="AJ23" s="32">
        <f>AI23/5</f>
        <v>16</v>
      </c>
      <c r="AK23" s="32">
        <f>AJ23+AI23</f>
        <v>96</v>
      </c>
    </row>
    <row r="24" spans="1:38" ht="15" x14ac:dyDescent="0.2">
      <c r="A24" s="10">
        <v>42604</v>
      </c>
      <c r="B24" s="11">
        <v>2.2999999999999998</v>
      </c>
      <c r="C24" s="6" t="s">
        <v>237</v>
      </c>
      <c r="D24" s="6" t="s">
        <v>238</v>
      </c>
      <c r="E24" s="12">
        <v>1</v>
      </c>
      <c r="F24" s="12">
        <v>5</v>
      </c>
      <c r="G24" s="12">
        <v>4</v>
      </c>
      <c r="H24" s="12" t="s">
        <v>25</v>
      </c>
      <c r="I24" s="12" t="s">
        <v>25</v>
      </c>
      <c r="J24" s="12">
        <v>0</v>
      </c>
      <c r="K24" s="12"/>
      <c r="L24" s="12"/>
      <c r="M24" s="7" t="s">
        <v>28</v>
      </c>
      <c r="N24" s="16">
        <f>((G24-1)*(1-(IF(H24="no",0,'month 2 only singles'!$C$3)))+1)</f>
        <v>4</v>
      </c>
      <c r="O24" s="16">
        <f t="shared" si="0"/>
        <v>1</v>
      </c>
      <c r="P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4" s="17">
        <f>IF(ISBLANK(M24),,IF(ISBLANK(G24),,(IF(M24="WON-EW",((((N24-1)*J24)*'month 2 only singles'!$C$2)+('month 2 only singles'!$C$2*(N24-1))),IF(M24="WON",((((N24-1)*J24)*'month 2 only singles'!$C$2)+('month 2 only singles'!$C$2*(N24-1))),IF(M24="PLACED",((((N24-1)*J24)*'month 2 only singles'!$C$2)-'month 2 only singles'!$C$2),IF(J24=0,-'month 2 only singles'!$C$2,IF(J24=0,-'month 2 only singles'!$C$2,-('month 2 only singles'!$C$2*2)))))))*E24))</f>
        <v>-10</v>
      </c>
      <c r="R24" s="17">
        <f>IF(ISBLANK(M24),,IF(T24&lt;&gt;1,((IF(M24="WON-EW",(((K24-1)*'month 2 only singles'!$C$2)*(1-$C$3))+(((L24-1)*'month 2 only singles'!$C$2)*(1-$C$3)),IF(M24="WON",(((K24-1)*'month 2 only singles'!$C$2)*(1-$C$3)),IF(M24="PLACED",(((L24-1)*'month 2 only singles'!$C$2)*(1-$C$3))-'month 2 only singles'!$C$2,IF(J24=0,-'month 2 only singles'!$C$2,-('month 2 only singles'!$C$2*2))))))*E24),0))</f>
        <v>-10</v>
      </c>
      <c r="S24" s="70" t="s">
        <v>85</v>
      </c>
      <c r="V24" s="94" t="s">
        <v>49</v>
      </c>
    </row>
    <row r="25" spans="1:38" ht="15" x14ac:dyDescent="0.2">
      <c r="A25" s="10">
        <v>42604</v>
      </c>
      <c r="B25" s="11">
        <v>8.0500000000000007</v>
      </c>
      <c r="C25" s="6" t="s">
        <v>240</v>
      </c>
      <c r="D25" s="6" t="s">
        <v>241</v>
      </c>
      <c r="E25" s="12">
        <v>0.5</v>
      </c>
      <c r="F25" s="12">
        <v>7</v>
      </c>
      <c r="G25" s="12">
        <v>5.5</v>
      </c>
      <c r="H25" s="12" t="s">
        <v>25</v>
      </c>
      <c r="I25" s="12" t="s">
        <v>25</v>
      </c>
      <c r="J25" s="12">
        <v>0</v>
      </c>
      <c r="K25" s="12"/>
      <c r="L25" s="12"/>
      <c r="M25" s="7" t="s">
        <v>28</v>
      </c>
      <c r="N25" s="16">
        <f>((G25-1)*(1-(IF(H25="no",0,'month 2 only singles'!$C$3)))+1)</f>
        <v>5.5</v>
      </c>
      <c r="O25" s="16">
        <f t="shared" si="0"/>
        <v>0.5</v>
      </c>
      <c r="P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25" s="17">
        <f>IF(ISBLANK(M25),,IF(ISBLANK(G25),,(IF(M25="WON-EW",((((N25-1)*J25)*'month 2 only singles'!$C$2)+('month 2 only singles'!$C$2*(N25-1))),IF(M25="WON",((((N25-1)*J25)*'month 2 only singles'!$C$2)+('month 2 only singles'!$C$2*(N25-1))),IF(M25="PLACED",((((N25-1)*J25)*'month 2 only singles'!$C$2)-'month 2 only singles'!$C$2),IF(J25=0,-'month 2 only singles'!$C$2,IF(J25=0,-'month 2 only singles'!$C$2,-('month 2 only singles'!$C$2*2)))))))*E25))</f>
        <v>-5</v>
      </c>
      <c r="R25" s="17">
        <f>IF(ISBLANK(M25),,IF(T25&lt;&gt;1,((IF(M25="WON-EW",(((K25-1)*'month 2 only singles'!$C$2)*(1-$C$3))+(((L25-1)*'month 2 only singles'!$C$2)*(1-$C$3)),IF(M25="WON",(((K25-1)*'month 2 only singles'!$C$2)*(1-$C$3)),IF(M25="PLACED",(((L25-1)*'month 2 only singles'!$C$2)*(1-$C$3))-'month 2 only singles'!$C$2,IF(J25=0,-'month 2 only singles'!$C$2,-('month 2 only singles'!$C$2*2))))))*E25),0))</f>
        <v>-5</v>
      </c>
      <c r="S25" s="70" t="s">
        <v>82</v>
      </c>
      <c r="V25" s="94" t="s">
        <v>243</v>
      </c>
    </row>
    <row r="26" spans="1:38" s="98" customFormat="1" ht="15" x14ac:dyDescent="0.2">
      <c r="A26" s="10">
        <v>42605</v>
      </c>
      <c r="B26" s="11">
        <v>5.0999999999999996</v>
      </c>
      <c r="C26" s="6" t="s">
        <v>124</v>
      </c>
      <c r="D26" s="6" t="s">
        <v>244</v>
      </c>
      <c r="E26" s="12">
        <v>2</v>
      </c>
      <c r="F26" s="12">
        <v>2.69</v>
      </c>
      <c r="G26" s="12">
        <v>2.63</v>
      </c>
      <c r="H26" s="12" t="s">
        <v>25</v>
      </c>
      <c r="I26" s="12" t="s">
        <v>25</v>
      </c>
      <c r="J26" s="12">
        <v>0</v>
      </c>
      <c r="K26" s="12">
        <v>2.75</v>
      </c>
      <c r="L26" s="12"/>
      <c r="M26" s="7" t="s">
        <v>29</v>
      </c>
      <c r="N26" s="16">
        <f>((G26-1)*(1-(IF(H26="no",0,'month 2 only singles'!$C$3)))+1)</f>
        <v>2.63</v>
      </c>
      <c r="O26" s="16">
        <f t="shared" si="0"/>
        <v>2</v>
      </c>
      <c r="P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33.799999999999997</v>
      </c>
      <c r="Q26" s="17">
        <f>IF(ISBLANK(M26),,IF(ISBLANK(G26),,(IF(M26="WON-EW",((((N26-1)*J26)*'month 2 only singles'!$C$2)+('month 2 only singles'!$C$2*(N26-1))),IF(M26="WON",((((N26-1)*J26)*'month 2 only singles'!$C$2)+('month 2 only singles'!$C$2*(N26-1))),IF(M26="PLACED",((((N26-1)*J26)*'month 2 only singles'!$C$2)-'month 2 only singles'!$C$2),IF(J26=0,-'month 2 only singles'!$C$2,IF(J26=0,-'month 2 only singles'!$C$2,-('month 2 only singles'!$C$2*2)))))))*E26))</f>
        <v>32.599999999999994</v>
      </c>
      <c r="R26" s="17">
        <f>IF(ISBLANK(M26),,IF(T26&lt;&gt;1,((IF(M26="WON-EW",(((K26-1)*'month 2 only singles'!$C$2)*(1-$C$3))+(((L26-1)*'month 2 only singles'!$C$2)*(1-$C$3)),IF(M26="WON",(((K26-1)*'month 2 only singles'!$C$2)*(1-$C$3)),IF(M26="PLACED",(((L26-1)*'month 2 only singles'!$C$2)*(1-$C$3))-'month 2 only singles'!$C$2,IF(J26=0,-'month 2 only singles'!$C$2,-('month 2 only singles'!$C$2*2))))))*E26),0))</f>
        <v>33.25</v>
      </c>
      <c r="S26" s="70" t="s">
        <v>88</v>
      </c>
      <c r="V26" s="94" t="s">
        <v>258</v>
      </c>
    </row>
    <row r="27" spans="1:38" ht="15" x14ac:dyDescent="0.2">
      <c r="A27" s="10">
        <v>42605</v>
      </c>
      <c r="B27" s="11">
        <v>3.3</v>
      </c>
      <c r="C27" s="6" t="s">
        <v>246</v>
      </c>
      <c r="D27" s="6" t="s">
        <v>247</v>
      </c>
      <c r="E27" s="12">
        <v>1</v>
      </c>
      <c r="F27" s="12">
        <v>4.33</v>
      </c>
      <c r="G27" s="12">
        <v>4</v>
      </c>
      <c r="H27" s="12" t="s">
        <v>25</v>
      </c>
      <c r="I27" s="12" t="s">
        <v>25</v>
      </c>
      <c r="J27" s="12">
        <v>0</v>
      </c>
      <c r="K27" s="12">
        <v>5.35</v>
      </c>
      <c r="L27" s="12"/>
      <c r="M27" s="7" t="s">
        <v>29</v>
      </c>
      <c r="N27" s="16">
        <f>((G27-1)*(1-(IF(H27="no",0,'month 2 only singles'!$C$3)))+1)</f>
        <v>4</v>
      </c>
      <c r="O27" s="16">
        <f t="shared" si="0"/>
        <v>1</v>
      </c>
      <c r="P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33.299999999999997</v>
      </c>
      <c r="Q27" s="17">
        <f>IF(ISBLANK(M27),,IF(ISBLANK(G27),,(IF(M27="WON-EW",((((N27-1)*J27)*'month 2 only singles'!$C$2)+('month 2 only singles'!$C$2*(N27-1))),IF(M27="WON",((((N27-1)*J27)*'month 2 only singles'!$C$2)+('month 2 only singles'!$C$2*(N27-1))),IF(M27="PLACED",((((N27-1)*J27)*'month 2 only singles'!$C$2)-'month 2 only singles'!$C$2),IF(J27=0,-'month 2 only singles'!$C$2,IF(J27=0,-'month 2 only singles'!$C$2,-('month 2 only singles'!$C$2*2)))))))*E27))</f>
        <v>30</v>
      </c>
      <c r="R27" s="17">
        <f>IF(ISBLANK(M27),,IF(T27&lt;&gt;1,((IF(M27="WON-EW",(((K27-1)*'month 2 only singles'!$C$2)*(1-$C$3))+(((L27-1)*'month 2 only singles'!$C$2)*(1-$C$3)),IF(M27="WON",(((K27-1)*'month 2 only singles'!$C$2)*(1-$C$3)),IF(M27="PLACED",(((L27-1)*'month 2 only singles'!$C$2)*(1-$C$3))-'month 2 only singles'!$C$2,IF(J27=0,-'month 2 only singles'!$C$2,-('month 2 only singles'!$C$2*2))))))*E27),0))</f>
        <v>41.324999999999996</v>
      </c>
      <c r="S27" s="70" t="s">
        <v>225</v>
      </c>
      <c r="V27" s="94" t="s">
        <v>259</v>
      </c>
    </row>
    <row r="28" spans="1:38" ht="15" x14ac:dyDescent="0.2">
      <c r="A28" s="10">
        <v>42605</v>
      </c>
      <c r="B28" s="11">
        <v>4.1500000000000004</v>
      </c>
      <c r="C28" s="6" t="s">
        <v>248</v>
      </c>
      <c r="D28" s="6" t="s">
        <v>249</v>
      </c>
      <c r="E28" s="12">
        <v>1</v>
      </c>
      <c r="F28" s="12">
        <v>6.5</v>
      </c>
      <c r="G28" s="12">
        <v>7</v>
      </c>
      <c r="H28" s="12" t="s">
        <v>25</v>
      </c>
      <c r="I28" s="12" t="s">
        <v>25</v>
      </c>
      <c r="J28" s="12">
        <v>0</v>
      </c>
      <c r="K28" s="12"/>
      <c r="L28" s="12"/>
      <c r="M28" s="7" t="s">
        <v>28</v>
      </c>
      <c r="N28" s="16">
        <f>((G28-1)*(1-(IF(H28="no",0,'month 2 only singles'!$C$3)))+1)</f>
        <v>7</v>
      </c>
      <c r="O28" s="16">
        <f t="shared" si="0"/>
        <v>1</v>
      </c>
      <c r="P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28" s="17">
        <f>IF(ISBLANK(M28),,IF(ISBLANK(G28),,(IF(M28="WON-EW",((((N28-1)*J28)*'month 2 only singles'!$C$2)+('month 2 only singles'!$C$2*(N28-1))),IF(M28="WON",((((N28-1)*J28)*'month 2 only singles'!$C$2)+('month 2 only singles'!$C$2*(N28-1))),IF(M28="PLACED",((((N28-1)*J28)*'month 2 only singles'!$C$2)-'month 2 only singles'!$C$2),IF(J28=0,-'month 2 only singles'!$C$2,IF(J28=0,-'month 2 only singles'!$C$2,-('month 2 only singles'!$C$2*2)))))))*E28))</f>
        <v>-10</v>
      </c>
      <c r="R28" s="17">
        <f>IF(ISBLANK(M28),,IF(T28&lt;&gt;1,((IF(M28="WON-EW",(((K28-1)*'month 2 only singles'!$C$2)*(1-$C$3))+(((L28-1)*'month 2 only singles'!$C$2)*(1-$C$3)),IF(M28="WON",(((K28-1)*'month 2 only singles'!$C$2)*(1-$C$3)),IF(M28="PLACED",(((L28-1)*'month 2 only singles'!$C$2)*(1-$C$3))-'month 2 only singles'!$C$2,IF(J28=0,-'month 2 only singles'!$C$2,-('month 2 only singles'!$C$2*2))))))*E28),0))</f>
        <v>-10</v>
      </c>
      <c r="S28" s="70" t="s">
        <v>82</v>
      </c>
      <c r="V28" s="94" t="s">
        <v>49</v>
      </c>
    </row>
    <row r="29" spans="1:38" ht="15" x14ac:dyDescent="0.2">
      <c r="A29" s="10">
        <v>42606</v>
      </c>
      <c r="B29" s="11">
        <v>6.2</v>
      </c>
      <c r="C29" s="6" t="s">
        <v>86</v>
      </c>
      <c r="D29" s="6" t="s">
        <v>251</v>
      </c>
      <c r="E29" s="12">
        <v>2</v>
      </c>
      <c r="F29" s="12">
        <v>2.88</v>
      </c>
      <c r="G29" s="12">
        <v>2.63</v>
      </c>
      <c r="H29" s="12" t="s">
        <v>25</v>
      </c>
      <c r="I29" s="12" t="s">
        <v>25</v>
      </c>
      <c r="J29" s="12">
        <v>0</v>
      </c>
      <c r="K29" s="12"/>
      <c r="L29" s="12"/>
      <c r="M29" s="7" t="s">
        <v>28</v>
      </c>
      <c r="N29" s="16">
        <f>((G29-1)*(1-(IF(H29="no",0,'month 2 only singles'!$C$3)))+1)</f>
        <v>2.63</v>
      </c>
      <c r="O29" s="16">
        <f t="shared" si="0"/>
        <v>2</v>
      </c>
      <c r="P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29" s="17">
        <f>IF(ISBLANK(M29),,IF(ISBLANK(G29),,(IF(M29="WON-EW",((((N29-1)*J29)*'month 2 only singles'!$C$2)+('month 2 only singles'!$C$2*(N29-1))),IF(M29="WON",((((N29-1)*J29)*'month 2 only singles'!$C$2)+('month 2 only singles'!$C$2*(N29-1))),IF(M29="PLACED",((((N29-1)*J29)*'month 2 only singles'!$C$2)-'month 2 only singles'!$C$2),IF(J29=0,-'month 2 only singles'!$C$2,IF(J29=0,-'month 2 only singles'!$C$2,-('month 2 only singles'!$C$2*2)))))))*E29))</f>
        <v>-20</v>
      </c>
      <c r="R29" s="17">
        <f>IF(ISBLANK(M29),,IF(T29&lt;&gt;1,((IF(M29="WON-EW",(((K29-1)*'month 2 only singles'!$C$2)*(1-$C$3))+(((L29-1)*'month 2 only singles'!$C$2)*(1-$C$3)),IF(M29="WON",(((K29-1)*'month 2 only singles'!$C$2)*(1-$C$3)),IF(M29="PLACED",(((L29-1)*'month 2 only singles'!$C$2)*(1-$C$3))-'month 2 only singles'!$C$2,IF(J29=0,-'month 2 only singles'!$C$2,-('month 2 only singles'!$C$2*2))))))*E29),0))</f>
        <v>-20</v>
      </c>
      <c r="S29" s="70" t="s">
        <v>88</v>
      </c>
      <c r="V29" s="94" t="s">
        <v>49</v>
      </c>
    </row>
    <row r="30" spans="1:38" ht="15" x14ac:dyDescent="0.2">
      <c r="A30" s="10">
        <v>42606</v>
      </c>
      <c r="B30" s="11">
        <v>4.55</v>
      </c>
      <c r="C30" s="6" t="s">
        <v>252</v>
      </c>
      <c r="D30" s="6" t="s">
        <v>253</v>
      </c>
      <c r="E30" s="12">
        <v>1</v>
      </c>
      <c r="F30" s="12">
        <v>3.25</v>
      </c>
      <c r="G30" s="12">
        <v>3</v>
      </c>
      <c r="H30" s="12" t="s">
        <v>25</v>
      </c>
      <c r="I30" s="12" t="s">
        <v>25</v>
      </c>
      <c r="J30" s="12">
        <v>0</v>
      </c>
      <c r="K30" s="12">
        <v>3.8</v>
      </c>
      <c r="L30" s="12"/>
      <c r="M30" s="7" t="s">
        <v>29</v>
      </c>
      <c r="N30" s="16">
        <f>((G30-1)*(1-(IF(H30="no",0,'month 2 only singles'!$C$3)))+1)</f>
        <v>3</v>
      </c>
      <c r="O30" s="16">
        <f t="shared" si="0"/>
        <v>1</v>
      </c>
      <c r="P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22.5</v>
      </c>
      <c r="Q30" s="17">
        <f>IF(ISBLANK(M30),,IF(ISBLANK(G30),,(IF(M30="WON-EW",((((N30-1)*J30)*'month 2 only singles'!$C$2)+('month 2 only singles'!$C$2*(N30-1))),IF(M30="WON",((((N30-1)*J30)*'month 2 only singles'!$C$2)+('month 2 only singles'!$C$2*(N30-1))),IF(M30="PLACED",((((N30-1)*J30)*'month 2 only singles'!$C$2)-'month 2 only singles'!$C$2),IF(J30=0,-'month 2 only singles'!$C$2,IF(J30=0,-'month 2 only singles'!$C$2,-('month 2 only singles'!$C$2*2)))))))*E30))</f>
        <v>20</v>
      </c>
      <c r="R30" s="17">
        <f>IF(ISBLANK(M30),,IF(T30&lt;&gt;1,((IF(M30="WON-EW",(((K30-1)*'month 2 only singles'!$C$2)*(1-$C$3))+(((L30-1)*'month 2 only singles'!$C$2)*(1-$C$3)),IF(M30="WON",(((K30-1)*'month 2 only singles'!$C$2)*(1-$C$3)),IF(M30="PLACED",(((L30-1)*'month 2 only singles'!$C$2)*(1-$C$3))-'month 2 only singles'!$C$2,IF(J30=0,-'month 2 only singles'!$C$2,-('month 2 only singles'!$C$2*2))))))*E30),0))</f>
        <v>26.599999999999998</v>
      </c>
      <c r="S30" s="70" t="s">
        <v>85</v>
      </c>
      <c r="V30" s="94" t="s">
        <v>255</v>
      </c>
    </row>
    <row r="31" spans="1:38" ht="15" x14ac:dyDescent="0.2">
      <c r="A31" s="10">
        <v>42606</v>
      </c>
      <c r="B31" s="11">
        <v>3</v>
      </c>
      <c r="C31" s="6" t="s">
        <v>102</v>
      </c>
      <c r="D31" s="6" t="s">
        <v>257</v>
      </c>
      <c r="E31" s="12">
        <v>0.5</v>
      </c>
      <c r="F31" s="12">
        <v>9</v>
      </c>
      <c r="G31" s="12">
        <v>8</v>
      </c>
      <c r="H31" s="12" t="s">
        <v>25</v>
      </c>
      <c r="I31" s="12" t="s">
        <v>26</v>
      </c>
      <c r="J31" s="12">
        <v>0.2</v>
      </c>
      <c r="K31" s="12">
        <v>9.1999999999999993</v>
      </c>
      <c r="L31" s="12">
        <v>3.05</v>
      </c>
      <c r="M31" s="7" t="s">
        <v>27</v>
      </c>
      <c r="N31" s="16">
        <f>((G31-1)*(1-(IF(H31="no",0,'month 2 only singles'!$C$3)))+1)</f>
        <v>8</v>
      </c>
      <c r="O31" s="16">
        <f t="shared" si="0"/>
        <v>1</v>
      </c>
      <c r="P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</v>
      </c>
      <c r="Q31" s="17">
        <f>IF(ISBLANK(M31),,IF(ISBLANK(G31),,(IF(M31="WON-EW",((((N31-1)*J31)*'month 2 only singles'!$C$2)+('month 2 only singles'!$C$2*(N31-1))),IF(M31="WON",((((N31-1)*J31)*'month 2 only singles'!$C$2)+('month 2 only singles'!$C$2*(N31-1))),IF(M31="PLACED",((((N31-1)*J31)*'month 2 only singles'!$C$2)-'month 2 only singles'!$C$2),IF(J31=0,-'month 2 only singles'!$C$2,IF(J31=0,-'month 2 only singles'!$C$2,-('month 2 only singles'!$C$2*2)))))))*E31))</f>
        <v>2.0000000000000009</v>
      </c>
      <c r="R31" s="17">
        <f>IF(ISBLANK(M31),,IF(T31&lt;&gt;1,((IF(M31="WON-EW",(((K31-1)*'month 2 only singles'!$C$2)*(1-$C$3))+(((L31-1)*'month 2 only singles'!$C$2)*(1-$C$3)),IF(M31="WON",(((K31-1)*'month 2 only singles'!$C$2)*(1-$C$3)),IF(M31="PLACED",(((L31-1)*'month 2 only singles'!$C$2)*(1-$C$3))-'month 2 only singles'!$C$2,IF(J31=0,-'month 2 only singles'!$C$2,-('month 2 only singles'!$C$2*2))))))*E31),0))</f>
        <v>4.7374999999999989</v>
      </c>
      <c r="S31" s="70" t="s">
        <v>82</v>
      </c>
      <c r="V31" s="94" t="s">
        <v>49</v>
      </c>
    </row>
    <row r="32" spans="1:38" ht="15" x14ac:dyDescent="0.2">
      <c r="A32" s="10">
        <v>42607</v>
      </c>
      <c r="B32" s="11">
        <v>3.1</v>
      </c>
      <c r="C32" s="6" t="s">
        <v>188</v>
      </c>
      <c r="D32" s="6" t="s">
        <v>262</v>
      </c>
      <c r="E32" s="12">
        <v>1</v>
      </c>
      <c r="F32" s="12">
        <v>4</v>
      </c>
      <c r="G32" s="12">
        <v>3.25</v>
      </c>
      <c r="H32" s="12" t="s">
        <v>25</v>
      </c>
      <c r="I32" s="12" t="s">
        <v>25</v>
      </c>
      <c r="J32" s="12">
        <v>0</v>
      </c>
      <c r="K32" s="12"/>
      <c r="L32" s="12"/>
      <c r="M32" s="7" t="s">
        <v>28</v>
      </c>
      <c r="N32" s="16">
        <f>((G32-1)*(1-(IF(H32="no",0,'month 2 only singles'!$C$3)))+1)</f>
        <v>3.25</v>
      </c>
      <c r="O32" s="16">
        <f t="shared" si="0"/>
        <v>1</v>
      </c>
      <c r="P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2" s="17">
        <f>IF(ISBLANK(M32),,IF(ISBLANK(G32),,(IF(M32="WON-EW",((((N32-1)*J32)*'month 2 only singles'!$C$2)+('month 2 only singles'!$C$2*(N32-1))),IF(M32="WON",((((N32-1)*J32)*'month 2 only singles'!$C$2)+('month 2 only singles'!$C$2*(N32-1))),IF(M32="PLACED",((((N32-1)*J32)*'month 2 only singles'!$C$2)-'month 2 only singles'!$C$2),IF(J32=0,-'month 2 only singles'!$C$2,IF(J32=0,-'month 2 only singles'!$C$2,-('month 2 only singles'!$C$2*2)))))))*E32))</f>
        <v>-10</v>
      </c>
      <c r="R32" s="17">
        <f>IF(ISBLANK(M32),,IF(T32&lt;&gt;1,((IF(M32="WON-EW",(((K32-1)*'month 2 only singles'!$C$2)*(1-$C$3))+(((L32-1)*'month 2 only singles'!$C$2)*(1-$C$3)),IF(M32="WON",(((K32-1)*'month 2 only singles'!$C$2)*(1-$C$3)),IF(M32="PLACED",(((L32-1)*'month 2 only singles'!$C$2)*(1-$C$3))-'month 2 only singles'!$C$2,IF(J32=0,-'month 2 only singles'!$C$2,-('month 2 only singles'!$C$2*2))))))*E32),0))</f>
        <v>-10</v>
      </c>
      <c r="S32" s="70" t="s">
        <v>85</v>
      </c>
      <c r="V32" s="94" t="s">
        <v>49</v>
      </c>
    </row>
    <row r="33" spans="1:22" ht="15" x14ac:dyDescent="0.2">
      <c r="A33" s="10">
        <v>42607</v>
      </c>
      <c r="B33" s="11">
        <v>2.4</v>
      </c>
      <c r="C33" s="6" t="s">
        <v>188</v>
      </c>
      <c r="D33" s="6" t="s">
        <v>263</v>
      </c>
      <c r="E33" s="12">
        <v>1</v>
      </c>
      <c r="F33" s="12">
        <v>4.5</v>
      </c>
      <c r="G33" s="12">
        <v>4.5</v>
      </c>
      <c r="H33" s="12" t="s">
        <v>25</v>
      </c>
      <c r="I33" s="12" t="s">
        <v>25</v>
      </c>
      <c r="J33" s="12">
        <v>0</v>
      </c>
      <c r="K33" s="12"/>
      <c r="L33" s="12"/>
      <c r="M33" s="7" t="s">
        <v>28</v>
      </c>
      <c r="N33" s="16">
        <f>((G33-1)*(1-(IF(H33="no",0,'month 2 only singles'!$C$3)))+1)</f>
        <v>4.5</v>
      </c>
      <c r="O33" s="16">
        <f t="shared" si="0"/>
        <v>1</v>
      </c>
      <c r="P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3" s="17">
        <f>IF(ISBLANK(M33),,IF(ISBLANK(G33),,(IF(M33="WON-EW",((((N33-1)*J33)*'month 2 only singles'!$C$2)+('month 2 only singles'!$C$2*(N33-1))),IF(M33="WON",((((N33-1)*J33)*'month 2 only singles'!$C$2)+('month 2 only singles'!$C$2*(N33-1))),IF(M33="PLACED",((((N33-1)*J33)*'month 2 only singles'!$C$2)-'month 2 only singles'!$C$2),IF(J33=0,-'month 2 only singles'!$C$2,IF(J33=0,-'month 2 only singles'!$C$2,-('month 2 only singles'!$C$2*2)))))))*E33))</f>
        <v>-10</v>
      </c>
      <c r="R33" s="17">
        <f>IF(ISBLANK(M33),,IF(T33&lt;&gt;1,((IF(M33="WON-EW",(((K33-1)*'month 2 only singles'!$C$2)*(1-$C$3))+(((L33-1)*'month 2 only singles'!$C$2)*(1-$C$3)),IF(M33="WON",(((K33-1)*'month 2 only singles'!$C$2)*(1-$C$3)),IF(M33="PLACED",(((L33-1)*'month 2 only singles'!$C$2)*(1-$C$3))-'month 2 only singles'!$C$2,IF(J33=0,-'month 2 only singles'!$C$2,-('month 2 only singles'!$C$2*2))))))*E33),0))</f>
        <v>-10</v>
      </c>
      <c r="S33" s="70" t="s">
        <v>225</v>
      </c>
      <c r="V33" s="94" t="s">
        <v>49</v>
      </c>
    </row>
    <row r="34" spans="1:22" ht="15" x14ac:dyDescent="0.2">
      <c r="A34" s="10">
        <v>42607</v>
      </c>
      <c r="B34" s="11">
        <v>5.05</v>
      </c>
      <c r="C34" s="6" t="s">
        <v>102</v>
      </c>
      <c r="D34" s="6" t="s">
        <v>264</v>
      </c>
      <c r="E34" s="12">
        <v>1</v>
      </c>
      <c r="F34" s="12">
        <v>7</v>
      </c>
      <c r="G34" s="12">
        <v>7</v>
      </c>
      <c r="H34" s="12" t="s">
        <v>25</v>
      </c>
      <c r="I34" s="12" t="s">
        <v>25</v>
      </c>
      <c r="J34" s="12">
        <v>0</v>
      </c>
      <c r="K34" s="12"/>
      <c r="L34" s="12"/>
      <c r="M34" s="7" t="s">
        <v>28</v>
      </c>
      <c r="N34" s="16">
        <f>((G34-1)*(1-(IF(H34="no",0,'month 2 only singles'!$C$3)))+1)</f>
        <v>7</v>
      </c>
      <c r="O34" s="16">
        <f t="shared" si="0"/>
        <v>1</v>
      </c>
      <c r="P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4" s="17">
        <f>IF(ISBLANK(M34),,IF(ISBLANK(G34),,(IF(M34="WON-EW",((((N34-1)*J34)*'month 2 only singles'!$C$2)+('month 2 only singles'!$C$2*(N34-1))),IF(M34="WON",((((N34-1)*J34)*'month 2 only singles'!$C$2)+('month 2 only singles'!$C$2*(N34-1))),IF(M34="PLACED",((((N34-1)*J34)*'month 2 only singles'!$C$2)-'month 2 only singles'!$C$2),IF(J34=0,-'month 2 only singles'!$C$2,IF(J34=0,-'month 2 only singles'!$C$2,-('month 2 only singles'!$C$2*2)))))))*E34))</f>
        <v>-10</v>
      </c>
      <c r="R34" s="17">
        <f>IF(ISBLANK(M34),,IF(T34&lt;&gt;1,((IF(M34="WON-EW",(((K34-1)*'month 2 only singles'!$C$2)*(1-$C$3))+(((L34-1)*'month 2 only singles'!$C$2)*(1-$C$3)),IF(M34="WON",(((K34-1)*'month 2 only singles'!$C$2)*(1-$C$3)),IF(M34="PLACED",(((L34-1)*'month 2 only singles'!$C$2)*(1-$C$3))-'month 2 only singles'!$C$2,IF(J34=0,-'month 2 only singles'!$C$2,-('month 2 only singles'!$C$2*2))))))*E34),0))</f>
        <v>-10</v>
      </c>
      <c r="S34" s="70" t="s">
        <v>82</v>
      </c>
      <c r="V34" s="94" t="s">
        <v>266</v>
      </c>
    </row>
    <row r="35" spans="1:22" ht="15" x14ac:dyDescent="0.2">
      <c r="A35" s="10">
        <v>42608</v>
      </c>
      <c r="B35" s="11">
        <v>4.55</v>
      </c>
      <c r="C35" s="6" t="s">
        <v>267</v>
      </c>
      <c r="D35" s="6" t="s">
        <v>268</v>
      </c>
      <c r="E35" s="12">
        <v>2</v>
      </c>
      <c r="F35" s="12">
        <v>3</v>
      </c>
      <c r="G35" s="12">
        <v>2.75</v>
      </c>
      <c r="H35" s="12" t="s">
        <v>25</v>
      </c>
      <c r="I35" s="12" t="s">
        <v>25</v>
      </c>
      <c r="J35" s="12">
        <v>0</v>
      </c>
      <c r="K35" s="12">
        <v>3.04</v>
      </c>
      <c r="L35" s="12"/>
      <c r="M35" s="7" t="s">
        <v>29</v>
      </c>
      <c r="N35" s="16">
        <f>((G35-1)*(1-(IF(H35="no",0,'month 2 only singles'!$C$3)))+1)</f>
        <v>2.75</v>
      </c>
      <c r="O35" s="16">
        <f t="shared" si="0"/>
        <v>2</v>
      </c>
      <c r="P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40</v>
      </c>
      <c r="Q35" s="17">
        <f>IF(ISBLANK(M35),,IF(ISBLANK(G35),,(IF(M35="WON-EW",((((N35-1)*J35)*'month 2 only singles'!$C$2)+('month 2 only singles'!$C$2*(N35-1))),IF(M35="WON",((((N35-1)*J35)*'month 2 only singles'!$C$2)+('month 2 only singles'!$C$2*(N35-1))),IF(M35="PLACED",((((N35-1)*J35)*'month 2 only singles'!$C$2)-'month 2 only singles'!$C$2),IF(J35=0,-'month 2 only singles'!$C$2,IF(J35=0,-'month 2 only singles'!$C$2,-('month 2 only singles'!$C$2*2)))))))*E35))</f>
        <v>35</v>
      </c>
      <c r="R35" s="17">
        <f>IF(ISBLANK(M35),,IF(T35&lt;&gt;1,((IF(M35="WON-EW",(((K35-1)*'month 2 only singles'!$C$2)*(1-$C$3))+(((L35-1)*'month 2 only singles'!$C$2)*(1-$C$3)),IF(M35="WON",(((K35-1)*'month 2 only singles'!$C$2)*(1-$C$3)),IF(M35="PLACED",(((L35-1)*'month 2 only singles'!$C$2)*(1-$C$3))-'month 2 only singles'!$C$2,IF(J35=0,-'month 2 only singles'!$C$2,-('month 2 only singles'!$C$2*2))))))*E35),0))</f>
        <v>38.76</v>
      </c>
      <c r="S35" s="70" t="s">
        <v>88</v>
      </c>
      <c r="V35" s="94" t="s">
        <v>49</v>
      </c>
    </row>
    <row r="36" spans="1:22" ht="15" x14ac:dyDescent="0.2">
      <c r="A36" s="10">
        <v>42608</v>
      </c>
      <c r="B36" s="11">
        <v>8</v>
      </c>
      <c r="C36" s="6" t="s">
        <v>269</v>
      </c>
      <c r="D36" s="6" t="s">
        <v>270</v>
      </c>
      <c r="E36" s="12">
        <v>1</v>
      </c>
      <c r="F36" s="12">
        <v>3.25</v>
      </c>
      <c r="G36" s="12">
        <v>3</v>
      </c>
      <c r="H36" s="12" t="s">
        <v>25</v>
      </c>
      <c r="I36" s="12" t="s">
        <v>25</v>
      </c>
      <c r="J36" s="12">
        <v>0</v>
      </c>
      <c r="K36" s="12"/>
      <c r="L36" s="12"/>
      <c r="M36" s="7" t="s">
        <v>28</v>
      </c>
      <c r="N36" s="16">
        <f>((G36-1)*(1-(IF(H36="no",0,'month 2 only singles'!$C$3)))+1)</f>
        <v>3</v>
      </c>
      <c r="O36" s="16">
        <f t="shared" si="0"/>
        <v>1</v>
      </c>
      <c r="P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6" s="17">
        <f>IF(ISBLANK(M36),,IF(ISBLANK(G36),,(IF(M36="WON-EW",((((N36-1)*J36)*'month 2 only singles'!$C$2)+('month 2 only singles'!$C$2*(N36-1))),IF(M36="WON",((((N36-1)*J36)*'month 2 only singles'!$C$2)+('month 2 only singles'!$C$2*(N36-1))),IF(M36="PLACED",((((N36-1)*J36)*'month 2 only singles'!$C$2)-'month 2 only singles'!$C$2),IF(J36=0,-'month 2 only singles'!$C$2,IF(J36=0,-'month 2 only singles'!$C$2,-('month 2 only singles'!$C$2*2)))))))*E36))</f>
        <v>-10</v>
      </c>
      <c r="R36" s="17">
        <f>IF(ISBLANK(M36),,IF(T36&lt;&gt;1,((IF(M36="WON-EW",(((K36-1)*'month 2 only singles'!$C$2)*(1-$C$3))+(((L36-1)*'month 2 only singles'!$C$2)*(1-$C$3)),IF(M36="WON",(((K36-1)*'month 2 only singles'!$C$2)*(1-$C$3)),IF(M36="PLACED",(((L36-1)*'month 2 only singles'!$C$2)*(1-$C$3))-'month 2 only singles'!$C$2,IF(J36=0,-'month 2 only singles'!$C$2,-('month 2 only singles'!$C$2*2))))))*E36),0))</f>
        <v>-10</v>
      </c>
      <c r="S36" s="70" t="s">
        <v>85</v>
      </c>
      <c r="V36" s="94" t="s">
        <v>272</v>
      </c>
    </row>
    <row r="37" spans="1:22" ht="15" x14ac:dyDescent="0.2">
      <c r="A37" s="10">
        <v>42608</v>
      </c>
      <c r="B37" s="11">
        <v>6.55</v>
      </c>
      <c r="C37" s="6" t="s">
        <v>269</v>
      </c>
      <c r="D37" s="6" t="s">
        <v>273</v>
      </c>
      <c r="E37" s="12">
        <v>1</v>
      </c>
      <c r="F37" s="12">
        <v>5.5</v>
      </c>
      <c r="G37" s="12">
        <v>4.5</v>
      </c>
      <c r="H37" s="12" t="s">
        <v>25</v>
      </c>
      <c r="I37" s="12" t="s">
        <v>25</v>
      </c>
      <c r="J37" s="12">
        <v>0</v>
      </c>
      <c r="K37" s="12"/>
      <c r="L37" s="12"/>
      <c r="M37" s="7" t="s">
        <v>28</v>
      </c>
      <c r="N37" s="16">
        <f>((G37-1)*(1-(IF(H37="no",0,'month 2 only singles'!$C$3)))+1)</f>
        <v>4.5</v>
      </c>
      <c r="O37" s="16">
        <f t="shared" si="0"/>
        <v>1</v>
      </c>
      <c r="P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37" s="17">
        <f>IF(ISBLANK(M37),,IF(ISBLANK(G37),,(IF(M37="WON-EW",((((N37-1)*J37)*'month 2 only singles'!$C$2)+('month 2 only singles'!$C$2*(N37-1))),IF(M37="WON",((((N37-1)*J37)*'month 2 only singles'!$C$2)+('month 2 only singles'!$C$2*(N37-1))),IF(M37="PLACED",((((N37-1)*J37)*'month 2 only singles'!$C$2)-'month 2 only singles'!$C$2),IF(J37=0,-'month 2 only singles'!$C$2,IF(J37=0,-'month 2 only singles'!$C$2,-('month 2 only singles'!$C$2*2)))))))*E37))</f>
        <v>-10</v>
      </c>
      <c r="R37" s="17">
        <f>IF(ISBLANK(M37),,IF(T37&lt;&gt;1,((IF(M37="WON-EW",(((K37-1)*'month 2 only singles'!$C$2)*(1-$C$3))+(((L37-1)*'month 2 only singles'!$C$2)*(1-$C$3)),IF(M37="WON",(((K37-1)*'month 2 only singles'!$C$2)*(1-$C$3)),IF(M37="PLACED",(((L37-1)*'month 2 only singles'!$C$2)*(1-$C$3))-'month 2 only singles'!$C$2,IF(J37=0,-'month 2 only singles'!$C$2,-('month 2 only singles'!$C$2*2))))))*E37),0))</f>
        <v>-10</v>
      </c>
      <c r="S37" s="70" t="s">
        <v>225</v>
      </c>
      <c r="V37" s="94" t="s">
        <v>49</v>
      </c>
    </row>
    <row r="38" spans="1:22" ht="15" x14ac:dyDescent="0.2">
      <c r="A38" s="10">
        <v>42608</v>
      </c>
      <c r="B38" s="11">
        <v>5.05</v>
      </c>
      <c r="C38" s="6" t="s">
        <v>105</v>
      </c>
      <c r="D38" s="6" t="s">
        <v>274</v>
      </c>
      <c r="E38" s="12">
        <v>1</v>
      </c>
      <c r="F38" s="12">
        <v>7.5</v>
      </c>
      <c r="G38" s="12">
        <v>7</v>
      </c>
      <c r="H38" s="12" t="s">
        <v>25</v>
      </c>
      <c r="I38" s="12" t="s">
        <v>25</v>
      </c>
      <c r="J38" s="12">
        <v>0</v>
      </c>
      <c r="K38" s="12">
        <v>5.2</v>
      </c>
      <c r="L38" s="12"/>
      <c r="M38" s="7" t="s">
        <v>29</v>
      </c>
      <c r="N38" s="16">
        <f>((G38-1)*(1-(IF(H38="no",0,'month 2 only singles'!$C$3)))+1)</f>
        <v>7</v>
      </c>
      <c r="O38" s="16">
        <f t="shared" si="0"/>
        <v>1</v>
      </c>
      <c r="P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65</v>
      </c>
      <c r="Q38" s="17">
        <f>IF(ISBLANK(M38),,IF(ISBLANK(G38),,(IF(M38="WON-EW",((((N38-1)*J38)*'month 2 only singles'!$C$2)+('month 2 only singles'!$C$2*(N38-1))),IF(M38="WON",((((N38-1)*J38)*'month 2 only singles'!$C$2)+('month 2 only singles'!$C$2*(N38-1))),IF(M38="PLACED",((((N38-1)*J38)*'month 2 only singles'!$C$2)-'month 2 only singles'!$C$2),IF(J38=0,-'month 2 only singles'!$C$2,IF(J38=0,-'month 2 only singles'!$C$2,-('month 2 only singles'!$C$2*2)))))))*E38))</f>
        <v>60</v>
      </c>
      <c r="R38" s="17">
        <f>IF(ISBLANK(M38),,IF(T38&lt;&gt;1,((IF(M38="WON-EW",(((K38-1)*'month 2 only singles'!$C$2)*(1-$C$3))+(((L38-1)*'month 2 only singles'!$C$2)*(1-$C$3)),IF(M38="WON",(((K38-1)*'month 2 only singles'!$C$2)*(1-$C$3)),IF(M38="PLACED",(((L38-1)*'month 2 only singles'!$C$2)*(1-$C$3))-'month 2 only singles'!$C$2,IF(J38=0,-'month 2 only singles'!$C$2,-('month 2 only singles'!$C$2*2))))))*E38),0))</f>
        <v>39.9</v>
      </c>
      <c r="S38" s="70" t="s">
        <v>82</v>
      </c>
      <c r="V38" s="94" t="s">
        <v>49</v>
      </c>
    </row>
    <row r="39" spans="1:22" ht="15" x14ac:dyDescent="0.2">
      <c r="A39" s="10">
        <v>42609</v>
      </c>
      <c r="B39" s="11">
        <v>4.0999999999999996</v>
      </c>
      <c r="C39" s="6" t="s">
        <v>267</v>
      </c>
      <c r="D39" s="6" t="s">
        <v>276</v>
      </c>
      <c r="E39" s="12">
        <v>2</v>
      </c>
      <c r="F39" s="12">
        <v>4</v>
      </c>
      <c r="G39" s="12">
        <v>3.5</v>
      </c>
      <c r="H39" s="12" t="s">
        <v>25</v>
      </c>
      <c r="I39" s="12" t="s">
        <v>25</v>
      </c>
      <c r="J39" s="12">
        <v>0</v>
      </c>
      <c r="K39" s="12"/>
      <c r="L39" s="12"/>
      <c r="M39" s="7" t="s">
        <v>28</v>
      </c>
      <c r="N39" s="16">
        <f>((G39-1)*(1-(IF(H39="no",0,'month 2 only singles'!$C$3)))+1)</f>
        <v>3.5</v>
      </c>
      <c r="O39" s="16">
        <f t="shared" si="0"/>
        <v>2</v>
      </c>
      <c r="P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39" s="17">
        <f>IF(ISBLANK(M39),,IF(ISBLANK(G39),,(IF(M39="WON-EW",((((N39-1)*J39)*'month 2 only singles'!$C$2)+('month 2 only singles'!$C$2*(N39-1))),IF(M39="WON",((((N39-1)*J39)*'month 2 only singles'!$C$2)+('month 2 only singles'!$C$2*(N39-1))),IF(M39="PLACED",((((N39-1)*J39)*'month 2 only singles'!$C$2)-'month 2 only singles'!$C$2),IF(J39=0,-'month 2 only singles'!$C$2,IF(J39=0,-'month 2 only singles'!$C$2,-('month 2 only singles'!$C$2*2)))))))*E39))</f>
        <v>-20</v>
      </c>
      <c r="R39" s="17">
        <f>IF(ISBLANK(M39),,IF(T39&lt;&gt;1,((IF(M39="WON-EW",(((K39-1)*'month 2 only singles'!$C$2)*(1-$C$3))+(((L39-1)*'month 2 only singles'!$C$2)*(1-$C$3)),IF(M39="WON",(((K39-1)*'month 2 only singles'!$C$2)*(1-$C$3)),IF(M39="PLACED",(((L39-1)*'month 2 only singles'!$C$2)*(1-$C$3))-'month 2 only singles'!$C$2,IF(J39=0,-'month 2 only singles'!$C$2,-('month 2 only singles'!$C$2*2))))))*E39),0))</f>
        <v>-20</v>
      </c>
      <c r="S39" s="70" t="s">
        <v>88</v>
      </c>
      <c r="V39" s="94" t="s">
        <v>277</v>
      </c>
    </row>
    <row r="40" spans="1:22" ht="15" x14ac:dyDescent="0.2">
      <c r="A40" s="10">
        <v>42609</v>
      </c>
      <c r="B40" s="11">
        <v>4.2</v>
      </c>
      <c r="C40" s="6" t="s">
        <v>161</v>
      </c>
      <c r="D40" s="6" t="s">
        <v>278</v>
      </c>
      <c r="E40" s="12">
        <v>1</v>
      </c>
      <c r="F40" s="12">
        <v>4</v>
      </c>
      <c r="G40" s="12">
        <v>4</v>
      </c>
      <c r="H40" s="12" t="s">
        <v>25</v>
      </c>
      <c r="I40" s="12" t="s">
        <v>25</v>
      </c>
      <c r="J40" s="12">
        <v>0</v>
      </c>
      <c r="K40" s="12"/>
      <c r="L40" s="12"/>
      <c r="M40" s="7" t="s">
        <v>28</v>
      </c>
      <c r="N40" s="16">
        <f>((G40-1)*(1-(IF(H40="no",0,'month 2 only singles'!$C$3)))+1)</f>
        <v>4</v>
      </c>
      <c r="O40" s="16">
        <f t="shared" si="0"/>
        <v>1</v>
      </c>
      <c r="P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0" s="17">
        <f>IF(ISBLANK(M40),,IF(ISBLANK(G40),,(IF(M40="WON-EW",((((N40-1)*J40)*'month 2 only singles'!$C$2)+('month 2 only singles'!$C$2*(N40-1))),IF(M40="WON",((((N40-1)*J40)*'month 2 only singles'!$C$2)+('month 2 only singles'!$C$2*(N40-1))),IF(M40="PLACED",((((N40-1)*J40)*'month 2 only singles'!$C$2)-'month 2 only singles'!$C$2),IF(J40=0,-'month 2 only singles'!$C$2,IF(J40=0,-'month 2 only singles'!$C$2,-('month 2 only singles'!$C$2*2)))))))*E40))</f>
        <v>-10</v>
      </c>
      <c r="R40" s="17">
        <f>IF(ISBLANK(M40),,IF(T40&lt;&gt;1,((IF(M40="WON-EW",(((K40-1)*'month 2 only singles'!$C$2)*(1-$C$3))+(((L40-1)*'month 2 only singles'!$C$2)*(1-$C$3)),IF(M40="WON",(((K40-1)*'month 2 only singles'!$C$2)*(1-$C$3)),IF(M40="PLACED",(((L40-1)*'month 2 only singles'!$C$2)*(1-$C$3))-'month 2 only singles'!$C$2,IF(J40=0,-'month 2 only singles'!$C$2,-('month 2 only singles'!$C$2*2))))))*E40),0))</f>
        <v>-10</v>
      </c>
      <c r="S40" s="70" t="s">
        <v>85</v>
      </c>
      <c r="V40" s="94" t="s">
        <v>280</v>
      </c>
    </row>
    <row r="41" spans="1:22" ht="15" x14ac:dyDescent="0.2">
      <c r="A41" s="10">
        <v>42609</v>
      </c>
      <c r="B41" s="11">
        <v>3.2</v>
      </c>
      <c r="C41" s="6" t="s">
        <v>156</v>
      </c>
      <c r="D41" s="6" t="s">
        <v>281</v>
      </c>
      <c r="E41" s="12">
        <v>1</v>
      </c>
      <c r="F41" s="12">
        <v>5.5</v>
      </c>
      <c r="G41" s="12">
        <v>5</v>
      </c>
      <c r="H41" s="12" t="s">
        <v>25</v>
      </c>
      <c r="I41" s="12" t="s">
        <v>25</v>
      </c>
      <c r="J41" s="12">
        <v>0</v>
      </c>
      <c r="K41" s="12">
        <v>5.3</v>
      </c>
      <c r="L41" s="12"/>
      <c r="M41" s="7" t="s">
        <v>29</v>
      </c>
      <c r="N41" s="16">
        <f>((G41-1)*(1-(IF(H41="no",0,'month 2 only singles'!$C$3)))+1)</f>
        <v>5</v>
      </c>
      <c r="O41" s="16">
        <f t="shared" si="0"/>
        <v>1</v>
      </c>
      <c r="P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41" s="17">
        <f>IF(ISBLANK(M41),,IF(ISBLANK(G41),,(IF(M41="WON-EW",((((N41-1)*J41)*'month 2 only singles'!$C$2)+('month 2 only singles'!$C$2*(N41-1))),IF(M41="WON",((((N41-1)*J41)*'month 2 only singles'!$C$2)+('month 2 only singles'!$C$2*(N41-1))),IF(M41="PLACED",((((N41-1)*J41)*'month 2 only singles'!$C$2)-'month 2 only singles'!$C$2),IF(J41=0,-'month 2 only singles'!$C$2,IF(J41=0,-'month 2 only singles'!$C$2,-('month 2 only singles'!$C$2*2)))))))*E41))</f>
        <v>40</v>
      </c>
      <c r="R41" s="17">
        <f>IF(ISBLANK(M41),,IF(T41&lt;&gt;1,((IF(M41="WON-EW",(((K41-1)*'month 2 only singles'!$C$2)*(1-$C$3))+(((L41-1)*'month 2 only singles'!$C$2)*(1-$C$3)),IF(M41="WON",(((K41-1)*'month 2 only singles'!$C$2)*(1-$C$3)),IF(M41="PLACED",(((L41-1)*'month 2 only singles'!$C$2)*(1-$C$3))-'month 2 only singles'!$C$2,IF(J41=0,-'month 2 only singles'!$C$2,-('month 2 only singles'!$C$2*2))))))*E41),0))</f>
        <v>40.85</v>
      </c>
      <c r="S41" s="70" t="s">
        <v>225</v>
      </c>
      <c r="V41" s="94" t="s">
        <v>282</v>
      </c>
    </row>
    <row r="42" spans="1:22" ht="15" x14ac:dyDescent="0.2">
      <c r="A42" s="10">
        <v>42609</v>
      </c>
      <c r="B42" s="11">
        <v>3.1</v>
      </c>
      <c r="C42" s="6" t="s">
        <v>161</v>
      </c>
      <c r="D42" s="6" t="s">
        <v>283</v>
      </c>
      <c r="E42" s="12">
        <v>0.5</v>
      </c>
      <c r="F42" s="12">
        <v>8.5</v>
      </c>
      <c r="G42" s="12">
        <v>8.5</v>
      </c>
      <c r="H42" s="12" t="s">
        <v>25</v>
      </c>
      <c r="I42" s="12" t="s">
        <v>26</v>
      </c>
      <c r="J42" s="12">
        <v>0.2</v>
      </c>
      <c r="K42" s="12"/>
      <c r="L42" s="12"/>
      <c r="M42" s="7" t="s">
        <v>28</v>
      </c>
      <c r="N42" s="16">
        <f>((G42-1)*(1-(IF(H42="no",0,'month 2 only singles'!$C$3)))+1)</f>
        <v>8.5</v>
      </c>
      <c r="O42" s="16">
        <f t="shared" si="0"/>
        <v>1</v>
      </c>
      <c r="P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2" s="17">
        <f>IF(ISBLANK(M42),,IF(ISBLANK(G42),,(IF(M42="WON-EW",((((N42-1)*J42)*'month 2 only singles'!$C$2)+('month 2 only singles'!$C$2*(N42-1))),IF(M42="WON",((((N42-1)*J42)*'month 2 only singles'!$C$2)+('month 2 only singles'!$C$2*(N42-1))),IF(M42="PLACED",((((N42-1)*J42)*'month 2 only singles'!$C$2)-'month 2 only singles'!$C$2),IF(J42=0,-'month 2 only singles'!$C$2,IF(J42=0,-'month 2 only singles'!$C$2,-('month 2 only singles'!$C$2*2)))))))*E42))</f>
        <v>-10</v>
      </c>
      <c r="R42" s="17">
        <f>IF(ISBLANK(M42),,IF(T42&lt;&gt;1,((IF(M42="WON-EW",(((K42-1)*'month 2 only singles'!$C$2)*(1-$C$3))+(((L42-1)*'month 2 only singles'!$C$2)*(1-$C$3)),IF(M42="WON",(((K42-1)*'month 2 only singles'!$C$2)*(1-$C$3)),IF(M42="PLACED",(((L42-1)*'month 2 only singles'!$C$2)*(1-$C$3))-'month 2 only singles'!$C$2,IF(J42=0,-'month 2 only singles'!$C$2,-('month 2 only singles'!$C$2*2))))))*E42),0))</f>
        <v>-10</v>
      </c>
      <c r="S42" s="70" t="s">
        <v>82</v>
      </c>
      <c r="V42" s="94" t="s">
        <v>49</v>
      </c>
    </row>
    <row r="43" spans="1:22" ht="15" x14ac:dyDescent="0.2">
      <c r="A43" s="10">
        <v>42611</v>
      </c>
      <c r="B43" s="11">
        <v>3.55</v>
      </c>
      <c r="C43" s="6" t="s">
        <v>286</v>
      </c>
      <c r="D43" s="6" t="s">
        <v>287</v>
      </c>
      <c r="E43" s="12">
        <v>2</v>
      </c>
      <c r="F43" s="12">
        <v>3.75</v>
      </c>
      <c r="G43" s="12">
        <v>2.88</v>
      </c>
      <c r="H43" s="12" t="s">
        <v>25</v>
      </c>
      <c r="I43" s="12" t="s">
        <v>25</v>
      </c>
      <c r="J43" s="12">
        <v>0</v>
      </c>
      <c r="K43" s="12"/>
      <c r="L43" s="12"/>
      <c r="M43" s="7" t="s">
        <v>28</v>
      </c>
      <c r="N43" s="16">
        <f>((G43-1)*(1-(IF(H43="no",0,'month 2 only singles'!$C$3)))+1)</f>
        <v>2.88</v>
      </c>
      <c r="O43" s="16">
        <f t="shared" si="0"/>
        <v>2</v>
      </c>
      <c r="P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43" s="17">
        <f>IF(ISBLANK(M43),,IF(ISBLANK(G43),,(IF(M43="WON-EW",((((N43-1)*J43)*'month 2 only singles'!$C$2)+('month 2 only singles'!$C$2*(N43-1))),IF(M43="WON",((((N43-1)*J43)*'month 2 only singles'!$C$2)+('month 2 only singles'!$C$2*(N43-1))),IF(M43="PLACED",((((N43-1)*J43)*'month 2 only singles'!$C$2)-'month 2 only singles'!$C$2),IF(J43=0,-'month 2 only singles'!$C$2,IF(J43=0,-'month 2 only singles'!$C$2,-('month 2 only singles'!$C$2*2)))))))*E43))</f>
        <v>-20</v>
      </c>
      <c r="R43" s="17">
        <f>IF(ISBLANK(M43),,IF(T43&lt;&gt;1,((IF(M43="WON-EW",(((K43-1)*'month 2 only singles'!$C$2)*(1-$C$3))+(((L43-1)*'month 2 only singles'!$C$2)*(1-$C$3)),IF(M43="WON",(((K43-1)*'month 2 only singles'!$C$2)*(1-$C$3)),IF(M43="PLACED",(((L43-1)*'month 2 only singles'!$C$2)*(1-$C$3))-'month 2 only singles'!$C$2,IF(J43=0,-'month 2 only singles'!$C$2,-('month 2 only singles'!$C$2*2))))))*E43),0))</f>
        <v>-20</v>
      </c>
      <c r="S43" s="70" t="s">
        <v>88</v>
      </c>
      <c r="V43" s="94" t="s">
        <v>288</v>
      </c>
    </row>
    <row r="44" spans="1:22" ht="15" x14ac:dyDescent="0.2">
      <c r="A44" s="10">
        <v>42611</v>
      </c>
      <c r="B44" s="11">
        <v>4.55</v>
      </c>
      <c r="C44" s="6" t="s">
        <v>289</v>
      </c>
      <c r="D44" s="6" t="s">
        <v>290</v>
      </c>
      <c r="E44" s="12">
        <v>1</v>
      </c>
      <c r="F44" s="12">
        <v>5.5</v>
      </c>
      <c r="G44" s="12">
        <v>5</v>
      </c>
      <c r="H44" s="12" t="s">
        <v>25</v>
      </c>
      <c r="I44" s="12" t="s">
        <v>25</v>
      </c>
      <c r="J44" s="12">
        <v>0</v>
      </c>
      <c r="K44" s="12"/>
      <c r="L44" s="12"/>
      <c r="M44" s="7" t="s">
        <v>28</v>
      </c>
      <c r="N44" s="16">
        <f>((G44-1)*(1-(IF(H44="no",0,'month 2 only singles'!$C$3)))+1)</f>
        <v>5</v>
      </c>
      <c r="O44" s="16">
        <f t="shared" si="0"/>
        <v>1</v>
      </c>
      <c r="P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4" s="17">
        <f>IF(ISBLANK(M44),,IF(ISBLANK(G44),,(IF(M44="WON-EW",((((N44-1)*J44)*'month 2 only singles'!$C$2)+('month 2 only singles'!$C$2*(N44-1))),IF(M44="WON",((((N44-1)*J44)*'month 2 only singles'!$C$2)+('month 2 only singles'!$C$2*(N44-1))),IF(M44="PLACED",((((N44-1)*J44)*'month 2 only singles'!$C$2)-'month 2 only singles'!$C$2),IF(J44=0,-'month 2 only singles'!$C$2,IF(J44=0,-'month 2 only singles'!$C$2,-('month 2 only singles'!$C$2*2)))))))*E44))</f>
        <v>-10</v>
      </c>
      <c r="R44" s="17">
        <f>IF(ISBLANK(M44),,IF(T44&lt;&gt;1,((IF(M44="WON-EW",(((K44-1)*'month 2 only singles'!$C$2)*(1-$C$3))+(((L44-1)*'month 2 only singles'!$C$2)*(1-$C$3)),IF(M44="WON",(((K44-1)*'month 2 only singles'!$C$2)*(1-$C$3)),IF(M44="PLACED",(((L44-1)*'month 2 only singles'!$C$2)*(1-$C$3))-'month 2 only singles'!$C$2,IF(J44=0,-'month 2 only singles'!$C$2,-('month 2 only singles'!$C$2*2))))))*E44),0))</f>
        <v>-10</v>
      </c>
      <c r="S44" s="70" t="s">
        <v>85</v>
      </c>
      <c r="V44" s="94" t="s">
        <v>49</v>
      </c>
    </row>
    <row r="45" spans="1:22" ht="15" x14ac:dyDescent="0.2">
      <c r="A45" s="10">
        <v>42611</v>
      </c>
      <c r="B45" s="11">
        <v>4.3</v>
      </c>
      <c r="C45" s="6" t="s">
        <v>286</v>
      </c>
      <c r="D45" s="6" t="s">
        <v>292</v>
      </c>
      <c r="E45" s="12">
        <v>1</v>
      </c>
      <c r="F45" s="12">
        <v>7</v>
      </c>
      <c r="G45" s="12">
        <v>6</v>
      </c>
      <c r="H45" s="12" t="s">
        <v>25</v>
      </c>
      <c r="I45" s="12" t="s">
        <v>25</v>
      </c>
      <c r="J45" s="12">
        <v>0</v>
      </c>
      <c r="K45" s="12"/>
      <c r="L45" s="12"/>
      <c r="M45" s="7" t="s">
        <v>28</v>
      </c>
      <c r="N45" s="16">
        <f>((G45-1)*(1-(IF(H45="no",0,'month 2 only singles'!$C$3)))+1)</f>
        <v>6</v>
      </c>
      <c r="O45" s="16">
        <f t="shared" si="0"/>
        <v>1</v>
      </c>
      <c r="P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5" s="17">
        <f>IF(ISBLANK(M45),,IF(ISBLANK(G45),,(IF(M45="WON-EW",((((N45-1)*J45)*'month 2 only singles'!$C$2)+('month 2 only singles'!$C$2*(N45-1))),IF(M45="WON",((((N45-1)*J45)*'month 2 only singles'!$C$2)+('month 2 only singles'!$C$2*(N45-1))),IF(M45="PLACED",((((N45-1)*J45)*'month 2 only singles'!$C$2)-'month 2 only singles'!$C$2),IF(J45=0,-'month 2 only singles'!$C$2,IF(J45=0,-'month 2 only singles'!$C$2,-('month 2 only singles'!$C$2*2)))))))*E45))</f>
        <v>-10</v>
      </c>
      <c r="R45" s="17">
        <f>IF(ISBLANK(M45),,IF(T45&lt;&gt;1,((IF(M45="WON-EW",(((K45-1)*'month 2 only singles'!$C$2)*(1-$C$3))+(((L45-1)*'month 2 only singles'!$C$2)*(1-$C$3)),IF(M45="WON",(((K45-1)*'month 2 only singles'!$C$2)*(1-$C$3)),IF(M45="PLACED",(((L45-1)*'month 2 only singles'!$C$2)*(1-$C$3))-'month 2 only singles'!$C$2,IF(J45=0,-'month 2 only singles'!$C$2,-('month 2 only singles'!$C$2*2))))))*E45),0))</f>
        <v>-10</v>
      </c>
      <c r="S45" s="70" t="s">
        <v>225</v>
      </c>
      <c r="V45" s="94" t="s">
        <v>49</v>
      </c>
    </row>
    <row r="46" spans="1:22" ht="15" x14ac:dyDescent="0.2">
      <c r="A46" s="10">
        <v>42611</v>
      </c>
      <c r="B46" s="11">
        <v>2.35</v>
      </c>
      <c r="C46" s="6" t="s">
        <v>293</v>
      </c>
      <c r="D46" s="6" t="s">
        <v>294</v>
      </c>
      <c r="E46" s="12">
        <v>1</v>
      </c>
      <c r="F46" s="12">
        <v>8</v>
      </c>
      <c r="G46" s="12">
        <v>10</v>
      </c>
      <c r="H46" s="12" t="s">
        <v>25</v>
      </c>
      <c r="I46" s="12" t="s">
        <v>25</v>
      </c>
      <c r="J46" s="12">
        <v>0</v>
      </c>
      <c r="K46" s="12"/>
      <c r="L46" s="12"/>
      <c r="M46" s="7" t="s">
        <v>28</v>
      </c>
      <c r="N46" s="16">
        <f>((G46-1)*(1-(IF(H46="no",0,'month 2 only singles'!$C$3)))+1)</f>
        <v>10</v>
      </c>
      <c r="O46" s="16">
        <f t="shared" si="0"/>
        <v>1</v>
      </c>
      <c r="P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46" s="17">
        <f>IF(ISBLANK(M46),,IF(ISBLANK(G46),,(IF(M46="WON-EW",((((N46-1)*J46)*'month 2 only singles'!$C$2)+('month 2 only singles'!$C$2*(N46-1))),IF(M46="WON",((((N46-1)*J46)*'month 2 only singles'!$C$2)+('month 2 only singles'!$C$2*(N46-1))),IF(M46="PLACED",((((N46-1)*J46)*'month 2 only singles'!$C$2)-'month 2 only singles'!$C$2),IF(J46=0,-'month 2 only singles'!$C$2,IF(J46=0,-'month 2 only singles'!$C$2,-('month 2 only singles'!$C$2*2)))))))*E46))</f>
        <v>-10</v>
      </c>
      <c r="R46" s="17">
        <f>IF(ISBLANK(M46),,IF(T46&lt;&gt;1,((IF(M46="WON-EW",(((K46-1)*'month 2 only singles'!$C$2)*(1-$C$3))+(((L46-1)*'month 2 only singles'!$C$2)*(1-$C$3)),IF(M46="WON",(((K46-1)*'month 2 only singles'!$C$2)*(1-$C$3)),IF(M46="PLACED",(((L46-1)*'month 2 only singles'!$C$2)*(1-$C$3))-'month 2 only singles'!$C$2,IF(J46=0,-'month 2 only singles'!$C$2,-('month 2 only singles'!$C$2*2))))))*E46),0))</f>
        <v>-10</v>
      </c>
      <c r="S46" s="70" t="s">
        <v>82</v>
      </c>
      <c r="V46" s="94" t="s">
        <v>49</v>
      </c>
    </row>
    <row r="47" spans="1:22" ht="15" x14ac:dyDescent="0.2">
      <c r="A47" s="10">
        <v>42612</v>
      </c>
      <c r="B47" s="11">
        <v>3.35</v>
      </c>
      <c r="C47" s="6" t="s">
        <v>156</v>
      </c>
      <c r="D47" s="6" t="s">
        <v>296</v>
      </c>
      <c r="E47" s="12">
        <v>2</v>
      </c>
      <c r="F47" s="12">
        <v>3.5</v>
      </c>
      <c r="G47" s="12">
        <v>3.5</v>
      </c>
      <c r="H47" s="12" t="s">
        <v>25</v>
      </c>
      <c r="I47" s="12" t="s">
        <v>25</v>
      </c>
      <c r="J47" s="12">
        <v>0</v>
      </c>
      <c r="K47" s="12"/>
      <c r="L47" s="12"/>
      <c r="M47" s="7" t="s">
        <v>28</v>
      </c>
      <c r="N47" s="16">
        <f>((G47-1)*(1-(IF(H47="no",0,'month 2 only singles'!$C$3)))+1)</f>
        <v>3.5</v>
      </c>
      <c r="O47" s="16">
        <f t="shared" si="0"/>
        <v>2</v>
      </c>
      <c r="P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47" s="17">
        <f>IF(ISBLANK(M47),,IF(ISBLANK(G47),,(IF(M47="WON-EW",((((N47-1)*J47)*'month 2 only singles'!$C$2)+('month 2 only singles'!$C$2*(N47-1))),IF(M47="WON",((((N47-1)*J47)*'month 2 only singles'!$C$2)+('month 2 only singles'!$C$2*(N47-1))),IF(M47="PLACED",((((N47-1)*J47)*'month 2 only singles'!$C$2)-'month 2 only singles'!$C$2),IF(J47=0,-'month 2 only singles'!$C$2,IF(J47=0,-'month 2 only singles'!$C$2,-('month 2 only singles'!$C$2*2)))))))*E47))</f>
        <v>-20</v>
      </c>
      <c r="R47" s="17">
        <f>IF(ISBLANK(M47),,IF(T47&lt;&gt;1,((IF(M47="WON-EW",(((K47-1)*'month 2 only singles'!$C$2)*(1-$C$3))+(((L47-1)*'month 2 only singles'!$C$2)*(1-$C$3)),IF(M47="WON",(((K47-1)*'month 2 only singles'!$C$2)*(1-$C$3)),IF(M47="PLACED",(((L47-1)*'month 2 only singles'!$C$2)*(1-$C$3))-'month 2 only singles'!$C$2,IF(J47=0,-'month 2 only singles'!$C$2,-('month 2 only singles'!$C$2*2))))))*E47),0))</f>
        <v>-20</v>
      </c>
      <c r="S47" s="70" t="s">
        <v>88</v>
      </c>
      <c r="V47" s="94" t="s">
        <v>49</v>
      </c>
    </row>
    <row r="48" spans="1:22" ht="15" x14ac:dyDescent="0.2">
      <c r="A48" s="10">
        <v>42612</v>
      </c>
      <c r="B48" s="11">
        <v>3.45</v>
      </c>
      <c r="C48" s="6" t="s">
        <v>289</v>
      </c>
      <c r="D48" s="6" t="s">
        <v>297</v>
      </c>
      <c r="E48" s="12">
        <v>1</v>
      </c>
      <c r="F48" s="12">
        <v>4</v>
      </c>
      <c r="G48" s="12">
        <v>3.5</v>
      </c>
      <c r="H48" s="12" t="s">
        <v>25</v>
      </c>
      <c r="I48" s="12" t="s">
        <v>25</v>
      </c>
      <c r="J48" s="12">
        <v>0</v>
      </c>
      <c r="K48" s="12">
        <v>4</v>
      </c>
      <c r="L48" s="12"/>
      <c r="M48" s="7" t="s">
        <v>29</v>
      </c>
      <c r="N48" s="16">
        <f>((G48-1)*(1-(IF(H48="no",0,'month 2 only singles'!$C$3)))+1)</f>
        <v>3.5</v>
      </c>
      <c r="O48" s="16">
        <f t="shared" ref="O48:O111" si="1">E48*IF(I48="yes",2,1)</f>
        <v>1</v>
      </c>
      <c r="P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30</v>
      </c>
      <c r="Q48" s="17">
        <f>IF(ISBLANK(M48),,IF(ISBLANK(G48),,(IF(M48="WON-EW",((((N48-1)*J48)*'month 2 only singles'!$C$2)+('month 2 only singles'!$C$2*(N48-1))),IF(M48="WON",((((N48-1)*J48)*'month 2 only singles'!$C$2)+('month 2 only singles'!$C$2*(N48-1))),IF(M48="PLACED",((((N48-1)*J48)*'month 2 only singles'!$C$2)-'month 2 only singles'!$C$2),IF(J48=0,-'month 2 only singles'!$C$2,IF(J48=0,-'month 2 only singles'!$C$2,-('month 2 only singles'!$C$2*2)))))))*E48))</f>
        <v>25</v>
      </c>
      <c r="R48" s="17">
        <f>IF(ISBLANK(M48),,IF(T48&lt;&gt;1,((IF(M48="WON-EW",(((K48-1)*'month 2 only singles'!$C$2)*(1-$C$3))+(((L48-1)*'month 2 only singles'!$C$2)*(1-$C$3)),IF(M48="WON",(((K48-1)*'month 2 only singles'!$C$2)*(1-$C$3)),IF(M48="PLACED",(((L48-1)*'month 2 only singles'!$C$2)*(1-$C$3))-'month 2 only singles'!$C$2,IF(J48=0,-'month 2 only singles'!$C$2,-('month 2 only singles'!$C$2*2))))))*E48),0))</f>
        <v>28.5</v>
      </c>
      <c r="S48" s="70" t="s">
        <v>85</v>
      </c>
      <c r="V48" s="94" t="s">
        <v>300</v>
      </c>
    </row>
    <row r="49" spans="1:22" ht="15" x14ac:dyDescent="0.2">
      <c r="A49" s="10">
        <v>42612</v>
      </c>
      <c r="B49" s="11">
        <v>3.1</v>
      </c>
      <c r="C49" s="6" t="s">
        <v>289</v>
      </c>
      <c r="D49" s="6" t="s">
        <v>299</v>
      </c>
      <c r="E49" s="12">
        <v>0.5</v>
      </c>
      <c r="F49" s="12">
        <v>8</v>
      </c>
      <c r="G49" s="12">
        <v>8</v>
      </c>
      <c r="H49" s="12" t="s">
        <v>25</v>
      </c>
      <c r="I49" s="12" t="s">
        <v>26</v>
      </c>
      <c r="J49" s="12">
        <v>0.2</v>
      </c>
      <c r="K49" s="12">
        <v>8.9499999999999993</v>
      </c>
      <c r="L49" s="12">
        <v>3.15</v>
      </c>
      <c r="M49" s="7" t="s">
        <v>30</v>
      </c>
      <c r="N49" s="16">
        <f>((G49-1)*(1-(IF(H49="no",0,'month 2 only singles'!$C$3)))+1)</f>
        <v>8</v>
      </c>
      <c r="O49" s="16">
        <f t="shared" si="1"/>
        <v>1</v>
      </c>
      <c r="P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42</v>
      </c>
      <c r="Q49" s="17">
        <f>IF(ISBLANK(M49),,IF(ISBLANK(G49),,(IF(M49="WON-EW",((((N49-1)*J49)*'month 2 only singles'!$C$2)+('month 2 only singles'!$C$2*(N49-1))),IF(M49="WON",((((N49-1)*J49)*'month 2 only singles'!$C$2)+('month 2 only singles'!$C$2*(N49-1))),IF(M49="PLACED",((((N49-1)*J49)*'month 2 only singles'!$C$2)-'month 2 only singles'!$C$2),IF(J49=0,-'month 2 only singles'!$C$2,IF(J49=0,-'month 2 only singles'!$C$2,-('month 2 only singles'!$C$2*2)))))))*E49))</f>
        <v>42</v>
      </c>
      <c r="R49" s="17">
        <f>IF(ISBLANK(M49),,IF(T49&lt;&gt;1,((IF(M49="WON-EW",(((K49-1)*'month 2 only singles'!$C$2)*(1-$C$3))+(((L49-1)*'month 2 only singles'!$C$2)*(1-$C$3)),IF(M49="WON",(((K49-1)*'month 2 only singles'!$C$2)*(1-$C$3)),IF(M49="PLACED",(((L49-1)*'month 2 only singles'!$C$2)*(1-$C$3))-'month 2 only singles'!$C$2,IF(J49=0,-'month 2 only singles'!$C$2,-('month 2 only singles'!$C$2*2))))))*E49),0))</f>
        <v>47.974999999999994</v>
      </c>
      <c r="S49" s="70" t="s">
        <v>82</v>
      </c>
      <c r="V49" s="94" t="s">
        <v>49</v>
      </c>
    </row>
    <row r="50" spans="1:22" ht="15" x14ac:dyDescent="0.2">
      <c r="A50" s="10">
        <v>42613</v>
      </c>
      <c r="B50" s="11">
        <v>6.5</v>
      </c>
      <c r="C50" s="6" t="s">
        <v>199</v>
      </c>
      <c r="D50" s="6" t="s">
        <v>302</v>
      </c>
      <c r="E50" s="12">
        <v>2</v>
      </c>
      <c r="F50" s="12">
        <v>3.5</v>
      </c>
      <c r="G50" s="12">
        <v>3.25</v>
      </c>
      <c r="H50" s="12" t="s">
        <v>25</v>
      </c>
      <c r="I50" s="12" t="s">
        <v>25</v>
      </c>
      <c r="J50" s="12">
        <v>0</v>
      </c>
      <c r="K50" s="12"/>
      <c r="L50" s="12"/>
      <c r="M50" s="7" t="s">
        <v>28</v>
      </c>
      <c r="N50" s="16">
        <f>((G50-1)*(1-(IF(H50="no",0,'month 2 only singles'!$C$3)))+1)</f>
        <v>3.25</v>
      </c>
      <c r="O50" s="16">
        <f t="shared" si="1"/>
        <v>2</v>
      </c>
      <c r="P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50" s="17">
        <f>IF(ISBLANK(M50),,IF(ISBLANK(G50),,(IF(M50="WON-EW",((((N50-1)*J50)*'month 2 only singles'!$C$2)+('month 2 only singles'!$C$2*(N50-1))),IF(M50="WON",((((N50-1)*J50)*'month 2 only singles'!$C$2)+('month 2 only singles'!$C$2*(N50-1))),IF(M50="PLACED",((((N50-1)*J50)*'month 2 only singles'!$C$2)-'month 2 only singles'!$C$2),IF(J50=0,-'month 2 only singles'!$C$2,IF(J50=0,-'month 2 only singles'!$C$2,-('month 2 only singles'!$C$2*2)))))))*E50))</f>
        <v>-20</v>
      </c>
      <c r="R50" s="17">
        <f>IF(ISBLANK(M50),,IF(T50&lt;&gt;1,((IF(M50="WON-EW",(((K50-1)*'month 2 only singles'!$C$2)*(1-$C$3))+(((L50-1)*'month 2 only singles'!$C$2)*(1-$C$3)),IF(M50="WON",(((K50-1)*'month 2 only singles'!$C$2)*(1-$C$3)),IF(M50="PLACED",(((L50-1)*'month 2 only singles'!$C$2)*(1-$C$3))-'month 2 only singles'!$C$2,IF(J50=0,-'month 2 only singles'!$C$2,-('month 2 only singles'!$C$2*2))))))*E50),0))</f>
        <v>-20</v>
      </c>
      <c r="S50" s="70" t="s">
        <v>88</v>
      </c>
      <c r="V50" s="94" t="s">
        <v>306</v>
      </c>
    </row>
    <row r="51" spans="1:22" ht="15" x14ac:dyDescent="0.2">
      <c r="A51" s="10">
        <v>42613</v>
      </c>
      <c r="B51" s="11">
        <v>7.4</v>
      </c>
      <c r="C51" s="6" t="s">
        <v>83</v>
      </c>
      <c r="D51" s="6" t="s">
        <v>303</v>
      </c>
      <c r="E51" s="12">
        <v>1</v>
      </c>
      <c r="F51" s="12">
        <v>3.75</v>
      </c>
      <c r="G51" s="12">
        <v>3.75</v>
      </c>
      <c r="H51" s="12" t="s">
        <v>25</v>
      </c>
      <c r="I51" s="12" t="s">
        <v>25</v>
      </c>
      <c r="J51" s="12">
        <v>0</v>
      </c>
      <c r="K51" s="12"/>
      <c r="L51" s="12"/>
      <c r="M51" s="7" t="s">
        <v>28</v>
      </c>
      <c r="N51" s="16">
        <f>((G51-1)*(1-(IF(H51="no",0,'month 2 only singles'!$C$3)))+1)</f>
        <v>3.75</v>
      </c>
      <c r="O51" s="16">
        <f t="shared" si="1"/>
        <v>1</v>
      </c>
      <c r="P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1" s="17">
        <f>IF(ISBLANK(M51),,IF(ISBLANK(G51),,(IF(M51="WON-EW",((((N51-1)*J51)*'month 2 only singles'!$C$2)+('month 2 only singles'!$C$2*(N51-1))),IF(M51="WON",((((N51-1)*J51)*'month 2 only singles'!$C$2)+('month 2 only singles'!$C$2*(N51-1))),IF(M51="PLACED",((((N51-1)*J51)*'month 2 only singles'!$C$2)-'month 2 only singles'!$C$2),IF(J51=0,-'month 2 only singles'!$C$2,IF(J51=0,-'month 2 only singles'!$C$2,-('month 2 only singles'!$C$2*2)))))))*E51))</f>
        <v>-10</v>
      </c>
      <c r="R51" s="17">
        <f>IF(ISBLANK(M51),,IF(T51&lt;&gt;1,((IF(M51="WON-EW",(((K51-1)*'month 2 only singles'!$C$2)*(1-$C$3))+(((L51-1)*'month 2 only singles'!$C$2)*(1-$C$3)),IF(M51="WON",(((K51-1)*'month 2 only singles'!$C$2)*(1-$C$3)),IF(M51="PLACED",(((L51-1)*'month 2 only singles'!$C$2)*(1-$C$3))-'month 2 only singles'!$C$2,IF(J51=0,-'month 2 only singles'!$C$2,-('month 2 only singles'!$C$2*2))))))*E51),0))</f>
        <v>-10</v>
      </c>
      <c r="S51" s="70" t="s">
        <v>85</v>
      </c>
      <c r="V51" s="94" t="s">
        <v>307</v>
      </c>
    </row>
    <row r="52" spans="1:22" ht="15" x14ac:dyDescent="0.2">
      <c r="A52" s="10">
        <v>42613</v>
      </c>
      <c r="B52" s="11">
        <v>5.4</v>
      </c>
      <c r="C52" s="6" t="s">
        <v>83</v>
      </c>
      <c r="D52" s="6" t="s">
        <v>304</v>
      </c>
      <c r="E52" s="12">
        <v>1</v>
      </c>
      <c r="F52" s="12">
        <v>7.5</v>
      </c>
      <c r="G52" s="12">
        <v>7.5</v>
      </c>
      <c r="H52" s="12" t="s">
        <v>25</v>
      </c>
      <c r="I52" s="12" t="s">
        <v>25</v>
      </c>
      <c r="J52" s="12">
        <v>0</v>
      </c>
      <c r="K52" s="12"/>
      <c r="L52" s="12"/>
      <c r="M52" s="7" t="s">
        <v>28</v>
      </c>
      <c r="N52" s="16">
        <f>((G52-1)*(1-(IF(H52="no",0,'month 2 only singles'!$C$3)))+1)</f>
        <v>7.5</v>
      </c>
      <c r="O52" s="16">
        <f t="shared" si="1"/>
        <v>1</v>
      </c>
      <c r="P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2" s="17">
        <f>IF(ISBLANK(M52),,IF(ISBLANK(G52),,(IF(M52="WON-EW",((((N52-1)*J52)*'month 2 only singles'!$C$2)+('month 2 only singles'!$C$2*(N52-1))),IF(M52="WON",((((N52-1)*J52)*'month 2 only singles'!$C$2)+('month 2 only singles'!$C$2*(N52-1))),IF(M52="PLACED",((((N52-1)*J52)*'month 2 only singles'!$C$2)-'month 2 only singles'!$C$2),IF(J52=0,-'month 2 only singles'!$C$2,IF(J52=0,-'month 2 only singles'!$C$2,-('month 2 only singles'!$C$2*2)))))))*E52))</f>
        <v>-10</v>
      </c>
      <c r="R52" s="17">
        <f>IF(ISBLANK(M52),,IF(T52&lt;&gt;1,((IF(M52="WON-EW",(((K52-1)*'month 2 only singles'!$C$2)*(1-$C$3))+(((L52-1)*'month 2 only singles'!$C$2)*(1-$C$3)),IF(M52="WON",(((K52-1)*'month 2 only singles'!$C$2)*(1-$C$3)),IF(M52="PLACED",(((L52-1)*'month 2 only singles'!$C$2)*(1-$C$3))-'month 2 only singles'!$C$2,IF(J52=0,-'month 2 only singles'!$C$2,-('month 2 only singles'!$C$2*2))))))*E52),0))</f>
        <v>-10</v>
      </c>
      <c r="S52" s="70" t="s">
        <v>82</v>
      </c>
      <c r="V52" s="94" t="s">
        <v>49</v>
      </c>
    </row>
    <row r="53" spans="1:22" ht="15" x14ac:dyDescent="0.2">
      <c r="A53" s="10">
        <v>42614</v>
      </c>
      <c r="B53" s="11">
        <v>3.4</v>
      </c>
      <c r="C53" s="6" t="s">
        <v>311</v>
      </c>
      <c r="D53" s="6" t="s">
        <v>312</v>
      </c>
      <c r="E53" s="12">
        <v>2</v>
      </c>
      <c r="F53" s="12">
        <v>3.25</v>
      </c>
      <c r="G53" s="12">
        <v>3</v>
      </c>
      <c r="H53" s="12" t="s">
        <v>25</v>
      </c>
      <c r="I53" s="12" t="s">
        <v>25</v>
      </c>
      <c r="J53" s="12">
        <v>0</v>
      </c>
      <c r="K53" s="12"/>
      <c r="L53" s="12"/>
      <c r="M53" s="7" t="s">
        <v>28</v>
      </c>
      <c r="N53" s="16">
        <f>((G53-1)*(1-(IF(H53="no",0,'month 2 only singles'!$C$3)))+1)</f>
        <v>3</v>
      </c>
      <c r="O53" s="16">
        <f t="shared" si="1"/>
        <v>2</v>
      </c>
      <c r="P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53" s="17">
        <f>IF(ISBLANK(M53),,IF(ISBLANK(G53),,(IF(M53="WON-EW",((((N53-1)*J53)*'month 2 only singles'!$C$2)+('month 2 only singles'!$C$2*(N53-1))),IF(M53="WON",((((N53-1)*J53)*'month 2 only singles'!$C$2)+('month 2 only singles'!$C$2*(N53-1))),IF(M53="PLACED",((((N53-1)*J53)*'month 2 only singles'!$C$2)-'month 2 only singles'!$C$2),IF(J53=0,-'month 2 only singles'!$C$2,IF(J53=0,-'month 2 only singles'!$C$2,-('month 2 only singles'!$C$2*2)))))))*E53))</f>
        <v>-20</v>
      </c>
      <c r="R53" s="17">
        <f>IF(ISBLANK(M53),,IF(T53&lt;&gt;1,((IF(M53="WON-EW",(((K53-1)*'month 2 only singles'!$C$2)*(1-$C$3))+(((L53-1)*'month 2 only singles'!$C$2)*(1-$C$3)),IF(M53="WON",(((K53-1)*'month 2 only singles'!$C$2)*(1-$C$3)),IF(M53="PLACED",(((L53-1)*'month 2 only singles'!$C$2)*(1-$C$3))-'month 2 only singles'!$C$2,IF(J53=0,-'month 2 only singles'!$C$2,-('month 2 only singles'!$C$2*2))))))*E53),0))</f>
        <v>-20</v>
      </c>
      <c r="S53" s="70" t="s">
        <v>88</v>
      </c>
      <c r="V53" s="94" t="s">
        <v>49</v>
      </c>
    </row>
    <row r="54" spans="1:22" ht="15" x14ac:dyDescent="0.2">
      <c r="A54" s="10">
        <v>42614</v>
      </c>
      <c r="B54" s="11">
        <v>4.0999999999999996</v>
      </c>
      <c r="C54" s="6" t="s">
        <v>311</v>
      </c>
      <c r="D54" s="6" t="s">
        <v>313</v>
      </c>
      <c r="E54" s="12">
        <v>1</v>
      </c>
      <c r="F54" s="12">
        <v>3.25</v>
      </c>
      <c r="G54" s="12">
        <v>3.25</v>
      </c>
      <c r="H54" s="12" t="s">
        <v>25</v>
      </c>
      <c r="I54" s="12" t="s">
        <v>25</v>
      </c>
      <c r="J54" s="12">
        <v>0</v>
      </c>
      <c r="K54" s="12">
        <v>2.84</v>
      </c>
      <c r="L54" s="12"/>
      <c r="M54" s="7" t="s">
        <v>29</v>
      </c>
      <c r="N54" s="16">
        <f>((G54-1)*(1-(IF(H54="no",0,'month 2 only singles'!$C$3)))+1)</f>
        <v>3.25</v>
      </c>
      <c r="O54" s="16">
        <f t="shared" si="1"/>
        <v>1</v>
      </c>
      <c r="P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22.5</v>
      </c>
      <c r="Q54" s="17">
        <f>IF(ISBLANK(M54),,IF(ISBLANK(G54),,(IF(M54="WON-EW",((((N54-1)*J54)*'month 2 only singles'!$C$2)+('month 2 only singles'!$C$2*(N54-1))),IF(M54="WON",((((N54-1)*J54)*'month 2 only singles'!$C$2)+('month 2 only singles'!$C$2*(N54-1))),IF(M54="PLACED",((((N54-1)*J54)*'month 2 only singles'!$C$2)-'month 2 only singles'!$C$2),IF(J54=0,-'month 2 only singles'!$C$2,IF(J54=0,-'month 2 only singles'!$C$2,-('month 2 only singles'!$C$2*2)))))))*E54))</f>
        <v>22.5</v>
      </c>
      <c r="R54" s="17">
        <f>IF(ISBLANK(M54),,IF(T54&lt;&gt;1,((IF(M54="WON-EW",(((K54-1)*'month 2 only singles'!$C$2)*(1-$C$3))+(((L54-1)*'month 2 only singles'!$C$2)*(1-$C$3)),IF(M54="WON",(((K54-1)*'month 2 only singles'!$C$2)*(1-$C$3)),IF(M54="PLACED",(((L54-1)*'month 2 only singles'!$C$2)*(1-$C$3))-'month 2 only singles'!$C$2,IF(J54=0,-'month 2 only singles'!$C$2,-('month 2 only singles'!$C$2*2))))))*E54),0))</f>
        <v>17.479999999999997</v>
      </c>
      <c r="S54" s="70" t="s">
        <v>85</v>
      </c>
      <c r="V54" s="94" t="s">
        <v>315</v>
      </c>
    </row>
    <row r="55" spans="1:22" ht="15" x14ac:dyDescent="0.2">
      <c r="A55" s="10">
        <v>42614</v>
      </c>
      <c r="B55" s="11">
        <v>4.3</v>
      </c>
      <c r="C55" s="6" t="s">
        <v>316</v>
      </c>
      <c r="D55" s="6" t="s">
        <v>210</v>
      </c>
      <c r="E55" s="12">
        <v>1</v>
      </c>
      <c r="F55" s="12">
        <v>4</v>
      </c>
      <c r="G55" s="12">
        <v>3.5</v>
      </c>
      <c r="H55" s="12" t="s">
        <v>25</v>
      </c>
      <c r="I55" s="12" t="s">
        <v>25</v>
      </c>
      <c r="J55" s="12">
        <v>0</v>
      </c>
      <c r="K55" s="12"/>
      <c r="L55" s="12"/>
      <c r="M55" s="7" t="s">
        <v>28</v>
      </c>
      <c r="N55" s="16">
        <f>((G55-1)*(1-(IF(H55="no",0,'month 2 only singles'!$C$3)))+1)</f>
        <v>3.5</v>
      </c>
      <c r="O55" s="16">
        <f t="shared" si="1"/>
        <v>1</v>
      </c>
      <c r="P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5" s="17">
        <f>IF(ISBLANK(M55),,IF(ISBLANK(G55),,(IF(M55="WON-EW",((((N55-1)*J55)*'month 2 only singles'!$C$2)+('month 2 only singles'!$C$2*(N55-1))),IF(M55="WON",((((N55-1)*J55)*'month 2 only singles'!$C$2)+('month 2 only singles'!$C$2*(N55-1))),IF(M55="PLACED",((((N55-1)*J55)*'month 2 only singles'!$C$2)-'month 2 only singles'!$C$2),IF(J55=0,-'month 2 only singles'!$C$2,IF(J55=0,-'month 2 only singles'!$C$2,-('month 2 only singles'!$C$2*2)))))))*E55))</f>
        <v>-10</v>
      </c>
      <c r="R55" s="17">
        <f>IF(ISBLANK(M55),,IF(T55&lt;&gt;1,((IF(M55="WON-EW",(((K55-1)*'month 2 only singles'!$C$2)*(1-$C$3))+(((L55-1)*'month 2 only singles'!$C$2)*(1-$C$3)),IF(M55="WON",(((K55-1)*'month 2 only singles'!$C$2)*(1-$C$3)),IF(M55="PLACED",(((L55-1)*'month 2 only singles'!$C$2)*(1-$C$3))-'month 2 only singles'!$C$2,IF(J55=0,-'month 2 only singles'!$C$2,-('month 2 only singles'!$C$2*2))))))*E55),0))</f>
        <v>-10</v>
      </c>
      <c r="S55" s="70" t="s">
        <v>225</v>
      </c>
      <c r="V55" s="94" t="s">
        <v>317</v>
      </c>
    </row>
    <row r="56" spans="1:22" ht="15" x14ac:dyDescent="0.2">
      <c r="A56" s="10">
        <v>42614</v>
      </c>
      <c r="B56" s="11">
        <v>9.1</v>
      </c>
      <c r="C56" s="6" t="s">
        <v>99</v>
      </c>
      <c r="D56" s="6" t="s">
        <v>318</v>
      </c>
      <c r="E56" s="12">
        <v>0.5</v>
      </c>
      <c r="F56" s="12">
        <v>8</v>
      </c>
      <c r="G56" s="12">
        <v>4.5</v>
      </c>
      <c r="H56" s="12" t="s">
        <v>25</v>
      </c>
      <c r="I56" s="12" t="s">
        <v>26</v>
      </c>
      <c r="J56" s="12">
        <v>0</v>
      </c>
      <c r="K56" s="12"/>
      <c r="L56" s="12">
        <v>2.63</v>
      </c>
      <c r="M56" s="7" t="s">
        <v>27</v>
      </c>
      <c r="N56" s="16">
        <f>((G56-1)*(1-(IF(H56="no",0,'month 2 only singles'!$C$3)))+1)</f>
        <v>4.5</v>
      </c>
      <c r="O56" s="16">
        <f t="shared" si="1"/>
        <v>1</v>
      </c>
      <c r="P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56" s="17">
        <f>IF(ISBLANK(M56),,IF(ISBLANK(G56),,(IF(M56="WON-EW",((((N56-1)*J56)*'month 2 only singles'!$C$2)+('month 2 only singles'!$C$2*(N56-1))),IF(M56="WON",((((N56-1)*J56)*'month 2 only singles'!$C$2)+('month 2 only singles'!$C$2*(N56-1))),IF(M56="PLACED",((((N56-1)*J56)*'month 2 only singles'!$C$2)-'month 2 only singles'!$C$2),IF(J56=0,-'month 2 only singles'!$C$2,IF(J56=0,-'month 2 only singles'!$C$2,-('month 2 only singles'!$C$2*2)))))))*E56))</f>
        <v>-5</v>
      </c>
      <c r="R56" s="17">
        <f>IF(ISBLANK(M56),,IF(T56&lt;&gt;1,((IF(M56="WON-EW",(((K56-1)*'month 2 only singles'!$C$2)*(1-$C$3))+(((L56-1)*'month 2 only singles'!$C$2)*(1-$C$3)),IF(M56="WON",(((K56-1)*'month 2 only singles'!$C$2)*(1-$C$3)),IF(M56="PLACED",(((L56-1)*'month 2 only singles'!$C$2)*(1-$C$3))-'month 2 only singles'!$C$2,IF(J56=0,-'month 2 only singles'!$C$2,-('month 2 only singles'!$C$2*2))))))*E56),0))</f>
        <v>2.7424999999999979</v>
      </c>
      <c r="S56" s="70" t="s">
        <v>82</v>
      </c>
      <c r="V56" s="94" t="s">
        <v>320</v>
      </c>
    </row>
    <row r="57" spans="1:22" ht="15" x14ac:dyDescent="0.2">
      <c r="A57" s="10">
        <v>42615</v>
      </c>
      <c r="B57" s="11">
        <v>2.2000000000000002</v>
      </c>
      <c r="C57" s="6" t="s">
        <v>321</v>
      </c>
      <c r="D57" s="6" t="s">
        <v>322</v>
      </c>
      <c r="E57" s="12">
        <v>1</v>
      </c>
      <c r="F57" s="12">
        <v>7</v>
      </c>
      <c r="G57" s="12">
        <v>8.5</v>
      </c>
      <c r="H57" s="12" t="s">
        <v>25</v>
      </c>
      <c r="I57" s="12" t="s">
        <v>25</v>
      </c>
      <c r="J57" s="12">
        <v>0</v>
      </c>
      <c r="K57" s="12"/>
      <c r="L57" s="12"/>
      <c r="M57" s="7" t="s">
        <v>28</v>
      </c>
      <c r="N57" s="16">
        <f>((G57-1)*(1-(IF(H57="no",0,'month 2 only singles'!$C$3)))+1)</f>
        <v>8.5</v>
      </c>
      <c r="O57" s="16">
        <f t="shared" si="1"/>
        <v>1</v>
      </c>
      <c r="P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7" s="17">
        <f>IF(ISBLANK(M57),,IF(ISBLANK(G57),,(IF(M57="WON-EW",((((N57-1)*J57)*'month 2 only singles'!$C$2)+('month 2 only singles'!$C$2*(N57-1))),IF(M57="WON",((((N57-1)*J57)*'month 2 only singles'!$C$2)+('month 2 only singles'!$C$2*(N57-1))),IF(M57="PLACED",((((N57-1)*J57)*'month 2 only singles'!$C$2)-'month 2 only singles'!$C$2),IF(J57=0,-'month 2 only singles'!$C$2,IF(J57=0,-'month 2 only singles'!$C$2,-('month 2 only singles'!$C$2*2)))))))*E57))</f>
        <v>-10</v>
      </c>
      <c r="R57" s="17">
        <f>IF(ISBLANK(M57),,IF(T57&lt;&gt;1,((IF(M57="WON-EW",(((K57-1)*'month 2 only singles'!$C$2)*(1-$C$3))+(((L57-1)*'month 2 only singles'!$C$2)*(1-$C$3)),IF(M57="WON",(((K57-1)*'month 2 only singles'!$C$2)*(1-$C$3)),IF(M57="PLACED",(((L57-1)*'month 2 only singles'!$C$2)*(1-$C$3))-'month 2 only singles'!$C$2,IF(J57=0,-'month 2 only singles'!$C$2,-('month 2 only singles'!$C$2*2))))))*E57),0))</f>
        <v>-10</v>
      </c>
      <c r="S57" s="70" t="s">
        <v>82</v>
      </c>
      <c r="V57" s="94" t="s">
        <v>323</v>
      </c>
    </row>
    <row r="58" spans="1:22" ht="15" x14ac:dyDescent="0.2">
      <c r="A58" s="10">
        <v>42615</v>
      </c>
      <c r="B58" s="11">
        <v>2.35</v>
      </c>
      <c r="C58" s="6" t="s">
        <v>129</v>
      </c>
      <c r="D58" s="6" t="s">
        <v>324</v>
      </c>
      <c r="E58" s="12">
        <v>1</v>
      </c>
      <c r="F58" s="12">
        <v>6.5</v>
      </c>
      <c r="G58" s="12">
        <v>8</v>
      </c>
      <c r="H58" s="12" t="s">
        <v>25</v>
      </c>
      <c r="I58" s="12" t="s">
        <v>25</v>
      </c>
      <c r="J58" s="12">
        <v>0</v>
      </c>
      <c r="K58" s="12"/>
      <c r="L58" s="12"/>
      <c r="M58" s="7" t="s">
        <v>28</v>
      </c>
      <c r="N58" s="16">
        <f>((G58-1)*(1-(IF(H58="no",0,'month 2 only singles'!$C$3)))+1)</f>
        <v>8</v>
      </c>
      <c r="O58" s="16">
        <f t="shared" si="1"/>
        <v>1</v>
      </c>
      <c r="P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58" s="17">
        <f>IF(ISBLANK(M58),,IF(ISBLANK(G58),,(IF(M58="WON-EW",((((N58-1)*J58)*'month 2 only singles'!$C$2)+('month 2 only singles'!$C$2*(N58-1))),IF(M58="WON",((((N58-1)*J58)*'month 2 only singles'!$C$2)+('month 2 only singles'!$C$2*(N58-1))),IF(M58="PLACED",((((N58-1)*J58)*'month 2 only singles'!$C$2)-'month 2 only singles'!$C$2),IF(J58=0,-'month 2 only singles'!$C$2,IF(J58=0,-'month 2 only singles'!$C$2,-('month 2 only singles'!$C$2*2)))))))*E58))</f>
        <v>-10</v>
      </c>
      <c r="R58" s="17">
        <f>IF(ISBLANK(M58),,IF(T58&lt;&gt;1,((IF(M58="WON-EW",(((K58-1)*'month 2 only singles'!$C$2)*(1-$C$3))+(((L58-1)*'month 2 only singles'!$C$2)*(1-$C$3)),IF(M58="WON",(((K58-1)*'month 2 only singles'!$C$2)*(1-$C$3)),IF(M58="PLACED",(((L58-1)*'month 2 only singles'!$C$2)*(1-$C$3))-'month 2 only singles'!$C$2,IF(J58=0,-'month 2 only singles'!$C$2,-('month 2 only singles'!$C$2*2))))))*E58),0))</f>
        <v>-10</v>
      </c>
      <c r="S58" s="70" t="s">
        <v>225</v>
      </c>
      <c r="V58" s="94" t="s">
        <v>327</v>
      </c>
    </row>
    <row r="59" spans="1:22" ht="15" x14ac:dyDescent="0.2">
      <c r="A59" s="10">
        <v>42615</v>
      </c>
      <c r="B59" s="11">
        <v>5.4</v>
      </c>
      <c r="C59" s="6" t="s">
        <v>325</v>
      </c>
      <c r="D59" s="6" t="s">
        <v>326</v>
      </c>
      <c r="E59" s="12">
        <v>2</v>
      </c>
      <c r="F59" s="12">
        <v>3</v>
      </c>
      <c r="G59" s="12">
        <v>2.62</v>
      </c>
      <c r="H59" s="12" t="s">
        <v>25</v>
      </c>
      <c r="I59" s="12" t="s">
        <v>25</v>
      </c>
      <c r="J59" s="12">
        <v>0</v>
      </c>
      <c r="K59" s="12"/>
      <c r="L59" s="12"/>
      <c r="M59" s="7" t="s">
        <v>28</v>
      </c>
      <c r="N59" s="16">
        <f>((G59-1)*(1-(IF(H59="no",0,'month 2 only singles'!$C$3)))+1)</f>
        <v>2.62</v>
      </c>
      <c r="O59" s="16">
        <f t="shared" si="1"/>
        <v>2</v>
      </c>
      <c r="P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59" s="17">
        <f>IF(ISBLANK(M59),,IF(ISBLANK(G59),,(IF(M59="WON-EW",((((N59-1)*J59)*'month 2 only singles'!$C$2)+('month 2 only singles'!$C$2*(N59-1))),IF(M59="WON",((((N59-1)*J59)*'month 2 only singles'!$C$2)+('month 2 only singles'!$C$2*(N59-1))),IF(M59="PLACED",((((N59-1)*J59)*'month 2 only singles'!$C$2)-'month 2 only singles'!$C$2),IF(J59=0,-'month 2 only singles'!$C$2,IF(J59=0,-'month 2 only singles'!$C$2,-('month 2 only singles'!$C$2*2)))))))*E59))</f>
        <v>-20</v>
      </c>
      <c r="R59" s="17">
        <f>IF(ISBLANK(M59),,IF(T59&lt;&gt;1,((IF(M59="WON-EW",(((K59-1)*'month 2 only singles'!$C$2)*(1-$C$3))+(((L59-1)*'month 2 only singles'!$C$2)*(1-$C$3)),IF(M59="WON",(((K59-1)*'month 2 only singles'!$C$2)*(1-$C$3)),IF(M59="PLACED",(((L59-1)*'month 2 only singles'!$C$2)*(1-$C$3))-'month 2 only singles'!$C$2,IF(J59=0,-'month 2 only singles'!$C$2,-('month 2 only singles'!$C$2*2))))))*E59),0))</f>
        <v>-20</v>
      </c>
      <c r="S59" s="70" t="s">
        <v>88</v>
      </c>
      <c r="V59" s="94" t="s">
        <v>323</v>
      </c>
    </row>
    <row r="60" spans="1:22" ht="15" x14ac:dyDescent="0.2">
      <c r="A60" s="10">
        <v>42615</v>
      </c>
      <c r="B60" s="11">
        <v>6.5</v>
      </c>
      <c r="C60" s="6" t="s">
        <v>102</v>
      </c>
      <c r="D60" s="6" t="s">
        <v>328</v>
      </c>
      <c r="E60" s="12">
        <v>1</v>
      </c>
      <c r="F60" s="12">
        <v>3.5</v>
      </c>
      <c r="G60" s="12">
        <v>3.5</v>
      </c>
      <c r="H60" s="12" t="s">
        <v>25</v>
      </c>
      <c r="I60" s="12" t="s">
        <v>25</v>
      </c>
      <c r="J60" s="12">
        <v>0</v>
      </c>
      <c r="K60" s="12"/>
      <c r="L60" s="12"/>
      <c r="M60" s="7" t="s">
        <v>28</v>
      </c>
      <c r="N60" s="16">
        <f>((G60-1)*(1-(IF(H60="no",0,'month 2 only singles'!$C$3)))+1)</f>
        <v>3.5</v>
      </c>
      <c r="O60" s="16">
        <f t="shared" si="1"/>
        <v>1</v>
      </c>
      <c r="P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0" s="17">
        <f>IF(ISBLANK(M60),,IF(ISBLANK(G60),,(IF(M60="WON-EW",((((N60-1)*J60)*'month 2 only singles'!$C$2)+('month 2 only singles'!$C$2*(N60-1))),IF(M60="WON",((((N60-1)*J60)*'month 2 only singles'!$C$2)+('month 2 only singles'!$C$2*(N60-1))),IF(M60="PLACED",((((N60-1)*J60)*'month 2 only singles'!$C$2)-'month 2 only singles'!$C$2),IF(J60=0,-'month 2 only singles'!$C$2,IF(J60=0,-'month 2 only singles'!$C$2,-('month 2 only singles'!$C$2*2)))))))*E60))</f>
        <v>-10</v>
      </c>
      <c r="R60" s="17">
        <f>IF(ISBLANK(M60),,IF(T60&lt;&gt;1,((IF(M60="WON-EW",(((K60-1)*'month 2 only singles'!$C$2)*(1-$C$3))+(((L60-1)*'month 2 only singles'!$C$2)*(1-$C$3)),IF(M60="WON",(((K60-1)*'month 2 only singles'!$C$2)*(1-$C$3)),IF(M60="PLACED",(((L60-1)*'month 2 only singles'!$C$2)*(1-$C$3))-'month 2 only singles'!$C$2,IF(J60=0,-'month 2 only singles'!$C$2,-('month 2 only singles'!$C$2*2))))))*E60),0))</f>
        <v>-10</v>
      </c>
      <c r="S60" s="70" t="s">
        <v>85</v>
      </c>
      <c r="V60" s="94" t="s">
        <v>323</v>
      </c>
    </row>
    <row r="61" spans="1:22" ht="15" x14ac:dyDescent="0.2">
      <c r="A61" s="10">
        <v>42616</v>
      </c>
      <c r="B61" s="11">
        <v>3.05</v>
      </c>
      <c r="C61" s="6" t="s">
        <v>86</v>
      </c>
      <c r="D61" s="6" t="s">
        <v>331</v>
      </c>
      <c r="E61" s="12">
        <v>2</v>
      </c>
      <c r="F61" s="12">
        <v>3.25</v>
      </c>
      <c r="G61" s="12">
        <v>3.25</v>
      </c>
      <c r="H61" s="12" t="s">
        <v>25</v>
      </c>
      <c r="I61" s="12" t="s">
        <v>25</v>
      </c>
      <c r="J61" s="12">
        <v>0</v>
      </c>
      <c r="K61" s="12"/>
      <c r="L61" s="12"/>
      <c r="M61" s="7" t="s">
        <v>28</v>
      </c>
      <c r="N61" s="16">
        <f>((G61-1)*(1-(IF(H61="no",0,'month 2 only singles'!$C$3)))+1)</f>
        <v>3.25</v>
      </c>
      <c r="O61" s="16">
        <f t="shared" si="1"/>
        <v>2</v>
      </c>
      <c r="P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61" s="17">
        <f>IF(ISBLANK(M61),,IF(ISBLANK(G61),,(IF(M61="WON-EW",((((N61-1)*J61)*'month 2 only singles'!$C$2)+('month 2 only singles'!$C$2*(N61-1))),IF(M61="WON",((((N61-1)*J61)*'month 2 only singles'!$C$2)+('month 2 only singles'!$C$2*(N61-1))),IF(M61="PLACED",((((N61-1)*J61)*'month 2 only singles'!$C$2)-'month 2 only singles'!$C$2),IF(J61=0,-'month 2 only singles'!$C$2,IF(J61=0,-'month 2 only singles'!$C$2,-('month 2 only singles'!$C$2*2)))))))*E61))</f>
        <v>-20</v>
      </c>
      <c r="R61" s="17">
        <f>IF(ISBLANK(M61),,IF(T61&lt;&gt;1,((IF(M61="WON-EW",(((K61-1)*'month 2 only singles'!$C$2)*(1-$C$3))+(((L61-1)*'month 2 only singles'!$C$2)*(1-$C$3)),IF(M61="WON",(((K61-1)*'month 2 only singles'!$C$2)*(1-$C$3)),IF(M61="PLACED",(((L61-1)*'month 2 only singles'!$C$2)*(1-$C$3))-'month 2 only singles'!$C$2,IF(J61=0,-'month 2 only singles'!$C$2,-('month 2 only singles'!$C$2*2))))))*E61),0))</f>
        <v>-20</v>
      </c>
      <c r="S61" s="70" t="s">
        <v>88</v>
      </c>
      <c r="V61" s="94" t="s">
        <v>334</v>
      </c>
    </row>
    <row r="62" spans="1:22" ht="15" x14ac:dyDescent="0.2">
      <c r="A62" s="10">
        <v>42616</v>
      </c>
      <c r="B62" s="11">
        <v>5.05</v>
      </c>
      <c r="C62" s="6" t="s">
        <v>316</v>
      </c>
      <c r="D62" s="6" t="s">
        <v>335</v>
      </c>
      <c r="E62" s="12">
        <v>1</v>
      </c>
      <c r="F62" s="12">
        <v>3.75</v>
      </c>
      <c r="G62" s="12">
        <v>4.33</v>
      </c>
      <c r="H62" s="12" t="s">
        <v>25</v>
      </c>
      <c r="I62" s="12" t="s">
        <v>25</v>
      </c>
      <c r="J62" s="12">
        <v>0</v>
      </c>
      <c r="K62" s="12"/>
      <c r="L62" s="12"/>
      <c r="M62" s="7" t="s">
        <v>28</v>
      </c>
      <c r="N62" s="16">
        <f>((G62-1)*(1-(IF(H62="no",0,'month 2 only singles'!$C$3)))+1)</f>
        <v>4.33</v>
      </c>
      <c r="O62" s="16">
        <f t="shared" si="1"/>
        <v>1</v>
      </c>
      <c r="P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2" s="17">
        <f>IF(ISBLANK(M62),,IF(ISBLANK(G62),,(IF(M62="WON-EW",((((N62-1)*J62)*'month 2 only singles'!$C$2)+('month 2 only singles'!$C$2*(N62-1))),IF(M62="WON",((((N62-1)*J62)*'month 2 only singles'!$C$2)+('month 2 only singles'!$C$2*(N62-1))),IF(M62="PLACED",((((N62-1)*J62)*'month 2 only singles'!$C$2)-'month 2 only singles'!$C$2),IF(J62=0,-'month 2 only singles'!$C$2,IF(J62=0,-'month 2 only singles'!$C$2,-('month 2 only singles'!$C$2*2)))))))*E62))</f>
        <v>-10</v>
      </c>
      <c r="R62" s="17">
        <f>IF(ISBLANK(M62),,IF(T62&lt;&gt;1,((IF(M62="WON-EW",(((K62-1)*'month 2 only singles'!$C$2)*(1-$C$3))+(((L62-1)*'month 2 only singles'!$C$2)*(1-$C$3)),IF(M62="WON",(((K62-1)*'month 2 only singles'!$C$2)*(1-$C$3)),IF(M62="PLACED",(((L62-1)*'month 2 only singles'!$C$2)*(1-$C$3))-'month 2 only singles'!$C$2,IF(J62=0,-'month 2 only singles'!$C$2,-('month 2 only singles'!$C$2*2))))))*E62),0))</f>
        <v>-10</v>
      </c>
      <c r="S62" s="70" t="s">
        <v>85</v>
      </c>
      <c r="V62" s="94" t="s">
        <v>49</v>
      </c>
    </row>
    <row r="63" spans="1:22" ht="15" x14ac:dyDescent="0.2">
      <c r="A63" s="10">
        <v>42616</v>
      </c>
      <c r="B63" s="11">
        <v>3.45</v>
      </c>
      <c r="C63" s="6" t="s">
        <v>200</v>
      </c>
      <c r="D63" s="6" t="s">
        <v>332</v>
      </c>
      <c r="E63" s="12">
        <v>1</v>
      </c>
      <c r="F63" s="12">
        <v>4.33</v>
      </c>
      <c r="G63" s="12">
        <v>4</v>
      </c>
      <c r="H63" s="12" t="s">
        <v>25</v>
      </c>
      <c r="I63" s="12" t="s">
        <v>25</v>
      </c>
      <c r="J63" s="12">
        <v>0</v>
      </c>
      <c r="K63" s="12"/>
      <c r="L63" s="12"/>
      <c r="M63" s="7" t="s">
        <v>28</v>
      </c>
      <c r="N63" s="16">
        <f>((G63-1)*(1-(IF(H63="no",0,'month 2 only singles'!$C$3)))+1)</f>
        <v>4</v>
      </c>
      <c r="O63" s="16">
        <f t="shared" si="1"/>
        <v>1</v>
      </c>
      <c r="P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3" s="17">
        <f>IF(ISBLANK(M63),,IF(ISBLANK(G63),,(IF(M63="WON-EW",((((N63-1)*J63)*'month 2 only singles'!$C$2)+('month 2 only singles'!$C$2*(N63-1))),IF(M63="WON",((((N63-1)*J63)*'month 2 only singles'!$C$2)+('month 2 only singles'!$C$2*(N63-1))),IF(M63="PLACED",((((N63-1)*J63)*'month 2 only singles'!$C$2)-'month 2 only singles'!$C$2),IF(J63=0,-'month 2 only singles'!$C$2,IF(J63=0,-'month 2 only singles'!$C$2,-('month 2 only singles'!$C$2*2)))))))*E63))</f>
        <v>-10</v>
      </c>
      <c r="R63" s="17">
        <f>IF(ISBLANK(M63),,IF(T63&lt;&gt;1,((IF(M63="WON-EW",(((K63-1)*'month 2 only singles'!$C$2)*(1-$C$3))+(((L63-1)*'month 2 only singles'!$C$2)*(1-$C$3)),IF(M63="WON",(((K63-1)*'month 2 only singles'!$C$2)*(1-$C$3)),IF(M63="PLACED",(((L63-1)*'month 2 only singles'!$C$2)*(1-$C$3))-'month 2 only singles'!$C$2,IF(J63=0,-'month 2 only singles'!$C$2,-('month 2 only singles'!$C$2*2))))))*E63),0))</f>
        <v>-10</v>
      </c>
      <c r="S63" s="70" t="s">
        <v>225</v>
      </c>
      <c r="V63" s="94" t="s">
        <v>338</v>
      </c>
    </row>
    <row r="64" spans="1:22" ht="15" x14ac:dyDescent="0.2">
      <c r="A64" s="10">
        <v>42616</v>
      </c>
      <c r="B64" s="11">
        <v>2.4</v>
      </c>
      <c r="C64" s="6" t="s">
        <v>129</v>
      </c>
      <c r="D64" s="6" t="s">
        <v>333</v>
      </c>
      <c r="E64" s="12">
        <v>1</v>
      </c>
      <c r="F64" s="12">
        <v>6</v>
      </c>
      <c r="G64" s="12">
        <v>6</v>
      </c>
      <c r="H64" s="12" t="s">
        <v>25</v>
      </c>
      <c r="I64" s="12" t="s">
        <v>25</v>
      </c>
      <c r="J64" s="12">
        <v>0</v>
      </c>
      <c r="K64" s="12"/>
      <c r="L64" s="12"/>
      <c r="M64" s="7" t="s">
        <v>28</v>
      </c>
      <c r="N64" s="16">
        <f>((G64-1)*(1-(IF(H64="no",0,'month 2 only singles'!$C$3)))+1)</f>
        <v>6</v>
      </c>
      <c r="O64" s="16">
        <f t="shared" si="1"/>
        <v>1</v>
      </c>
      <c r="P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4" s="17">
        <f>IF(ISBLANK(M64),,IF(ISBLANK(G64),,(IF(M64="WON-EW",((((N64-1)*J64)*'month 2 only singles'!$C$2)+('month 2 only singles'!$C$2*(N64-1))),IF(M64="WON",((((N64-1)*J64)*'month 2 only singles'!$C$2)+('month 2 only singles'!$C$2*(N64-1))),IF(M64="PLACED",((((N64-1)*J64)*'month 2 only singles'!$C$2)-'month 2 only singles'!$C$2),IF(J64=0,-'month 2 only singles'!$C$2,IF(J64=0,-'month 2 only singles'!$C$2,-('month 2 only singles'!$C$2*2)))))))*E64))</f>
        <v>-10</v>
      </c>
      <c r="R64" s="17">
        <f>IF(ISBLANK(M64),,IF(T64&lt;&gt;1,((IF(M64="WON-EW",(((K64-1)*'month 2 only singles'!$C$2)*(1-$C$3))+(((L64-1)*'month 2 only singles'!$C$2)*(1-$C$3)),IF(M64="WON",(((K64-1)*'month 2 only singles'!$C$2)*(1-$C$3)),IF(M64="PLACED",(((L64-1)*'month 2 only singles'!$C$2)*(1-$C$3))-'month 2 only singles'!$C$2,IF(J64=0,-'month 2 only singles'!$C$2,-('month 2 only singles'!$C$2*2))))))*E64),0))</f>
        <v>-10</v>
      </c>
      <c r="S64" s="70" t="s">
        <v>82</v>
      </c>
      <c r="V64" s="94" t="s">
        <v>49</v>
      </c>
    </row>
    <row r="65" spans="1:22" ht="15" x14ac:dyDescent="0.2">
      <c r="A65" s="10">
        <v>42617</v>
      </c>
      <c r="B65" s="11">
        <v>4.0999999999999996</v>
      </c>
      <c r="C65" s="6" t="s">
        <v>131</v>
      </c>
      <c r="D65" s="6" t="s">
        <v>339</v>
      </c>
      <c r="E65" s="12">
        <v>2</v>
      </c>
      <c r="F65" s="12">
        <v>3.5</v>
      </c>
      <c r="G65" s="7">
        <v>3.25</v>
      </c>
      <c r="H65" s="12" t="s">
        <v>25</v>
      </c>
      <c r="I65" s="12" t="s">
        <v>25</v>
      </c>
      <c r="J65" s="12">
        <v>0</v>
      </c>
      <c r="K65" s="12"/>
      <c r="L65" s="7"/>
      <c r="M65" s="7" t="s">
        <v>28</v>
      </c>
      <c r="N65" s="16">
        <f>((G65-1)*(1-(IF(H65="no",0,'month 2 only singles'!$C$3)))+1)</f>
        <v>3.25</v>
      </c>
      <c r="O65" s="16">
        <f t="shared" si="1"/>
        <v>2</v>
      </c>
      <c r="P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65" s="17">
        <f>IF(ISBLANK(M65),,IF(ISBLANK(G65),,(IF(M65="WON-EW",((((N65-1)*J65)*'month 2 only singles'!$C$2)+('month 2 only singles'!$C$2*(N65-1))),IF(M65="WON",((((N65-1)*J65)*'month 2 only singles'!$C$2)+('month 2 only singles'!$C$2*(N65-1))),IF(M65="PLACED",((((N65-1)*J65)*'month 2 only singles'!$C$2)-'month 2 only singles'!$C$2),IF(J65=0,-'month 2 only singles'!$C$2,IF(J65=0,-'month 2 only singles'!$C$2,-('month 2 only singles'!$C$2*2)))))))*E65))</f>
        <v>-20</v>
      </c>
      <c r="R65" s="17">
        <f>IF(ISBLANK(M65),,IF(T65&lt;&gt;1,((IF(M65="WON-EW",(((K65-1)*'month 2 only singles'!$C$2)*(1-$C$3))+(((L65-1)*'month 2 only singles'!$C$2)*(1-$C$3)),IF(M65="WON",(((K65-1)*'month 2 only singles'!$C$2)*(1-$C$3)),IF(M65="PLACED",(((L65-1)*'month 2 only singles'!$C$2)*(1-$C$3))-'month 2 only singles'!$C$2,IF(J65=0,-'month 2 only singles'!$C$2,-('month 2 only singles'!$C$2*2))))))*E65),0))</f>
        <v>-20</v>
      </c>
      <c r="S65" s="70" t="s">
        <v>88</v>
      </c>
      <c r="V65" s="94" t="s">
        <v>49</v>
      </c>
    </row>
    <row r="66" spans="1:22" ht="15" x14ac:dyDescent="0.2">
      <c r="A66" s="10">
        <v>42617</v>
      </c>
      <c r="B66" s="11">
        <v>3</v>
      </c>
      <c r="C66" s="6" t="s">
        <v>340</v>
      </c>
      <c r="D66" s="6" t="s">
        <v>342</v>
      </c>
      <c r="E66" s="12">
        <v>0.5</v>
      </c>
      <c r="F66" s="12">
        <v>6.5</v>
      </c>
      <c r="G66" s="12">
        <v>6</v>
      </c>
      <c r="H66" s="12" t="s">
        <v>25</v>
      </c>
      <c r="I66" s="12" t="s">
        <v>25</v>
      </c>
      <c r="J66" s="12">
        <v>0</v>
      </c>
      <c r="K66" s="12"/>
      <c r="L66" s="12"/>
      <c r="M66" s="7" t="s">
        <v>28</v>
      </c>
      <c r="N66" s="16">
        <f>((G66-1)*(1-(IF(H66="no",0,'month 2 only singles'!$C$3)))+1)</f>
        <v>6</v>
      </c>
      <c r="O66" s="16">
        <f t="shared" si="1"/>
        <v>0.5</v>
      </c>
      <c r="P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66" s="17">
        <f>IF(ISBLANK(M66),,IF(ISBLANK(G66),,(IF(M66="WON-EW",((((N66-1)*J66)*'month 2 only singles'!$C$2)+('month 2 only singles'!$C$2*(N66-1))),IF(M66="WON",((((N66-1)*J66)*'month 2 only singles'!$C$2)+('month 2 only singles'!$C$2*(N66-1))),IF(M66="PLACED",((((N66-1)*J66)*'month 2 only singles'!$C$2)-'month 2 only singles'!$C$2),IF(J66=0,-'month 2 only singles'!$C$2,IF(J66=0,-'month 2 only singles'!$C$2,-('month 2 only singles'!$C$2*2)))))))*E66))</f>
        <v>-5</v>
      </c>
      <c r="R66" s="17">
        <f>IF(ISBLANK(M66),,IF(T66&lt;&gt;1,((IF(M66="WON-EW",(((K66-1)*'month 2 only singles'!$C$2)*(1-$C$3))+(((L66-1)*'month 2 only singles'!$C$2)*(1-$C$3)),IF(M66="WON",(((K66-1)*'month 2 only singles'!$C$2)*(1-$C$3)),IF(M66="PLACED",(((L66-1)*'month 2 only singles'!$C$2)*(1-$C$3))-'month 2 only singles'!$C$2,IF(J66=0,-'month 2 only singles'!$C$2,-('month 2 only singles'!$C$2*2))))))*E66),0))</f>
        <v>-5</v>
      </c>
      <c r="S66" s="70" t="s">
        <v>82</v>
      </c>
      <c r="T66" s="1"/>
      <c r="V66" s="94" t="s">
        <v>49</v>
      </c>
    </row>
    <row r="67" spans="1:22" ht="15" x14ac:dyDescent="0.2">
      <c r="A67" s="10">
        <v>42618</v>
      </c>
      <c r="B67" s="11">
        <v>5.2</v>
      </c>
      <c r="C67" s="6" t="s">
        <v>97</v>
      </c>
      <c r="D67" s="6" t="s">
        <v>345</v>
      </c>
      <c r="E67" s="12">
        <v>1</v>
      </c>
      <c r="F67" s="12">
        <v>2.88</v>
      </c>
      <c r="G67" s="12">
        <v>2.75</v>
      </c>
      <c r="H67" s="12" t="s">
        <v>25</v>
      </c>
      <c r="I67" s="12" t="s">
        <v>25</v>
      </c>
      <c r="J67" s="12">
        <v>0</v>
      </c>
      <c r="K67" s="12"/>
      <c r="L67" s="12"/>
      <c r="M67" s="7" t="s">
        <v>28</v>
      </c>
      <c r="N67" s="16">
        <f>((G67-1)*(1-(IF(H67="no",0,'month 2 only singles'!$C$3)))+1)</f>
        <v>2.75</v>
      </c>
      <c r="O67" s="16">
        <f t="shared" si="1"/>
        <v>1</v>
      </c>
      <c r="P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7" s="17">
        <f>IF(ISBLANK(M67),,IF(ISBLANK(G67),,(IF(M67="WON-EW",((((N67-1)*J67)*'month 2 only singles'!$C$2)+('month 2 only singles'!$C$2*(N67-1))),IF(M67="WON",((((N67-1)*J67)*'month 2 only singles'!$C$2)+('month 2 only singles'!$C$2*(N67-1))),IF(M67="PLACED",((((N67-1)*J67)*'month 2 only singles'!$C$2)-'month 2 only singles'!$C$2),IF(J67=0,-'month 2 only singles'!$C$2,IF(J67=0,-'month 2 only singles'!$C$2,-('month 2 only singles'!$C$2*2)))))))*E67))</f>
        <v>-10</v>
      </c>
      <c r="R67" s="17">
        <f>IF(ISBLANK(M67),,IF(T67&lt;&gt;1,((IF(M67="WON-EW",(((K67-1)*'month 2 only singles'!$C$2)*(1-$C$3))+(((L67-1)*'month 2 only singles'!$C$2)*(1-$C$3)),IF(M67="WON",(((K67-1)*'month 2 only singles'!$C$2)*(1-$C$3)),IF(M67="PLACED",(((L67-1)*'month 2 only singles'!$C$2)*(1-$C$3))-'month 2 only singles'!$C$2,IF(J67=0,-'month 2 only singles'!$C$2,-('month 2 only singles'!$C$2*2))))))*E67),0))</f>
        <v>-10</v>
      </c>
      <c r="S67" s="100" t="s">
        <v>88</v>
      </c>
      <c r="T67" s="1"/>
      <c r="V67" s="94" t="s">
        <v>349</v>
      </c>
    </row>
    <row r="68" spans="1:22" ht="15" x14ac:dyDescent="0.2">
      <c r="A68" s="10">
        <v>42618</v>
      </c>
      <c r="B68" s="11">
        <v>4.0999999999999996</v>
      </c>
      <c r="C68" s="6" t="s">
        <v>346</v>
      </c>
      <c r="D68" s="6" t="s">
        <v>347</v>
      </c>
      <c r="E68" s="12">
        <v>0.5</v>
      </c>
      <c r="F68" s="12">
        <v>5.5</v>
      </c>
      <c r="G68" s="12">
        <v>7</v>
      </c>
      <c r="H68" s="12" t="s">
        <v>25</v>
      </c>
      <c r="I68" s="12" t="s">
        <v>25</v>
      </c>
      <c r="J68" s="12">
        <v>0</v>
      </c>
      <c r="K68" s="12"/>
      <c r="L68" s="12"/>
      <c r="M68" s="7" t="s">
        <v>28</v>
      </c>
      <c r="N68" s="16">
        <f>((G68-1)*(1-(IF(H68="no",0,'month 2 only singles'!$C$3)))+1)</f>
        <v>7</v>
      </c>
      <c r="O68" s="16">
        <f t="shared" si="1"/>
        <v>0.5</v>
      </c>
      <c r="P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68" s="17">
        <f>IF(ISBLANK(M68),,IF(ISBLANK(G68),,(IF(M68="WON-EW",((((N68-1)*J68)*'month 2 only singles'!$C$2)+('month 2 only singles'!$C$2*(N68-1))),IF(M68="WON",((((N68-1)*J68)*'month 2 only singles'!$C$2)+('month 2 only singles'!$C$2*(N68-1))),IF(M68="PLACED",((((N68-1)*J68)*'month 2 only singles'!$C$2)-'month 2 only singles'!$C$2),IF(J68=0,-'month 2 only singles'!$C$2,IF(J68=0,-'month 2 only singles'!$C$2,-('month 2 only singles'!$C$2*2)))))))*E68))</f>
        <v>-5</v>
      </c>
      <c r="R68" s="17">
        <f>IF(ISBLANK(M68),,IF(T68&lt;&gt;1,((IF(M68="WON-EW",(((K68-1)*'month 2 only singles'!$C$2)*(1-$C$3))+(((L68-1)*'month 2 only singles'!$C$2)*(1-$C$3)),IF(M68="WON",(((K68-1)*'month 2 only singles'!$C$2)*(1-$C$3)),IF(M68="PLACED",(((L68-1)*'month 2 only singles'!$C$2)*(1-$C$3))-'month 2 only singles'!$C$2,IF(J68=0,-'month 2 only singles'!$C$2,-('month 2 only singles'!$C$2*2))))))*E68),0))</f>
        <v>-5</v>
      </c>
      <c r="S68" s="100" t="s">
        <v>85</v>
      </c>
      <c r="T68" s="1"/>
      <c r="V68" s="94" t="s">
        <v>49</v>
      </c>
    </row>
    <row r="69" spans="1:22" ht="15" x14ac:dyDescent="0.2">
      <c r="A69" s="10">
        <v>42619</v>
      </c>
      <c r="B69" s="11">
        <v>5.05</v>
      </c>
      <c r="C69" s="6" t="s">
        <v>188</v>
      </c>
      <c r="D69" s="6" t="s">
        <v>350</v>
      </c>
      <c r="E69" s="12">
        <v>1</v>
      </c>
      <c r="F69" s="12">
        <v>3</v>
      </c>
      <c r="G69" s="12">
        <v>3</v>
      </c>
      <c r="H69" s="12" t="s">
        <v>25</v>
      </c>
      <c r="I69" s="12" t="s">
        <v>25</v>
      </c>
      <c r="J69" s="12">
        <v>0</v>
      </c>
      <c r="K69" s="12"/>
      <c r="L69" s="12"/>
      <c r="M69" s="7" t="s">
        <v>28</v>
      </c>
      <c r="N69" s="16">
        <f>((G69-1)*(1-(IF(H69="no",0,'month 2 only singles'!$C$3)))+1)</f>
        <v>3</v>
      </c>
      <c r="O69" s="16">
        <f t="shared" si="1"/>
        <v>1</v>
      </c>
      <c r="P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69" s="17">
        <f>IF(ISBLANK(M69),,IF(ISBLANK(G69),,(IF(M69="WON-EW",((((N69-1)*J69)*'month 2 only singles'!$C$2)+('month 2 only singles'!$C$2*(N69-1))),IF(M69="WON",((((N69-1)*J69)*'month 2 only singles'!$C$2)+('month 2 only singles'!$C$2*(N69-1))),IF(M69="PLACED",((((N69-1)*J69)*'month 2 only singles'!$C$2)-'month 2 only singles'!$C$2),IF(J69=0,-'month 2 only singles'!$C$2,IF(J69=0,-'month 2 only singles'!$C$2,-('month 2 only singles'!$C$2*2)))))))*E69))</f>
        <v>-10</v>
      </c>
      <c r="R69" s="17">
        <f>IF(ISBLANK(M69),,IF(T69&lt;&gt;1,((IF(M69="WON-EW",(((K69-1)*'month 2 only singles'!$C$2)*(1-$C$3))+(((L69-1)*'month 2 only singles'!$C$2)*(1-$C$3)),IF(M69="WON",(((K69-1)*'month 2 only singles'!$C$2)*(1-$C$3)),IF(M69="PLACED",(((L69-1)*'month 2 only singles'!$C$2)*(1-$C$3))-'month 2 only singles'!$C$2,IF(J69=0,-'month 2 only singles'!$C$2,-('month 2 only singles'!$C$2*2))))))*E69),0))</f>
        <v>-10</v>
      </c>
      <c r="S69" s="100" t="s">
        <v>88</v>
      </c>
      <c r="V69" s="94" t="s">
        <v>353</v>
      </c>
    </row>
    <row r="70" spans="1:22" ht="15" x14ac:dyDescent="0.2">
      <c r="A70" s="10">
        <v>42619</v>
      </c>
      <c r="B70" s="11">
        <v>6.25</v>
      </c>
      <c r="C70" s="6" t="s">
        <v>169</v>
      </c>
      <c r="D70" s="6" t="s">
        <v>351</v>
      </c>
      <c r="E70" s="12">
        <v>1</v>
      </c>
      <c r="F70" s="12">
        <v>3.75</v>
      </c>
      <c r="G70" s="12">
        <v>3.5</v>
      </c>
      <c r="H70" s="12" t="s">
        <v>25</v>
      </c>
      <c r="I70" s="12" t="s">
        <v>25</v>
      </c>
      <c r="J70" s="12">
        <v>0</v>
      </c>
      <c r="K70" s="12">
        <v>3.48</v>
      </c>
      <c r="L70" s="12"/>
      <c r="M70" s="7" t="s">
        <v>29</v>
      </c>
      <c r="N70" s="16">
        <f>((G70-1)*(1-(IF(H70="no",0,'month 2 only singles'!$C$3)))+1)</f>
        <v>3.5</v>
      </c>
      <c r="O70" s="16">
        <f t="shared" si="1"/>
        <v>1</v>
      </c>
      <c r="P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27.5</v>
      </c>
      <c r="Q70" s="17">
        <f>IF(ISBLANK(M70),,IF(ISBLANK(G70),,(IF(M70="WON-EW",((((N70-1)*J70)*'month 2 only singles'!$C$2)+('month 2 only singles'!$C$2*(N70-1))),IF(M70="WON",((((N70-1)*J70)*'month 2 only singles'!$C$2)+('month 2 only singles'!$C$2*(N70-1))),IF(M70="PLACED",((((N70-1)*J70)*'month 2 only singles'!$C$2)-'month 2 only singles'!$C$2),IF(J70=0,-'month 2 only singles'!$C$2,IF(J70=0,-'month 2 only singles'!$C$2,-('month 2 only singles'!$C$2*2)))))))*E70))</f>
        <v>25</v>
      </c>
      <c r="R70" s="17">
        <f>IF(ISBLANK(M70),,IF(T70&lt;&gt;1,((IF(M70="WON-EW",(((K70-1)*'month 2 only singles'!$C$2)*(1-$C$3))+(((L70-1)*'month 2 only singles'!$C$2)*(1-$C$3)),IF(M70="WON",(((K70-1)*'month 2 only singles'!$C$2)*(1-$C$3)),IF(M70="PLACED",(((L70-1)*'month 2 only singles'!$C$2)*(1-$C$3))-'month 2 only singles'!$C$2,IF(J70=0,-'month 2 only singles'!$C$2,-('month 2 only singles'!$C$2*2))))))*E70),0))</f>
        <v>23.56</v>
      </c>
      <c r="S70" s="70" t="s">
        <v>85</v>
      </c>
      <c r="V70" s="94" t="s">
        <v>49</v>
      </c>
    </row>
    <row r="71" spans="1:22" ht="15" x14ac:dyDescent="0.2">
      <c r="A71" s="10">
        <v>42620</v>
      </c>
      <c r="B71" s="11">
        <v>4</v>
      </c>
      <c r="C71" s="6" t="s">
        <v>199</v>
      </c>
      <c r="D71" s="6" t="s">
        <v>354</v>
      </c>
      <c r="E71" s="12">
        <v>2</v>
      </c>
      <c r="F71" s="12">
        <v>3.25</v>
      </c>
      <c r="G71" s="12">
        <v>4</v>
      </c>
      <c r="H71" s="12" t="s">
        <v>25</v>
      </c>
      <c r="I71" s="12" t="s">
        <v>25</v>
      </c>
      <c r="J71" s="12">
        <v>0</v>
      </c>
      <c r="K71" s="12">
        <v>3.93</v>
      </c>
      <c r="L71" s="12"/>
      <c r="M71" s="7" t="s">
        <v>29</v>
      </c>
      <c r="N71" s="16">
        <f>((G71-1)*(1-(IF(H71="no",0,'month 2 only singles'!$C$3)))+1)</f>
        <v>4</v>
      </c>
      <c r="O71" s="16">
        <f t="shared" si="1"/>
        <v>2</v>
      </c>
      <c r="P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71" s="17">
        <f>IF(ISBLANK(M71),,IF(ISBLANK(G71),,(IF(M71="WON-EW",((((N71-1)*J71)*'month 2 only singles'!$C$2)+('month 2 only singles'!$C$2*(N71-1))),IF(M71="WON",((((N71-1)*J71)*'month 2 only singles'!$C$2)+('month 2 only singles'!$C$2*(N71-1))),IF(M71="PLACED",((((N71-1)*J71)*'month 2 only singles'!$C$2)-'month 2 only singles'!$C$2),IF(J71=0,-'month 2 only singles'!$C$2,IF(J71=0,-'month 2 only singles'!$C$2,-('month 2 only singles'!$C$2*2)))))))*E71))</f>
        <v>60</v>
      </c>
      <c r="R71" s="17">
        <f>IF(ISBLANK(M71),,IF(T71&lt;&gt;1,((IF(M71="WON-EW",(((K71-1)*'month 2 only singles'!$C$2)*(1-$C$3))+(((L71-1)*'month 2 only singles'!$C$2)*(1-$C$3)),IF(M71="WON",(((K71-1)*'month 2 only singles'!$C$2)*(1-$C$3)),IF(M71="PLACED",(((L71-1)*'month 2 only singles'!$C$2)*(1-$C$3))-'month 2 only singles'!$C$2,IF(J71=0,-'month 2 only singles'!$C$2,-('month 2 only singles'!$C$2*2))))))*E71),0))</f>
        <v>55.67</v>
      </c>
      <c r="S71" s="70" t="s">
        <v>88</v>
      </c>
      <c r="V71" s="94" t="s">
        <v>359</v>
      </c>
    </row>
    <row r="72" spans="1:22" ht="15" x14ac:dyDescent="0.2">
      <c r="A72" s="10">
        <v>42620</v>
      </c>
      <c r="B72" s="11">
        <v>3</v>
      </c>
      <c r="C72" s="6" t="s">
        <v>119</v>
      </c>
      <c r="D72" s="6" t="s">
        <v>355</v>
      </c>
      <c r="E72" s="12">
        <v>1</v>
      </c>
      <c r="F72" s="12">
        <v>4.5</v>
      </c>
      <c r="G72" s="12">
        <v>4.5</v>
      </c>
      <c r="H72" s="12" t="s">
        <v>25</v>
      </c>
      <c r="I72" s="12" t="s">
        <v>25</v>
      </c>
      <c r="J72" s="12">
        <v>0</v>
      </c>
      <c r="K72" s="12"/>
      <c r="L72" s="12"/>
      <c r="M72" s="7" t="s">
        <v>28</v>
      </c>
      <c r="N72" s="16">
        <f>((G72-1)*(1-(IF(H72="no",0,'month 2 only singles'!$C$3)))+1)</f>
        <v>4.5</v>
      </c>
      <c r="O72" s="16">
        <f t="shared" si="1"/>
        <v>1</v>
      </c>
      <c r="P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2" s="17">
        <f>IF(ISBLANK(M72),,IF(ISBLANK(G72),,(IF(M72="WON-EW",((((N72-1)*J72)*'month 2 only singles'!$C$2)+('month 2 only singles'!$C$2*(N72-1))),IF(M72="WON",((((N72-1)*J72)*'month 2 only singles'!$C$2)+('month 2 only singles'!$C$2*(N72-1))),IF(M72="PLACED",((((N72-1)*J72)*'month 2 only singles'!$C$2)-'month 2 only singles'!$C$2),IF(J72=0,-'month 2 only singles'!$C$2,IF(J72=0,-'month 2 only singles'!$C$2,-('month 2 only singles'!$C$2*2)))))))*E72))</f>
        <v>-10</v>
      </c>
      <c r="R72" s="17">
        <f>IF(ISBLANK(M72),,IF(T72&lt;&gt;1,((IF(M72="WON-EW",(((K72-1)*'month 2 only singles'!$C$2)*(1-$C$3))+(((L72-1)*'month 2 only singles'!$C$2)*(1-$C$3)),IF(M72="WON",(((K72-1)*'month 2 only singles'!$C$2)*(1-$C$3)),IF(M72="PLACED",(((L72-1)*'month 2 only singles'!$C$2)*(1-$C$3))-'month 2 only singles'!$C$2,IF(J72=0,-'month 2 only singles'!$C$2,-('month 2 only singles'!$C$2*2))))))*E72),0))</f>
        <v>-10</v>
      </c>
      <c r="S72" s="70" t="s">
        <v>85</v>
      </c>
      <c r="V72" s="94" t="s">
        <v>360</v>
      </c>
    </row>
    <row r="73" spans="1:22" ht="15" x14ac:dyDescent="0.2">
      <c r="A73" s="10">
        <v>42620</v>
      </c>
      <c r="B73" s="11">
        <v>2.2000000000000002</v>
      </c>
      <c r="C73" s="6" t="s">
        <v>199</v>
      </c>
      <c r="D73" s="6" t="s">
        <v>357</v>
      </c>
      <c r="E73" s="12">
        <v>0.5</v>
      </c>
      <c r="F73" s="12">
        <v>6.4</v>
      </c>
      <c r="G73" s="12">
        <v>5.95</v>
      </c>
      <c r="H73" s="12" t="s">
        <v>25</v>
      </c>
      <c r="I73" s="12" t="s">
        <v>25</v>
      </c>
      <c r="J73" s="12">
        <v>0</v>
      </c>
      <c r="K73" s="12">
        <v>6.08</v>
      </c>
      <c r="L73" s="12"/>
      <c r="M73" s="7" t="s">
        <v>29</v>
      </c>
      <c r="N73" s="16">
        <f>((G73-1)*(1-(IF(H73="no",0,'month 2 only singles'!$C$3)))+1)</f>
        <v>5.95</v>
      </c>
      <c r="O73" s="16">
        <f t="shared" si="1"/>
        <v>0.5</v>
      </c>
      <c r="P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27</v>
      </c>
      <c r="Q73" s="17">
        <f>IF(ISBLANK(M73),,IF(ISBLANK(G73),,(IF(M73="WON-EW",((((N73-1)*J73)*'month 2 only singles'!$C$2)+('month 2 only singles'!$C$2*(N73-1))),IF(M73="WON",((((N73-1)*J73)*'month 2 only singles'!$C$2)+('month 2 only singles'!$C$2*(N73-1))),IF(M73="PLACED",((((N73-1)*J73)*'month 2 only singles'!$C$2)-'month 2 only singles'!$C$2),IF(J73=0,-'month 2 only singles'!$C$2,IF(J73=0,-'month 2 only singles'!$C$2,-('month 2 only singles'!$C$2*2)))))))*E73))</f>
        <v>24.75</v>
      </c>
      <c r="R73" s="17">
        <f>IF(ISBLANK(M73),,IF(T73&lt;&gt;1,((IF(M73="WON-EW",(((K73-1)*'month 2 only singles'!$C$2)*(1-$C$3))+(((L73-1)*'month 2 only singles'!$C$2)*(1-$C$3)),IF(M73="WON",(((K73-1)*'month 2 only singles'!$C$2)*(1-$C$3)),IF(M73="PLACED",(((L73-1)*'month 2 only singles'!$C$2)*(1-$C$3))-'month 2 only singles'!$C$2,IF(J73=0,-'month 2 only singles'!$C$2,-('month 2 only singles'!$C$2*2))))))*E73),0))</f>
        <v>24.13</v>
      </c>
      <c r="S73" s="70" t="s">
        <v>82</v>
      </c>
      <c r="V73" s="94" t="s">
        <v>391</v>
      </c>
    </row>
    <row r="74" spans="1:22" ht="15" x14ac:dyDescent="0.2">
      <c r="A74" s="10">
        <v>42621</v>
      </c>
      <c r="B74" s="11">
        <v>3.05</v>
      </c>
      <c r="C74" s="6" t="s">
        <v>119</v>
      </c>
      <c r="D74" s="6" t="s">
        <v>363</v>
      </c>
      <c r="E74" s="12">
        <v>2</v>
      </c>
      <c r="F74" s="12">
        <v>3.25</v>
      </c>
      <c r="G74" s="7">
        <v>3.5</v>
      </c>
      <c r="H74" s="12" t="s">
        <v>25</v>
      </c>
      <c r="I74" s="12" t="s">
        <v>25</v>
      </c>
      <c r="J74" s="12">
        <v>0</v>
      </c>
      <c r="K74" s="12"/>
      <c r="L74" s="7"/>
      <c r="M74" s="7" t="s">
        <v>28</v>
      </c>
      <c r="N74" s="16">
        <f>((G74-1)*(1-(IF(H74="no",0,'month 2 only singles'!$C$3)))+1)</f>
        <v>3.5</v>
      </c>
      <c r="O74" s="16">
        <f t="shared" si="1"/>
        <v>2</v>
      </c>
      <c r="P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74" s="17">
        <f>IF(ISBLANK(M74),,IF(ISBLANK(G74),,(IF(M74="WON-EW",((((N74-1)*J74)*'month 2 only singles'!$C$2)+('month 2 only singles'!$C$2*(N74-1))),IF(M74="WON",((((N74-1)*J74)*'month 2 only singles'!$C$2)+('month 2 only singles'!$C$2*(N74-1))),IF(M74="PLACED",((((N74-1)*J74)*'month 2 only singles'!$C$2)-'month 2 only singles'!$C$2),IF(J74=0,-'month 2 only singles'!$C$2,IF(J74=0,-'month 2 only singles'!$C$2,-('month 2 only singles'!$C$2*2)))))))*E74))</f>
        <v>-20</v>
      </c>
      <c r="R74" s="17">
        <f>IF(ISBLANK(M74),,IF(T74&lt;&gt;1,((IF(M74="WON-EW",(((K74-1)*'month 2 only singles'!$C$2)*(1-$C$3))+(((L74-1)*'month 2 only singles'!$C$2)*(1-$C$3)),IF(M74="WON",(((K74-1)*'month 2 only singles'!$C$2)*(1-$C$3)),IF(M74="PLACED",(((L74-1)*'month 2 only singles'!$C$2)*(1-$C$3))-'month 2 only singles'!$C$2,IF(J74=0,-'month 2 only singles'!$C$2,-('month 2 only singles'!$C$2*2))))))*E74),0))</f>
        <v>-20</v>
      </c>
      <c r="S74" s="70" t="s">
        <v>88</v>
      </c>
      <c r="V74" s="94" t="s">
        <v>49</v>
      </c>
    </row>
    <row r="75" spans="1:22" ht="15" x14ac:dyDescent="0.2">
      <c r="A75" s="10">
        <v>42621</v>
      </c>
      <c r="B75" s="11">
        <v>4.25</v>
      </c>
      <c r="C75" s="6" t="s">
        <v>289</v>
      </c>
      <c r="D75" s="6" t="s">
        <v>364</v>
      </c>
      <c r="E75" s="12">
        <v>1</v>
      </c>
      <c r="F75" s="12">
        <v>3.75</v>
      </c>
      <c r="G75" s="12">
        <v>4.33</v>
      </c>
      <c r="H75" s="12" t="s">
        <v>25</v>
      </c>
      <c r="I75" s="12" t="s">
        <v>25</v>
      </c>
      <c r="J75" s="12">
        <v>0</v>
      </c>
      <c r="K75" s="12"/>
      <c r="L75" s="7"/>
      <c r="M75" s="7" t="s">
        <v>28</v>
      </c>
      <c r="N75" s="16">
        <f>((G75-1)*(1-(IF(H75="no",0,'month 2 only singles'!$C$3)))+1)</f>
        <v>4.33</v>
      </c>
      <c r="O75" s="16">
        <f t="shared" si="1"/>
        <v>1</v>
      </c>
      <c r="P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5" s="17">
        <f>IF(ISBLANK(M75),,IF(ISBLANK(G75),,(IF(M75="WON-EW",((((N75-1)*J75)*'month 2 only singles'!$C$2)+('month 2 only singles'!$C$2*(N75-1))),IF(M75="WON",((((N75-1)*J75)*'month 2 only singles'!$C$2)+('month 2 only singles'!$C$2*(N75-1))),IF(M75="PLACED",((((N75-1)*J75)*'month 2 only singles'!$C$2)-'month 2 only singles'!$C$2),IF(J75=0,-'month 2 only singles'!$C$2,IF(J75=0,-'month 2 only singles'!$C$2,-('month 2 only singles'!$C$2*2)))))))*E75))</f>
        <v>-10</v>
      </c>
      <c r="R75" s="17">
        <f>IF(ISBLANK(M75),,IF(T75&lt;&gt;1,((IF(M75="WON-EW",(((K75-1)*'month 2 only singles'!$C$2)*(1-$C$3))+(((L75-1)*'month 2 only singles'!$C$2)*(1-$C$3)),IF(M75="WON",(((K75-1)*'month 2 only singles'!$C$2)*(1-$C$3)),IF(M75="PLACED",(((L75-1)*'month 2 only singles'!$C$2)*(1-$C$3))-'month 2 only singles'!$C$2,IF(J75=0,-'month 2 only singles'!$C$2,-('month 2 only singles'!$C$2*2))))))*E75),0))</f>
        <v>-10</v>
      </c>
      <c r="S75" s="70" t="s">
        <v>85</v>
      </c>
      <c r="V75" s="94" t="s">
        <v>49</v>
      </c>
    </row>
    <row r="76" spans="1:22" ht="15" x14ac:dyDescent="0.2">
      <c r="A76" s="10">
        <v>42621</v>
      </c>
      <c r="B76" s="11">
        <v>4.3499999999999996</v>
      </c>
      <c r="C76" s="6" t="s">
        <v>293</v>
      </c>
      <c r="D76" s="6" t="s">
        <v>366</v>
      </c>
      <c r="E76" s="12">
        <v>1</v>
      </c>
      <c r="F76" s="12">
        <v>4</v>
      </c>
      <c r="G76" s="12">
        <v>4</v>
      </c>
      <c r="H76" s="12" t="s">
        <v>25</v>
      </c>
      <c r="I76" s="12" t="s">
        <v>25</v>
      </c>
      <c r="J76" s="12">
        <v>0</v>
      </c>
      <c r="K76" s="12"/>
      <c r="L76" s="7"/>
      <c r="M76" s="7" t="s">
        <v>28</v>
      </c>
      <c r="N76" s="16">
        <f>((G76-1)*(1-(IF(H76="no",0,'month 2 only singles'!$C$3)))+1)</f>
        <v>4</v>
      </c>
      <c r="O76" s="16">
        <f t="shared" si="1"/>
        <v>1</v>
      </c>
      <c r="P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6" s="17">
        <f>IF(ISBLANK(M76),,IF(ISBLANK(G76),,(IF(M76="WON-EW",((((N76-1)*J76)*'month 2 only singles'!$C$2)+('month 2 only singles'!$C$2*(N76-1))),IF(M76="WON",((((N76-1)*J76)*'month 2 only singles'!$C$2)+('month 2 only singles'!$C$2*(N76-1))),IF(M76="PLACED",((((N76-1)*J76)*'month 2 only singles'!$C$2)-'month 2 only singles'!$C$2),IF(J76=0,-'month 2 only singles'!$C$2,IF(J76=0,-'month 2 only singles'!$C$2,-('month 2 only singles'!$C$2*2)))))))*E76))</f>
        <v>-10</v>
      </c>
      <c r="R76" s="17">
        <f>IF(ISBLANK(M76),,IF(T76&lt;&gt;1,((IF(M76="WON-EW",(((K76-1)*'month 2 only singles'!$C$2)*(1-$C$3))+(((L76-1)*'month 2 only singles'!$C$2)*(1-$C$3)),IF(M76="WON",(((K76-1)*'month 2 only singles'!$C$2)*(1-$C$3)),IF(M76="PLACED",(((L76-1)*'month 2 only singles'!$C$2)*(1-$C$3))-'month 2 only singles'!$C$2,IF(J76=0,-'month 2 only singles'!$C$2,-('month 2 only singles'!$C$2*2))))))*E76),0))</f>
        <v>-10</v>
      </c>
      <c r="S76" s="70" t="s">
        <v>369</v>
      </c>
      <c r="V76" s="94" t="s">
        <v>49</v>
      </c>
    </row>
    <row r="77" spans="1:22" ht="15" x14ac:dyDescent="0.2">
      <c r="A77" s="10">
        <v>42621</v>
      </c>
      <c r="B77" s="11">
        <v>3.4</v>
      </c>
      <c r="C77" s="6" t="s">
        <v>119</v>
      </c>
      <c r="D77" s="6" t="s">
        <v>367</v>
      </c>
      <c r="E77" s="12">
        <v>0.5</v>
      </c>
      <c r="F77" s="12">
        <v>7.5</v>
      </c>
      <c r="G77" s="7">
        <v>8</v>
      </c>
      <c r="H77" s="12" t="s">
        <v>25</v>
      </c>
      <c r="I77" s="12" t="s">
        <v>25</v>
      </c>
      <c r="J77" s="12">
        <v>0</v>
      </c>
      <c r="K77" s="12"/>
      <c r="L77" s="7"/>
      <c r="M77" s="7" t="s">
        <v>28</v>
      </c>
      <c r="N77" s="16">
        <f>((G77-1)*(1-(IF(H77="no",0,'month 2 only singles'!$C$3)))+1)</f>
        <v>8</v>
      </c>
      <c r="O77" s="16">
        <f t="shared" si="1"/>
        <v>0.5</v>
      </c>
      <c r="P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77" s="17">
        <f>IF(ISBLANK(M77),,IF(ISBLANK(G77),,(IF(M77="WON-EW",((((N77-1)*J77)*'month 2 only singles'!$C$2)+('month 2 only singles'!$C$2*(N77-1))),IF(M77="WON",((((N77-1)*J77)*'month 2 only singles'!$C$2)+('month 2 only singles'!$C$2*(N77-1))),IF(M77="PLACED",((((N77-1)*J77)*'month 2 only singles'!$C$2)-'month 2 only singles'!$C$2),IF(J77=0,-'month 2 only singles'!$C$2,IF(J77=0,-'month 2 only singles'!$C$2,-('month 2 only singles'!$C$2*2)))))))*E77))</f>
        <v>-5</v>
      </c>
      <c r="R77" s="17">
        <f>IF(ISBLANK(M77),,IF(T77&lt;&gt;1,((IF(M77="WON-EW",(((K77-1)*'month 2 only singles'!$C$2)*(1-$C$3))+(((L77-1)*'month 2 only singles'!$C$2)*(1-$C$3)),IF(M77="WON",(((K77-1)*'month 2 only singles'!$C$2)*(1-$C$3)),IF(M77="PLACED",(((L77-1)*'month 2 only singles'!$C$2)*(1-$C$3))-'month 2 only singles'!$C$2,IF(J77=0,-'month 2 only singles'!$C$2,-('month 2 only singles'!$C$2*2))))))*E77),0))</f>
        <v>-5</v>
      </c>
      <c r="S77" s="70" t="s">
        <v>82</v>
      </c>
      <c r="V77" s="94" t="s">
        <v>49</v>
      </c>
    </row>
    <row r="78" spans="1:22" ht="15" x14ac:dyDescent="0.2">
      <c r="A78" s="10">
        <v>42622</v>
      </c>
      <c r="B78" s="11">
        <v>2.2999999999999998</v>
      </c>
      <c r="C78" s="6" t="s">
        <v>119</v>
      </c>
      <c r="D78" s="6" t="s">
        <v>370</v>
      </c>
      <c r="E78" s="12">
        <v>2</v>
      </c>
      <c r="F78" s="12">
        <v>3.75</v>
      </c>
      <c r="G78" s="12">
        <v>4.5</v>
      </c>
      <c r="H78" s="12" t="s">
        <v>25</v>
      </c>
      <c r="I78" s="12" t="s">
        <v>25</v>
      </c>
      <c r="J78" s="12">
        <v>0</v>
      </c>
      <c r="K78" s="12"/>
      <c r="L78" s="12"/>
      <c r="M78" s="7" t="s">
        <v>28</v>
      </c>
      <c r="N78" s="16">
        <f>((G78-1)*(1-(IF(H78="no",0,'month 2 only singles'!$C$3)))+1)</f>
        <v>4.5</v>
      </c>
      <c r="O78" s="16">
        <f t="shared" si="1"/>
        <v>2</v>
      </c>
      <c r="P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78" s="17">
        <f>IF(ISBLANK(M78),,IF(ISBLANK(G78),,(IF(M78="WON-EW",((((N78-1)*J78)*'month 2 only singles'!$C$2)+('month 2 only singles'!$C$2*(N78-1))),IF(M78="WON",((((N78-1)*J78)*'month 2 only singles'!$C$2)+('month 2 only singles'!$C$2*(N78-1))),IF(M78="PLACED",((((N78-1)*J78)*'month 2 only singles'!$C$2)-'month 2 only singles'!$C$2),IF(J78=0,-'month 2 only singles'!$C$2,IF(J78=0,-'month 2 only singles'!$C$2,-('month 2 only singles'!$C$2*2)))))))*E78))</f>
        <v>-20</v>
      </c>
      <c r="R78" s="17">
        <f>IF(ISBLANK(M78),,IF(T78&lt;&gt;1,((IF(M78="WON-EW",(((K78-1)*'month 2 only singles'!$C$2)*(1-$C$3))+(((L78-1)*'month 2 only singles'!$C$2)*(1-$C$3)),IF(M78="WON",(((K78-1)*'month 2 only singles'!$C$2)*(1-$C$3)),IF(M78="PLACED",(((L78-1)*'month 2 only singles'!$C$2)*(1-$C$3))-'month 2 only singles'!$C$2,IF(J78=0,-'month 2 only singles'!$C$2,-('month 2 only singles'!$C$2*2))))))*E78),0))</f>
        <v>-20</v>
      </c>
      <c r="S78" s="70" t="s">
        <v>88</v>
      </c>
      <c r="V78" s="94" t="s">
        <v>49</v>
      </c>
    </row>
    <row r="79" spans="1:22" ht="15" x14ac:dyDescent="0.2">
      <c r="A79" s="10">
        <v>42622</v>
      </c>
      <c r="B79" s="11">
        <v>4.45</v>
      </c>
      <c r="C79" s="6" t="s">
        <v>311</v>
      </c>
      <c r="D79" s="6" t="s">
        <v>371</v>
      </c>
      <c r="E79" s="12">
        <v>1</v>
      </c>
      <c r="F79" s="12">
        <v>4</v>
      </c>
      <c r="G79" s="12">
        <v>3.5</v>
      </c>
      <c r="H79" s="12" t="s">
        <v>25</v>
      </c>
      <c r="I79" s="12" t="s">
        <v>25</v>
      </c>
      <c r="J79" s="12">
        <v>0</v>
      </c>
      <c r="K79" s="12"/>
      <c r="L79" s="12"/>
      <c r="M79" s="7" t="s">
        <v>28</v>
      </c>
      <c r="N79" s="16">
        <f>((G79-1)*(1-(IF(H79="no",0,'month 2 only singles'!$C$3)))+1)</f>
        <v>3.5</v>
      </c>
      <c r="O79" s="16">
        <f t="shared" si="1"/>
        <v>1</v>
      </c>
      <c r="P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79" s="17">
        <f>IF(ISBLANK(M79),,IF(ISBLANK(G79),,(IF(M79="WON-EW",((((N79-1)*J79)*'month 2 only singles'!$C$2)+('month 2 only singles'!$C$2*(N79-1))),IF(M79="WON",((((N79-1)*J79)*'month 2 only singles'!$C$2)+('month 2 only singles'!$C$2*(N79-1))),IF(M79="PLACED",((((N79-1)*J79)*'month 2 only singles'!$C$2)-'month 2 only singles'!$C$2),IF(J79=0,-'month 2 only singles'!$C$2,IF(J79=0,-'month 2 only singles'!$C$2,-('month 2 only singles'!$C$2*2)))))))*E79))</f>
        <v>-10</v>
      </c>
      <c r="R79" s="17">
        <f>IF(ISBLANK(M79),,IF(T79&lt;&gt;1,((IF(M79="WON-EW",(((K79-1)*'month 2 only singles'!$C$2)*(1-$C$3))+(((L79-1)*'month 2 only singles'!$C$2)*(1-$C$3)),IF(M79="WON",(((K79-1)*'month 2 only singles'!$C$2)*(1-$C$3)),IF(M79="PLACED",(((L79-1)*'month 2 only singles'!$C$2)*(1-$C$3))-'month 2 only singles'!$C$2,IF(J79=0,-'month 2 only singles'!$C$2,-('month 2 only singles'!$C$2*2))))))*E79),0))</f>
        <v>-10</v>
      </c>
      <c r="S79" s="70" t="s">
        <v>85</v>
      </c>
      <c r="V79" s="94" t="s">
        <v>372</v>
      </c>
    </row>
    <row r="80" spans="1:22" ht="15" x14ac:dyDescent="0.2">
      <c r="A80" s="10">
        <v>42622</v>
      </c>
      <c r="B80" s="11">
        <v>3.05</v>
      </c>
      <c r="C80" s="6" t="s">
        <v>119</v>
      </c>
      <c r="D80" s="6" t="s">
        <v>374</v>
      </c>
      <c r="E80" s="12">
        <v>1</v>
      </c>
      <c r="F80" s="12">
        <v>4.5</v>
      </c>
      <c r="G80" s="12">
        <v>4.33</v>
      </c>
      <c r="H80" s="12" t="s">
        <v>25</v>
      </c>
      <c r="I80" s="12" t="s">
        <v>25</v>
      </c>
      <c r="J80" s="12">
        <v>0</v>
      </c>
      <c r="K80" s="12">
        <v>3.76</v>
      </c>
      <c r="L80" s="12"/>
      <c r="M80" s="7" t="s">
        <v>29</v>
      </c>
      <c r="N80" s="16">
        <f>((G80-1)*(1-(IF(H80="no",0,'month 2 only singles'!$C$3)))+1)</f>
        <v>4.33</v>
      </c>
      <c r="O80" s="16">
        <f t="shared" si="1"/>
        <v>1</v>
      </c>
      <c r="P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35</v>
      </c>
      <c r="Q80" s="17">
        <f>IF(ISBLANK(M80),,IF(ISBLANK(G80),,(IF(M80="WON-EW",((((N80-1)*J80)*'month 2 only singles'!$C$2)+('month 2 only singles'!$C$2*(N80-1))),IF(M80="WON",((((N80-1)*J80)*'month 2 only singles'!$C$2)+('month 2 only singles'!$C$2*(N80-1))),IF(M80="PLACED",((((N80-1)*J80)*'month 2 only singles'!$C$2)-'month 2 only singles'!$C$2),IF(J80=0,-'month 2 only singles'!$C$2,IF(J80=0,-'month 2 only singles'!$C$2,-('month 2 only singles'!$C$2*2)))))))*E80))</f>
        <v>33.299999999999997</v>
      </c>
      <c r="R80" s="17">
        <f>IF(ISBLANK(M80),,IF(T80&lt;&gt;1,((IF(M80="WON-EW",(((K80-1)*'month 2 only singles'!$C$2)*(1-$C$3))+(((L80-1)*'month 2 only singles'!$C$2)*(1-$C$3)),IF(M80="WON",(((K80-1)*'month 2 only singles'!$C$2)*(1-$C$3)),IF(M80="PLACED",(((L80-1)*'month 2 only singles'!$C$2)*(1-$C$3))-'month 2 only singles'!$C$2,IF(J80=0,-'month 2 only singles'!$C$2,-('month 2 only singles'!$C$2*2))))))*E80),0))</f>
        <v>26.219999999999995</v>
      </c>
      <c r="S80" s="70" t="s">
        <v>225</v>
      </c>
      <c r="V80" s="94" t="s">
        <v>49</v>
      </c>
    </row>
    <row r="81" spans="1:22" ht="15" x14ac:dyDescent="0.2">
      <c r="A81" s="10">
        <v>42622</v>
      </c>
      <c r="B81" s="11">
        <v>3.4</v>
      </c>
      <c r="C81" s="6" t="s">
        <v>119</v>
      </c>
      <c r="D81" s="6" t="s">
        <v>375</v>
      </c>
      <c r="E81" s="12">
        <v>0.5</v>
      </c>
      <c r="F81" s="12">
        <v>7.5</v>
      </c>
      <c r="G81" s="12">
        <v>6.5</v>
      </c>
      <c r="H81" s="12" t="s">
        <v>25</v>
      </c>
      <c r="I81" s="12" t="s">
        <v>25</v>
      </c>
      <c r="J81" s="12">
        <v>0</v>
      </c>
      <c r="K81" s="12">
        <v>4.3899999999999997</v>
      </c>
      <c r="L81" s="12"/>
      <c r="M81" s="7" t="s">
        <v>29</v>
      </c>
      <c r="N81" s="16">
        <f>((G81-1)*(1-(IF(H81="no",0,'month 2 only singles'!$C$3)))+1)</f>
        <v>6.5</v>
      </c>
      <c r="O81" s="16">
        <f t="shared" si="1"/>
        <v>0.5</v>
      </c>
      <c r="P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32.5</v>
      </c>
      <c r="Q81" s="17">
        <f>IF(ISBLANK(M81),,IF(ISBLANK(G81),,(IF(M81="WON-EW",((((N81-1)*J81)*'month 2 only singles'!$C$2)+('month 2 only singles'!$C$2*(N81-1))),IF(M81="WON",((((N81-1)*J81)*'month 2 only singles'!$C$2)+('month 2 only singles'!$C$2*(N81-1))),IF(M81="PLACED",((((N81-1)*J81)*'month 2 only singles'!$C$2)-'month 2 only singles'!$C$2),IF(J81=0,-'month 2 only singles'!$C$2,IF(J81=0,-'month 2 only singles'!$C$2,-('month 2 only singles'!$C$2*2)))))))*E81))</f>
        <v>27.5</v>
      </c>
      <c r="R81" s="17">
        <f>IF(ISBLANK(M81),,IF(T81&lt;&gt;1,((IF(M81="WON-EW",(((K81-1)*'month 2 only singles'!$C$2)*(1-$C$3))+(((L81-1)*'month 2 only singles'!$C$2)*(1-$C$3)),IF(M81="WON",(((K81-1)*'month 2 only singles'!$C$2)*(1-$C$3)),IF(M81="PLACED",(((L81-1)*'month 2 only singles'!$C$2)*(1-$C$3))-'month 2 only singles'!$C$2,IF(J81=0,-'month 2 only singles'!$C$2,-('month 2 only singles'!$C$2*2))))))*E81),0))</f>
        <v>16.102499999999999</v>
      </c>
      <c r="S81" s="70" t="s">
        <v>82</v>
      </c>
      <c r="V81" s="94" t="s">
        <v>377</v>
      </c>
    </row>
    <row r="82" spans="1:22" ht="15" x14ac:dyDescent="0.2">
      <c r="A82" s="10">
        <v>42623</v>
      </c>
      <c r="B82" s="11">
        <v>6.45</v>
      </c>
      <c r="C82" s="6" t="s">
        <v>384</v>
      </c>
      <c r="D82" s="6" t="s">
        <v>385</v>
      </c>
      <c r="E82" s="12">
        <v>2</v>
      </c>
      <c r="F82" s="12">
        <v>3.75</v>
      </c>
      <c r="G82" s="12">
        <v>3.75</v>
      </c>
      <c r="H82" s="12" t="s">
        <v>25</v>
      </c>
      <c r="I82" s="12" t="s">
        <v>25</v>
      </c>
      <c r="J82" s="12">
        <v>0</v>
      </c>
      <c r="K82" s="12"/>
      <c r="L82" s="12"/>
      <c r="M82" s="7" t="s">
        <v>28</v>
      </c>
      <c r="N82" s="16">
        <f>((G82-1)*(1-(IF(H82="no",0,'month 2 only singles'!$C$3)))+1)</f>
        <v>3.75</v>
      </c>
      <c r="O82" s="16">
        <f t="shared" si="1"/>
        <v>2</v>
      </c>
      <c r="P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82" s="17">
        <f>IF(ISBLANK(M82),,IF(ISBLANK(G82),,(IF(M82="WON-EW",((((N82-1)*J82)*'month 2 only singles'!$C$2)+('month 2 only singles'!$C$2*(N82-1))),IF(M82="WON",((((N82-1)*J82)*'month 2 only singles'!$C$2)+('month 2 only singles'!$C$2*(N82-1))),IF(M82="PLACED",((((N82-1)*J82)*'month 2 only singles'!$C$2)-'month 2 only singles'!$C$2),IF(J82=0,-'month 2 only singles'!$C$2,IF(J82=0,-'month 2 only singles'!$C$2,-('month 2 only singles'!$C$2*2)))))))*E82))</f>
        <v>-20</v>
      </c>
      <c r="R82" s="17">
        <f>IF(ISBLANK(M82),,IF(T82&lt;&gt;1,((IF(M82="WON-EW",(((K82-1)*'month 2 only singles'!$C$2)*(1-$C$3))+(((L82-1)*'month 2 only singles'!$C$2)*(1-$C$3)),IF(M82="WON",(((K82-1)*'month 2 only singles'!$C$2)*(1-$C$3)),IF(M82="PLACED",(((L82-1)*'month 2 only singles'!$C$2)*(1-$C$3))-'month 2 only singles'!$C$2,IF(J82=0,-'month 2 only singles'!$C$2,-('month 2 only singles'!$C$2*2))))))*E82),0))</f>
        <v>-20</v>
      </c>
      <c r="S82" s="70" t="s">
        <v>88</v>
      </c>
    </row>
    <row r="83" spans="1:22" ht="15" x14ac:dyDescent="0.2">
      <c r="A83" s="10">
        <v>42623</v>
      </c>
      <c r="B83" s="11">
        <v>3.25</v>
      </c>
      <c r="C83" s="6" t="s">
        <v>386</v>
      </c>
      <c r="D83" s="6" t="s">
        <v>244</v>
      </c>
      <c r="E83" s="12">
        <v>1</v>
      </c>
      <c r="F83" s="12">
        <v>4</v>
      </c>
      <c r="G83" s="12">
        <v>4</v>
      </c>
      <c r="H83" s="12" t="s">
        <v>25</v>
      </c>
      <c r="I83" s="12" t="s">
        <v>25</v>
      </c>
      <c r="J83" s="12">
        <v>0</v>
      </c>
      <c r="K83" s="12"/>
      <c r="L83" s="12"/>
      <c r="M83" s="7" t="s">
        <v>28</v>
      </c>
      <c r="N83" s="16">
        <f>((G83-1)*(1-(IF(H83="no",0,'month 2 only singles'!$C$3)))+1)</f>
        <v>4</v>
      </c>
      <c r="O83" s="16">
        <f t="shared" si="1"/>
        <v>1</v>
      </c>
      <c r="P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3" s="17">
        <f>IF(ISBLANK(M83),,IF(ISBLANK(G83),,(IF(M83="WON-EW",((((N83-1)*J83)*'month 2 only singles'!$C$2)+('month 2 only singles'!$C$2*(N83-1))),IF(M83="WON",((((N83-1)*J83)*'month 2 only singles'!$C$2)+('month 2 only singles'!$C$2*(N83-1))),IF(M83="PLACED",((((N83-1)*J83)*'month 2 only singles'!$C$2)-'month 2 only singles'!$C$2),IF(J83=0,-'month 2 only singles'!$C$2,IF(J83=0,-'month 2 only singles'!$C$2,-('month 2 only singles'!$C$2*2)))))))*E83))</f>
        <v>-10</v>
      </c>
      <c r="R83" s="17">
        <f>IF(ISBLANK(M83),,IF(T83&lt;&gt;1,((IF(M83="WON-EW",(((K83-1)*'month 2 only singles'!$C$2)*(1-$C$3))+(((L83-1)*'month 2 only singles'!$C$2)*(1-$C$3)),IF(M83="WON",(((K83-1)*'month 2 only singles'!$C$2)*(1-$C$3)),IF(M83="PLACED",(((L83-1)*'month 2 only singles'!$C$2)*(1-$C$3))-'month 2 only singles'!$C$2,IF(J83=0,-'month 2 only singles'!$C$2,-('month 2 only singles'!$C$2*2))))))*E83),0))</f>
        <v>-10</v>
      </c>
      <c r="S83" s="70" t="s">
        <v>85</v>
      </c>
    </row>
    <row r="84" spans="1:22" ht="15" x14ac:dyDescent="0.2">
      <c r="A84" s="10">
        <v>42623</v>
      </c>
      <c r="B84" s="11">
        <v>3.1</v>
      </c>
      <c r="C84" s="6" t="s">
        <v>119</v>
      </c>
      <c r="D84" s="6" t="s">
        <v>388</v>
      </c>
      <c r="E84" s="12">
        <v>1</v>
      </c>
      <c r="F84" s="12">
        <v>5</v>
      </c>
      <c r="G84" s="12">
        <v>5</v>
      </c>
      <c r="H84" s="12" t="s">
        <v>25</v>
      </c>
      <c r="I84" s="12" t="s">
        <v>25</v>
      </c>
      <c r="J84" s="12">
        <v>0</v>
      </c>
      <c r="K84" s="12"/>
      <c r="L84" s="12"/>
      <c r="M84" s="7" t="s">
        <v>28</v>
      </c>
      <c r="N84" s="16">
        <f>((G84-1)*(1-(IF(H84="no",0,'month 2 only singles'!$C$3)))+1)</f>
        <v>5</v>
      </c>
      <c r="O84" s="16">
        <f t="shared" si="1"/>
        <v>1</v>
      </c>
      <c r="P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4" s="17">
        <f>IF(ISBLANK(M84),,IF(ISBLANK(G84),,(IF(M84="WON-EW",((((N84-1)*J84)*'month 2 only singles'!$C$2)+('month 2 only singles'!$C$2*(N84-1))),IF(M84="WON",((((N84-1)*J84)*'month 2 only singles'!$C$2)+('month 2 only singles'!$C$2*(N84-1))),IF(M84="PLACED",((((N84-1)*J84)*'month 2 only singles'!$C$2)-'month 2 only singles'!$C$2),IF(J84=0,-'month 2 only singles'!$C$2,IF(J84=0,-'month 2 only singles'!$C$2,-('month 2 only singles'!$C$2*2)))))))*E84))</f>
        <v>-10</v>
      </c>
      <c r="R84" s="17">
        <f>IF(ISBLANK(M84),,IF(T84&lt;&gt;1,((IF(M84="WON-EW",(((K84-1)*'month 2 only singles'!$C$2)*(1-$C$3))+(((L84-1)*'month 2 only singles'!$C$2)*(1-$C$3)),IF(M84="WON",(((K84-1)*'month 2 only singles'!$C$2)*(1-$C$3)),IF(M84="PLACED",(((L84-1)*'month 2 only singles'!$C$2)*(1-$C$3))-'month 2 only singles'!$C$2,IF(J84=0,-'month 2 only singles'!$C$2,-('month 2 only singles'!$C$2*2))))))*E84),0))</f>
        <v>-10</v>
      </c>
      <c r="S84" s="70" t="s">
        <v>225</v>
      </c>
    </row>
    <row r="85" spans="1:22" ht="15" x14ac:dyDescent="0.2">
      <c r="A85" s="10">
        <v>42623</v>
      </c>
      <c r="B85" s="11">
        <v>4.1500000000000004</v>
      </c>
      <c r="C85" s="6" t="s">
        <v>102</v>
      </c>
      <c r="D85" s="6" t="s">
        <v>389</v>
      </c>
      <c r="E85" s="12">
        <v>0.5</v>
      </c>
      <c r="F85" s="12">
        <v>7</v>
      </c>
      <c r="G85" s="12">
        <v>7</v>
      </c>
      <c r="H85" s="12" t="s">
        <v>25</v>
      </c>
      <c r="I85" s="12" t="s">
        <v>25</v>
      </c>
      <c r="J85" s="12">
        <v>0</v>
      </c>
      <c r="K85" s="12"/>
      <c r="L85" s="12"/>
      <c r="M85" s="7" t="s">
        <v>28</v>
      </c>
      <c r="N85" s="16">
        <f>((G85-1)*(1-(IF(H85="no",0,'month 2 only singles'!$C$3)))+1)</f>
        <v>7</v>
      </c>
      <c r="O85" s="16">
        <f t="shared" si="1"/>
        <v>0.5</v>
      </c>
      <c r="P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85" s="17">
        <f>IF(ISBLANK(M85),,IF(ISBLANK(G85),,(IF(M85="WON-EW",((((N85-1)*J85)*'month 2 only singles'!$C$2)+('month 2 only singles'!$C$2*(N85-1))),IF(M85="WON",((((N85-1)*J85)*'month 2 only singles'!$C$2)+('month 2 only singles'!$C$2*(N85-1))),IF(M85="PLACED",((((N85-1)*J85)*'month 2 only singles'!$C$2)-'month 2 only singles'!$C$2),IF(J85=0,-'month 2 only singles'!$C$2,IF(J85=0,-'month 2 only singles'!$C$2,-('month 2 only singles'!$C$2*2)))))))*E85))</f>
        <v>-5</v>
      </c>
      <c r="R85" s="17">
        <f>IF(ISBLANK(M85),,IF(T85&lt;&gt;1,((IF(M85="WON-EW",(((K85-1)*'month 2 only singles'!$C$2)*(1-$C$3))+(((L85-1)*'month 2 only singles'!$C$2)*(1-$C$3)),IF(M85="WON",(((K85-1)*'month 2 only singles'!$C$2)*(1-$C$3)),IF(M85="PLACED",(((L85-1)*'month 2 only singles'!$C$2)*(1-$C$3))-'month 2 only singles'!$C$2,IF(J85=0,-'month 2 only singles'!$C$2,-('month 2 only singles'!$C$2*2))))))*E85),0))</f>
        <v>-5</v>
      </c>
      <c r="S85" s="70" t="s">
        <v>82</v>
      </c>
    </row>
    <row r="86" spans="1:22" ht="15" x14ac:dyDescent="0.2">
      <c r="A86" s="10">
        <v>42624</v>
      </c>
      <c r="B86" s="11">
        <v>5.25</v>
      </c>
      <c r="C86" s="6" t="s">
        <v>79</v>
      </c>
      <c r="D86" s="6" t="s">
        <v>379</v>
      </c>
      <c r="E86" s="12">
        <v>1</v>
      </c>
      <c r="F86" s="12">
        <v>3.5</v>
      </c>
      <c r="G86" s="12">
        <v>3.25</v>
      </c>
      <c r="H86" s="12" t="s">
        <v>25</v>
      </c>
      <c r="I86" s="12" t="s">
        <v>25</v>
      </c>
      <c r="J86" s="12">
        <v>0</v>
      </c>
      <c r="K86" s="12"/>
      <c r="L86" s="12"/>
      <c r="M86" s="7" t="s">
        <v>28</v>
      </c>
      <c r="N86" s="16">
        <f>((G86-1)*(1-(IF(H86="no",0,'month 2 only singles'!$C$3)))+1)</f>
        <v>3.25</v>
      </c>
      <c r="O86" s="16">
        <f t="shared" si="1"/>
        <v>1</v>
      </c>
      <c r="P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6" s="17">
        <f>IF(ISBLANK(M86),,IF(ISBLANK(G86),,(IF(M86="WON-EW",((((N86-1)*J86)*'month 2 only singles'!$C$2)+('month 2 only singles'!$C$2*(N86-1))),IF(M86="WON",((((N86-1)*J86)*'month 2 only singles'!$C$2)+('month 2 only singles'!$C$2*(N86-1))),IF(M86="PLACED",((((N86-1)*J86)*'month 2 only singles'!$C$2)-'month 2 only singles'!$C$2),IF(J86=0,-'month 2 only singles'!$C$2,IF(J86=0,-'month 2 only singles'!$C$2,-('month 2 only singles'!$C$2*2)))))))*E86))</f>
        <v>-10</v>
      </c>
      <c r="R86" s="17">
        <f>IF(ISBLANK(M86),,IF(T86&lt;&gt;1,((IF(M86="WON-EW",(((K86-1)*'month 2 only singles'!$C$2)*(1-$C$3))+(((L86-1)*'month 2 only singles'!$C$2)*(1-$C$3)),IF(M86="WON",(((K86-1)*'month 2 only singles'!$C$2)*(1-$C$3)),IF(M86="PLACED",(((L86-1)*'month 2 only singles'!$C$2)*(1-$C$3))-'month 2 only singles'!$C$2,IF(J86=0,-'month 2 only singles'!$C$2,-('month 2 only singles'!$C$2*2))))))*E86),0))</f>
        <v>-10</v>
      </c>
      <c r="S86" s="70" t="s">
        <v>88</v>
      </c>
      <c r="V86" t="s">
        <v>49</v>
      </c>
    </row>
    <row r="87" spans="1:22" ht="15" x14ac:dyDescent="0.2">
      <c r="A87" s="10">
        <v>42625</v>
      </c>
      <c r="B87" s="11">
        <v>4.3</v>
      </c>
      <c r="C87" s="6" t="s">
        <v>237</v>
      </c>
      <c r="D87" s="6" t="s">
        <v>380</v>
      </c>
      <c r="E87" s="12">
        <v>1</v>
      </c>
      <c r="F87" s="12">
        <v>3</v>
      </c>
      <c r="G87" s="12">
        <v>3</v>
      </c>
      <c r="H87" s="12" t="s">
        <v>25</v>
      </c>
      <c r="I87" s="12" t="s">
        <v>25</v>
      </c>
      <c r="J87" s="12">
        <v>0</v>
      </c>
      <c r="K87" s="12">
        <v>3.16</v>
      </c>
      <c r="L87" s="12"/>
      <c r="M87" s="7" t="s">
        <v>29</v>
      </c>
      <c r="N87" s="16">
        <f>((G87-1)*(1-(IF(H87="no",0,'month 2 only singles'!$C$3)))+1)</f>
        <v>3</v>
      </c>
      <c r="O87" s="16">
        <f t="shared" si="1"/>
        <v>1</v>
      </c>
      <c r="P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20</v>
      </c>
      <c r="Q87" s="17">
        <f>IF(ISBLANK(M87),,IF(ISBLANK(G87),,(IF(M87="WON-EW",((((N87-1)*J87)*'month 2 only singles'!$C$2)+('month 2 only singles'!$C$2*(N87-1))),IF(M87="WON",((((N87-1)*J87)*'month 2 only singles'!$C$2)+('month 2 only singles'!$C$2*(N87-1))),IF(M87="PLACED",((((N87-1)*J87)*'month 2 only singles'!$C$2)-'month 2 only singles'!$C$2),IF(J87=0,-'month 2 only singles'!$C$2,IF(J87=0,-'month 2 only singles'!$C$2,-('month 2 only singles'!$C$2*2)))))))*E87))</f>
        <v>20</v>
      </c>
      <c r="R87" s="17">
        <f>IF(ISBLANK(M87),,IF(T87&lt;&gt;1,((IF(M87="WON-EW",(((K87-1)*'month 2 only singles'!$C$2)*(1-$C$3))+(((L87-1)*'month 2 only singles'!$C$2)*(1-$C$3)),IF(M87="WON",(((K87-1)*'month 2 only singles'!$C$2)*(1-$C$3)),IF(M87="PLACED",(((L87-1)*'month 2 only singles'!$C$2)*(1-$C$3))-'month 2 only singles'!$C$2,IF(J87=0,-'month 2 only singles'!$C$2,-('month 2 only singles'!$C$2*2))))))*E87),0))</f>
        <v>20.52</v>
      </c>
      <c r="S87" s="70" t="s">
        <v>88</v>
      </c>
      <c r="V87" t="s">
        <v>382</v>
      </c>
    </row>
    <row r="88" spans="1:22" ht="15" x14ac:dyDescent="0.2">
      <c r="A88" s="10">
        <v>42625</v>
      </c>
      <c r="B88" s="11">
        <v>4</v>
      </c>
      <c r="C88" s="6" t="s">
        <v>237</v>
      </c>
      <c r="D88" s="6" t="s">
        <v>381</v>
      </c>
      <c r="E88" s="12">
        <v>1</v>
      </c>
      <c r="F88" s="12">
        <v>3.75</v>
      </c>
      <c r="G88" s="12">
        <v>5</v>
      </c>
      <c r="H88" s="12" t="s">
        <v>25</v>
      </c>
      <c r="I88" s="12" t="s">
        <v>25</v>
      </c>
      <c r="J88" s="12">
        <v>0</v>
      </c>
      <c r="K88" s="12"/>
      <c r="L88" s="12"/>
      <c r="M88" s="7" t="s">
        <v>28</v>
      </c>
      <c r="N88" s="16">
        <f>((G88-1)*(1-(IF(H88="no",0,'month 2 only singles'!$C$3)))+1)</f>
        <v>5</v>
      </c>
      <c r="O88" s="16">
        <f t="shared" si="1"/>
        <v>1</v>
      </c>
      <c r="P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88" s="17">
        <f>IF(ISBLANK(M88),,IF(ISBLANK(G88),,(IF(M88="WON-EW",((((N88-1)*J88)*'month 2 only singles'!$C$2)+('month 2 only singles'!$C$2*(N88-1))),IF(M88="WON",((((N88-1)*J88)*'month 2 only singles'!$C$2)+('month 2 only singles'!$C$2*(N88-1))),IF(M88="PLACED",((((N88-1)*J88)*'month 2 only singles'!$C$2)-'month 2 only singles'!$C$2),IF(J88=0,-'month 2 only singles'!$C$2,IF(J88=0,-'month 2 only singles'!$C$2,-('month 2 only singles'!$C$2*2)))))))*E88))</f>
        <v>-10</v>
      </c>
      <c r="R88" s="17">
        <f>IF(ISBLANK(M88),,IF(T88&lt;&gt;1,((IF(M88="WON-EW",(((K88-1)*'month 2 only singles'!$C$2)*(1-$C$3))+(((L88-1)*'month 2 only singles'!$C$2)*(1-$C$3)),IF(M88="WON",(((K88-1)*'month 2 only singles'!$C$2)*(1-$C$3)),IF(M88="PLACED",(((L88-1)*'month 2 only singles'!$C$2)*(1-$C$3))-'month 2 only singles'!$C$2,IF(J88=0,-'month 2 only singles'!$C$2,-('month 2 only singles'!$C$2*2))))))*E88),0))</f>
        <v>-10</v>
      </c>
      <c r="S88" s="70" t="s">
        <v>85</v>
      </c>
      <c r="V88" t="s">
        <v>49</v>
      </c>
    </row>
    <row r="89" spans="1:22" ht="15" x14ac:dyDescent="0.2">
      <c r="A89" s="10">
        <v>42626</v>
      </c>
      <c r="B89" s="11">
        <v>5.0999999999999996</v>
      </c>
      <c r="C89" s="6" t="s">
        <v>293</v>
      </c>
      <c r="D89" s="6" t="s">
        <v>392</v>
      </c>
      <c r="E89" s="12">
        <v>2</v>
      </c>
      <c r="F89" s="12">
        <v>3.25</v>
      </c>
      <c r="G89" s="12">
        <v>3.25</v>
      </c>
      <c r="H89" s="12" t="s">
        <v>25</v>
      </c>
      <c r="I89" s="12" t="s">
        <v>25</v>
      </c>
      <c r="J89" s="12">
        <v>0</v>
      </c>
      <c r="K89" s="12">
        <v>3.39</v>
      </c>
      <c r="L89" s="12"/>
      <c r="M89" s="7" t="s">
        <v>29</v>
      </c>
      <c r="N89" s="16">
        <f>((G89-1)*(1-(IF(H89="no",0,'month 2 only singles'!$C$3)))+1)</f>
        <v>3.25</v>
      </c>
      <c r="O89" s="16">
        <f t="shared" si="1"/>
        <v>2</v>
      </c>
      <c r="P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89" s="17">
        <f>IF(ISBLANK(M89),,IF(ISBLANK(G89),,(IF(M89="WON-EW",((((N89-1)*J89)*'month 2 only singles'!$C$2)+('month 2 only singles'!$C$2*(N89-1))),IF(M89="WON",((((N89-1)*J89)*'month 2 only singles'!$C$2)+('month 2 only singles'!$C$2*(N89-1))),IF(M89="PLACED",((((N89-1)*J89)*'month 2 only singles'!$C$2)-'month 2 only singles'!$C$2),IF(J89=0,-'month 2 only singles'!$C$2,IF(J89=0,-'month 2 only singles'!$C$2,-('month 2 only singles'!$C$2*2)))))))*E89))</f>
        <v>45</v>
      </c>
      <c r="R89" s="17">
        <f>IF(ISBLANK(M89),,IF(T89&lt;&gt;1,((IF(M89="WON-EW",(((K89-1)*'month 2 only singles'!$C$2)*(1-$C$3))+(((L89-1)*'month 2 only singles'!$C$2)*(1-$C$3)),IF(M89="WON",(((K89-1)*'month 2 only singles'!$C$2)*(1-$C$3)),IF(M89="PLACED",(((L89-1)*'month 2 only singles'!$C$2)*(1-$C$3))-'month 2 only singles'!$C$2,IF(J89=0,-'month 2 only singles'!$C$2,-('month 2 only singles'!$C$2*2))))))*E89),0))</f>
        <v>45.410000000000004</v>
      </c>
      <c r="S89" s="70" t="s">
        <v>88</v>
      </c>
      <c r="V89" t="s">
        <v>398</v>
      </c>
    </row>
    <row r="90" spans="1:22" s="1" customFormat="1" ht="15" x14ac:dyDescent="0.2">
      <c r="A90" s="10">
        <v>42626</v>
      </c>
      <c r="B90" s="11">
        <v>2.5</v>
      </c>
      <c r="C90" s="6" t="s">
        <v>246</v>
      </c>
      <c r="D90" s="6" t="s">
        <v>393</v>
      </c>
      <c r="E90" s="12">
        <v>1</v>
      </c>
      <c r="F90" s="12">
        <v>3.75</v>
      </c>
      <c r="G90" s="12">
        <v>4.5</v>
      </c>
      <c r="H90" s="12" t="s">
        <v>25</v>
      </c>
      <c r="I90" s="12" t="s">
        <v>25</v>
      </c>
      <c r="J90" s="12">
        <v>0</v>
      </c>
      <c r="K90" s="12"/>
      <c r="L90" s="12"/>
      <c r="M90" s="7" t="s">
        <v>28</v>
      </c>
      <c r="N90" s="16">
        <f>((G90-1)*(1-(IF(H90="no",0,'month 2 only singles'!$C$3)))+1)</f>
        <v>4.5</v>
      </c>
      <c r="O90" s="16">
        <f t="shared" si="1"/>
        <v>1</v>
      </c>
      <c r="P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0" s="17">
        <f>IF(ISBLANK(M90),,IF(ISBLANK(G90),,(IF(M90="WON-EW",((((N90-1)*J90)*'month 2 only singles'!$C$2)+('month 2 only singles'!$C$2*(N90-1))),IF(M90="WON",((((N90-1)*J90)*'month 2 only singles'!$C$2)+('month 2 only singles'!$C$2*(N90-1))),IF(M90="PLACED",((((N90-1)*J90)*'month 2 only singles'!$C$2)-'month 2 only singles'!$C$2),IF(J90=0,-'month 2 only singles'!$C$2,IF(J90=0,-'month 2 only singles'!$C$2,-('month 2 only singles'!$C$2*2)))))))*E90))</f>
        <v>-10</v>
      </c>
      <c r="R90" s="17">
        <f>IF(ISBLANK(M90),,IF(T90&lt;&gt;1,((IF(M90="WON-EW",(((K90-1)*'month 2 only singles'!$C$2)*(1-$C$3))+(((L90-1)*'month 2 only singles'!$C$2)*(1-$C$3)),IF(M90="WON",(((K90-1)*'month 2 only singles'!$C$2)*(1-$C$3)),IF(M90="PLACED",(((L90-1)*'month 2 only singles'!$C$2)*(1-$C$3))-'month 2 only singles'!$C$2,IF(J90=0,-'month 2 only singles'!$C$2,-('month 2 only singles'!$C$2*2))))))*E90),0))</f>
        <v>-10</v>
      </c>
      <c r="S90" s="70" t="s">
        <v>85</v>
      </c>
      <c r="V90" s="98" t="s">
        <v>49</v>
      </c>
    </row>
    <row r="91" spans="1:22" s="98" customFormat="1" ht="15" x14ac:dyDescent="0.2">
      <c r="A91" s="10">
        <v>42626</v>
      </c>
      <c r="B91" s="11">
        <v>3.2</v>
      </c>
      <c r="C91" s="6" t="s">
        <v>246</v>
      </c>
      <c r="D91" s="6" t="s">
        <v>395</v>
      </c>
      <c r="E91" s="12">
        <v>0.5</v>
      </c>
      <c r="F91" s="12">
        <v>8</v>
      </c>
      <c r="G91" s="12">
        <v>6</v>
      </c>
      <c r="H91" s="12" t="s">
        <v>25</v>
      </c>
      <c r="I91" s="12" t="s">
        <v>25</v>
      </c>
      <c r="J91" s="12">
        <v>0</v>
      </c>
      <c r="K91" s="12"/>
      <c r="L91" s="12"/>
      <c r="M91" s="7" t="s">
        <v>28</v>
      </c>
      <c r="N91" s="16">
        <f>((G91-1)*(1-(IF(H91="no",0,'month 2 only singles'!$C$3)))+1)</f>
        <v>6</v>
      </c>
      <c r="O91" s="16">
        <f t="shared" si="1"/>
        <v>0.5</v>
      </c>
      <c r="P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91" s="17">
        <f>IF(ISBLANK(M91),,IF(ISBLANK(G91),,(IF(M91="WON-EW",((((N91-1)*J91)*'month 2 only singles'!$C$2)+('month 2 only singles'!$C$2*(N91-1))),IF(M91="WON",((((N91-1)*J91)*'month 2 only singles'!$C$2)+('month 2 only singles'!$C$2*(N91-1))),IF(M91="PLACED",((((N91-1)*J91)*'month 2 only singles'!$C$2)-'month 2 only singles'!$C$2),IF(J91=0,-'month 2 only singles'!$C$2,IF(J91=0,-'month 2 only singles'!$C$2,-('month 2 only singles'!$C$2*2)))))))*E91))</f>
        <v>-5</v>
      </c>
      <c r="R91" s="17">
        <f>IF(ISBLANK(M91),,IF(T91&lt;&gt;1,((IF(M91="WON-EW",(((K91-1)*'month 2 only singles'!$C$2)*(1-$C$3))+(((L91-1)*'month 2 only singles'!$C$2)*(1-$C$3)),IF(M91="WON",(((K91-1)*'month 2 only singles'!$C$2)*(1-$C$3)),IF(M91="PLACED",(((L91-1)*'month 2 only singles'!$C$2)*(1-$C$3))-'month 2 only singles'!$C$2,IF(J91=0,-'month 2 only singles'!$C$2,-('month 2 only singles'!$C$2*2))))))*E91),0))</f>
        <v>-5</v>
      </c>
      <c r="S91" s="70" t="s">
        <v>82</v>
      </c>
      <c r="V91" s="98" t="s">
        <v>397</v>
      </c>
    </row>
    <row r="92" spans="1:22" ht="15" x14ac:dyDescent="0.2">
      <c r="A92" s="10">
        <v>42627</v>
      </c>
      <c r="B92" s="11">
        <v>5</v>
      </c>
      <c r="C92" s="6" t="s">
        <v>110</v>
      </c>
      <c r="D92" s="6" t="s">
        <v>404</v>
      </c>
      <c r="E92" s="12">
        <v>2</v>
      </c>
      <c r="F92" s="12">
        <v>4.33</v>
      </c>
      <c r="G92" s="12">
        <v>5</v>
      </c>
      <c r="H92" s="12" t="s">
        <v>25</v>
      </c>
      <c r="I92" s="12" t="s">
        <v>25</v>
      </c>
      <c r="J92" s="12">
        <v>0</v>
      </c>
      <c r="K92" s="12"/>
      <c r="L92" s="12"/>
      <c r="M92" s="7" t="s">
        <v>28</v>
      </c>
      <c r="N92" s="16">
        <f>((G92-1)*(1-(IF(H92="no",0,'month 2 only singles'!$C$3)))+1)</f>
        <v>5</v>
      </c>
      <c r="O92" s="16">
        <f t="shared" si="1"/>
        <v>2</v>
      </c>
      <c r="P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92" s="17">
        <f>IF(ISBLANK(M92),,IF(ISBLANK(G92),,(IF(M92="WON-EW",((((N92-1)*J92)*'month 2 only singles'!$C$2)+('month 2 only singles'!$C$2*(N92-1))),IF(M92="WON",((((N92-1)*J92)*'month 2 only singles'!$C$2)+('month 2 only singles'!$C$2*(N92-1))),IF(M92="PLACED",((((N92-1)*J92)*'month 2 only singles'!$C$2)-'month 2 only singles'!$C$2),IF(J92=0,-'month 2 only singles'!$C$2,IF(J92=0,-'month 2 only singles'!$C$2,-('month 2 only singles'!$C$2*2)))))))*E92))</f>
        <v>-20</v>
      </c>
      <c r="R92" s="17">
        <f>IF(ISBLANK(M92),,IF(T92&lt;&gt;1,((IF(M92="WON-EW",(((K92-1)*'month 2 only singles'!$C$2)*(1-$C$3))+(((L92-1)*'month 2 only singles'!$C$2)*(1-$C$3)),IF(M92="WON",(((K92-1)*'month 2 only singles'!$C$2)*(1-$C$3)),IF(M92="PLACED",(((L92-1)*'month 2 only singles'!$C$2)*(1-$C$3))-'month 2 only singles'!$C$2,IF(J92=0,-'month 2 only singles'!$C$2,-('month 2 only singles'!$C$2*2))))))*E92),0))</f>
        <v>-20</v>
      </c>
      <c r="S92" s="70" t="s">
        <v>88</v>
      </c>
      <c r="V92" s="98" t="s">
        <v>49</v>
      </c>
    </row>
    <row r="93" spans="1:22" ht="15" x14ac:dyDescent="0.2">
      <c r="A93" s="10">
        <v>42627</v>
      </c>
      <c r="B93" s="11">
        <v>4.3499999999999996</v>
      </c>
      <c r="C93" s="6" t="s">
        <v>246</v>
      </c>
      <c r="D93" s="6" t="s">
        <v>401</v>
      </c>
      <c r="E93" s="12">
        <v>1</v>
      </c>
      <c r="F93" s="12">
        <v>4.33</v>
      </c>
      <c r="G93" s="12">
        <v>4.5</v>
      </c>
      <c r="H93" s="12" t="s">
        <v>25</v>
      </c>
      <c r="I93" s="12" t="s">
        <v>25</v>
      </c>
      <c r="J93" s="12">
        <v>0</v>
      </c>
      <c r="K93" s="12"/>
      <c r="L93" s="12"/>
      <c r="M93" s="7" t="s">
        <v>28</v>
      </c>
      <c r="N93" s="16">
        <f>((G93-1)*(1-(IF(H93="no",0,'month 2 only singles'!$C$3)))+1)</f>
        <v>4.5</v>
      </c>
      <c r="O93" s="16">
        <f t="shared" si="1"/>
        <v>1</v>
      </c>
      <c r="P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3" s="17">
        <f>IF(ISBLANK(M93),,IF(ISBLANK(G93),,(IF(M93="WON-EW",((((N93-1)*J93)*'month 2 only singles'!$C$2)+('month 2 only singles'!$C$2*(N93-1))),IF(M93="WON",((((N93-1)*J93)*'month 2 only singles'!$C$2)+('month 2 only singles'!$C$2*(N93-1))),IF(M93="PLACED",((((N93-1)*J93)*'month 2 only singles'!$C$2)-'month 2 only singles'!$C$2),IF(J93=0,-'month 2 only singles'!$C$2,IF(J93=0,-'month 2 only singles'!$C$2,-('month 2 only singles'!$C$2*2)))))))*E93))</f>
        <v>-10</v>
      </c>
      <c r="R93" s="17">
        <f>IF(ISBLANK(M93),,IF(T93&lt;&gt;1,((IF(M93="WON-EW",(((K93-1)*'month 2 only singles'!$C$2)*(1-$C$3))+(((L93-1)*'month 2 only singles'!$C$2)*(1-$C$3)),IF(M93="WON",(((K93-1)*'month 2 only singles'!$C$2)*(1-$C$3)),IF(M93="PLACED",(((L93-1)*'month 2 only singles'!$C$2)*(1-$C$3))-'month 2 only singles'!$C$2,IF(J93=0,-'month 2 only singles'!$C$2,-('month 2 only singles'!$C$2*2))))))*E93),0))</f>
        <v>-10</v>
      </c>
      <c r="S93" s="70" t="s">
        <v>85</v>
      </c>
      <c r="V93" s="98" t="s">
        <v>407</v>
      </c>
    </row>
    <row r="94" spans="1:22" ht="15" x14ac:dyDescent="0.2">
      <c r="A94" s="10">
        <v>42627</v>
      </c>
      <c r="B94" s="11">
        <v>3.05</v>
      </c>
      <c r="C94" s="6" t="s">
        <v>399</v>
      </c>
      <c r="D94" s="6" t="s">
        <v>402</v>
      </c>
      <c r="E94" s="12">
        <v>1</v>
      </c>
      <c r="F94" s="12">
        <v>5.5</v>
      </c>
      <c r="G94" s="12">
        <v>5.5</v>
      </c>
      <c r="H94" s="12" t="s">
        <v>25</v>
      </c>
      <c r="I94" s="12" t="s">
        <v>25</v>
      </c>
      <c r="J94" s="12">
        <v>0</v>
      </c>
      <c r="K94" s="12"/>
      <c r="L94" s="12"/>
      <c r="M94" s="7" t="s">
        <v>28</v>
      </c>
      <c r="N94" s="16">
        <f>((G94-1)*(1-(IF(H94="no",0,'month 2 only singles'!$C$3)))+1)</f>
        <v>5.5</v>
      </c>
      <c r="O94" s="16">
        <f t="shared" si="1"/>
        <v>1</v>
      </c>
      <c r="P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4" s="17">
        <f>IF(ISBLANK(M94),,IF(ISBLANK(G94),,(IF(M94="WON-EW",((((N94-1)*J94)*'month 2 only singles'!$C$2)+('month 2 only singles'!$C$2*(N94-1))),IF(M94="WON",((((N94-1)*J94)*'month 2 only singles'!$C$2)+('month 2 only singles'!$C$2*(N94-1))),IF(M94="PLACED",((((N94-1)*J94)*'month 2 only singles'!$C$2)-'month 2 only singles'!$C$2),IF(J94=0,-'month 2 only singles'!$C$2,IF(J94=0,-'month 2 only singles'!$C$2,-('month 2 only singles'!$C$2*2)))))))*E94))</f>
        <v>-10</v>
      </c>
      <c r="R94" s="17">
        <f>IF(ISBLANK(M94),,IF(T94&lt;&gt;1,((IF(M94="WON-EW",(((K94-1)*'month 2 only singles'!$C$2)*(1-$C$3))+(((L94-1)*'month 2 only singles'!$C$2)*(1-$C$3)),IF(M94="WON",(((K94-1)*'month 2 only singles'!$C$2)*(1-$C$3)),IF(M94="PLACED",(((L94-1)*'month 2 only singles'!$C$2)*(1-$C$3))-'month 2 only singles'!$C$2,IF(J94=0,-'month 2 only singles'!$C$2,-('month 2 only singles'!$C$2*2))))))*E94),0))</f>
        <v>-10</v>
      </c>
      <c r="S94" s="70" t="s">
        <v>225</v>
      </c>
      <c r="V94" s="98" t="s">
        <v>49</v>
      </c>
    </row>
    <row r="95" spans="1:22" ht="15" x14ac:dyDescent="0.2">
      <c r="A95" s="10">
        <v>42627</v>
      </c>
      <c r="B95" s="11">
        <v>6</v>
      </c>
      <c r="C95" s="6" t="s">
        <v>400</v>
      </c>
      <c r="D95" s="6" t="s">
        <v>403</v>
      </c>
      <c r="E95" s="12">
        <v>0.5</v>
      </c>
      <c r="F95" s="12">
        <v>7</v>
      </c>
      <c r="G95" s="12">
        <v>8</v>
      </c>
      <c r="H95" s="12" t="s">
        <v>25</v>
      </c>
      <c r="I95" s="12" t="s">
        <v>25</v>
      </c>
      <c r="J95" s="12">
        <v>0</v>
      </c>
      <c r="K95" s="12"/>
      <c r="L95" s="12"/>
      <c r="M95" s="7" t="s">
        <v>28</v>
      </c>
      <c r="N95" s="16">
        <f>((G95-1)*(1-(IF(H95="no",0,'month 2 only singles'!$C$3)))+1)</f>
        <v>8</v>
      </c>
      <c r="O95" s="16">
        <f t="shared" si="1"/>
        <v>0.5</v>
      </c>
      <c r="P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-5</v>
      </c>
      <c r="Q95" s="17">
        <f>IF(ISBLANK(M95),,IF(ISBLANK(G95),,(IF(M95="WON-EW",((((N95-1)*J95)*'month 2 only singles'!$C$2)+('month 2 only singles'!$C$2*(N95-1))),IF(M95="WON",((((N95-1)*J95)*'month 2 only singles'!$C$2)+('month 2 only singles'!$C$2*(N95-1))),IF(M95="PLACED",((((N95-1)*J95)*'month 2 only singles'!$C$2)-'month 2 only singles'!$C$2),IF(J95=0,-'month 2 only singles'!$C$2,IF(J95=0,-'month 2 only singles'!$C$2,-('month 2 only singles'!$C$2*2)))))))*E95))</f>
        <v>-5</v>
      </c>
      <c r="R95" s="17">
        <f>IF(ISBLANK(M95),,IF(T95&lt;&gt;1,((IF(M95="WON-EW",(((K95-1)*'month 2 only singles'!$C$2)*(1-$C$3))+(((L95-1)*'month 2 only singles'!$C$2)*(1-$C$3)),IF(M95="WON",(((K95-1)*'month 2 only singles'!$C$2)*(1-$C$3)),IF(M95="PLACED",(((L95-1)*'month 2 only singles'!$C$2)*(1-$C$3))-'month 2 only singles'!$C$2,IF(J95=0,-'month 2 only singles'!$C$2,-('month 2 only singles'!$C$2*2))))))*E95),0))</f>
        <v>-5</v>
      </c>
      <c r="S95" s="70" t="s">
        <v>82</v>
      </c>
      <c r="V95" s="98" t="s">
        <v>49</v>
      </c>
    </row>
    <row r="96" spans="1:22" ht="15" x14ac:dyDescent="0.2">
      <c r="A96" s="10">
        <v>42628</v>
      </c>
      <c r="B96" s="11">
        <v>7.2</v>
      </c>
      <c r="C96" s="6" t="s">
        <v>99</v>
      </c>
      <c r="D96" s="6" t="s">
        <v>408</v>
      </c>
      <c r="E96" s="12">
        <v>2</v>
      </c>
      <c r="F96" s="12">
        <v>3</v>
      </c>
      <c r="G96" s="12">
        <v>2.25</v>
      </c>
      <c r="H96" s="12" t="s">
        <v>25</v>
      </c>
      <c r="I96" s="12" t="s">
        <v>25</v>
      </c>
      <c r="J96" s="12">
        <v>0</v>
      </c>
      <c r="K96" s="12"/>
      <c r="L96" s="12"/>
      <c r="M96" s="7" t="s">
        <v>28</v>
      </c>
      <c r="N96" s="16">
        <f>((G96-1)*(1-(IF(H96="no",0,'month 2 only singles'!$C$3)))+1)</f>
        <v>2.25</v>
      </c>
      <c r="O96" s="16">
        <f t="shared" si="1"/>
        <v>2</v>
      </c>
      <c r="P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96" s="17">
        <f>IF(ISBLANK(M96),,IF(ISBLANK(G96),,(IF(M96="WON-EW",((((N96-1)*J96)*'month 2 only singles'!$C$2)+('month 2 only singles'!$C$2*(N96-1))),IF(M96="WON",((((N96-1)*J96)*'month 2 only singles'!$C$2)+('month 2 only singles'!$C$2*(N96-1))),IF(M96="PLACED",((((N96-1)*J96)*'month 2 only singles'!$C$2)-'month 2 only singles'!$C$2),IF(J96=0,-'month 2 only singles'!$C$2,IF(J96=0,-'month 2 only singles'!$C$2,-('month 2 only singles'!$C$2*2)))))))*E96))</f>
        <v>-20</v>
      </c>
      <c r="R96" s="17">
        <f>IF(ISBLANK(M96),,IF(T96&lt;&gt;1,((IF(M96="WON-EW",(((K96-1)*'month 2 only singles'!$C$2)*(1-$C$3))+(((L96-1)*'month 2 only singles'!$C$2)*(1-$C$3)),IF(M96="WON",(((K96-1)*'month 2 only singles'!$C$2)*(1-$C$3)),IF(M96="PLACED",(((L96-1)*'month 2 only singles'!$C$2)*(1-$C$3))-'month 2 only singles'!$C$2,IF(J96=0,-'month 2 only singles'!$C$2,-('month 2 only singles'!$C$2*2))))))*E96),0))</f>
        <v>-20</v>
      </c>
      <c r="S96" s="70" t="s">
        <v>88</v>
      </c>
      <c r="V96" s="98" t="s">
        <v>409</v>
      </c>
    </row>
    <row r="97" spans="1:91" ht="15" x14ac:dyDescent="0.2">
      <c r="A97" s="10">
        <v>42628</v>
      </c>
      <c r="B97" s="11">
        <v>4.25</v>
      </c>
      <c r="C97" s="6" t="s">
        <v>246</v>
      </c>
      <c r="D97" s="6" t="s">
        <v>410</v>
      </c>
      <c r="E97" s="12">
        <v>1</v>
      </c>
      <c r="F97" s="12">
        <v>3.75</v>
      </c>
      <c r="G97" s="12">
        <v>3.25</v>
      </c>
      <c r="H97" s="12" t="s">
        <v>25</v>
      </c>
      <c r="I97" s="12" t="s">
        <v>25</v>
      </c>
      <c r="J97" s="12">
        <v>0</v>
      </c>
      <c r="K97" s="12"/>
      <c r="L97" s="12"/>
      <c r="M97" s="7" t="s">
        <v>28</v>
      </c>
      <c r="N97" s="16">
        <f>((G97-1)*(1-(IF(H97="no",0,'month 2 only singles'!$C$3)))+1)</f>
        <v>3.25</v>
      </c>
      <c r="O97" s="16">
        <f t="shared" si="1"/>
        <v>1</v>
      </c>
      <c r="P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97" s="17">
        <f>IF(ISBLANK(M97),,IF(ISBLANK(G97),,(IF(M97="WON-EW",((((N97-1)*J97)*'month 2 only singles'!$C$2)+('month 2 only singles'!$C$2*(N97-1))),IF(M97="WON",((((N97-1)*J97)*'month 2 only singles'!$C$2)+('month 2 only singles'!$C$2*(N97-1))),IF(M97="PLACED",((((N97-1)*J97)*'month 2 only singles'!$C$2)-'month 2 only singles'!$C$2),IF(J97=0,-'month 2 only singles'!$C$2,IF(J97=0,-'month 2 only singles'!$C$2,-('month 2 only singles'!$C$2*2)))))))*E97))</f>
        <v>-10</v>
      </c>
      <c r="R97" s="17">
        <f>IF(ISBLANK(M97),,IF(T97&lt;&gt;1,((IF(M97="WON-EW",(((K97-1)*'month 2 only singles'!$C$2)*(1-$C$3))+(((L97-1)*'month 2 only singles'!$C$2)*(1-$C$3)),IF(M97="WON",(((K97-1)*'month 2 only singles'!$C$2)*(1-$C$3)),IF(M97="PLACED",(((L97-1)*'month 2 only singles'!$C$2)*(1-$C$3))-'month 2 only singles'!$C$2,IF(J97=0,-'month 2 only singles'!$C$2,-('month 2 only singles'!$C$2*2))))))*E97),0))</f>
        <v>-10</v>
      </c>
      <c r="S97" s="70" t="s">
        <v>85</v>
      </c>
      <c r="V97" s="98" t="s">
        <v>49</v>
      </c>
    </row>
    <row r="98" spans="1:91" ht="15" x14ac:dyDescent="0.2">
      <c r="A98" s="10">
        <v>42628</v>
      </c>
      <c r="B98" s="11">
        <v>4</v>
      </c>
      <c r="C98" s="6" t="s">
        <v>145</v>
      </c>
      <c r="D98" s="6" t="s">
        <v>412</v>
      </c>
      <c r="E98" s="12">
        <v>1</v>
      </c>
      <c r="F98" s="12">
        <v>4.5</v>
      </c>
      <c r="G98" s="12">
        <v>4</v>
      </c>
      <c r="H98" s="12" t="s">
        <v>25</v>
      </c>
      <c r="I98" s="12" t="s">
        <v>25</v>
      </c>
      <c r="J98" s="12">
        <v>0</v>
      </c>
      <c r="K98" s="12">
        <v>4.59</v>
      </c>
      <c r="L98" s="12"/>
      <c r="M98" s="7" t="s">
        <v>29</v>
      </c>
      <c r="N98" s="16">
        <f>((G98-1)*(1-(IF(H98="no",0,'month 2 only singles'!$C$3)))+1)</f>
        <v>4</v>
      </c>
      <c r="O98" s="16">
        <f t="shared" si="1"/>
        <v>1</v>
      </c>
      <c r="P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35</v>
      </c>
      <c r="Q98" s="17">
        <f>IF(ISBLANK(M98),,IF(ISBLANK(G98),,(IF(M98="WON-EW",((((N98-1)*J98)*'month 2 only singles'!$C$2)+('month 2 only singles'!$C$2*(N98-1))),IF(M98="WON",((((N98-1)*J98)*'month 2 only singles'!$C$2)+('month 2 only singles'!$C$2*(N98-1))),IF(M98="PLACED",((((N98-1)*J98)*'month 2 only singles'!$C$2)-'month 2 only singles'!$C$2),IF(J98=0,-'month 2 only singles'!$C$2,IF(J98=0,-'month 2 only singles'!$C$2,-('month 2 only singles'!$C$2*2)))))))*E98))</f>
        <v>30</v>
      </c>
      <c r="R98" s="17">
        <f>IF(ISBLANK(M98),,IF(T98&lt;&gt;1,((IF(M98="WON-EW",(((K98-1)*'month 2 only singles'!$C$2)*(1-$C$3))+(((L98-1)*'month 2 only singles'!$C$2)*(1-$C$3)),IF(M98="WON",(((K98-1)*'month 2 only singles'!$C$2)*(1-$C$3)),IF(M98="PLACED",(((L98-1)*'month 2 only singles'!$C$2)*(1-$C$3))-'month 2 only singles'!$C$2,IF(J98=0,-'month 2 only singles'!$C$2,-('month 2 only singles'!$C$2*2))))))*E98),0))</f>
        <v>34.104999999999997</v>
      </c>
      <c r="S98" s="70" t="s">
        <v>225</v>
      </c>
      <c r="V98" s="98" t="s">
        <v>413</v>
      </c>
    </row>
    <row r="99" spans="1:91" ht="15" x14ac:dyDescent="0.2">
      <c r="A99" s="10">
        <v>42628</v>
      </c>
      <c r="B99" s="11">
        <v>2</v>
      </c>
      <c r="C99" s="6" t="s">
        <v>150</v>
      </c>
      <c r="D99" s="6" t="s">
        <v>414</v>
      </c>
      <c r="E99" s="12">
        <v>0.5</v>
      </c>
      <c r="F99" s="12">
        <v>10</v>
      </c>
      <c r="G99" s="12">
        <v>7.5</v>
      </c>
      <c r="H99" s="12" t="s">
        <v>25</v>
      </c>
      <c r="I99" s="12" t="s">
        <v>26</v>
      </c>
      <c r="J99" s="12">
        <v>0.25</v>
      </c>
      <c r="K99" s="12">
        <v>7.2</v>
      </c>
      <c r="L99" s="12">
        <v>2.46</v>
      </c>
      <c r="M99" s="7" t="s">
        <v>30</v>
      </c>
      <c r="N99" s="16">
        <f>((G99-1)*(1-(IF(H99="no",0,'month 2 only singles'!$C$3)))+1)</f>
        <v>7.5</v>
      </c>
      <c r="O99" s="16">
        <f t="shared" si="1"/>
        <v>1</v>
      </c>
      <c r="P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56.25</v>
      </c>
      <c r="Q99" s="17">
        <f>IF(ISBLANK(M99),,IF(ISBLANK(G99),,(IF(M99="WON-EW",((((N99-1)*J99)*'month 2 only singles'!$C$2)+('month 2 only singles'!$C$2*(N99-1))),IF(M99="WON",((((N99-1)*J99)*'month 2 only singles'!$C$2)+('month 2 only singles'!$C$2*(N99-1))),IF(M99="PLACED",((((N99-1)*J99)*'month 2 only singles'!$C$2)-'month 2 only singles'!$C$2),IF(J99=0,-'month 2 only singles'!$C$2,IF(J99=0,-'month 2 only singles'!$C$2,-('month 2 only singles'!$C$2*2)))))))*E99))</f>
        <v>40.625</v>
      </c>
      <c r="R99" s="17">
        <f>IF(ISBLANK(M99),,IF(T99&lt;&gt;1,((IF(M99="WON-EW",(((K99-1)*'month 2 only singles'!$C$2)*(1-$C$3))+(((L99-1)*'month 2 only singles'!$C$2)*(1-$C$3)),IF(M99="WON",(((K99-1)*'month 2 only singles'!$C$2)*(1-$C$3)),IF(M99="PLACED",(((L99-1)*'month 2 only singles'!$C$2)*(1-$C$3))-'month 2 only singles'!$C$2,IF(J99=0,-'month 2 only singles'!$C$2,-('month 2 only singles'!$C$2*2))))))*E99),0))</f>
        <v>36.384999999999998</v>
      </c>
      <c r="S99" s="70" t="s">
        <v>82</v>
      </c>
      <c r="V99" s="98" t="s">
        <v>49</v>
      </c>
    </row>
    <row r="100" spans="1:91" ht="15" x14ac:dyDescent="0.2">
      <c r="A100" s="10">
        <v>42629</v>
      </c>
      <c r="B100" s="11">
        <v>4.5</v>
      </c>
      <c r="C100" s="6" t="s">
        <v>150</v>
      </c>
      <c r="D100" s="6" t="s">
        <v>416</v>
      </c>
      <c r="E100" s="12">
        <v>1</v>
      </c>
      <c r="F100" s="12">
        <v>3.5</v>
      </c>
      <c r="G100" s="12">
        <v>3.5</v>
      </c>
      <c r="H100" s="12" t="s">
        <v>25</v>
      </c>
      <c r="I100" s="12" t="s">
        <v>25</v>
      </c>
      <c r="J100" s="12">
        <v>0</v>
      </c>
      <c r="K100" s="12">
        <v>4.42</v>
      </c>
      <c r="L100" s="12"/>
      <c r="M100" s="7" t="s">
        <v>29</v>
      </c>
      <c r="N100" s="16">
        <f>((G100-1)*(1-(IF(H100="no",0,'month 2 only singles'!$C$3)))+1)</f>
        <v>3.5</v>
      </c>
      <c r="O100" s="16">
        <f t="shared" si="1"/>
        <v>1</v>
      </c>
      <c r="P1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25</v>
      </c>
      <c r="Q100" s="17">
        <f>IF(ISBLANK(M100),,IF(ISBLANK(G100),,(IF(M100="WON-EW",((((N100-1)*J100)*'month 2 only singles'!$C$2)+('month 2 only singles'!$C$2*(N100-1))),IF(M100="WON",((((N100-1)*J100)*'month 2 only singles'!$C$2)+('month 2 only singles'!$C$2*(N100-1))),IF(M100="PLACED",((((N100-1)*J100)*'month 2 only singles'!$C$2)-'month 2 only singles'!$C$2),IF(J100=0,-'month 2 only singles'!$C$2,IF(J100=0,-'month 2 only singles'!$C$2,-('month 2 only singles'!$C$2*2)))))))*E100))</f>
        <v>25</v>
      </c>
      <c r="R100" s="17">
        <f>IF(ISBLANK(M100),,IF(T100&lt;&gt;1,((IF(M100="WON-EW",(((K100-1)*'month 2 only singles'!$C$2)*(1-$C$3))+(((L100-1)*'month 2 only singles'!$C$2)*(1-$C$3)),IF(M100="WON",(((K100-1)*'month 2 only singles'!$C$2)*(1-$C$3)),IF(M100="PLACED",(((L100-1)*'month 2 only singles'!$C$2)*(1-$C$3))-'month 2 only singles'!$C$2,IF(J100=0,-'month 2 only singles'!$C$2,-('month 2 only singles'!$C$2*2))))))*E100),0))</f>
        <v>32.49</v>
      </c>
      <c r="S100" s="70" t="s">
        <v>85</v>
      </c>
      <c r="V100" s="98" t="s">
        <v>49</v>
      </c>
    </row>
    <row r="101" spans="1:91" ht="15" x14ac:dyDescent="0.2">
      <c r="A101" s="10">
        <v>42629</v>
      </c>
      <c r="B101" s="11">
        <v>3.4</v>
      </c>
      <c r="C101" s="6" t="s">
        <v>150</v>
      </c>
      <c r="D101" s="6" t="s">
        <v>417</v>
      </c>
      <c r="E101" s="12">
        <v>1</v>
      </c>
      <c r="F101" s="12">
        <v>4</v>
      </c>
      <c r="G101" s="12">
        <v>3.75</v>
      </c>
      <c r="H101" s="12" t="s">
        <v>25</v>
      </c>
      <c r="I101" s="12" t="s">
        <v>25</v>
      </c>
      <c r="J101" s="12">
        <v>0</v>
      </c>
      <c r="K101" s="12">
        <v>4.7699999999999996</v>
      </c>
      <c r="L101" s="12"/>
      <c r="M101" s="7" t="s">
        <v>29</v>
      </c>
      <c r="N101" s="16">
        <f>((G101-1)*(1-(IF(H101="no",0,'month 2 only singles'!$C$3)))+1)</f>
        <v>3.75</v>
      </c>
      <c r="O101" s="16">
        <f t="shared" si="1"/>
        <v>1</v>
      </c>
      <c r="P1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30</v>
      </c>
      <c r="Q101" s="17">
        <f>IF(ISBLANK(M101),,IF(ISBLANK(G101),,(IF(M101="WON-EW",((((N101-1)*J101)*'month 2 only singles'!$C$2)+('month 2 only singles'!$C$2*(N101-1))),IF(M101="WON",((((N101-1)*J101)*'month 2 only singles'!$C$2)+('month 2 only singles'!$C$2*(N101-1))),IF(M101="PLACED",((((N101-1)*J101)*'month 2 only singles'!$C$2)-'month 2 only singles'!$C$2),IF(J101=0,-'month 2 only singles'!$C$2,IF(J101=0,-'month 2 only singles'!$C$2,-('month 2 only singles'!$C$2*2)))))))*E101))</f>
        <v>27.5</v>
      </c>
      <c r="R101" s="17">
        <f>IF(ISBLANK(M101),,IF(T101&lt;&gt;1,((IF(M101="WON-EW",(((K101-1)*'month 2 only singles'!$C$2)*(1-$C$3))+(((L101-1)*'month 2 only singles'!$C$2)*(1-$C$3)),IF(M101="WON",(((K101-1)*'month 2 only singles'!$C$2)*(1-$C$3)),IF(M101="PLACED",(((L101-1)*'month 2 only singles'!$C$2)*(1-$C$3))-'month 2 only singles'!$C$2,IF(J101=0,-'month 2 only singles'!$C$2,-('month 2 only singles'!$C$2*2))))))*E101),0))</f>
        <v>35.814999999999998</v>
      </c>
      <c r="S101" s="70" t="s">
        <v>225</v>
      </c>
      <c r="V101" s="98" t="s">
        <v>49</v>
      </c>
    </row>
    <row r="102" spans="1:91" ht="15" x14ac:dyDescent="0.2">
      <c r="A102" s="10">
        <v>42629</v>
      </c>
      <c r="B102" s="11">
        <v>4.1500000000000004</v>
      </c>
      <c r="C102" s="6" t="s">
        <v>150</v>
      </c>
      <c r="D102" s="6" t="s">
        <v>418</v>
      </c>
      <c r="E102" s="12">
        <v>0.5</v>
      </c>
      <c r="F102" s="12">
        <v>12</v>
      </c>
      <c r="G102" s="12">
        <v>13</v>
      </c>
      <c r="H102" s="12" t="s">
        <v>25</v>
      </c>
      <c r="I102" s="12" t="s">
        <v>26</v>
      </c>
      <c r="J102" s="12">
        <v>0.25</v>
      </c>
      <c r="K102" s="12"/>
      <c r="L102" s="12"/>
      <c r="M102" s="7" t="s">
        <v>28</v>
      </c>
      <c r="N102" s="16">
        <f>((G102-1)*(1-(IF(H102="no",0,'month 2 only singles'!$C$3)))+1)</f>
        <v>13</v>
      </c>
      <c r="O102" s="16">
        <f t="shared" si="1"/>
        <v>1</v>
      </c>
      <c r="P1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2" s="17">
        <f>IF(ISBLANK(M102),,IF(ISBLANK(G102),,(IF(M102="WON-EW",((((N102-1)*J102)*'month 2 only singles'!$C$2)+('month 2 only singles'!$C$2*(N102-1))),IF(M102="WON",((((N102-1)*J102)*'month 2 only singles'!$C$2)+('month 2 only singles'!$C$2*(N102-1))),IF(M102="PLACED",((((N102-1)*J102)*'month 2 only singles'!$C$2)-'month 2 only singles'!$C$2),IF(J102=0,-'month 2 only singles'!$C$2,IF(J102=0,-'month 2 only singles'!$C$2,-('month 2 only singles'!$C$2*2)))))))*E102))</f>
        <v>-10</v>
      </c>
      <c r="R102" s="17">
        <f>IF(ISBLANK(M102),,IF(T102&lt;&gt;1,((IF(M102="WON-EW",(((K102-1)*'month 2 only singles'!$C$2)*(1-$C$3))+(((L102-1)*'month 2 only singles'!$C$2)*(1-$C$3)),IF(M102="WON",(((K102-1)*'month 2 only singles'!$C$2)*(1-$C$3)),IF(M102="PLACED",(((L102-1)*'month 2 only singles'!$C$2)*(1-$C$3))-'month 2 only singles'!$C$2,IF(J102=0,-'month 2 only singles'!$C$2,-('month 2 only singles'!$C$2*2))))))*E102),0))</f>
        <v>-10</v>
      </c>
      <c r="S102" s="70" t="s">
        <v>82</v>
      </c>
      <c r="V102" s="98" t="s">
        <v>422</v>
      </c>
    </row>
    <row r="103" spans="1:91" s="28" customFormat="1" ht="15" x14ac:dyDescent="0.2">
      <c r="A103" s="10">
        <v>42630</v>
      </c>
      <c r="B103" s="11">
        <v>2</v>
      </c>
      <c r="C103" s="6" t="s">
        <v>150</v>
      </c>
      <c r="D103" s="6" t="s">
        <v>423</v>
      </c>
      <c r="E103" s="12">
        <v>2</v>
      </c>
      <c r="F103" s="12">
        <v>3.25</v>
      </c>
      <c r="G103" s="12">
        <v>4</v>
      </c>
      <c r="H103" s="12" t="s">
        <v>25</v>
      </c>
      <c r="I103" s="12" t="s">
        <v>25</v>
      </c>
      <c r="J103" s="12">
        <v>0</v>
      </c>
      <c r="K103" s="12"/>
      <c r="L103" s="12"/>
      <c r="M103" s="7" t="s">
        <v>28</v>
      </c>
      <c r="N103" s="16">
        <f>((G103-1)*(1-(IF(H103="no",0,'month 2 only singles'!$C$3)))+1)</f>
        <v>4</v>
      </c>
      <c r="O103" s="16">
        <f t="shared" si="1"/>
        <v>2</v>
      </c>
      <c r="P1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103" s="17">
        <f>IF(ISBLANK(M103),,IF(ISBLANK(G103),,(IF(M103="WON-EW",((((N103-1)*J103)*'month 2 only singles'!$C$2)+('month 2 only singles'!$C$2*(N103-1))),IF(M103="WON",((((N103-1)*J103)*'month 2 only singles'!$C$2)+('month 2 only singles'!$C$2*(N103-1))),IF(M103="PLACED",((((N103-1)*J103)*'month 2 only singles'!$C$2)-'month 2 only singles'!$C$2),IF(J103=0,-'month 2 only singles'!$C$2,IF(J103=0,-'month 2 only singles'!$C$2,-('month 2 only singles'!$C$2*2)))))))*E103))</f>
        <v>-20</v>
      </c>
      <c r="R103" s="17">
        <f>IF(ISBLANK(M103),,IF(T103&lt;&gt;1,((IF(M103="WON-EW",(((K103-1)*'month 2 only singles'!$C$2)*(1-$C$3))+(((L103-1)*'month 2 only singles'!$C$2)*(1-$C$3)),IF(M103="WON",(((K103-1)*'month 2 only singles'!$C$2)*(1-$C$3)),IF(M103="PLACED",(((L103-1)*'month 2 only singles'!$C$2)*(1-$C$3))-'month 2 only singles'!$C$2,IF(J103=0,-'month 2 only singles'!$C$2,-('month 2 only singles'!$C$2*2))))))*E103),0))</f>
        <v>-20</v>
      </c>
      <c r="S103" s="70" t="s">
        <v>88</v>
      </c>
      <c r="V103" s="28" t="s">
        <v>424</v>
      </c>
    </row>
    <row r="104" spans="1:91" s="28" customFormat="1" ht="15" x14ac:dyDescent="0.2">
      <c r="A104" s="10">
        <v>42630</v>
      </c>
      <c r="B104" s="11">
        <v>2.15</v>
      </c>
      <c r="C104" s="6" t="s">
        <v>124</v>
      </c>
      <c r="D104" s="6" t="s">
        <v>425</v>
      </c>
      <c r="E104" s="12">
        <v>1</v>
      </c>
      <c r="F104" s="12">
        <v>4</v>
      </c>
      <c r="G104" s="12">
        <v>4.5</v>
      </c>
      <c r="H104" s="12" t="s">
        <v>25</v>
      </c>
      <c r="I104" s="12" t="s">
        <v>25</v>
      </c>
      <c r="J104" s="12">
        <v>0</v>
      </c>
      <c r="K104" s="12"/>
      <c r="L104" s="12"/>
      <c r="M104" s="7" t="s">
        <v>28</v>
      </c>
      <c r="N104" s="16">
        <f>((G104-1)*(1-(IF(H104="no",0,'month 2 only singles'!$C$3)))+1)</f>
        <v>4.5</v>
      </c>
      <c r="O104" s="16">
        <f t="shared" si="1"/>
        <v>1</v>
      </c>
      <c r="P1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4" s="17">
        <f>IF(ISBLANK(M104),,IF(ISBLANK(G104),,(IF(M104="WON-EW",((((N104-1)*J104)*'month 2 only singles'!$C$2)+('month 2 only singles'!$C$2*(N104-1))),IF(M104="WON",((((N104-1)*J104)*'month 2 only singles'!$C$2)+('month 2 only singles'!$C$2*(N104-1))),IF(M104="PLACED",((((N104-1)*J104)*'month 2 only singles'!$C$2)-'month 2 only singles'!$C$2),IF(J104=0,-'month 2 only singles'!$C$2,IF(J104=0,-'month 2 only singles'!$C$2,-('month 2 only singles'!$C$2*2)))))))*E104))</f>
        <v>-10</v>
      </c>
      <c r="R104" s="17">
        <f>IF(ISBLANK(M104),,IF(T104&lt;&gt;1,((IF(M104="WON-EW",(((K104-1)*'month 2 only singles'!$C$2)*(1-$C$3))+(((L104-1)*'month 2 only singles'!$C$2)*(1-$C$3)),IF(M104="WON",(((K104-1)*'month 2 only singles'!$C$2)*(1-$C$3)),IF(M104="PLACED",(((L104-1)*'month 2 only singles'!$C$2)*(1-$C$3))-'month 2 only singles'!$C$2,IF(J104=0,-'month 2 only singles'!$C$2,-('month 2 only singles'!$C$2*2))))))*E104),0))</f>
        <v>-10</v>
      </c>
      <c r="S104" s="70" t="s">
        <v>85</v>
      </c>
      <c r="V104" s="28" t="s">
        <v>427</v>
      </c>
    </row>
    <row r="105" spans="1:91" s="28" customFormat="1" ht="15" x14ac:dyDescent="0.2">
      <c r="A105" s="10">
        <v>42630</v>
      </c>
      <c r="B105" s="11">
        <v>3.5</v>
      </c>
      <c r="C105" s="6" t="s">
        <v>267</v>
      </c>
      <c r="D105" s="6" t="s">
        <v>428</v>
      </c>
      <c r="E105" s="12">
        <v>1</v>
      </c>
      <c r="F105" s="12">
        <v>5.5</v>
      </c>
      <c r="G105" s="12">
        <v>4.5</v>
      </c>
      <c r="H105" s="12" t="s">
        <v>25</v>
      </c>
      <c r="I105" s="12" t="s">
        <v>25</v>
      </c>
      <c r="J105" s="12">
        <v>0</v>
      </c>
      <c r="K105" s="12"/>
      <c r="L105" s="12"/>
      <c r="M105" s="7" t="s">
        <v>28</v>
      </c>
      <c r="N105" s="16">
        <f>((G105-1)*(1-(IF(H105="no",0,'month 2 only singles'!$C$3)))+1)</f>
        <v>4.5</v>
      </c>
      <c r="O105" s="16">
        <f t="shared" si="1"/>
        <v>1</v>
      </c>
      <c r="P1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5" s="17">
        <f>IF(ISBLANK(M105),,IF(ISBLANK(G105),,(IF(M105="WON-EW",((((N105-1)*J105)*'month 2 only singles'!$C$2)+('month 2 only singles'!$C$2*(N105-1))),IF(M105="WON",((((N105-1)*J105)*'month 2 only singles'!$C$2)+('month 2 only singles'!$C$2*(N105-1))),IF(M105="PLACED",((((N105-1)*J105)*'month 2 only singles'!$C$2)-'month 2 only singles'!$C$2),IF(J105=0,-'month 2 only singles'!$C$2,IF(J105=0,-'month 2 only singles'!$C$2,-('month 2 only singles'!$C$2*2)))))))*E105))</f>
        <v>-10</v>
      </c>
      <c r="R105" s="17">
        <f>IF(ISBLANK(M105),,IF(T105&lt;&gt;1,((IF(M105="WON-EW",(((K105-1)*'month 2 only singles'!$C$2)*(1-$C$3))+(((L105-1)*'month 2 only singles'!$C$2)*(1-$C$3)),IF(M105="WON",(((K105-1)*'month 2 only singles'!$C$2)*(1-$C$3)),IF(M105="PLACED",(((L105-1)*'month 2 only singles'!$C$2)*(1-$C$3))-'month 2 only singles'!$C$2,IF(J105=0,-'month 2 only singles'!$C$2,-('month 2 only singles'!$C$2*2))))))*E105),0))</f>
        <v>-10</v>
      </c>
      <c r="S105" s="70" t="s">
        <v>225</v>
      </c>
      <c r="V105" s="28" t="s">
        <v>431</v>
      </c>
    </row>
    <row r="106" spans="1:91" s="28" customFormat="1" ht="15" x14ac:dyDescent="0.2">
      <c r="A106" s="10">
        <v>42630</v>
      </c>
      <c r="B106" s="11">
        <v>4.2</v>
      </c>
      <c r="C106" s="6" t="s">
        <v>150</v>
      </c>
      <c r="D106" s="6" t="s">
        <v>430</v>
      </c>
      <c r="E106" s="12">
        <v>1</v>
      </c>
      <c r="F106" s="12">
        <v>8</v>
      </c>
      <c r="G106" s="12">
        <v>8</v>
      </c>
      <c r="H106" s="12" t="s">
        <v>25</v>
      </c>
      <c r="I106" s="12" t="s">
        <v>25</v>
      </c>
      <c r="J106" s="12">
        <v>0</v>
      </c>
      <c r="K106" s="12">
        <v>8.65</v>
      </c>
      <c r="L106" s="12"/>
      <c r="M106" s="7" t="s">
        <v>29</v>
      </c>
      <c r="N106" s="16">
        <f>((G106-1)*(1-(IF(H106="no",0,'month 2 only singles'!$C$3)))+1)</f>
        <v>8</v>
      </c>
      <c r="O106" s="16">
        <f t="shared" si="1"/>
        <v>1</v>
      </c>
      <c r="P1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70</v>
      </c>
      <c r="Q106" s="17">
        <f>IF(ISBLANK(M106),,IF(ISBLANK(G106),,(IF(M106="WON-EW",((((N106-1)*J106)*'month 2 only singles'!$C$2)+('month 2 only singles'!$C$2*(N106-1))),IF(M106="WON",((((N106-1)*J106)*'month 2 only singles'!$C$2)+('month 2 only singles'!$C$2*(N106-1))),IF(M106="PLACED",((((N106-1)*J106)*'month 2 only singles'!$C$2)-'month 2 only singles'!$C$2),IF(J106=0,-'month 2 only singles'!$C$2,IF(J106=0,-'month 2 only singles'!$C$2,-('month 2 only singles'!$C$2*2)))))))*E106))</f>
        <v>70</v>
      </c>
      <c r="R106" s="17">
        <f>IF(ISBLANK(M106),,IF(T106&lt;&gt;1,((IF(M106="WON-EW",(((K106-1)*'month 2 only singles'!$C$2)*(1-$C$3))+(((L106-1)*'month 2 only singles'!$C$2)*(1-$C$3)),IF(M106="WON",(((K106-1)*'month 2 only singles'!$C$2)*(1-$C$3)),IF(M106="PLACED",(((L106-1)*'month 2 only singles'!$C$2)*(1-$C$3))-'month 2 only singles'!$C$2,IF(J106=0,-'month 2 only singles'!$C$2,-('month 2 only singles'!$C$2*2))))))*E106),0))</f>
        <v>72.674999999999997</v>
      </c>
      <c r="S106" s="70" t="s">
        <v>82</v>
      </c>
      <c r="V106" s="28" t="s">
        <v>49</v>
      </c>
    </row>
    <row r="107" spans="1:91" s="50" customFormat="1" ht="15" x14ac:dyDescent="0.2">
      <c r="A107" s="10">
        <v>42631</v>
      </c>
      <c r="B107" s="11">
        <v>3.1</v>
      </c>
      <c r="C107" s="6" t="s">
        <v>433</v>
      </c>
      <c r="D107" s="6" t="s">
        <v>434</v>
      </c>
      <c r="E107" s="12">
        <v>2</v>
      </c>
      <c r="F107" s="12">
        <v>3.25</v>
      </c>
      <c r="G107" s="12">
        <v>3.25</v>
      </c>
      <c r="H107" s="12" t="s">
        <v>25</v>
      </c>
      <c r="I107" s="12" t="s">
        <v>25</v>
      </c>
      <c r="J107" s="12">
        <v>0</v>
      </c>
      <c r="K107" s="12">
        <v>2.82</v>
      </c>
      <c r="L107" s="12"/>
      <c r="M107" s="7" t="s">
        <v>29</v>
      </c>
      <c r="N107" s="16">
        <f>((G107-1)*(1-(IF(H107="no",0,'month 2 only singles'!$C$3)))+1)</f>
        <v>3.25</v>
      </c>
      <c r="O107" s="16">
        <f t="shared" si="1"/>
        <v>2</v>
      </c>
      <c r="P1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45</v>
      </c>
      <c r="Q107" s="17">
        <f>IF(ISBLANK(M107),,IF(ISBLANK(G107),,(IF(M107="WON-EW",((((N107-1)*J107)*'month 2 only singles'!$C$2)+('month 2 only singles'!$C$2*(N107-1))),IF(M107="WON",((((N107-1)*J107)*'month 2 only singles'!$C$2)+('month 2 only singles'!$C$2*(N107-1))),IF(M107="PLACED",((((N107-1)*J107)*'month 2 only singles'!$C$2)-'month 2 only singles'!$C$2),IF(J107=0,-'month 2 only singles'!$C$2,IF(J107=0,-'month 2 only singles'!$C$2,-('month 2 only singles'!$C$2*2)))))))*E107))</f>
        <v>45</v>
      </c>
      <c r="R107" s="17">
        <f>IF(ISBLANK(M107),,IF(T107&lt;&gt;1,((IF(M107="WON-EW",(((K107-1)*'month 2 only singles'!$C$2)*(1-$C$3))+(((L107-1)*'month 2 only singles'!$C$2)*(1-$C$3)),IF(M107="WON",(((K107-1)*'month 2 only singles'!$C$2)*(1-$C$3)),IF(M107="PLACED",(((L107-1)*'month 2 only singles'!$C$2)*(1-$C$3))-'month 2 only singles'!$C$2,IF(J107=0,-'month 2 only singles'!$C$2,-('month 2 only singles'!$C$2*2))))))*E107),0))</f>
        <v>34.58</v>
      </c>
      <c r="S107" s="70" t="s">
        <v>88</v>
      </c>
      <c r="T107" s="28"/>
      <c r="U107" s="28"/>
      <c r="V107" s="28" t="s">
        <v>435</v>
      </c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</row>
    <row r="108" spans="1:91" s="51" customFormat="1" ht="15" x14ac:dyDescent="0.2">
      <c r="A108" s="10">
        <v>42632</v>
      </c>
      <c r="B108" s="11">
        <v>5.0999999999999996</v>
      </c>
      <c r="C108" s="6" t="s">
        <v>200</v>
      </c>
      <c r="D108" s="6" t="s">
        <v>436</v>
      </c>
      <c r="E108" s="12">
        <v>2</v>
      </c>
      <c r="F108" s="12">
        <v>4</v>
      </c>
      <c r="G108" s="12">
        <v>3</v>
      </c>
      <c r="H108" s="12" t="s">
        <v>25</v>
      </c>
      <c r="I108" s="12" t="s">
        <v>25</v>
      </c>
      <c r="J108" s="12">
        <v>0</v>
      </c>
      <c r="K108" s="12"/>
      <c r="L108" s="12"/>
      <c r="M108" s="7" t="s">
        <v>28</v>
      </c>
      <c r="N108" s="16">
        <f>((G108-1)*(1-(IF(H108="no",0,'month 2 only singles'!$C$3)))+1)</f>
        <v>3</v>
      </c>
      <c r="O108" s="16">
        <f t="shared" si="1"/>
        <v>2</v>
      </c>
      <c r="P1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-20</v>
      </c>
      <c r="Q108" s="17">
        <f>IF(ISBLANK(M108),,IF(ISBLANK(G108),,(IF(M108="WON-EW",((((N108-1)*J108)*'month 2 only singles'!$C$2)+('month 2 only singles'!$C$2*(N108-1))),IF(M108="WON",((((N108-1)*J108)*'month 2 only singles'!$C$2)+('month 2 only singles'!$C$2*(N108-1))),IF(M108="PLACED",((((N108-1)*J108)*'month 2 only singles'!$C$2)-'month 2 only singles'!$C$2),IF(J108=0,-'month 2 only singles'!$C$2,IF(J108=0,-'month 2 only singles'!$C$2,-('month 2 only singles'!$C$2*2)))))))*E108))</f>
        <v>-20</v>
      </c>
      <c r="R108" s="17">
        <f>IF(ISBLANK(M108),,IF(T108&lt;&gt;1,((IF(M108="WON-EW",(((K108-1)*'month 2 only singles'!$C$2)*(1-$C$3))+(((L108-1)*'month 2 only singles'!$C$2)*(1-$C$3)),IF(M108="WON",(((K108-1)*'month 2 only singles'!$C$2)*(1-$C$3)),IF(M108="PLACED",(((L108-1)*'month 2 only singles'!$C$2)*(1-$C$3))-'month 2 only singles'!$C$2,IF(J108=0,-'month 2 only singles'!$C$2,-('month 2 only singles'!$C$2*2))))))*E108),0))</f>
        <v>-20</v>
      </c>
      <c r="S108" s="70" t="s">
        <v>88</v>
      </c>
      <c r="T108" s="28"/>
      <c r="U108" s="28"/>
      <c r="V108" s="28" t="s">
        <v>439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</row>
    <row r="109" spans="1:91" s="51" customFormat="1" ht="15" x14ac:dyDescent="0.2">
      <c r="A109" s="10">
        <v>42632</v>
      </c>
      <c r="B109" s="11">
        <v>5.5</v>
      </c>
      <c r="C109" s="6" t="s">
        <v>269</v>
      </c>
      <c r="D109" s="6" t="s">
        <v>437</v>
      </c>
      <c r="E109" s="12">
        <v>1</v>
      </c>
      <c r="F109" s="12">
        <v>9</v>
      </c>
      <c r="G109" s="12">
        <v>9</v>
      </c>
      <c r="H109" s="12" t="s">
        <v>25</v>
      </c>
      <c r="I109" s="12" t="s">
        <v>25</v>
      </c>
      <c r="J109" s="12">
        <v>0</v>
      </c>
      <c r="K109" s="12"/>
      <c r="L109" s="12"/>
      <c r="M109" s="7" t="s">
        <v>28</v>
      </c>
      <c r="N109" s="16">
        <f>((G109-1)*(1-(IF(H109="no",0,'month 2 only singles'!$C$3)))+1)</f>
        <v>9</v>
      </c>
      <c r="O109" s="16">
        <f t="shared" si="1"/>
        <v>1</v>
      </c>
      <c r="P1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09" s="17">
        <f>IF(ISBLANK(M109),,IF(ISBLANK(G109),,(IF(M109="WON-EW",((((N109-1)*J109)*'month 2 only singles'!$C$2)+('month 2 only singles'!$C$2*(N109-1))),IF(M109="WON",((((N109-1)*J109)*'month 2 only singles'!$C$2)+('month 2 only singles'!$C$2*(N109-1))),IF(M109="PLACED",((((N109-1)*J109)*'month 2 only singles'!$C$2)-'month 2 only singles'!$C$2),IF(J109=0,-'month 2 only singles'!$C$2,IF(J109=0,-'month 2 only singles'!$C$2,-('month 2 only singles'!$C$2*2)))))))*E109))</f>
        <v>-10</v>
      </c>
      <c r="R109" s="17">
        <f>IF(ISBLANK(M109),,IF(T109&lt;&gt;1,((IF(M109="WON-EW",(((K109-1)*'month 2 only singles'!$C$2)*(1-$C$3))+(((L109-1)*'month 2 only singles'!$C$2)*(1-$C$3)),IF(M109="WON",(((K109-1)*'month 2 only singles'!$C$2)*(1-$C$3)),IF(M109="PLACED",(((L109-1)*'month 2 only singles'!$C$2)*(1-$C$3))-'month 2 only singles'!$C$2,IF(J109=0,-'month 2 only singles'!$C$2,-('month 2 only singles'!$C$2*2))))))*E109),0))</f>
        <v>-10</v>
      </c>
      <c r="S109" s="70" t="s">
        <v>85</v>
      </c>
      <c r="T109" s="28"/>
      <c r="U109" s="28"/>
      <c r="V109" s="28" t="s">
        <v>440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</row>
    <row r="110" spans="1:91" s="51" customFormat="1" ht="15" x14ac:dyDescent="0.2">
      <c r="A110" s="10">
        <v>42633</v>
      </c>
      <c r="B110" s="11">
        <v>3.1</v>
      </c>
      <c r="C110" s="6" t="s">
        <v>161</v>
      </c>
      <c r="D110" s="6" t="s">
        <v>441</v>
      </c>
      <c r="E110" s="12">
        <v>1</v>
      </c>
      <c r="F110" s="12">
        <v>3</v>
      </c>
      <c r="G110" s="12">
        <v>2.38</v>
      </c>
      <c r="H110" s="12" t="s">
        <v>25</v>
      </c>
      <c r="I110" s="12" t="s">
        <v>25</v>
      </c>
      <c r="J110" s="12">
        <v>0</v>
      </c>
      <c r="K110" s="12"/>
      <c r="L110" s="12"/>
      <c r="M110" s="7" t="s">
        <v>28</v>
      </c>
      <c r="N110" s="16">
        <f>((G110-1)*(1-(IF(H110="no",0,'month 2 only singles'!$C$3)))+1)</f>
        <v>2.38</v>
      </c>
      <c r="O110" s="16">
        <f t="shared" si="1"/>
        <v>1</v>
      </c>
      <c r="P1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0" s="17">
        <f>IF(ISBLANK(M110),,IF(ISBLANK(G110),,(IF(M110="WON-EW",((((N110-1)*J110)*'month 2 only singles'!$C$2)+('month 2 only singles'!$C$2*(N110-1))),IF(M110="WON",((((N110-1)*J110)*'month 2 only singles'!$C$2)+('month 2 only singles'!$C$2*(N110-1))),IF(M110="PLACED",((((N110-1)*J110)*'month 2 only singles'!$C$2)-'month 2 only singles'!$C$2),IF(J110=0,-'month 2 only singles'!$C$2,IF(J110=0,-'month 2 only singles'!$C$2,-('month 2 only singles'!$C$2*2)))))))*E110))</f>
        <v>-10</v>
      </c>
      <c r="R110" s="17">
        <f>IF(ISBLANK(M110),,IF(T110&lt;&gt;1,((IF(M110="WON-EW",(((K110-1)*'month 2 only singles'!$C$2)*(1-$C$3))+(((L110-1)*'month 2 only singles'!$C$2)*(1-$C$3)),IF(M110="WON",(((K110-1)*'month 2 only singles'!$C$2)*(1-$C$3)),IF(M110="PLACED",(((L110-1)*'month 2 only singles'!$C$2)*(1-$C$3))-'month 2 only singles'!$C$2,IF(J110=0,-'month 2 only singles'!$C$2,-('month 2 only singles'!$C$2*2))))))*E110),0))</f>
        <v>-10</v>
      </c>
      <c r="S110" s="70" t="s">
        <v>88</v>
      </c>
      <c r="T110" s="28"/>
      <c r="U110" s="28"/>
      <c r="V110" s="28" t="s">
        <v>49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</row>
    <row r="111" spans="1:91" s="51" customFormat="1" ht="15" x14ac:dyDescent="0.2">
      <c r="A111" s="10">
        <v>42633</v>
      </c>
      <c r="B111" s="11">
        <v>3.4</v>
      </c>
      <c r="C111" s="6" t="s">
        <v>161</v>
      </c>
      <c r="D111" s="6" t="s">
        <v>442</v>
      </c>
      <c r="E111" s="12">
        <v>1</v>
      </c>
      <c r="F111" s="12">
        <v>4</v>
      </c>
      <c r="G111" s="12">
        <v>3.75</v>
      </c>
      <c r="H111" s="12" t="s">
        <v>25</v>
      </c>
      <c r="I111" s="12" t="s">
        <v>25</v>
      </c>
      <c r="J111" s="12">
        <v>0</v>
      </c>
      <c r="K111" s="12"/>
      <c r="L111" s="12"/>
      <c r="M111" s="7" t="s">
        <v>28</v>
      </c>
      <c r="N111" s="16">
        <f>((G111-1)*(1-(IF(H111="no",0,'month 2 only singles'!$C$3)))+1)</f>
        <v>3.75</v>
      </c>
      <c r="O111" s="16">
        <f t="shared" si="1"/>
        <v>1</v>
      </c>
      <c r="P1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1" s="17">
        <f>IF(ISBLANK(M111),,IF(ISBLANK(G111),,(IF(M111="WON-EW",((((N111-1)*J111)*'month 2 only singles'!$C$2)+('month 2 only singles'!$C$2*(N111-1))),IF(M111="WON",((((N111-1)*J111)*'month 2 only singles'!$C$2)+('month 2 only singles'!$C$2*(N111-1))),IF(M111="PLACED",((((N111-1)*J111)*'month 2 only singles'!$C$2)-'month 2 only singles'!$C$2),IF(J111=0,-'month 2 only singles'!$C$2,IF(J111=0,-'month 2 only singles'!$C$2,-('month 2 only singles'!$C$2*2)))))))*E111))</f>
        <v>-10</v>
      </c>
      <c r="R111" s="17">
        <f>IF(ISBLANK(M111),,IF(T111&lt;&gt;1,((IF(M111="WON-EW",(((K111-1)*'month 2 only singles'!$C$2)*(1-$C$3))+(((L111-1)*'month 2 only singles'!$C$2)*(1-$C$3)),IF(M111="WON",(((K111-1)*'month 2 only singles'!$C$2)*(1-$C$3)),IF(M111="PLACED",(((L111-1)*'month 2 only singles'!$C$2)*(1-$C$3))-'month 2 only singles'!$C$2,IF(J111=0,-'month 2 only singles'!$C$2,-('month 2 only singles'!$C$2*2))))))*E111),0))</f>
        <v>-10</v>
      </c>
      <c r="S111" s="70" t="s">
        <v>85</v>
      </c>
      <c r="T111" s="28"/>
      <c r="U111" s="28"/>
      <c r="V111" s="28" t="s">
        <v>49</v>
      </c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</row>
    <row r="112" spans="1:91" s="51" customFormat="1" ht="15" x14ac:dyDescent="0.2">
      <c r="A112" s="10">
        <v>42633</v>
      </c>
      <c r="B112" s="11">
        <v>4.4000000000000004</v>
      </c>
      <c r="C112" s="6" t="s">
        <v>444</v>
      </c>
      <c r="D112" s="6" t="s">
        <v>445</v>
      </c>
      <c r="E112" s="12">
        <v>1</v>
      </c>
      <c r="F112" s="12">
        <v>4.5</v>
      </c>
      <c r="G112" s="12">
        <v>4</v>
      </c>
      <c r="H112" s="12" t="s">
        <v>25</v>
      </c>
      <c r="I112" s="12" t="s">
        <v>25</v>
      </c>
      <c r="J112" s="12">
        <v>0</v>
      </c>
      <c r="K112" s="12"/>
      <c r="L112" s="12"/>
      <c r="M112" s="7" t="s">
        <v>28</v>
      </c>
      <c r="N112" s="16">
        <f>((G112-1)*(1-(IF(H112="no",0,'month 2 only singles'!$C$3)))+1)</f>
        <v>4</v>
      </c>
      <c r="O112" s="16">
        <f t="shared" ref="O112:O175" si="2">E112*IF(I112="yes",2,1)</f>
        <v>1</v>
      </c>
      <c r="P1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2" s="17">
        <f>IF(ISBLANK(M112),,IF(ISBLANK(G112),,(IF(M112="WON-EW",((((N112-1)*J112)*'month 2 only singles'!$C$2)+('month 2 only singles'!$C$2*(N112-1))),IF(M112="WON",((((N112-1)*J112)*'month 2 only singles'!$C$2)+('month 2 only singles'!$C$2*(N112-1))),IF(M112="PLACED",((((N112-1)*J112)*'month 2 only singles'!$C$2)-'month 2 only singles'!$C$2),IF(J112=0,-'month 2 only singles'!$C$2,IF(J112=0,-'month 2 only singles'!$C$2,-('month 2 only singles'!$C$2*2)))))))*E112))</f>
        <v>-10</v>
      </c>
      <c r="R112" s="17">
        <f>IF(ISBLANK(M112),,IF(T112&lt;&gt;1,((IF(M112="WON-EW",(((K112-1)*'month 2 only singles'!$C$2)*(1-$C$3))+(((L112-1)*'month 2 only singles'!$C$2)*(1-$C$3)),IF(M112="WON",(((K112-1)*'month 2 only singles'!$C$2)*(1-$C$3)),IF(M112="PLACED",(((L112-1)*'month 2 only singles'!$C$2)*(1-$C$3))-'month 2 only singles'!$C$2,IF(J112=0,-'month 2 only singles'!$C$2,-('month 2 only singles'!$C$2*2))))))*E112),0))</f>
        <v>-10</v>
      </c>
      <c r="S112" s="70" t="s">
        <v>225</v>
      </c>
      <c r="T112" s="28"/>
      <c r="U112" s="28"/>
      <c r="V112" s="28" t="s">
        <v>49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</row>
    <row r="113" spans="1:91" s="51" customFormat="1" ht="15" x14ac:dyDescent="0.2">
      <c r="A113" s="10">
        <v>42633</v>
      </c>
      <c r="B113" s="11">
        <v>4.3</v>
      </c>
      <c r="C113" s="6" t="s">
        <v>446</v>
      </c>
      <c r="D113" s="6" t="s">
        <v>447</v>
      </c>
      <c r="E113" s="12">
        <v>1</v>
      </c>
      <c r="F113" s="12">
        <v>6.5</v>
      </c>
      <c r="G113" s="12">
        <v>7.5</v>
      </c>
      <c r="H113" s="12" t="s">
        <v>25</v>
      </c>
      <c r="I113" s="12" t="s">
        <v>25</v>
      </c>
      <c r="J113" s="12">
        <v>0</v>
      </c>
      <c r="K113" s="12"/>
      <c r="L113" s="12"/>
      <c r="M113" s="7" t="s">
        <v>28</v>
      </c>
      <c r="N113" s="16">
        <f>((G113-1)*(1-(IF(H113="no",0,'month 2 only singles'!$C$3)))+1)</f>
        <v>7.5</v>
      </c>
      <c r="O113" s="16">
        <f t="shared" si="2"/>
        <v>1</v>
      </c>
      <c r="P1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3" s="17">
        <f>IF(ISBLANK(M113),,IF(ISBLANK(G113),,(IF(M113="WON-EW",((((N113-1)*J113)*'month 2 only singles'!$C$2)+('month 2 only singles'!$C$2*(N113-1))),IF(M113="WON",((((N113-1)*J113)*'month 2 only singles'!$C$2)+('month 2 only singles'!$C$2*(N113-1))),IF(M113="PLACED",((((N113-1)*J113)*'month 2 only singles'!$C$2)-'month 2 only singles'!$C$2),IF(J113=0,-'month 2 only singles'!$C$2,IF(J113=0,-'month 2 only singles'!$C$2,-('month 2 only singles'!$C$2*2)))))))*E113))</f>
        <v>-10</v>
      </c>
      <c r="R113" s="17">
        <f>IF(ISBLANK(M113),,IF(T113&lt;&gt;1,((IF(M113="WON-EW",(((K113-1)*'month 2 only singles'!$C$2)*(1-$C$3))+(((L113-1)*'month 2 only singles'!$C$2)*(1-$C$3)),IF(M113="WON",(((K113-1)*'month 2 only singles'!$C$2)*(1-$C$3)),IF(M113="PLACED",(((L113-1)*'month 2 only singles'!$C$2)*(1-$C$3))-'month 2 only singles'!$C$2,IF(J113=0,-'month 2 only singles'!$C$2,-('month 2 only singles'!$C$2*2))))))*E113),0))</f>
        <v>-10</v>
      </c>
      <c r="S113" s="70" t="s">
        <v>82</v>
      </c>
      <c r="T113" s="28"/>
      <c r="U113" s="28"/>
      <c r="V113" s="28" t="s">
        <v>49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</row>
    <row r="114" spans="1:91" s="51" customFormat="1" ht="15" x14ac:dyDescent="0.2">
      <c r="A114" s="10">
        <v>42634</v>
      </c>
      <c r="B114" s="11">
        <v>5.45</v>
      </c>
      <c r="C114" s="6" t="s">
        <v>346</v>
      </c>
      <c r="D114" s="6" t="s">
        <v>449</v>
      </c>
      <c r="E114" s="12">
        <v>2</v>
      </c>
      <c r="F114" s="12">
        <v>2.88</v>
      </c>
      <c r="G114" s="12">
        <v>2.88</v>
      </c>
      <c r="H114" s="12" t="s">
        <v>25</v>
      </c>
      <c r="I114" s="12" t="s">
        <v>25</v>
      </c>
      <c r="J114" s="12">
        <v>0</v>
      </c>
      <c r="K114" s="12">
        <v>3.43</v>
      </c>
      <c r="L114" s="12"/>
      <c r="M114" s="7" t="s">
        <v>29</v>
      </c>
      <c r="N114" s="16">
        <f>((G114-1)*(1-(IF(H114="no",0,'month 2 only singles'!$C$3)))+1)</f>
        <v>2.88</v>
      </c>
      <c r="O114" s="16">
        <f t="shared" si="2"/>
        <v>2</v>
      </c>
      <c r="P1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37.599999999999994</v>
      </c>
      <c r="Q114" s="17">
        <f>IF(ISBLANK(M114),,IF(ISBLANK(G114),,(IF(M114="WON-EW",((((N114-1)*J114)*'month 2 only singles'!$C$2)+('month 2 only singles'!$C$2*(N114-1))),IF(M114="WON",((((N114-1)*J114)*'month 2 only singles'!$C$2)+('month 2 only singles'!$C$2*(N114-1))),IF(M114="PLACED",((((N114-1)*J114)*'month 2 only singles'!$C$2)-'month 2 only singles'!$C$2),IF(J114=0,-'month 2 only singles'!$C$2,IF(J114=0,-'month 2 only singles'!$C$2,-('month 2 only singles'!$C$2*2)))))))*E114))</f>
        <v>37.599999999999994</v>
      </c>
      <c r="R114" s="17">
        <f>IF(ISBLANK(M114),,IF(T114&lt;&gt;1,((IF(M114="WON-EW",(((K114-1)*'month 2 only singles'!$C$2)*(1-$C$3))+(((L114-1)*'month 2 only singles'!$C$2)*(1-$C$3)),IF(M114="WON",(((K114-1)*'month 2 only singles'!$C$2)*(1-$C$3)),IF(M114="PLACED",(((L114-1)*'month 2 only singles'!$C$2)*(1-$C$3))-'month 2 only singles'!$C$2,IF(J114=0,-'month 2 only singles'!$C$2,-('month 2 only singles'!$C$2*2))))))*E114),0))</f>
        <v>46.17</v>
      </c>
      <c r="S114" s="70" t="s">
        <v>88</v>
      </c>
      <c r="T114" s="28"/>
      <c r="U114" s="28"/>
      <c r="V114" s="28" t="s">
        <v>454</v>
      </c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</row>
    <row r="115" spans="1:91" s="51" customFormat="1" ht="15" x14ac:dyDescent="0.2">
      <c r="A115" s="10">
        <v>42634</v>
      </c>
      <c r="B115" s="11">
        <v>4.2</v>
      </c>
      <c r="C115" s="6" t="s">
        <v>156</v>
      </c>
      <c r="D115" s="6" t="s">
        <v>450</v>
      </c>
      <c r="E115" s="12">
        <v>1</v>
      </c>
      <c r="F115" s="12">
        <f>11/4+1</f>
        <v>3.75</v>
      </c>
      <c r="G115" s="12">
        <v>4.5</v>
      </c>
      <c r="H115" s="12" t="s">
        <v>25</v>
      </c>
      <c r="I115" s="12" t="s">
        <v>25</v>
      </c>
      <c r="J115" s="12">
        <v>0</v>
      </c>
      <c r="K115" s="12"/>
      <c r="L115" s="12"/>
      <c r="M115" s="7" t="s">
        <v>28</v>
      </c>
      <c r="N115" s="16">
        <f>((G115-1)*(1-(IF(H115="no",0,'month 2 only singles'!$C$3)))+1)</f>
        <v>4.5</v>
      </c>
      <c r="O115" s="16">
        <f t="shared" si="2"/>
        <v>1</v>
      </c>
      <c r="P1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5" s="17">
        <f>IF(ISBLANK(M115),,IF(ISBLANK(G115),,(IF(M115="WON-EW",((((N115-1)*J115)*'month 2 only singles'!$C$2)+('month 2 only singles'!$C$2*(N115-1))),IF(M115="WON",((((N115-1)*J115)*'month 2 only singles'!$C$2)+('month 2 only singles'!$C$2*(N115-1))),IF(M115="PLACED",((((N115-1)*J115)*'month 2 only singles'!$C$2)-'month 2 only singles'!$C$2),IF(J115=0,-'month 2 only singles'!$C$2,IF(J115=0,-'month 2 only singles'!$C$2,-('month 2 only singles'!$C$2*2)))))))*E115))</f>
        <v>-10</v>
      </c>
      <c r="R115" s="17">
        <f>IF(ISBLANK(M115),,IF(T115&lt;&gt;1,((IF(M115="WON-EW",(((K115-1)*'month 2 only singles'!$C$2)*(1-$C$3))+(((L115-1)*'month 2 only singles'!$C$2)*(1-$C$3)),IF(M115="WON",(((K115-1)*'month 2 only singles'!$C$2)*(1-$C$3)),IF(M115="PLACED",(((L115-1)*'month 2 only singles'!$C$2)*(1-$C$3))-'month 2 only singles'!$C$2,IF(J115=0,-'month 2 only singles'!$C$2,-('month 2 only singles'!$C$2*2))))))*E115),0))</f>
        <v>-10</v>
      </c>
      <c r="S115" s="70" t="s">
        <v>85</v>
      </c>
      <c r="T115" s="28"/>
      <c r="U115" s="28"/>
      <c r="V115" s="28" t="s">
        <v>49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</row>
    <row r="116" spans="1:91" s="51" customFormat="1" ht="15" x14ac:dyDescent="0.2">
      <c r="A116" s="10">
        <v>42634</v>
      </c>
      <c r="B116" s="11">
        <v>4.55</v>
      </c>
      <c r="C116" s="6" t="s">
        <v>156</v>
      </c>
      <c r="D116" s="6" t="s">
        <v>452</v>
      </c>
      <c r="E116" s="12">
        <v>1</v>
      </c>
      <c r="F116" s="12">
        <f>9/2+1</f>
        <v>5.5</v>
      </c>
      <c r="G116" s="12">
        <v>5.5</v>
      </c>
      <c r="H116" s="12" t="s">
        <v>25</v>
      </c>
      <c r="I116" s="12" t="s">
        <v>25</v>
      </c>
      <c r="J116" s="12">
        <v>0</v>
      </c>
      <c r="K116" s="12"/>
      <c r="L116" s="12"/>
      <c r="M116" s="7" t="s">
        <v>28</v>
      </c>
      <c r="N116" s="16">
        <f>((G116-1)*(1-(IF(H116="no",0,'month 2 only singles'!$C$3)))+1)</f>
        <v>5.5</v>
      </c>
      <c r="O116" s="16">
        <f t="shared" si="2"/>
        <v>1</v>
      </c>
      <c r="P1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-10</v>
      </c>
      <c r="Q116" s="17">
        <f>IF(ISBLANK(M116),,IF(ISBLANK(G116),,(IF(M116="WON-EW",((((N116-1)*J116)*'month 2 only singles'!$C$2)+('month 2 only singles'!$C$2*(N116-1))),IF(M116="WON",((((N116-1)*J116)*'month 2 only singles'!$C$2)+('month 2 only singles'!$C$2*(N116-1))),IF(M116="PLACED",((((N116-1)*J116)*'month 2 only singles'!$C$2)-'month 2 only singles'!$C$2),IF(J116=0,-'month 2 only singles'!$C$2,IF(J116=0,-'month 2 only singles'!$C$2,-('month 2 only singles'!$C$2*2)))))))*E116))</f>
        <v>-10</v>
      </c>
      <c r="R116" s="17">
        <f>IF(ISBLANK(M116),,IF(T116&lt;&gt;1,((IF(M116="WON-EW",(((K116-1)*'month 2 only singles'!$C$2)*(1-$C$3))+(((L116-1)*'month 2 only singles'!$C$2)*(1-$C$3)),IF(M116="WON",(((K116-1)*'month 2 only singles'!$C$2)*(1-$C$3)),IF(M116="PLACED",(((L116-1)*'month 2 only singles'!$C$2)*(1-$C$3))-'month 2 only singles'!$C$2,IF(J116=0,-'month 2 only singles'!$C$2,-('month 2 only singles'!$C$2*2))))))*E116),0))</f>
        <v>-10</v>
      </c>
      <c r="S116" s="70" t="s">
        <v>82</v>
      </c>
      <c r="T116" s="28"/>
      <c r="U116" s="28"/>
      <c r="V116" s="28" t="s">
        <v>49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</row>
    <row r="117" spans="1:91" s="51" customFormat="1" ht="15.75" x14ac:dyDescent="0.25">
      <c r="A117" s="101"/>
      <c r="B117" s="11"/>
      <c r="C117" s="6"/>
      <c r="D117" s="6"/>
      <c r="E117" s="12"/>
      <c r="F117" s="12"/>
      <c r="G117" s="12"/>
      <c r="H117" s="12"/>
      <c r="I117" s="12"/>
      <c r="J117" s="12"/>
      <c r="K117" s="12"/>
      <c r="L117" s="12"/>
      <c r="M117" s="7"/>
      <c r="N117" s="16">
        <f>((G117-1)*(1-(IF(H117="no",0,'month 2 only singles'!$C$3)))+1)</f>
        <v>5.0000000000000044E-2</v>
      </c>
      <c r="O117" s="16">
        <f t="shared" si="2"/>
        <v>0</v>
      </c>
      <c r="P1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7" s="17">
        <f>IF(ISBLANK(M117),,IF(ISBLANK(G117),,(IF(M117="WON-EW",((((N117-1)*J117)*'month 2 only singles'!$C$2)+('month 2 only singles'!$C$2*(N117-1))),IF(M117="WON",((((N117-1)*J117)*'month 2 only singles'!$C$2)+('month 2 only singles'!$C$2*(N117-1))),IF(M117="PLACED",((((N117-1)*J117)*'month 2 only singles'!$C$2)-'month 2 only singles'!$C$2),IF(J117=0,-'month 2 only singles'!$C$2,IF(J117=0,-'month 2 only singles'!$C$2,-('month 2 only singles'!$C$2*2)))))))*E117))</f>
        <v>0</v>
      </c>
      <c r="R117" s="17">
        <f>IF(ISBLANK(M117),,IF(T117&lt;&gt;1,((IF(M117="WON-EW",(((K117-1)*'month 2 only singles'!$C$2)*(1-$C$3))+(((L117-1)*'month 2 only singles'!$C$2)*(1-$C$3)),IF(M117="WON",(((K117-1)*'month 2 only singles'!$C$2)*(1-$C$3)),IF(M117="PLACED",(((L117-1)*'month 2 only singles'!$C$2)*(1-$C$3))-'month 2 only singles'!$C$2,IF(J117=0,-'month 2 only singles'!$C$2,-('month 2 only singles'!$C$2*2))))))*E117),0))</f>
        <v>0</v>
      </c>
      <c r="S117" s="64"/>
      <c r="T117" s="53"/>
      <c r="U117" s="28"/>
      <c r="V117" s="10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</row>
    <row r="118" spans="1:91" s="51" customFormat="1" ht="15" x14ac:dyDescent="0.2">
      <c r="A118" s="101"/>
      <c r="B118" s="11"/>
      <c r="C118" s="6"/>
      <c r="D118" s="6"/>
      <c r="E118" s="12"/>
      <c r="F118" s="12"/>
      <c r="G118" s="12"/>
      <c r="H118" s="12"/>
      <c r="I118" s="12"/>
      <c r="J118" s="12"/>
      <c r="K118" s="12"/>
      <c r="L118" s="12"/>
      <c r="M118" s="7"/>
      <c r="N118" s="16">
        <f>((G118-1)*(1-(IF(H118="no",0,'month 2 only singles'!$C$3)))+1)</f>
        <v>5.0000000000000044E-2</v>
      </c>
      <c r="O118" s="16">
        <f t="shared" si="2"/>
        <v>0</v>
      </c>
      <c r="P1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8" s="17">
        <f>IF(ISBLANK(M118),,IF(ISBLANK(G118),,(IF(M118="WON-EW",((((N118-1)*J118)*'month 2 only singles'!$C$2)+('month 2 only singles'!$C$2*(N118-1))),IF(M118="WON",((((N118-1)*J118)*'month 2 only singles'!$C$2)+('month 2 only singles'!$C$2*(N118-1))),IF(M118="PLACED",((((N118-1)*J118)*'month 2 only singles'!$C$2)-'month 2 only singles'!$C$2),IF(J118=0,-'month 2 only singles'!$C$2,IF(J118=0,-'month 2 only singles'!$C$2,-('month 2 only singles'!$C$2*2)))))))*E118))</f>
        <v>0</v>
      </c>
      <c r="R118" s="54">
        <f>IF(ISBLANK(M118),,IF(T118&lt;&gt;1,((IF(M118="WON-EW",(((K118-1)*'month 2 only singles'!$C$2)*(1-$C$3))+(((L118-1)*'month 2 only singles'!$C$2)*(1-$C$3)),IF(M118="WON",(((K118-1)*'month 2 only singles'!$C$2)*(1-$C$3)),IF(M118="PLACED",(((L118-1)*'month 2 only singles'!$C$2)*(1-$C$3))-'month 2 only singles'!$C$2,IF(J118=0,-'month 2 only singles'!$C$2,-('month 2 only singles'!$C$2*2))))))*E118),0))</f>
        <v>0</v>
      </c>
      <c r="S118" s="64"/>
      <c r="T118" s="28"/>
      <c r="U118" s="28"/>
      <c r="V118" s="10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</row>
    <row r="119" spans="1:91" s="51" customFormat="1" ht="15" x14ac:dyDescent="0.2">
      <c r="A119" s="101"/>
      <c r="B119" s="11"/>
      <c r="C119" s="6"/>
      <c r="D119" s="6"/>
      <c r="E119" s="12"/>
      <c r="F119" s="12"/>
      <c r="G119" s="12"/>
      <c r="H119" s="12"/>
      <c r="I119" s="12"/>
      <c r="J119" s="12"/>
      <c r="K119" s="12"/>
      <c r="L119" s="12"/>
      <c r="M119" s="7"/>
      <c r="N119" s="16">
        <f>((G119-1)*(1-(IF(H119="no",0,'month 2 only singles'!$C$3)))+1)</f>
        <v>5.0000000000000044E-2</v>
      </c>
      <c r="O119" s="16">
        <f t="shared" si="2"/>
        <v>0</v>
      </c>
      <c r="P1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9" s="17">
        <f>IF(ISBLANK(M119),,IF(ISBLANK(G119),,(IF(M119="WON-EW",((((N119-1)*J119)*'month 2 only singles'!$C$2)+('month 2 only singles'!$C$2*(N119-1))),IF(M119="WON",((((N119-1)*J119)*'month 2 only singles'!$C$2)+('month 2 only singles'!$C$2*(N119-1))),IF(M119="PLACED",((((N119-1)*J119)*'month 2 only singles'!$C$2)-'month 2 only singles'!$C$2),IF(J119=0,-'month 2 only singles'!$C$2,IF(J119=0,-'month 2 only singles'!$C$2,-('month 2 only singles'!$C$2*2)))))))*E119))</f>
        <v>0</v>
      </c>
      <c r="R119" s="17">
        <f>IF(ISBLANK(M119),,IF(T119&lt;&gt;1,((IF(M119="WON-EW",(((K119-1)*'month 2 only singles'!$C$2)*(1-$C$3))+(((L119-1)*'month 2 only singles'!$C$2)*(1-$C$3)),IF(M119="WON",(((K119-1)*'month 2 only singles'!$C$2)*(1-$C$3)),IF(M119="PLACED",(((L119-1)*'month 2 only singles'!$C$2)*(1-$C$3))-'month 2 only singles'!$C$2,IF(J119=0,-'month 2 only singles'!$C$2,-('month 2 only singles'!$C$2*2))))))*E119),0))</f>
        <v>0</v>
      </c>
      <c r="S119" s="64"/>
      <c r="T119" s="28"/>
      <c r="U119" s="28"/>
      <c r="V119" s="10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</row>
    <row r="120" spans="1:91" s="51" customFormat="1" ht="15" x14ac:dyDescent="0.2">
      <c r="A120" s="101"/>
      <c r="B120" s="11"/>
      <c r="C120" s="6"/>
      <c r="D120" s="6"/>
      <c r="E120" s="12"/>
      <c r="F120" s="12"/>
      <c r="G120" s="12"/>
      <c r="H120" s="12"/>
      <c r="I120" s="12"/>
      <c r="J120" s="12"/>
      <c r="K120" s="12"/>
      <c r="L120" s="12"/>
      <c r="M120" s="7"/>
      <c r="N120" s="16">
        <f>((G120-1)*(1-(IF(H120="no",0,'month 2 only singles'!$C$3)))+1)</f>
        <v>5.0000000000000044E-2</v>
      </c>
      <c r="O120" s="16">
        <f t="shared" si="2"/>
        <v>0</v>
      </c>
      <c r="P1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0" s="17">
        <f>IF(ISBLANK(M120),,IF(ISBLANK(G120),,(IF(M120="WON-EW",((((N120-1)*J120)*'month 2 only singles'!$C$2)+('month 2 only singles'!$C$2*(N120-1))),IF(M120="WON",((((N120-1)*J120)*'month 2 only singles'!$C$2)+('month 2 only singles'!$C$2*(N120-1))),IF(M120="PLACED",((((N120-1)*J120)*'month 2 only singles'!$C$2)-'month 2 only singles'!$C$2),IF(J120=0,-'month 2 only singles'!$C$2,IF(J120=0,-'month 2 only singles'!$C$2,-('month 2 only singles'!$C$2*2)))))))*E120))</f>
        <v>0</v>
      </c>
      <c r="R120" s="17">
        <f>IF(ISBLANK(M120),,IF(T120&lt;&gt;1,((IF(M120="WON-EW",(((K120-1)*'month 2 only singles'!$C$2)*(1-$C$3))+(((L120-1)*'month 2 only singles'!$C$2)*(1-$C$3)),IF(M120="WON",(((K120-1)*'month 2 only singles'!$C$2)*(1-$C$3)),IF(M120="PLACED",(((L120-1)*'month 2 only singles'!$C$2)*(1-$C$3))-'month 2 only singles'!$C$2,IF(J120=0,-'month 2 only singles'!$C$2,-('month 2 only singles'!$C$2*2))))))*E120),0))</f>
        <v>0</v>
      </c>
      <c r="S120" s="64"/>
      <c r="T120" s="28"/>
      <c r="U120" s="28"/>
      <c r="V120" s="10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</row>
    <row r="121" spans="1:91" s="51" customFormat="1" ht="15" x14ac:dyDescent="0.2">
      <c r="A121" s="101"/>
      <c r="B121" s="11"/>
      <c r="C121" s="6"/>
      <c r="D121" s="6"/>
      <c r="E121" s="12"/>
      <c r="F121" s="12"/>
      <c r="G121" s="12"/>
      <c r="H121" s="12"/>
      <c r="I121" s="12"/>
      <c r="J121" s="12"/>
      <c r="K121" s="12"/>
      <c r="L121" s="12"/>
      <c r="M121" s="7"/>
      <c r="N121" s="16">
        <f>((G121-1)*(1-(IF(H121="no",0,'month 2 only singles'!$C$3)))+1)</f>
        <v>5.0000000000000044E-2</v>
      </c>
      <c r="O121" s="16">
        <f t="shared" si="2"/>
        <v>0</v>
      </c>
      <c r="P1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1" s="17">
        <f>IF(ISBLANK(M121),,IF(ISBLANK(G121),,(IF(M121="WON-EW",((((N121-1)*J121)*'month 2 only singles'!$C$2)+('month 2 only singles'!$C$2*(N121-1))),IF(M121="WON",((((N121-1)*J121)*'month 2 only singles'!$C$2)+('month 2 only singles'!$C$2*(N121-1))),IF(M121="PLACED",((((N121-1)*J121)*'month 2 only singles'!$C$2)-'month 2 only singles'!$C$2),IF(J121=0,-'month 2 only singles'!$C$2,IF(J121=0,-'month 2 only singles'!$C$2,-('month 2 only singles'!$C$2*2)))))))*E121))</f>
        <v>0</v>
      </c>
      <c r="R121" s="17">
        <f>IF(ISBLANK(M121),,IF(T121&lt;&gt;1,((IF(M121="WON-EW",(((K121-1)*'month 2 only singles'!$C$2)*(1-$C$3))+(((L121-1)*'month 2 only singles'!$C$2)*(1-$C$3)),IF(M121="WON",(((K121-1)*'month 2 only singles'!$C$2)*(1-$C$3)),IF(M121="PLACED",(((L121-1)*'month 2 only singles'!$C$2)*(1-$C$3))-'month 2 only singles'!$C$2,IF(J121=0,-'month 2 only singles'!$C$2,-('month 2 only singles'!$C$2*2))))))*E121),0))</f>
        <v>0</v>
      </c>
      <c r="S121" s="64"/>
      <c r="T121" s="28"/>
      <c r="U121" s="28"/>
      <c r="V121" s="10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</row>
    <row r="122" spans="1:91" s="51" customFormat="1" ht="15" x14ac:dyDescent="0.2">
      <c r="A122" s="101"/>
      <c r="B122" s="11"/>
      <c r="C122" s="6"/>
      <c r="D122" s="6"/>
      <c r="E122" s="12"/>
      <c r="F122" s="12"/>
      <c r="G122" s="12"/>
      <c r="H122" s="12"/>
      <c r="I122" s="12"/>
      <c r="J122" s="12"/>
      <c r="K122" s="12"/>
      <c r="L122" s="12"/>
      <c r="M122" s="7"/>
      <c r="N122" s="16">
        <f>((G122-1)*(1-(IF(H122="no",0,'month 2 only singles'!$C$3)))+1)</f>
        <v>5.0000000000000044E-2</v>
      </c>
      <c r="O122" s="16">
        <f t="shared" si="2"/>
        <v>0</v>
      </c>
      <c r="P1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2" s="17">
        <f>IF(ISBLANK(M122),,IF(ISBLANK(G122),,(IF(M122="WON-EW",((((N122-1)*J122)*'month 2 only singles'!$C$2)+('month 2 only singles'!$C$2*(N122-1))),IF(M122="WON",((((N122-1)*J122)*'month 2 only singles'!$C$2)+('month 2 only singles'!$C$2*(N122-1))),IF(M122="PLACED",((((N122-1)*J122)*'month 2 only singles'!$C$2)-'month 2 only singles'!$C$2),IF(J122=0,-'month 2 only singles'!$C$2,IF(J122=0,-'month 2 only singles'!$C$2,-('month 2 only singles'!$C$2*2)))))))*E122))</f>
        <v>0</v>
      </c>
      <c r="R122" s="17">
        <f>IF(ISBLANK(M122),,IF(T122&lt;&gt;1,((IF(M122="WON-EW",(((K122-1)*'month 2 only singles'!$C$2)*(1-$C$3))+(((L122-1)*'month 2 only singles'!$C$2)*(1-$C$3)),IF(M122="WON",(((K122-1)*'month 2 only singles'!$C$2)*(1-$C$3)),IF(M122="PLACED",(((L122-1)*'month 2 only singles'!$C$2)*(1-$C$3))-'month 2 only singles'!$C$2,IF(J122=0,-'month 2 only singles'!$C$2,-('month 2 only singles'!$C$2*2))))))*E122),0))</f>
        <v>0</v>
      </c>
      <c r="S122" s="64"/>
      <c r="T122" s="28"/>
      <c r="U122" s="28"/>
      <c r="V122" s="10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</row>
    <row r="123" spans="1:91" s="51" customFormat="1" ht="15" x14ac:dyDescent="0.2">
      <c r="A123" s="101"/>
      <c r="B123" s="11"/>
      <c r="C123" s="6"/>
      <c r="D123" s="6"/>
      <c r="E123" s="12"/>
      <c r="F123" s="12"/>
      <c r="G123" s="12"/>
      <c r="H123" s="12"/>
      <c r="I123" s="12"/>
      <c r="J123" s="12"/>
      <c r="K123" s="12"/>
      <c r="L123" s="12"/>
      <c r="M123" s="7"/>
      <c r="N123" s="16">
        <f>((G123-1)*(1-(IF(H123="no",0,'month 2 only singles'!$C$3)))+1)</f>
        <v>5.0000000000000044E-2</v>
      </c>
      <c r="O123" s="16">
        <f t="shared" si="2"/>
        <v>0</v>
      </c>
      <c r="P1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3" s="17">
        <f>IF(ISBLANK(M123),,IF(ISBLANK(G123),,(IF(M123="WON-EW",((((N123-1)*J123)*'month 2 only singles'!$C$2)+('month 2 only singles'!$C$2*(N123-1))),IF(M123="WON",((((N123-1)*J123)*'month 2 only singles'!$C$2)+('month 2 only singles'!$C$2*(N123-1))),IF(M123="PLACED",((((N123-1)*J123)*'month 2 only singles'!$C$2)-'month 2 only singles'!$C$2),IF(J123=0,-'month 2 only singles'!$C$2,IF(J123=0,-'month 2 only singles'!$C$2,-('month 2 only singles'!$C$2*2)))))))*E123))</f>
        <v>0</v>
      </c>
      <c r="R123" s="17">
        <f>IF(ISBLANK(M123),,IF(T123&lt;&gt;1,((IF(M123="WON-EW",(((K123-1)*'month 2 only singles'!$C$2)*(1-$C$3))+(((L123-1)*'month 2 only singles'!$C$2)*(1-$C$3)),IF(M123="WON",(((K123-1)*'month 2 only singles'!$C$2)*(1-$C$3)),IF(M123="PLACED",(((L123-1)*'month 2 only singles'!$C$2)*(1-$C$3))-'month 2 only singles'!$C$2,IF(J123=0,-'month 2 only singles'!$C$2,-('month 2 only singles'!$C$2*2))))))*E123),0))</f>
        <v>0</v>
      </c>
      <c r="S123" s="64"/>
      <c r="T123" s="28"/>
      <c r="U123" s="28"/>
      <c r="V123" s="10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</row>
    <row r="124" spans="1:91" s="51" customFormat="1" ht="15.75" x14ac:dyDescent="0.25">
      <c r="A124" s="31" t="s">
        <v>194</v>
      </c>
      <c r="B124" s="11"/>
      <c r="C124" s="6"/>
      <c r="D124" s="6"/>
      <c r="E124" s="12"/>
      <c r="F124" s="12"/>
      <c r="G124" s="12"/>
      <c r="H124" s="12"/>
      <c r="I124" s="12"/>
      <c r="J124" s="12"/>
      <c r="K124" s="12"/>
      <c r="L124" s="12"/>
      <c r="M124" s="7"/>
      <c r="N124" s="16">
        <f>((G124-1)*(1-(IF(H124="no",0,'month 2 only singles'!$C$3)))+1)</f>
        <v>5.0000000000000044E-2</v>
      </c>
      <c r="O124" s="16">
        <f t="shared" si="2"/>
        <v>0</v>
      </c>
      <c r="P1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4" s="17">
        <f>IF(ISBLANK(M124),,IF(ISBLANK(G124),,(IF(M124="WON-EW",((((N124-1)*J124)*'month 2 only singles'!$C$2)+('month 2 only singles'!$C$2*(N124-1))),IF(M124="WON",((((N124-1)*J124)*'month 2 only singles'!$C$2)+('month 2 only singles'!$C$2*(N124-1))),IF(M124="PLACED",((((N124-1)*J124)*'month 2 only singles'!$C$2)-'month 2 only singles'!$C$2),IF(J124=0,-'month 2 only singles'!$C$2,IF(J124=0,-'month 2 only singles'!$C$2,-('month 2 only singles'!$C$2*2)))))))*E124))</f>
        <v>0</v>
      </c>
      <c r="R124" s="17">
        <f>IF(ISBLANK(M124),,IF(T124&lt;&gt;1,((IF(M124="WON-EW",(((K124-1)*'month 2 only singles'!$C$2)*(1-$C$3))+(((L124-1)*'month 2 only singles'!$C$2)*(1-$C$3)),IF(M124="WON",(((K124-1)*'month 2 only singles'!$C$2)*(1-$C$3)),IF(M124="PLACED",(((L124-1)*'month 2 only singles'!$C$2)*(1-$C$3))-'month 2 only singles'!$C$2,IF(J124=0,-'month 2 only singles'!$C$2,-('month 2 only singles'!$C$2*2))))))*E124),0))</f>
        <v>0</v>
      </c>
      <c r="S124" s="64"/>
      <c r="T124" s="28"/>
      <c r="U124" s="28"/>
      <c r="V124" s="10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</row>
    <row r="125" spans="1:91" s="51" customFormat="1" ht="15.75" x14ac:dyDescent="0.25">
      <c r="A125" s="31" t="s">
        <v>182</v>
      </c>
      <c r="B125" s="11"/>
      <c r="C125" s="6"/>
      <c r="D125" s="6"/>
      <c r="E125" s="12"/>
      <c r="F125" s="12"/>
      <c r="G125" s="12"/>
      <c r="H125" s="12"/>
      <c r="I125" s="12"/>
      <c r="J125" s="12"/>
      <c r="K125" s="12"/>
      <c r="L125" s="12"/>
      <c r="M125" s="7"/>
      <c r="N125" s="16">
        <f>((G125-1)*(1-(IF(H125="no",0,'month 2 only singles'!$C$3)))+1)</f>
        <v>5.0000000000000044E-2</v>
      </c>
      <c r="O125" s="16">
        <f t="shared" si="2"/>
        <v>0</v>
      </c>
      <c r="P1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5" s="17">
        <f>IF(ISBLANK(M125),,IF(ISBLANK(G125),,(IF(M125="WON-EW",((((N125-1)*J125)*'month 2 only singles'!$C$2)+('month 2 only singles'!$C$2*(N125-1))),IF(M125="WON",((((N125-1)*J125)*'month 2 only singles'!$C$2)+('month 2 only singles'!$C$2*(N125-1))),IF(M125="PLACED",((((N125-1)*J125)*'month 2 only singles'!$C$2)-'month 2 only singles'!$C$2),IF(J125=0,-'month 2 only singles'!$C$2,IF(J125=0,-'month 2 only singles'!$C$2,-('month 2 only singles'!$C$2*2)))))))*E125))</f>
        <v>0</v>
      </c>
      <c r="R125" s="17">
        <f>IF(ISBLANK(M125),,IF(T125&lt;&gt;1,((IF(M125="WON-EW",(((K125-1)*'month 2 only singles'!$C$2)*(1-$C$3))+(((L125-1)*'month 2 only singles'!$C$2)*(1-$C$3)),IF(M125="WON",(((K125-1)*'month 2 only singles'!$C$2)*(1-$C$3)),IF(M125="PLACED",(((L125-1)*'month 2 only singles'!$C$2)*(1-$C$3))-'month 2 only singles'!$C$2,IF(J125=0,-'month 2 only singles'!$C$2,-('month 2 only singles'!$C$2*2))))))*E125),0))</f>
        <v>0</v>
      </c>
      <c r="S125" s="64"/>
      <c r="T125" s="28"/>
      <c r="U125" s="28"/>
      <c r="V125" s="10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</row>
    <row r="126" spans="1:91" s="51" customFormat="1" ht="15" x14ac:dyDescent="0.2">
      <c r="A126" s="8"/>
      <c r="B126" s="11"/>
      <c r="C126" s="6"/>
      <c r="D126" s="6"/>
      <c r="E126" s="12"/>
      <c r="F126" s="12"/>
      <c r="G126" s="12"/>
      <c r="H126" s="12"/>
      <c r="I126" s="12"/>
      <c r="J126" s="12"/>
      <c r="K126" s="12"/>
      <c r="L126" s="12"/>
      <c r="M126" s="7"/>
      <c r="N126" s="16">
        <f>((G126-1)*(1-(IF(H126="no",0,'month 2 only singles'!$C$3)))+1)</f>
        <v>5.0000000000000044E-2</v>
      </c>
      <c r="O126" s="16">
        <f t="shared" si="2"/>
        <v>0</v>
      </c>
      <c r="P1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6" s="17">
        <f>IF(ISBLANK(M126),,IF(ISBLANK(G126),,(IF(M126="WON-EW",((((N126-1)*J126)*'month 2 only singles'!$C$2)+('month 2 only singles'!$C$2*(N126-1))),IF(M126="WON",((((N126-1)*J126)*'month 2 only singles'!$C$2)+('month 2 only singles'!$C$2*(N126-1))),IF(M126="PLACED",((((N126-1)*J126)*'month 2 only singles'!$C$2)-'month 2 only singles'!$C$2),IF(J126=0,-'month 2 only singles'!$C$2,IF(J126=0,-'month 2 only singles'!$C$2,-('month 2 only singles'!$C$2*2)))))))*E126))</f>
        <v>0</v>
      </c>
      <c r="R126" s="17">
        <f>IF(ISBLANK(M126),,IF(T126&lt;&gt;1,((IF(M126="WON-EW",(((K126-1)*'month 2 only singles'!$C$2)*(1-$C$3))+(((L126-1)*'month 2 only singles'!$C$2)*(1-$C$3)),IF(M126="WON",(((K126-1)*'month 2 only singles'!$C$2)*(1-$C$3)),IF(M126="PLACED",(((L126-1)*'month 2 only singles'!$C$2)*(1-$C$3))-'month 2 only singles'!$C$2,IF(J126=0,-'month 2 only singles'!$C$2,-('month 2 only singles'!$C$2*2))))))*E126),0))</f>
        <v>0</v>
      </c>
      <c r="S126" s="64"/>
      <c r="T126" s="28"/>
      <c r="U126" s="28"/>
      <c r="V126" s="10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</row>
    <row r="127" spans="1:91" s="51" customFormat="1" ht="15.75" x14ac:dyDescent="0.25">
      <c r="A127" s="31" t="s">
        <v>78</v>
      </c>
      <c r="B127" s="11"/>
      <c r="C127" s="6"/>
      <c r="D127" s="6"/>
      <c r="E127" s="12"/>
      <c r="F127" s="12"/>
      <c r="G127" s="12"/>
      <c r="H127" s="12"/>
      <c r="I127" s="12"/>
      <c r="J127" s="12"/>
      <c r="K127" s="12"/>
      <c r="L127" s="12"/>
      <c r="M127" s="7"/>
      <c r="N127" s="16">
        <f>((G127-1)*(1-(IF(H127="no",0,'month 2 only singles'!$C$3)))+1)</f>
        <v>5.0000000000000044E-2</v>
      </c>
      <c r="O127" s="16">
        <f t="shared" si="2"/>
        <v>0</v>
      </c>
      <c r="P1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7" s="17">
        <f>IF(ISBLANK(M127),,IF(ISBLANK(G127),,(IF(M127="WON-EW",((((N127-1)*J127)*'month 2 only singles'!$C$2)+('month 2 only singles'!$C$2*(N127-1))),IF(M127="WON",((((N127-1)*J127)*'month 2 only singles'!$C$2)+('month 2 only singles'!$C$2*(N127-1))),IF(M127="PLACED",((((N127-1)*J127)*'month 2 only singles'!$C$2)-'month 2 only singles'!$C$2),IF(J127=0,-'month 2 only singles'!$C$2,IF(J127=0,-'month 2 only singles'!$C$2,-('month 2 only singles'!$C$2*2)))))))*E127))</f>
        <v>0</v>
      </c>
      <c r="R127" s="17">
        <f>IF(ISBLANK(M127),,IF(T127&lt;&gt;1,((IF(M127="WON-EW",(((K127-1)*'month 2 only singles'!$C$2)*(1-$C$3))+(((L127-1)*'month 2 only singles'!$C$2)*(1-$C$3)),IF(M127="WON",(((K127-1)*'month 2 only singles'!$C$2)*(1-$C$3)),IF(M127="PLACED",(((L127-1)*'month 2 only singles'!$C$2)*(1-$C$3))-'month 2 only singles'!$C$2,IF(J127=0,-'month 2 only singles'!$C$2,-('month 2 only singles'!$C$2*2))))))*E127),0))</f>
        <v>0</v>
      </c>
      <c r="S127" s="64"/>
      <c r="T127" s="28"/>
      <c r="U127" s="28"/>
      <c r="V127" s="10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</row>
    <row r="128" spans="1:91" s="51" customFormat="1" ht="15" x14ac:dyDescent="0.2">
      <c r="A128" s="10"/>
      <c r="B128" s="11"/>
      <c r="C128" s="6"/>
      <c r="D128" s="6"/>
      <c r="E128" s="12"/>
      <c r="F128" s="12"/>
      <c r="G128" s="12"/>
      <c r="H128" s="12"/>
      <c r="I128" s="12"/>
      <c r="J128" s="12"/>
      <c r="K128" s="12"/>
      <c r="L128" s="12"/>
      <c r="M128" s="7"/>
      <c r="N128" s="16">
        <f>((G128-1)*(1-(IF(H128="no",0,'month 2 only singles'!$C$3)))+1)</f>
        <v>5.0000000000000044E-2</v>
      </c>
      <c r="O128" s="16">
        <f t="shared" si="2"/>
        <v>0</v>
      </c>
      <c r="P1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8" s="17">
        <f>IF(ISBLANK(M128),,IF(ISBLANK(G128),,(IF(M128="WON-EW",((((N128-1)*J128)*'month 2 only singles'!$C$2)+('month 2 only singles'!$C$2*(N128-1))),IF(M128="WON",((((N128-1)*J128)*'month 2 only singles'!$C$2)+('month 2 only singles'!$C$2*(N128-1))),IF(M128="PLACED",((((N128-1)*J128)*'month 2 only singles'!$C$2)-'month 2 only singles'!$C$2),IF(J128=0,-'month 2 only singles'!$C$2,IF(J128=0,-'month 2 only singles'!$C$2,-('month 2 only singles'!$C$2*2)))))))*E128))</f>
        <v>0</v>
      </c>
      <c r="R128" s="17">
        <f>IF(ISBLANK(M128),,IF(T128&lt;&gt;1,((IF(M128="WON-EW",(((K128-1)*'month 2 only singles'!$C$2)*(1-$C$3))+(((L128-1)*'month 2 only singles'!$C$2)*(1-$C$3)),IF(M128="WON",(((K128-1)*'month 2 only singles'!$C$2)*(1-$C$3)),IF(M128="PLACED",(((L128-1)*'month 2 only singles'!$C$2)*(1-$C$3))-'month 2 only singles'!$C$2,IF(J128=0,-'month 2 only singles'!$C$2,-('month 2 only singles'!$C$2*2))))))*E128),0))</f>
        <v>0</v>
      </c>
      <c r="S128" s="64"/>
      <c r="T128" s="28"/>
      <c r="U128" s="28"/>
      <c r="V128" s="10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</row>
    <row r="129" spans="1:91" s="51" customFormat="1" ht="15.75" x14ac:dyDescent="0.25">
      <c r="A129" s="31" t="s">
        <v>208</v>
      </c>
      <c r="B129" s="11"/>
      <c r="C129" s="6"/>
      <c r="D129" s="6"/>
      <c r="E129" s="12"/>
      <c r="F129" s="12"/>
      <c r="G129" s="12"/>
      <c r="H129" s="12"/>
      <c r="I129" s="12"/>
      <c r="J129" s="12"/>
      <c r="K129" s="12"/>
      <c r="L129" s="12"/>
      <c r="M129" s="7"/>
      <c r="N129" s="16">
        <f>((G129-1)*(1-(IF(H129="no",0,'month 2 only singles'!$C$3)))+1)</f>
        <v>5.0000000000000044E-2</v>
      </c>
      <c r="O129" s="16">
        <f t="shared" si="2"/>
        <v>0</v>
      </c>
      <c r="P1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29" s="17">
        <f>IF(ISBLANK(M129),,IF(ISBLANK(G129),,(IF(M129="WON-EW",((((N129-1)*J129)*'month 2 only singles'!$C$2)+('month 2 only singles'!$C$2*(N129-1))),IF(M129="WON",((((N129-1)*J129)*'month 2 only singles'!$C$2)+('month 2 only singles'!$C$2*(N129-1))),IF(M129="PLACED",((((N129-1)*J129)*'month 2 only singles'!$C$2)-'month 2 only singles'!$C$2),IF(J129=0,-'month 2 only singles'!$C$2,IF(J129=0,-'month 2 only singles'!$C$2,-('month 2 only singles'!$C$2*2)))))))*E129))</f>
        <v>0</v>
      </c>
      <c r="R129" s="17">
        <f>IF(ISBLANK(M129),,IF(T129&lt;&gt;1,((IF(M129="WON-EW",(((K129-1)*'month 2 only singles'!$C$2)*(1-$C$3))+(((L129-1)*'month 2 only singles'!$C$2)*(1-$C$3)),IF(M129="WON",(((K129-1)*'month 2 only singles'!$C$2)*(1-$C$3)),IF(M129="PLACED",(((L129-1)*'month 2 only singles'!$C$2)*(1-$C$3))-'month 2 only singles'!$C$2,IF(J129=0,-'month 2 only singles'!$C$2,-('month 2 only singles'!$C$2*2))))))*E129),0))</f>
        <v>0</v>
      </c>
      <c r="S129" s="64"/>
      <c r="T129" s="28"/>
      <c r="U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</row>
    <row r="130" spans="1:91" s="51" customFormat="1" ht="15" x14ac:dyDescent="0.2">
      <c r="A130" s="10"/>
      <c r="B130" s="11"/>
      <c r="C130" s="6"/>
      <c r="D130" s="6"/>
      <c r="E130" s="12"/>
      <c r="F130" s="12"/>
      <c r="G130" s="12"/>
      <c r="H130" s="12"/>
      <c r="I130" s="12"/>
      <c r="J130" s="12"/>
      <c r="K130" s="12"/>
      <c r="L130" s="12"/>
      <c r="M130" s="7"/>
      <c r="N130" s="16">
        <f>((G130-1)*(1-(IF(H130="no",0,'month 2 only singles'!$C$3)))+1)</f>
        <v>5.0000000000000044E-2</v>
      </c>
      <c r="O130" s="16">
        <f t="shared" si="2"/>
        <v>0</v>
      </c>
      <c r="P1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0" s="17">
        <f>IF(ISBLANK(M130),,IF(ISBLANK(G130),,(IF(M130="WON-EW",((((N130-1)*J130)*'month 2 only singles'!$C$2)+('month 2 only singles'!$C$2*(N130-1))),IF(M130="WON",((((N130-1)*J130)*'month 2 only singles'!$C$2)+('month 2 only singles'!$C$2*(N130-1))),IF(M130="PLACED",((((N130-1)*J130)*'month 2 only singles'!$C$2)-'month 2 only singles'!$C$2),IF(J130=0,-'month 2 only singles'!$C$2,IF(J130=0,-'month 2 only singles'!$C$2,-('month 2 only singles'!$C$2*2)))))))*E130))</f>
        <v>0</v>
      </c>
      <c r="R130" s="17">
        <f>IF(ISBLANK(M130),,IF(T130&lt;&gt;1,((IF(M130="WON-EW",(((K130-1)*'month 2 only singles'!$C$2)*(1-$C$3))+(((L130-1)*'month 2 only singles'!$C$2)*(1-$C$3)),IF(M130="WON",(((K130-1)*'month 2 only singles'!$C$2)*(1-$C$3)),IF(M130="PLACED",(((L130-1)*'month 2 only singles'!$C$2)*(1-$C$3))-'month 2 only singles'!$C$2,IF(J130=0,-'month 2 only singles'!$C$2,-('month 2 only singles'!$C$2*2))))))*E130),0))</f>
        <v>0</v>
      </c>
      <c r="S130" s="64"/>
      <c r="T130" s="28"/>
      <c r="U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</row>
    <row r="131" spans="1:91" s="51" customFormat="1" ht="15" x14ac:dyDescent="0.2">
      <c r="A131" s="10" t="s">
        <v>235</v>
      </c>
      <c r="B131" s="11"/>
      <c r="C131" s="6"/>
      <c r="D131" s="6"/>
      <c r="E131" s="12"/>
      <c r="F131" s="12"/>
      <c r="G131" s="12"/>
      <c r="H131" s="12"/>
      <c r="I131" s="12"/>
      <c r="J131" s="12"/>
      <c r="K131" s="12"/>
      <c r="L131" s="12"/>
      <c r="M131" s="7"/>
      <c r="N131" s="16">
        <f>((G131-1)*(1-(IF(H131="no",0,'month 2 only singles'!$C$3)))+1)</f>
        <v>5.0000000000000044E-2</v>
      </c>
      <c r="O131" s="16">
        <f t="shared" si="2"/>
        <v>0</v>
      </c>
      <c r="P1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1" s="17">
        <f>IF(ISBLANK(M131),,IF(ISBLANK(G131),,(IF(M131="WON-EW",((((N131-1)*J131)*'month 2 only singles'!$C$2)+('month 2 only singles'!$C$2*(N131-1))),IF(M131="WON",((((N131-1)*J131)*'month 2 only singles'!$C$2)+('month 2 only singles'!$C$2*(N131-1))),IF(M131="PLACED",((((N131-1)*J131)*'month 2 only singles'!$C$2)-'month 2 only singles'!$C$2),IF(J131=0,-'month 2 only singles'!$C$2,IF(J131=0,-'month 2 only singles'!$C$2,-('month 2 only singles'!$C$2*2)))))))*E131))</f>
        <v>0</v>
      </c>
      <c r="R131" s="17">
        <f>IF(ISBLANK(M131),,IF(T131&lt;&gt;1,((IF(M131="WON-EW",(((K131-1)*'month 2 only singles'!$C$2)*(1-$C$3))+(((L131-1)*'month 2 only singles'!$C$2)*(1-$C$3)),IF(M131="WON",(((K131-1)*'month 2 only singles'!$C$2)*(1-$C$3)),IF(M131="PLACED",(((L131-1)*'month 2 only singles'!$C$2)*(1-$C$3))-'month 2 only singles'!$C$2,IF(J131=0,-'month 2 only singles'!$C$2,-('month 2 only singles'!$C$2*2))))))*E131),0))</f>
        <v>0</v>
      </c>
      <c r="S131" s="64"/>
      <c r="T131" s="28"/>
      <c r="U131" s="28"/>
      <c r="V131" s="10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</row>
    <row r="132" spans="1:91" s="51" customFormat="1" ht="15" x14ac:dyDescent="0.2">
      <c r="A132" s="10" t="s">
        <v>245</v>
      </c>
      <c r="B132" s="11"/>
      <c r="C132" s="6"/>
      <c r="D132" s="6"/>
      <c r="E132" s="12"/>
      <c r="F132" s="12"/>
      <c r="G132" s="12"/>
      <c r="H132" s="12"/>
      <c r="I132" s="12"/>
      <c r="J132" s="12"/>
      <c r="K132" s="12"/>
      <c r="L132" s="12"/>
      <c r="M132" s="7"/>
      <c r="N132" s="16">
        <f>((G132-1)*(1-(IF(H132="no",0,'month 2 only singles'!$C$3)))+1)</f>
        <v>5.0000000000000044E-2</v>
      </c>
      <c r="O132" s="16">
        <f t="shared" si="2"/>
        <v>0</v>
      </c>
      <c r="P1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2" s="17">
        <f>IF(ISBLANK(M132),,IF(ISBLANK(G132),,(IF(M132="WON-EW",((((N132-1)*J132)*'month 2 only singles'!$C$2)+('month 2 only singles'!$C$2*(N132-1))),IF(M132="WON",((((N132-1)*J132)*'month 2 only singles'!$C$2)+('month 2 only singles'!$C$2*(N132-1))),IF(M132="PLACED",((((N132-1)*J132)*'month 2 only singles'!$C$2)-'month 2 only singles'!$C$2),IF(J132=0,-'month 2 only singles'!$C$2,IF(J132=0,-'month 2 only singles'!$C$2,-('month 2 only singles'!$C$2*2)))))))*E132))</f>
        <v>0</v>
      </c>
      <c r="R132" s="17">
        <f>IF(ISBLANK(M132),,IF(T132&lt;&gt;1,((IF(M132="WON-EW",(((K132-1)*'month 2 only singles'!$C$2)*(1-$C$3))+(((L132-1)*'month 2 only singles'!$C$2)*(1-$C$3)),IF(M132="WON",(((K132-1)*'month 2 only singles'!$C$2)*(1-$C$3)),IF(M132="PLACED",(((L132-1)*'month 2 only singles'!$C$2)*(1-$C$3))-'month 2 only singles'!$C$2,IF(J132=0,-'month 2 only singles'!$C$2,-('month 2 only singles'!$C$2*2))))))*E132),0))</f>
        <v>0</v>
      </c>
      <c r="S132" s="64"/>
      <c r="T132" s="28"/>
      <c r="U132" s="28"/>
      <c r="V132" s="10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</row>
    <row r="133" spans="1:91" s="51" customFormat="1" ht="15" x14ac:dyDescent="0.2">
      <c r="A133" s="10" t="s">
        <v>256</v>
      </c>
      <c r="B133" s="11"/>
      <c r="C133" s="6"/>
      <c r="D133" s="6"/>
      <c r="E133" s="12"/>
      <c r="F133" s="12"/>
      <c r="G133" s="12"/>
      <c r="H133" s="12"/>
      <c r="I133" s="12"/>
      <c r="J133" s="12"/>
      <c r="K133" s="12"/>
      <c r="L133" s="12"/>
      <c r="M133" s="7"/>
      <c r="N133" s="16">
        <f>((G133-1)*(1-(IF(H133="no",0,'month 2 only singles'!$C$3)))+1)</f>
        <v>5.0000000000000044E-2</v>
      </c>
      <c r="O133" s="16">
        <f t="shared" si="2"/>
        <v>0</v>
      </c>
      <c r="P1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3" s="17">
        <f>IF(ISBLANK(M133),,IF(ISBLANK(G133),,(IF(M133="WON-EW",((((N133-1)*J133)*'month 2 only singles'!$C$2)+('month 2 only singles'!$C$2*(N133-1))),IF(M133="WON",((((N133-1)*J133)*'month 2 only singles'!$C$2)+('month 2 only singles'!$C$2*(N133-1))),IF(M133="PLACED",((((N133-1)*J133)*'month 2 only singles'!$C$2)-'month 2 only singles'!$C$2),IF(J133=0,-'month 2 only singles'!$C$2,IF(J133=0,-'month 2 only singles'!$C$2,-('month 2 only singles'!$C$2*2)))))))*E133))</f>
        <v>0</v>
      </c>
      <c r="R133" s="17">
        <f>IF(ISBLANK(M133),,IF(T133&lt;&gt;1,((IF(M133="WON-EW",(((K133-1)*'month 2 only singles'!$C$2)*(1-$C$3))+(((L133-1)*'month 2 only singles'!$C$2)*(1-$C$3)),IF(M133="WON",(((K133-1)*'month 2 only singles'!$C$2)*(1-$C$3)),IF(M133="PLACED",(((L133-1)*'month 2 only singles'!$C$2)*(1-$C$3))-'month 2 only singles'!$C$2,IF(J133=0,-'month 2 only singles'!$C$2,-('month 2 only singles'!$C$2*2))))))*E133),0))</f>
        <v>0</v>
      </c>
      <c r="S133" s="64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</row>
    <row r="134" spans="1:91" s="51" customFormat="1" ht="15" x14ac:dyDescent="0.2">
      <c r="A134" s="10" t="s">
        <v>261</v>
      </c>
      <c r="B134" s="11"/>
      <c r="C134" s="6"/>
      <c r="D134" s="6"/>
      <c r="E134" s="12"/>
      <c r="F134" s="12"/>
      <c r="G134" s="12"/>
      <c r="H134" s="12"/>
      <c r="I134" s="12"/>
      <c r="J134" s="12"/>
      <c r="K134" s="12"/>
      <c r="L134" s="12"/>
      <c r="M134" s="7"/>
      <c r="N134" s="16">
        <f>((G134-1)*(1-(IF(H134="no",0,'month 2 only singles'!$C$3)))+1)</f>
        <v>5.0000000000000044E-2</v>
      </c>
      <c r="O134" s="16">
        <f t="shared" si="2"/>
        <v>0</v>
      </c>
      <c r="P1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4" s="17">
        <f>IF(ISBLANK(M134),,IF(ISBLANK(G134),,(IF(M134="WON-EW",((((N134-1)*J134)*'month 2 only singles'!$C$2)+('month 2 only singles'!$C$2*(N134-1))),IF(M134="WON",((((N134-1)*J134)*'month 2 only singles'!$C$2)+('month 2 only singles'!$C$2*(N134-1))),IF(M134="PLACED",((((N134-1)*J134)*'month 2 only singles'!$C$2)-'month 2 only singles'!$C$2),IF(J134=0,-'month 2 only singles'!$C$2,IF(J134=0,-'month 2 only singles'!$C$2,-('month 2 only singles'!$C$2*2)))))))*E134))</f>
        <v>0</v>
      </c>
      <c r="R134" s="17">
        <f>IF(ISBLANK(M134),,IF(T134&lt;&gt;1,((IF(M134="WON-EW",(((K134-1)*'month 2 only singles'!$C$2)*(1-$C$3))+(((L134-1)*'month 2 only singles'!$C$2)*(1-$C$3)),IF(M134="WON",(((K134-1)*'month 2 only singles'!$C$2)*(1-$C$3)),IF(M134="PLACED",(((L134-1)*'month 2 only singles'!$C$2)*(1-$C$3))-'month 2 only singles'!$C$2,IF(J134=0,-'month 2 only singles'!$C$2,-('month 2 only singles'!$C$2*2))))))*E134),0))</f>
        <v>0</v>
      </c>
      <c r="S134" s="64"/>
      <c r="T134" s="28"/>
      <c r="U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</row>
    <row r="135" spans="1:91" s="51" customFormat="1" ht="15" x14ac:dyDescent="0.2">
      <c r="A135" s="10"/>
      <c r="B135" s="11"/>
      <c r="C135" s="6"/>
      <c r="D135" s="6"/>
      <c r="E135" s="12"/>
      <c r="F135" s="12"/>
      <c r="G135" s="12"/>
      <c r="H135" s="12"/>
      <c r="I135" s="12"/>
      <c r="J135" s="12"/>
      <c r="K135" s="12"/>
      <c r="L135" s="12"/>
      <c r="M135" s="7"/>
      <c r="N135" s="16">
        <f>((G135-1)*(1-(IF(H135="no",0,'month 2 only singles'!$C$3)))+1)</f>
        <v>5.0000000000000044E-2</v>
      </c>
      <c r="O135" s="16">
        <f t="shared" si="2"/>
        <v>0</v>
      </c>
      <c r="P1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5" s="17">
        <f>IF(ISBLANK(M135),,IF(ISBLANK(G135),,(IF(M135="WON-EW",((((N135-1)*J135)*'month 2 only singles'!$C$2)+('month 2 only singles'!$C$2*(N135-1))),IF(M135="WON",((((N135-1)*J135)*'month 2 only singles'!$C$2)+('month 2 only singles'!$C$2*(N135-1))),IF(M135="PLACED",((((N135-1)*J135)*'month 2 only singles'!$C$2)-'month 2 only singles'!$C$2),IF(J135=0,-'month 2 only singles'!$C$2,IF(J135=0,-'month 2 only singles'!$C$2,-('month 2 only singles'!$C$2*2)))))))*E135))</f>
        <v>0</v>
      </c>
      <c r="R135" s="17">
        <f>IF(ISBLANK(M135),,IF(T135&lt;&gt;1,((IF(M135="WON-EW",(((K135-1)*'month 2 only singles'!$C$2)*(1-$C$3))+(((L135-1)*'month 2 only singles'!$C$2)*(1-$C$3)),IF(M135="WON",(((K135-1)*'month 2 only singles'!$C$2)*(1-$C$3)),IF(M135="PLACED",(((L135-1)*'month 2 only singles'!$C$2)*(1-$C$3))-'month 2 only singles'!$C$2,IF(J135=0,-'month 2 only singles'!$C$2,-('month 2 only singles'!$C$2*2))))))*E135),0))</f>
        <v>0</v>
      </c>
      <c r="S135" s="64"/>
      <c r="T135" s="28"/>
      <c r="U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</row>
    <row r="136" spans="1:91" ht="15" x14ac:dyDescent="0.2">
      <c r="A136" s="10" t="s">
        <v>285</v>
      </c>
      <c r="B136" s="11"/>
      <c r="C136" s="6"/>
      <c r="D136" s="6"/>
      <c r="E136" s="12"/>
      <c r="F136" s="12"/>
      <c r="G136" s="12"/>
      <c r="H136" s="12"/>
      <c r="I136" s="12"/>
      <c r="J136" s="12"/>
      <c r="K136" s="12"/>
      <c r="L136" s="12"/>
      <c r="M136" s="7"/>
      <c r="N136" s="16">
        <f>((G136-1)*(1-(IF(H136="no",0,'month 2 only singles'!$C$3)))+1)</f>
        <v>5.0000000000000044E-2</v>
      </c>
      <c r="O136" s="16">
        <f t="shared" si="2"/>
        <v>0</v>
      </c>
      <c r="P1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6" s="17">
        <f>IF(ISBLANK(M136),,IF(ISBLANK(G136),,(IF(M136="WON-EW",((((N136-1)*J136)*'month 2 only singles'!$C$2)+('month 2 only singles'!$C$2*(N136-1))),IF(M136="WON",((((N136-1)*J136)*'month 2 only singles'!$C$2)+('month 2 only singles'!$C$2*(N136-1))),IF(M136="PLACED",((((N136-1)*J136)*'month 2 only singles'!$C$2)-'month 2 only singles'!$C$2),IF(J136=0,-'month 2 only singles'!$C$2,IF(J136=0,-'month 2 only singles'!$C$2,-('month 2 only singles'!$C$2*2)))))))*E136))</f>
        <v>0</v>
      </c>
      <c r="R136" s="17">
        <f>IF(ISBLANK(M136),,IF(T136&lt;&gt;1,((IF(M136="WON-EW",(((K136-1)*'month 2 only singles'!$C$2)*(1-$C$3))+(((L136-1)*'month 2 only singles'!$C$2)*(1-$C$3)),IF(M136="WON",(((K136-1)*'month 2 only singles'!$C$2)*(1-$C$3)),IF(M136="PLACED",(((L136-1)*'month 2 only singles'!$C$2)*(1-$C$3))-'month 2 only singles'!$C$2,IF(J136=0,-'month 2 only singles'!$C$2,-('month 2 only singles'!$C$2*2))))))*E136),0))</f>
        <v>0</v>
      </c>
      <c r="S136" s="64"/>
      <c r="V136" s="98"/>
      <c r="W136" s="98"/>
    </row>
    <row r="137" spans="1:91" ht="15" x14ac:dyDescent="0.2">
      <c r="A137" s="10"/>
      <c r="B137" s="11"/>
      <c r="C137" s="6"/>
      <c r="D137" s="6"/>
      <c r="E137" s="12"/>
      <c r="F137" s="12"/>
      <c r="G137" s="12"/>
      <c r="H137" s="12"/>
      <c r="I137" s="12"/>
      <c r="J137" s="12"/>
      <c r="K137" s="12"/>
      <c r="L137" s="12"/>
      <c r="M137" s="7"/>
      <c r="N137" s="16">
        <f>((G137-1)*(1-(IF(H137="no",0,'month 2 only singles'!$C$3)))+1)</f>
        <v>5.0000000000000044E-2</v>
      </c>
      <c r="O137" s="16">
        <f t="shared" si="2"/>
        <v>0</v>
      </c>
      <c r="P1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7" s="17">
        <f>IF(ISBLANK(M137),,IF(ISBLANK(G137),,(IF(M137="WON-EW",((((N137-1)*J137)*'month 2 only singles'!$C$2)+('month 2 only singles'!$C$2*(N137-1))),IF(M137="WON",((((N137-1)*J137)*'month 2 only singles'!$C$2)+('month 2 only singles'!$C$2*(N137-1))),IF(M137="PLACED",((((N137-1)*J137)*'month 2 only singles'!$C$2)-'month 2 only singles'!$C$2),IF(J137=0,-'month 2 only singles'!$C$2,IF(J137=0,-'month 2 only singles'!$C$2,-('month 2 only singles'!$C$2*2)))))))*E137))</f>
        <v>0</v>
      </c>
      <c r="R137" s="17">
        <f>IF(ISBLANK(M137),,IF(T137&lt;&gt;1,((IF(M137="WON-EW",(((K137-1)*'month 2 only singles'!$C$2)*(1-$C$3))+(((L137-1)*'month 2 only singles'!$C$2)*(1-$C$3)),IF(M137="WON",(((K137-1)*'month 2 only singles'!$C$2)*(1-$C$3)),IF(M137="PLACED",(((L137-1)*'month 2 only singles'!$C$2)*(1-$C$3))-'month 2 only singles'!$C$2,IF(J137=0,-'month 2 only singles'!$C$2,-('month 2 only singles'!$C$2*2))))))*E137),0))</f>
        <v>0</v>
      </c>
      <c r="S137" s="64"/>
    </row>
    <row r="138" spans="1:91" ht="15.75" x14ac:dyDescent="0.25">
      <c r="A138" s="31" t="s">
        <v>309</v>
      </c>
      <c r="B138" s="11"/>
      <c r="C138" s="6"/>
      <c r="D138" s="6"/>
      <c r="E138" s="12"/>
      <c r="F138" s="12"/>
      <c r="G138" s="12"/>
      <c r="H138" s="12"/>
      <c r="I138" s="12"/>
      <c r="J138" s="12"/>
      <c r="K138" s="12"/>
      <c r="L138" s="12"/>
      <c r="M138" s="7"/>
      <c r="N138" s="16">
        <f>((G138-1)*(1-(IF(H138="no",0,'month 2 only singles'!$C$3)))+1)</f>
        <v>5.0000000000000044E-2</v>
      </c>
      <c r="O138" s="16">
        <f t="shared" si="2"/>
        <v>0</v>
      </c>
      <c r="P1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8" s="17">
        <f>IF(ISBLANK(M138),,IF(ISBLANK(G138),,(IF(M138="WON-EW",((((N138-1)*J138)*'month 2 only singles'!$C$2)+('month 2 only singles'!$C$2*(N138-1))),IF(M138="WON",((((N138-1)*J138)*'month 2 only singles'!$C$2)+('month 2 only singles'!$C$2*(N138-1))),IF(M138="PLACED",((((N138-1)*J138)*'month 2 only singles'!$C$2)-'month 2 only singles'!$C$2),IF(J138=0,-'month 2 only singles'!$C$2,IF(J138=0,-'month 2 only singles'!$C$2,-('month 2 only singles'!$C$2*2)))))))*E138))</f>
        <v>0</v>
      </c>
      <c r="R138" s="17">
        <f>IF(ISBLANK(M138),,IF(T138&lt;&gt;1,((IF(M138="WON-EW",(((K138-1)*'month 2 only singles'!$C$2)*(1-$C$3))+(((L138-1)*'month 2 only singles'!$C$2)*(1-$C$3)),IF(M138="WON",(((K138-1)*'month 2 only singles'!$C$2)*(1-$C$3)),IF(M138="PLACED",(((L138-1)*'month 2 only singles'!$C$2)*(1-$C$3))-'month 2 only singles'!$C$2,IF(J138=0,-'month 2 only singles'!$C$2,-('month 2 only singles'!$C$2*2))))))*E138),0))</f>
        <v>0</v>
      </c>
      <c r="S138" s="64"/>
    </row>
    <row r="139" spans="1:91" ht="15.75" x14ac:dyDescent="0.25">
      <c r="A139" s="31" t="s">
        <v>310</v>
      </c>
      <c r="B139" s="11"/>
      <c r="C139" s="6"/>
      <c r="D139" s="6"/>
      <c r="E139" s="12"/>
      <c r="F139" s="12"/>
      <c r="G139" s="12"/>
      <c r="H139" s="12"/>
      <c r="I139" s="12"/>
      <c r="J139" s="12"/>
      <c r="K139" s="12"/>
      <c r="L139" s="12"/>
      <c r="M139" s="7"/>
      <c r="N139" s="16">
        <f>((G139-1)*(1-(IF(H139="no",0,'month 2 only singles'!$C$3)))+1)</f>
        <v>5.0000000000000044E-2</v>
      </c>
      <c r="O139" s="16">
        <f t="shared" si="2"/>
        <v>0</v>
      </c>
      <c r="P1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39" s="17">
        <f>IF(ISBLANK(M139),,IF(ISBLANK(G139),,(IF(M139="WON-EW",((((N139-1)*J139)*'month 2 only singles'!$C$2)+('month 2 only singles'!$C$2*(N139-1))),IF(M139="WON",((((N139-1)*J139)*'month 2 only singles'!$C$2)+('month 2 only singles'!$C$2*(N139-1))),IF(M139="PLACED",((((N139-1)*J139)*'month 2 only singles'!$C$2)-'month 2 only singles'!$C$2),IF(J139=0,-'month 2 only singles'!$C$2,IF(J139=0,-'month 2 only singles'!$C$2,-('month 2 only singles'!$C$2*2)))))))*E139))</f>
        <v>0</v>
      </c>
      <c r="R139" s="17">
        <f>IF(ISBLANK(M139),,IF(T139&lt;&gt;1,((IF(M139="WON-EW",(((K139-1)*'month 2 only singles'!$C$2)*(1-$C$3))+(((L139-1)*'month 2 only singles'!$C$2)*(1-$C$3)),IF(M139="WON",(((K139-1)*'month 2 only singles'!$C$2)*(1-$C$3)),IF(M139="PLACED",(((L139-1)*'month 2 only singles'!$C$2)*(1-$C$3))-'month 2 only singles'!$C$2,IF(J139=0,-'month 2 only singles'!$C$2,-('month 2 only singles'!$C$2*2))))))*E139),0))</f>
        <v>0</v>
      </c>
      <c r="S139" s="64"/>
    </row>
    <row r="140" spans="1:91" ht="15" x14ac:dyDescent="0.2">
      <c r="A140" s="10"/>
      <c r="B140" s="11"/>
      <c r="C140" s="6"/>
      <c r="D140" s="6"/>
      <c r="E140" s="12"/>
      <c r="F140" s="12"/>
      <c r="G140" s="12"/>
      <c r="H140" s="12"/>
      <c r="I140" s="12"/>
      <c r="J140" s="12"/>
      <c r="K140" s="7"/>
      <c r="L140" s="7"/>
      <c r="M140" s="7"/>
      <c r="N140" s="16">
        <f>((G140-1)*(1-(IF(H140="no",0,'month 2 only singles'!$C$3)))+1)</f>
        <v>5.0000000000000044E-2</v>
      </c>
      <c r="O140" s="16">
        <f t="shared" si="2"/>
        <v>0</v>
      </c>
      <c r="P1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0" s="17">
        <f>IF(ISBLANK(M140),,IF(ISBLANK(G140),,(IF(M140="WON-EW",((((N140-1)*J140)*'month 2 only singles'!$C$2)+('month 2 only singles'!$C$2*(N140-1))),IF(M140="WON",((((N140-1)*J140)*'month 2 only singles'!$C$2)+('month 2 only singles'!$C$2*(N140-1))),IF(M140="PLACED",((((N140-1)*J140)*'month 2 only singles'!$C$2)-'month 2 only singles'!$C$2),IF(J140=0,-'month 2 only singles'!$C$2,IF(J140=0,-'month 2 only singles'!$C$2,-('month 2 only singles'!$C$2*2)))))))*E140))</f>
        <v>0</v>
      </c>
      <c r="R140" s="17">
        <f>IF(ISBLANK(M140),,IF(T140&lt;&gt;1,((IF(M140="WON-EW",(((K140-1)*'month 2 only singles'!$C$2)*(1-$C$3))+(((L140-1)*'month 2 only singles'!$C$2)*(1-$C$3)),IF(M140="WON",(((K140-1)*'month 2 only singles'!$C$2)*(1-$C$3)),IF(M140="PLACED",(((L140-1)*'month 2 only singles'!$C$2)*(1-$C$3))-'month 2 only singles'!$C$2,IF(J140=0,-'month 2 only singles'!$C$2,-('month 2 only singles'!$C$2*2))))))*E140),0))</f>
        <v>0</v>
      </c>
      <c r="S140" s="64"/>
    </row>
    <row r="141" spans="1:91" ht="15" x14ac:dyDescent="0.2">
      <c r="A141" s="10"/>
      <c r="B141" s="11"/>
      <c r="C141" s="6"/>
      <c r="D141" s="6"/>
      <c r="E141" s="12"/>
      <c r="F141" s="12"/>
      <c r="G141" s="12"/>
      <c r="H141" s="12"/>
      <c r="I141" s="12"/>
      <c r="J141" s="12"/>
      <c r="K141" s="7"/>
      <c r="L141" s="7"/>
      <c r="M141" s="7"/>
      <c r="N141" s="16">
        <f>((G141-1)*(1-(IF(H141="no",0,'month 2 only singles'!$C$3)))+1)</f>
        <v>5.0000000000000044E-2</v>
      </c>
      <c r="O141" s="16">
        <f t="shared" si="2"/>
        <v>0</v>
      </c>
      <c r="P1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1" s="17">
        <f>IF(ISBLANK(M141),,IF(ISBLANK(G141),,(IF(M141="WON-EW",((((N141-1)*J141)*'month 2 only singles'!$C$2)+('month 2 only singles'!$C$2*(N141-1))),IF(M141="WON",((((N141-1)*J141)*'month 2 only singles'!$C$2)+('month 2 only singles'!$C$2*(N141-1))),IF(M141="PLACED",((((N141-1)*J141)*'month 2 only singles'!$C$2)-'month 2 only singles'!$C$2),IF(J141=0,-'month 2 only singles'!$C$2,IF(J141=0,-'month 2 only singles'!$C$2,-('month 2 only singles'!$C$2*2)))))))*E141))</f>
        <v>0</v>
      </c>
      <c r="R141" s="17">
        <f>IF(ISBLANK(M141),,IF(T141&lt;&gt;1,((IF(M141="WON-EW",(((K141-1)*'month 2 only singles'!$C$2)*(1-$C$3))+(((L141-1)*'month 2 only singles'!$C$2)*(1-$C$3)),IF(M141="WON",(((K141-1)*'month 2 only singles'!$C$2)*(1-$C$3)),IF(M141="PLACED",(((L141-1)*'month 2 only singles'!$C$2)*(1-$C$3))-'month 2 only singles'!$C$2,IF(J141=0,-'month 2 only singles'!$C$2,-('month 2 only singles'!$C$2*2))))))*E141),0))</f>
        <v>0</v>
      </c>
      <c r="S141" s="64"/>
    </row>
    <row r="142" spans="1:91" s="28" customFormat="1" ht="15" x14ac:dyDescent="0.2">
      <c r="A142" s="10" t="s">
        <v>341</v>
      </c>
      <c r="B142" s="11"/>
      <c r="C142" s="6"/>
      <c r="D142" s="6"/>
      <c r="E142" s="12"/>
      <c r="F142" s="12"/>
      <c r="G142" s="12"/>
      <c r="H142" s="12"/>
      <c r="I142" s="12"/>
      <c r="J142" s="12"/>
      <c r="K142" s="7"/>
      <c r="L142" s="7"/>
      <c r="M142" s="7"/>
      <c r="N142" s="16">
        <f>((G142-1)*(1-(IF(H142="no",0,'month 2 only singles'!$C$3)))+1)</f>
        <v>5.0000000000000044E-2</v>
      </c>
      <c r="O142" s="16">
        <f t="shared" si="2"/>
        <v>0</v>
      </c>
      <c r="P1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2" s="17">
        <f>IF(ISBLANK(M142),,IF(ISBLANK(G142),,(IF(M142="WON-EW",((((N142-1)*J142)*'month 2 only singles'!$C$2)+('month 2 only singles'!$C$2*(N142-1))),IF(M142="WON",((((N142-1)*J142)*'month 2 only singles'!$C$2)+('month 2 only singles'!$C$2*(N142-1))),IF(M142="PLACED",((((N142-1)*J142)*'month 2 only singles'!$C$2)-'month 2 only singles'!$C$2),IF(J142=0,-'month 2 only singles'!$C$2,IF(J142=0,-'month 2 only singles'!$C$2,-('month 2 only singles'!$C$2*2)))))))*E142))</f>
        <v>0</v>
      </c>
      <c r="R142" s="17">
        <f>IF(ISBLANK(M142),,IF(T142&lt;&gt;1,((IF(M142="WON-EW",(((K142-1)*'month 2 only singles'!$C$2)*(1-$C$3))+(((L142-1)*'month 2 only singles'!$C$2)*(1-$C$3)),IF(M142="WON",(((K142-1)*'month 2 only singles'!$C$2)*(1-$C$3)),IF(M142="PLACED",(((L142-1)*'month 2 only singles'!$C$2)*(1-$C$3))-'month 2 only singles'!$C$2,IF(J142=0,-'month 2 only singles'!$C$2,-('month 2 only singles'!$C$2*2))))))*E142),0))</f>
        <v>0</v>
      </c>
      <c r="S142" s="64"/>
    </row>
    <row r="143" spans="1:91" s="28" customFormat="1" ht="15" x14ac:dyDescent="0.2">
      <c r="A143" s="10"/>
      <c r="B143" s="11"/>
      <c r="C143" s="55"/>
      <c r="D143" s="6"/>
      <c r="E143" s="12"/>
      <c r="F143" s="12"/>
      <c r="G143" s="12"/>
      <c r="H143" s="12"/>
      <c r="I143" s="12"/>
      <c r="J143" s="12"/>
      <c r="K143" s="12"/>
      <c r="L143" s="7"/>
      <c r="M143" s="7"/>
      <c r="N143" s="16">
        <f>((G143-1)*(1-(IF(H143="no",0,'month 2 only singles'!$C$3)))+1)</f>
        <v>5.0000000000000044E-2</v>
      </c>
      <c r="O143" s="16">
        <f t="shared" si="2"/>
        <v>0</v>
      </c>
      <c r="P1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3" s="17">
        <f>IF(ISBLANK(M143),,IF(ISBLANK(G143),,(IF(M143="WON-EW",((((N143-1)*J143)*'month 2 only singles'!$C$2)+('month 2 only singles'!$C$2*(N143-1))),IF(M143="WON",((((N143-1)*J143)*'month 2 only singles'!$C$2)+('month 2 only singles'!$C$2*(N143-1))),IF(M143="PLACED",((((N143-1)*J143)*'month 2 only singles'!$C$2)-'month 2 only singles'!$C$2),IF(J143=0,-'month 2 only singles'!$C$2,IF(J143=0,-'month 2 only singles'!$C$2,-('month 2 only singles'!$C$2*2)))))))*E143))</f>
        <v>0</v>
      </c>
      <c r="R143" s="17">
        <f>IF(ISBLANK(M143),,IF(T143&lt;&gt;1,((IF(M143="WON-EW",(((K143-1)*'month 2 only singles'!$C$2)*(1-$C$3))+(((L143-1)*'month 2 only singles'!$C$2)*(1-$C$3)),IF(M143="WON",(((K143-1)*'month 2 only singles'!$C$2)*(1-$C$3)),IF(M143="PLACED",(((L143-1)*'month 2 only singles'!$C$2)*(1-$C$3))-'month 2 only singles'!$C$2,IF(J143=0,-'month 2 only singles'!$C$2,-('month 2 only singles'!$C$2*2))))))*E143),0))</f>
        <v>0</v>
      </c>
      <c r="S143" s="64"/>
    </row>
    <row r="144" spans="1:91" ht="15" x14ac:dyDescent="0.2">
      <c r="A144" s="10" t="s">
        <v>419</v>
      </c>
      <c r="B144" s="11"/>
      <c r="C144" s="55"/>
      <c r="D144" s="6"/>
      <c r="E144" s="12"/>
      <c r="F144" s="12"/>
      <c r="G144" s="12"/>
      <c r="H144" s="12"/>
      <c r="I144" s="12"/>
      <c r="J144" s="12"/>
      <c r="K144" s="12"/>
      <c r="L144" s="7"/>
      <c r="M144" s="7"/>
      <c r="N144" s="16">
        <f>((G144-1)*(1-(IF(H144="no",0,'month 2 only singles'!$C$3)))+1)</f>
        <v>5.0000000000000044E-2</v>
      </c>
      <c r="O144" s="16">
        <f t="shared" si="2"/>
        <v>0</v>
      </c>
      <c r="P1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4" s="17">
        <f>IF(ISBLANK(M144),,IF(ISBLANK(G144),,(IF(M144="WON-EW",((((N144-1)*J144)*'month 2 only singles'!$C$2)+('month 2 only singles'!$C$2*(N144-1))),IF(M144="WON",((((N144-1)*J144)*'month 2 only singles'!$C$2)+('month 2 only singles'!$C$2*(N144-1))),IF(M144="PLACED",((((N144-1)*J144)*'month 2 only singles'!$C$2)-'month 2 only singles'!$C$2),IF(J144=0,-'month 2 only singles'!$C$2,IF(J144=0,-'month 2 only singles'!$C$2,-('month 2 only singles'!$C$2*2)))))))*E144))</f>
        <v>0</v>
      </c>
      <c r="R144" s="17">
        <f>IF(ISBLANK(M144),,IF(T144&lt;&gt;1,((IF(M144="WON-EW",(((K144-1)*'month 2 only singles'!$C$2)*(1-$C$3))+(((L144-1)*'month 2 only singles'!$C$2)*(1-$C$3)),IF(M144="WON",(((K144-1)*'month 2 only singles'!$C$2)*(1-$C$3)),IF(M144="PLACED",(((L144-1)*'month 2 only singles'!$C$2)*(1-$C$3))-'month 2 only singles'!$C$2,IF(J144=0,-'month 2 only singles'!$C$2,-('month 2 only singles'!$C$2*2))))))*E144),0))</f>
        <v>0</v>
      </c>
      <c r="S144" s="64"/>
    </row>
    <row r="145" spans="1:19" ht="15" x14ac:dyDescent="0.2">
      <c r="A145" s="10"/>
      <c r="B145" s="11"/>
      <c r="C145" s="55"/>
      <c r="D145" s="6"/>
      <c r="E145" s="12"/>
      <c r="F145" s="12"/>
      <c r="G145" s="12"/>
      <c r="H145" s="12"/>
      <c r="I145" s="12"/>
      <c r="J145" s="12"/>
      <c r="K145" s="12"/>
      <c r="L145" s="7"/>
      <c r="M145" s="7"/>
      <c r="N145" s="16">
        <f>((G145-1)*(1-(IF(H145="no",0,'month 2 only singles'!$C$3)))+1)</f>
        <v>5.0000000000000044E-2</v>
      </c>
      <c r="O145" s="16">
        <f t="shared" si="2"/>
        <v>0</v>
      </c>
      <c r="P1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5" s="17">
        <f>IF(ISBLANK(M145),,IF(ISBLANK(G145),,(IF(M145="WON-EW",((((N145-1)*J145)*'month 2 only singles'!$C$2)+('month 2 only singles'!$C$2*(N145-1))),IF(M145="WON",((((N145-1)*J145)*'month 2 only singles'!$C$2)+('month 2 only singles'!$C$2*(N145-1))),IF(M145="PLACED",((((N145-1)*J145)*'month 2 only singles'!$C$2)-'month 2 only singles'!$C$2),IF(J145=0,-'month 2 only singles'!$C$2,IF(J145=0,-'month 2 only singles'!$C$2,-('month 2 only singles'!$C$2*2)))))))*E145))</f>
        <v>0</v>
      </c>
      <c r="R145" s="17">
        <f>IF(ISBLANK(M145),,IF(T145&lt;&gt;1,((IF(M145="WON-EW",(((K145-1)*'month 2 only singles'!$C$2)*(1-$C$3))+(((L145-1)*'month 2 only singles'!$C$2)*(1-$C$3)),IF(M145="WON",(((K145-1)*'month 2 only singles'!$C$2)*(1-$C$3)),IF(M145="PLACED",(((L145-1)*'month 2 only singles'!$C$2)*(1-$C$3))-'month 2 only singles'!$C$2,IF(J145=0,-'month 2 only singles'!$C$2,-('month 2 only singles'!$C$2*2))))))*E145),0))</f>
        <v>0</v>
      </c>
      <c r="S145" s="64"/>
    </row>
    <row r="146" spans="1:19" ht="15" x14ac:dyDescent="0.2">
      <c r="A146" s="10"/>
      <c r="B146" s="11"/>
      <c r="C146" s="55"/>
      <c r="D146" s="6"/>
      <c r="E146" s="12"/>
      <c r="F146" s="12"/>
      <c r="G146" s="12"/>
      <c r="H146" s="12"/>
      <c r="I146" s="12"/>
      <c r="J146" s="12"/>
      <c r="K146" s="12"/>
      <c r="L146" s="7"/>
      <c r="M146" s="7"/>
      <c r="N146" s="16">
        <f>((G146-1)*(1-(IF(H146="no",0,'month 2 only singles'!$C$3)))+1)</f>
        <v>5.0000000000000044E-2</v>
      </c>
      <c r="O146" s="16">
        <f t="shared" si="2"/>
        <v>0</v>
      </c>
      <c r="P1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6" s="17">
        <f>IF(ISBLANK(M146),,IF(ISBLANK(G146),,(IF(M146="WON-EW",((((N146-1)*J146)*'month 2 only singles'!$C$2)+('month 2 only singles'!$C$2*(N146-1))),IF(M146="WON",((((N146-1)*J146)*'month 2 only singles'!$C$2)+('month 2 only singles'!$C$2*(N146-1))),IF(M146="PLACED",((((N146-1)*J146)*'month 2 only singles'!$C$2)-'month 2 only singles'!$C$2),IF(J146=0,-'month 2 only singles'!$C$2,IF(J146=0,-'month 2 only singles'!$C$2,-('month 2 only singles'!$C$2*2)))))))*E146))</f>
        <v>0</v>
      </c>
      <c r="R146" s="17">
        <f>IF(ISBLANK(M146),,IF(T146&lt;&gt;1,((IF(M146="WON-EW",(((K146-1)*'month 2 only singles'!$C$2)*(1-$C$3))+(((L146-1)*'month 2 only singles'!$C$2)*(1-$C$3)),IF(M146="WON",(((K146-1)*'month 2 only singles'!$C$2)*(1-$C$3)),IF(M146="PLACED",(((L146-1)*'month 2 only singles'!$C$2)*(1-$C$3))-'month 2 only singles'!$C$2,IF(J146=0,-'month 2 only singles'!$C$2,-('month 2 only singles'!$C$2*2))))))*E146),0))</f>
        <v>0</v>
      </c>
      <c r="S146" s="64"/>
    </row>
    <row r="147" spans="1:19" ht="15" x14ac:dyDescent="0.2">
      <c r="A147" s="10"/>
      <c r="B147" s="11"/>
      <c r="C147" s="55"/>
      <c r="D147" s="6"/>
      <c r="E147" s="12"/>
      <c r="F147" s="12"/>
      <c r="G147" s="12"/>
      <c r="H147" s="12"/>
      <c r="I147" s="12"/>
      <c r="J147" s="12"/>
      <c r="K147" s="12"/>
      <c r="L147" s="12"/>
      <c r="M147" s="7"/>
      <c r="N147" s="16">
        <f>((G147-1)*(1-(IF(H147="no",0,'month 2 only singles'!$C$3)))+1)</f>
        <v>5.0000000000000044E-2</v>
      </c>
      <c r="O147" s="16">
        <f t="shared" si="2"/>
        <v>0</v>
      </c>
      <c r="P1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7" s="17">
        <f>IF(ISBLANK(M147),,IF(ISBLANK(G147),,(IF(M147="WON-EW",((((N147-1)*J147)*'month 2 only singles'!$C$2)+('month 2 only singles'!$C$2*(N147-1))),IF(M147="WON",((((N147-1)*J147)*'month 2 only singles'!$C$2)+('month 2 only singles'!$C$2*(N147-1))),IF(M147="PLACED",((((N147-1)*J147)*'month 2 only singles'!$C$2)-'month 2 only singles'!$C$2),IF(J147=0,-'month 2 only singles'!$C$2,IF(J147=0,-'month 2 only singles'!$C$2,-('month 2 only singles'!$C$2*2)))))))*E147))</f>
        <v>0</v>
      </c>
      <c r="R147" s="17">
        <f>IF(ISBLANK(M147),,IF(T147&lt;&gt;1,((IF(M147="WON-EW",(((K147-1)*'month 2 only singles'!$C$2)*(1-$C$3))+(((L147-1)*'month 2 only singles'!$C$2)*(1-$C$3)),IF(M147="WON",(((K147-1)*'month 2 only singles'!$C$2)*(1-$C$3)),IF(M147="PLACED",(((L147-1)*'month 2 only singles'!$C$2)*(1-$C$3))-'month 2 only singles'!$C$2,IF(J147=0,-'month 2 only singles'!$C$2,-('month 2 only singles'!$C$2*2))))))*E147),0))</f>
        <v>0</v>
      </c>
      <c r="S147" s="64"/>
    </row>
    <row r="148" spans="1:19" ht="15" x14ac:dyDescent="0.2">
      <c r="A148" s="10"/>
      <c r="B148" s="11"/>
      <c r="C148" s="55"/>
      <c r="D148" s="6"/>
      <c r="E148" s="12"/>
      <c r="F148" s="12"/>
      <c r="G148" s="13"/>
      <c r="H148" s="12"/>
      <c r="I148" s="12"/>
      <c r="J148" s="12"/>
      <c r="K148" s="12"/>
      <c r="L148" s="12"/>
      <c r="M148" s="7"/>
      <c r="N148" s="16">
        <f>((G148-1)*(1-(IF(H148="no",0,'month 2 only singles'!$C$3)))+1)</f>
        <v>5.0000000000000044E-2</v>
      </c>
      <c r="O148" s="16">
        <f t="shared" si="2"/>
        <v>0</v>
      </c>
      <c r="P1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8" s="17">
        <f>IF(ISBLANK(M148),,IF(ISBLANK(G148),,(IF(M148="WON-EW",((((N148-1)*J148)*'month 2 only singles'!$C$2)+('month 2 only singles'!$C$2*(N148-1))),IF(M148="WON",((((N148-1)*J148)*'month 2 only singles'!$C$2)+('month 2 only singles'!$C$2*(N148-1))),IF(M148="PLACED",((((N148-1)*J148)*'month 2 only singles'!$C$2)-'month 2 only singles'!$C$2),IF(J148=0,-'month 2 only singles'!$C$2,IF(J148=0,-'month 2 only singles'!$C$2,-('month 2 only singles'!$C$2*2)))))))*E148))</f>
        <v>0</v>
      </c>
      <c r="R148" s="17">
        <f>IF(ISBLANK(M148),,IF(T148&lt;&gt;1,((IF(M148="WON-EW",(((K148-1)*'month 2 only singles'!$C$2)*(1-$C$3))+(((L148-1)*'month 2 only singles'!$C$2)*(1-$C$3)),IF(M148="WON",(((K148-1)*'month 2 only singles'!$C$2)*(1-$C$3)),IF(M148="PLACED",(((L148-1)*'month 2 only singles'!$C$2)*(1-$C$3))-'month 2 only singles'!$C$2,IF(J148=0,-'month 2 only singles'!$C$2,-('month 2 only singles'!$C$2*2))))))*E148),0))</f>
        <v>0</v>
      </c>
      <c r="S148" s="64"/>
    </row>
    <row r="149" spans="1:19" ht="15" x14ac:dyDescent="0.2">
      <c r="A149" s="10"/>
      <c r="B149" s="11"/>
      <c r="C149" s="55"/>
      <c r="D149" s="6"/>
      <c r="E149" s="12"/>
      <c r="F149" s="12"/>
      <c r="G149" s="13"/>
      <c r="H149" s="12"/>
      <c r="I149" s="12"/>
      <c r="J149" s="12"/>
      <c r="K149" s="12"/>
      <c r="L149" s="12"/>
      <c r="M149" s="7"/>
      <c r="N149" s="16">
        <f>((G149-1)*(1-(IF(H149="no",0,'month 2 only singles'!$C$3)))+1)</f>
        <v>5.0000000000000044E-2</v>
      </c>
      <c r="O149" s="16">
        <f t="shared" si="2"/>
        <v>0</v>
      </c>
      <c r="P1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49" s="17">
        <f>IF(ISBLANK(M149),,IF(ISBLANK(G149),,(IF(M149="WON-EW",((((N149-1)*J149)*'month 2 only singles'!$C$2)+('month 2 only singles'!$C$2*(N149-1))),IF(M149="WON",((((N149-1)*J149)*'month 2 only singles'!$C$2)+('month 2 only singles'!$C$2*(N149-1))),IF(M149="PLACED",((((N149-1)*J149)*'month 2 only singles'!$C$2)-'month 2 only singles'!$C$2),IF(J149=0,-'month 2 only singles'!$C$2,IF(J149=0,-'month 2 only singles'!$C$2,-('month 2 only singles'!$C$2*2)))))))*E149))</f>
        <v>0</v>
      </c>
      <c r="R149" s="17">
        <f>IF(ISBLANK(M149),,IF(T149&lt;&gt;1,((IF(M149="WON-EW",(((K149-1)*'month 2 only singles'!$C$2)*(1-$C$3))+(((L149-1)*'month 2 only singles'!$C$2)*(1-$C$3)),IF(M149="WON",(((K149-1)*'month 2 only singles'!$C$2)*(1-$C$3)),IF(M149="PLACED",(((L149-1)*'month 2 only singles'!$C$2)*(1-$C$3))-'month 2 only singles'!$C$2,IF(J149=0,-'month 2 only singles'!$C$2,-('month 2 only singles'!$C$2*2))))))*E149),0))</f>
        <v>0</v>
      </c>
      <c r="S149" s="64"/>
    </row>
    <row r="150" spans="1:19" ht="15" x14ac:dyDescent="0.2">
      <c r="A150" s="10"/>
      <c r="B150" s="11"/>
      <c r="C150" s="55"/>
      <c r="D150" s="6"/>
      <c r="E150" s="12"/>
      <c r="F150" s="12"/>
      <c r="G150" s="13"/>
      <c r="H150" s="12"/>
      <c r="I150" s="12"/>
      <c r="J150" s="12"/>
      <c r="K150" s="12"/>
      <c r="L150" s="12"/>
      <c r="M150" s="7"/>
      <c r="N150" s="16">
        <f>((G150-1)*(1-(IF(H150="no",0,'month 2 only singles'!$C$3)))+1)</f>
        <v>5.0000000000000044E-2</v>
      </c>
      <c r="O150" s="16">
        <f t="shared" si="2"/>
        <v>0</v>
      </c>
      <c r="P1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0" s="17">
        <f>IF(ISBLANK(M150),,IF(ISBLANK(G150),,(IF(M150="WON-EW",((((N150-1)*J150)*'month 2 only singles'!$C$2)+('month 2 only singles'!$C$2*(N150-1))),IF(M150="WON",((((N150-1)*J150)*'month 2 only singles'!$C$2)+('month 2 only singles'!$C$2*(N150-1))),IF(M150="PLACED",((((N150-1)*J150)*'month 2 only singles'!$C$2)-'month 2 only singles'!$C$2),IF(J150=0,-'month 2 only singles'!$C$2,IF(J150=0,-'month 2 only singles'!$C$2,-('month 2 only singles'!$C$2*2)))))))*E150))</f>
        <v>0</v>
      </c>
      <c r="R150" s="17">
        <f>IF(ISBLANK(M150),,IF(T150&lt;&gt;1,((IF(M150="WON-EW",(((K150-1)*'month 2 only singles'!$C$2)*(1-$C$3))+(((L150-1)*'month 2 only singles'!$C$2)*(1-$C$3)),IF(M150="WON",(((K150-1)*'month 2 only singles'!$C$2)*(1-$C$3)),IF(M150="PLACED",(((L150-1)*'month 2 only singles'!$C$2)*(1-$C$3))-'month 2 only singles'!$C$2,IF(J150=0,-'month 2 only singles'!$C$2,-('month 2 only singles'!$C$2*2))))))*E150),0))</f>
        <v>0</v>
      </c>
      <c r="S150" s="64"/>
    </row>
    <row r="151" spans="1:19" ht="15" x14ac:dyDescent="0.2">
      <c r="A151" s="10"/>
      <c r="B151" s="11"/>
      <c r="C151" s="55"/>
      <c r="D151" s="6"/>
      <c r="E151" s="12"/>
      <c r="F151" s="12"/>
      <c r="G151" s="13"/>
      <c r="H151" s="12"/>
      <c r="I151" s="12"/>
      <c r="J151" s="12"/>
      <c r="K151" s="12"/>
      <c r="L151" s="12"/>
      <c r="M151" s="7"/>
      <c r="N151" s="16">
        <f>((G151-1)*(1-(IF(H151="no",0,'month 2 only singles'!$C$3)))+1)</f>
        <v>5.0000000000000044E-2</v>
      </c>
      <c r="O151" s="16">
        <f t="shared" si="2"/>
        <v>0</v>
      </c>
      <c r="P1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1" s="17">
        <f>IF(ISBLANK(M151),,IF(ISBLANK(G151),,(IF(M151="WON-EW",((((N151-1)*J151)*'month 2 only singles'!$C$2)+('month 2 only singles'!$C$2*(N151-1))),IF(M151="WON",((((N151-1)*J151)*'month 2 only singles'!$C$2)+('month 2 only singles'!$C$2*(N151-1))),IF(M151="PLACED",((((N151-1)*J151)*'month 2 only singles'!$C$2)-'month 2 only singles'!$C$2),IF(J151=0,-'month 2 only singles'!$C$2,IF(J151=0,-'month 2 only singles'!$C$2,-('month 2 only singles'!$C$2*2)))))))*E151))</f>
        <v>0</v>
      </c>
      <c r="R151" s="17">
        <f>IF(ISBLANK(M151),,IF(T151&lt;&gt;1,((IF(M151="WON-EW",(((K151-1)*'month 2 only singles'!$C$2)*(1-$C$3))+(((L151-1)*'month 2 only singles'!$C$2)*(1-$C$3)),IF(M151="WON",(((K151-1)*'month 2 only singles'!$C$2)*(1-$C$3)),IF(M151="PLACED",(((L151-1)*'month 2 only singles'!$C$2)*(1-$C$3))-'month 2 only singles'!$C$2,IF(J151=0,-'month 2 only singles'!$C$2,-('month 2 only singles'!$C$2*2))))))*E151),0))</f>
        <v>0</v>
      </c>
      <c r="S151" s="64"/>
    </row>
    <row r="152" spans="1:19" ht="15" x14ac:dyDescent="0.2">
      <c r="A152" s="10"/>
      <c r="B152" s="11"/>
      <c r="C152" s="55"/>
      <c r="D152" s="6"/>
      <c r="E152" s="12"/>
      <c r="F152" s="12"/>
      <c r="G152" s="13"/>
      <c r="H152" s="12"/>
      <c r="I152" s="12"/>
      <c r="J152" s="12"/>
      <c r="K152" s="12"/>
      <c r="L152" s="12"/>
      <c r="M152" s="7"/>
      <c r="N152" s="16">
        <f>((G152-1)*(1-(IF(H152="no",0,'month 2 only singles'!$C$3)))+1)</f>
        <v>5.0000000000000044E-2</v>
      </c>
      <c r="O152" s="16">
        <f t="shared" si="2"/>
        <v>0</v>
      </c>
      <c r="P1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2" s="17">
        <f>IF(ISBLANK(M152),,IF(ISBLANK(G152),,(IF(M152="WON-EW",((((N152-1)*J152)*'month 2 only singles'!$C$2)+('month 2 only singles'!$C$2*(N152-1))),IF(M152="WON",((((N152-1)*J152)*'month 2 only singles'!$C$2)+('month 2 only singles'!$C$2*(N152-1))),IF(M152="PLACED",((((N152-1)*J152)*'month 2 only singles'!$C$2)-'month 2 only singles'!$C$2),IF(J152=0,-'month 2 only singles'!$C$2,IF(J152=0,-'month 2 only singles'!$C$2,-('month 2 only singles'!$C$2*2)))))))*E152))</f>
        <v>0</v>
      </c>
      <c r="R152" s="17">
        <f>IF(ISBLANK(M152),,IF(T152&lt;&gt;1,((IF(M152="WON-EW",(((K152-1)*'month 2 only singles'!$C$2)*(1-$C$3))+(((L152-1)*'month 2 only singles'!$C$2)*(1-$C$3)),IF(M152="WON",(((K152-1)*'month 2 only singles'!$C$2)*(1-$C$3)),IF(M152="PLACED",(((L152-1)*'month 2 only singles'!$C$2)*(1-$C$3))-'month 2 only singles'!$C$2,IF(J152=0,-'month 2 only singles'!$C$2,-('month 2 only singles'!$C$2*2))))))*E152),0))</f>
        <v>0</v>
      </c>
      <c r="S152" s="64"/>
    </row>
    <row r="153" spans="1:19" ht="15" x14ac:dyDescent="0.2">
      <c r="A153" s="10"/>
      <c r="B153" s="11"/>
      <c r="C153" s="55"/>
      <c r="D153" s="6"/>
      <c r="E153" s="12"/>
      <c r="F153" s="12"/>
      <c r="G153" s="13"/>
      <c r="H153" s="12"/>
      <c r="I153" s="12"/>
      <c r="J153" s="12"/>
      <c r="K153" s="12"/>
      <c r="L153" s="12"/>
      <c r="M153" s="7"/>
      <c r="N153" s="16">
        <f>((G153-1)*(1-(IF(H153="no",0,'month 2 only singles'!$C$3)))+1)</f>
        <v>5.0000000000000044E-2</v>
      </c>
      <c r="O153" s="16">
        <f t="shared" si="2"/>
        <v>0</v>
      </c>
      <c r="P1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3" s="17">
        <f>IF(ISBLANK(M153),,IF(ISBLANK(G153),,(IF(M153="WON-EW",((((N153-1)*J153)*'month 2 only singles'!$C$2)+('month 2 only singles'!$C$2*(N153-1))),IF(M153="WON",((((N153-1)*J153)*'month 2 only singles'!$C$2)+('month 2 only singles'!$C$2*(N153-1))),IF(M153="PLACED",((((N153-1)*J153)*'month 2 only singles'!$C$2)-'month 2 only singles'!$C$2),IF(J153=0,-'month 2 only singles'!$C$2,IF(J153=0,-'month 2 only singles'!$C$2,-('month 2 only singles'!$C$2*2)))))))*E153))</f>
        <v>0</v>
      </c>
      <c r="R153" s="17">
        <f>IF(ISBLANK(M153),,IF(T153&lt;&gt;1,((IF(M153="WON-EW",(((K153-1)*'month 2 only singles'!$C$2)*(1-$C$3))+(((L153-1)*'month 2 only singles'!$C$2)*(1-$C$3)),IF(M153="WON",(((K153-1)*'month 2 only singles'!$C$2)*(1-$C$3)),IF(M153="PLACED",(((L153-1)*'month 2 only singles'!$C$2)*(1-$C$3))-'month 2 only singles'!$C$2,IF(J153=0,-'month 2 only singles'!$C$2,-('month 2 only singles'!$C$2*2))))))*E153),0))</f>
        <v>0</v>
      </c>
      <c r="S153" s="64"/>
    </row>
    <row r="154" spans="1:19" ht="15" x14ac:dyDescent="0.2">
      <c r="A154" s="10"/>
      <c r="B154" s="11"/>
      <c r="C154" s="55"/>
      <c r="D154" s="6"/>
      <c r="E154" s="12"/>
      <c r="F154" s="13"/>
      <c r="G154" s="13"/>
      <c r="H154" s="12"/>
      <c r="I154" s="12"/>
      <c r="J154" s="12"/>
      <c r="K154" s="12"/>
      <c r="L154" s="12"/>
      <c r="M154" s="7"/>
      <c r="N154" s="16">
        <f>((G154-1)*(1-(IF(H154="no",0,'month 2 only singles'!$C$3)))+1)</f>
        <v>5.0000000000000044E-2</v>
      </c>
      <c r="O154" s="16">
        <f t="shared" si="2"/>
        <v>0</v>
      </c>
      <c r="P1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4" s="17">
        <f>IF(ISBLANK(M154),,IF(ISBLANK(G154),,(IF(M154="WON-EW",((((N154-1)*J154)*'month 2 only singles'!$C$2)+('month 2 only singles'!$C$2*(N154-1))),IF(M154="WON",((((N154-1)*J154)*'month 2 only singles'!$C$2)+('month 2 only singles'!$C$2*(N154-1))),IF(M154="PLACED",((((N154-1)*J154)*'month 2 only singles'!$C$2)-'month 2 only singles'!$C$2),IF(J154=0,-'month 2 only singles'!$C$2,IF(J154=0,-'month 2 only singles'!$C$2,-('month 2 only singles'!$C$2*2)))))))*E154))</f>
        <v>0</v>
      </c>
      <c r="R154" s="17">
        <f>IF(ISBLANK(M154),,IF(T154&lt;&gt;1,((IF(M154="WON-EW",(((K154-1)*'month 2 only singles'!$C$2)*(1-$C$3))+(((L154-1)*'month 2 only singles'!$C$2)*(1-$C$3)),IF(M154="WON",(((K154-1)*'month 2 only singles'!$C$2)*(1-$C$3)),IF(M154="PLACED",(((L154-1)*'month 2 only singles'!$C$2)*(1-$C$3))-'month 2 only singles'!$C$2,IF(J154=0,-'month 2 only singles'!$C$2,-('month 2 only singles'!$C$2*2))))))*E154),0))</f>
        <v>0</v>
      </c>
      <c r="S154" s="64"/>
    </row>
    <row r="155" spans="1:19" ht="15" x14ac:dyDescent="0.2">
      <c r="A155" s="10"/>
      <c r="B155" s="11"/>
      <c r="C155" s="55"/>
      <c r="D155" s="6"/>
      <c r="E155" s="12"/>
      <c r="F155" s="12"/>
      <c r="G155" s="12"/>
      <c r="H155" s="12"/>
      <c r="I155" s="12"/>
      <c r="J155" s="12"/>
      <c r="K155" s="12"/>
      <c r="L155" s="12"/>
      <c r="M155" s="7"/>
      <c r="N155" s="16">
        <f>((G155-1)*(1-(IF(H155="no",0,'month 2 only singles'!$C$3)))+1)</f>
        <v>5.0000000000000044E-2</v>
      </c>
      <c r="O155" s="16">
        <f t="shared" si="2"/>
        <v>0</v>
      </c>
      <c r="P1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5" s="17">
        <f>IF(ISBLANK(M155),,IF(ISBLANK(G155),,(IF(M155="WON-EW",((((N155-1)*J155)*'month 2 only singles'!$C$2)+('month 2 only singles'!$C$2*(N155-1))),IF(M155="WON",((((N155-1)*J155)*'month 2 only singles'!$C$2)+('month 2 only singles'!$C$2*(N155-1))),IF(M155="PLACED",((((N155-1)*J155)*'month 2 only singles'!$C$2)-'month 2 only singles'!$C$2),IF(J155=0,-'month 2 only singles'!$C$2,IF(J155=0,-'month 2 only singles'!$C$2,-('month 2 only singles'!$C$2*2)))))))*E155))</f>
        <v>0</v>
      </c>
      <c r="R155" s="17">
        <f>IF(ISBLANK(M155),,IF(T155&lt;&gt;1,((IF(M155="WON-EW",(((K155-1)*'month 2 only singles'!$C$2)*(1-$C$3))+(((L155-1)*'month 2 only singles'!$C$2)*(1-$C$3)),IF(M155="WON",(((K155-1)*'month 2 only singles'!$C$2)*(1-$C$3)),IF(M155="PLACED",(((L155-1)*'month 2 only singles'!$C$2)*(1-$C$3))-'month 2 only singles'!$C$2,IF(J155=0,-'month 2 only singles'!$C$2,-('month 2 only singles'!$C$2*2))))))*E155),0))</f>
        <v>0</v>
      </c>
      <c r="S155" s="64"/>
    </row>
    <row r="156" spans="1:19" ht="15" x14ac:dyDescent="0.2">
      <c r="A156" s="10"/>
      <c r="B156" s="11"/>
      <c r="C156" s="55"/>
      <c r="D156" s="6"/>
      <c r="E156" s="12"/>
      <c r="F156" s="12"/>
      <c r="G156" s="12"/>
      <c r="H156" s="12"/>
      <c r="I156" s="12"/>
      <c r="J156" s="12"/>
      <c r="K156" s="12"/>
      <c r="L156" s="12"/>
      <c r="M156" s="7"/>
      <c r="N156" s="16">
        <f>((G156-1)*(1-(IF(H156="no",0,'month 2 only singles'!$C$3)))+1)</f>
        <v>5.0000000000000044E-2</v>
      </c>
      <c r="O156" s="16">
        <f t="shared" si="2"/>
        <v>0</v>
      </c>
      <c r="P1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6" s="17">
        <f>IF(ISBLANK(M156),,IF(ISBLANK(G156),,(IF(M156="WON-EW",((((N156-1)*J156)*'month 2 only singles'!$C$2)+('month 2 only singles'!$C$2*(N156-1))),IF(M156="WON",((((N156-1)*J156)*'month 2 only singles'!$C$2)+('month 2 only singles'!$C$2*(N156-1))),IF(M156="PLACED",((((N156-1)*J156)*'month 2 only singles'!$C$2)-'month 2 only singles'!$C$2),IF(J156=0,-'month 2 only singles'!$C$2,IF(J156=0,-'month 2 only singles'!$C$2,-('month 2 only singles'!$C$2*2)))))))*E156))</f>
        <v>0</v>
      </c>
      <c r="R156" s="17">
        <f>IF(ISBLANK(M156),,IF(T156&lt;&gt;1,((IF(M156="WON-EW",(((K156-1)*'month 2 only singles'!$C$2)*(1-$C$3))+(((L156-1)*'month 2 only singles'!$C$2)*(1-$C$3)),IF(M156="WON",(((K156-1)*'month 2 only singles'!$C$2)*(1-$C$3)),IF(M156="PLACED",(((L156-1)*'month 2 only singles'!$C$2)*(1-$C$3))-'month 2 only singles'!$C$2,IF(J156=0,-'month 2 only singles'!$C$2,-('month 2 only singles'!$C$2*2))))))*E156),0))</f>
        <v>0</v>
      </c>
      <c r="S156" s="64"/>
    </row>
    <row r="157" spans="1:19" ht="15" x14ac:dyDescent="0.2">
      <c r="A157" s="10"/>
      <c r="B157" s="11"/>
      <c r="C157" s="55"/>
      <c r="D157" s="6"/>
      <c r="E157" s="12"/>
      <c r="F157" s="12"/>
      <c r="G157" s="12"/>
      <c r="H157" s="12"/>
      <c r="I157" s="12"/>
      <c r="J157" s="12"/>
      <c r="K157" s="12"/>
      <c r="L157" s="12"/>
      <c r="M157" s="7"/>
      <c r="N157" s="16">
        <f>((G157-1)*(1-(IF(H157="no",0,'month 2 only singles'!$C$3)))+1)</f>
        <v>5.0000000000000044E-2</v>
      </c>
      <c r="O157" s="16">
        <f t="shared" si="2"/>
        <v>0</v>
      </c>
      <c r="P1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7" s="17">
        <f>IF(ISBLANK(M157),,IF(ISBLANK(G157),,(IF(M157="WON-EW",((((N157-1)*J157)*'month 2 only singles'!$C$2)+('month 2 only singles'!$C$2*(N157-1))),IF(M157="WON",((((N157-1)*J157)*'month 2 only singles'!$C$2)+('month 2 only singles'!$C$2*(N157-1))),IF(M157="PLACED",((((N157-1)*J157)*'month 2 only singles'!$C$2)-'month 2 only singles'!$C$2),IF(J157=0,-'month 2 only singles'!$C$2,IF(J157=0,-'month 2 only singles'!$C$2,-('month 2 only singles'!$C$2*2)))))))*E157))</f>
        <v>0</v>
      </c>
      <c r="R157" s="17">
        <f>IF(ISBLANK(M157),,IF(T157&lt;&gt;1,((IF(M157="WON-EW",(((K157-1)*'month 2 only singles'!$C$2)*(1-$C$3))+(((L157-1)*'month 2 only singles'!$C$2)*(1-$C$3)),IF(M157="WON",(((K157-1)*'month 2 only singles'!$C$2)*(1-$C$3)),IF(M157="PLACED",(((L157-1)*'month 2 only singles'!$C$2)*(1-$C$3))-'month 2 only singles'!$C$2,IF(J157=0,-'month 2 only singles'!$C$2,-('month 2 only singles'!$C$2*2))))))*E157),0))</f>
        <v>0</v>
      </c>
      <c r="S157" s="64"/>
    </row>
    <row r="158" spans="1:19" ht="15" x14ac:dyDescent="0.2">
      <c r="A158" s="10"/>
      <c r="B158" s="11"/>
      <c r="C158" s="55"/>
      <c r="D158" s="6"/>
      <c r="E158" s="12"/>
      <c r="F158" s="13"/>
      <c r="G158" s="13"/>
      <c r="H158" s="12"/>
      <c r="I158" s="12"/>
      <c r="J158" s="12"/>
      <c r="K158" s="12"/>
      <c r="L158" s="12"/>
      <c r="M158" s="7"/>
      <c r="N158" s="16">
        <f>((G158-1)*(1-(IF(H158="no",0,'month 2 only singles'!$C$3)))+1)</f>
        <v>5.0000000000000044E-2</v>
      </c>
      <c r="O158" s="16">
        <f t="shared" si="2"/>
        <v>0</v>
      </c>
      <c r="P1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8" s="17">
        <f>IF(ISBLANK(M158),,IF(ISBLANK(G158),,(IF(M158="WON-EW",((((N158-1)*J158)*'month 2 only singles'!$C$2)+('month 2 only singles'!$C$2*(N158-1))),IF(M158="WON",((((N158-1)*J158)*'month 2 only singles'!$C$2)+('month 2 only singles'!$C$2*(N158-1))),IF(M158="PLACED",((((N158-1)*J158)*'month 2 only singles'!$C$2)-'month 2 only singles'!$C$2),IF(J158=0,-'month 2 only singles'!$C$2,IF(J158=0,-'month 2 only singles'!$C$2,-('month 2 only singles'!$C$2*2)))))))*E158))</f>
        <v>0</v>
      </c>
      <c r="R158" s="17">
        <f>IF(ISBLANK(M158),,IF(T158&lt;&gt;1,((IF(M158="WON-EW",(((K158-1)*'month 2 only singles'!$C$2)*(1-$C$3))+(((L158-1)*'month 2 only singles'!$C$2)*(1-$C$3)),IF(M158="WON",(((K158-1)*'month 2 only singles'!$C$2)*(1-$C$3)),IF(M158="PLACED",(((L158-1)*'month 2 only singles'!$C$2)*(1-$C$3))-'month 2 only singles'!$C$2,IF(J158=0,-'month 2 only singles'!$C$2,-('month 2 only singles'!$C$2*2))))))*E158),0))</f>
        <v>0</v>
      </c>
      <c r="S158" s="64"/>
    </row>
    <row r="159" spans="1:19" ht="15" x14ac:dyDescent="0.2">
      <c r="A159" s="10"/>
      <c r="B159" s="11"/>
      <c r="C159" s="55"/>
      <c r="D159" s="6"/>
      <c r="E159" s="12"/>
      <c r="F159" s="13"/>
      <c r="G159" s="13"/>
      <c r="H159" s="12"/>
      <c r="I159" s="12"/>
      <c r="J159" s="12"/>
      <c r="K159" s="12"/>
      <c r="L159" s="12"/>
      <c r="M159" s="7"/>
      <c r="N159" s="16">
        <f>((G159-1)*(1-(IF(H159="no",0,'month 2 only singles'!$C$3)))+1)</f>
        <v>5.0000000000000044E-2</v>
      </c>
      <c r="O159" s="16">
        <f t="shared" si="2"/>
        <v>0</v>
      </c>
      <c r="P1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59" s="17">
        <f>IF(ISBLANK(M159),,IF(ISBLANK(G159),,(IF(M159="WON-EW",((((N159-1)*J159)*'month 2 only singles'!$C$2)+('month 2 only singles'!$C$2*(N159-1))),IF(M159="WON",((((N159-1)*J159)*'month 2 only singles'!$C$2)+('month 2 only singles'!$C$2*(N159-1))),IF(M159="PLACED",((((N159-1)*J159)*'month 2 only singles'!$C$2)-'month 2 only singles'!$C$2),IF(J159=0,-'month 2 only singles'!$C$2,IF(J159=0,-'month 2 only singles'!$C$2,-('month 2 only singles'!$C$2*2)))))))*E159))</f>
        <v>0</v>
      </c>
      <c r="R159" s="17">
        <f>IF(ISBLANK(M159),,IF(T159&lt;&gt;1,((IF(M159="WON-EW",(((K159-1)*'month 2 only singles'!$C$2)*(1-$C$3))+(((L159-1)*'month 2 only singles'!$C$2)*(1-$C$3)),IF(M159="WON",(((K159-1)*'month 2 only singles'!$C$2)*(1-$C$3)),IF(M159="PLACED",(((L159-1)*'month 2 only singles'!$C$2)*(1-$C$3))-'month 2 only singles'!$C$2,IF(J159=0,-'month 2 only singles'!$C$2,-('month 2 only singles'!$C$2*2))))))*E159),0))</f>
        <v>0</v>
      </c>
      <c r="S159" s="64"/>
    </row>
    <row r="160" spans="1:19" ht="15" x14ac:dyDescent="0.2">
      <c r="A160" s="10"/>
      <c r="B160" s="11"/>
      <c r="C160" s="55"/>
      <c r="D160" s="6"/>
      <c r="E160" s="12"/>
      <c r="F160" s="13"/>
      <c r="G160" s="13"/>
      <c r="H160" s="12"/>
      <c r="I160" s="12"/>
      <c r="J160" s="12"/>
      <c r="K160" s="12"/>
      <c r="L160" s="12"/>
      <c r="M160" s="7"/>
      <c r="N160" s="16">
        <f>((G160-1)*(1-(IF(H160="no",0,'month 2 only singles'!$C$3)))+1)</f>
        <v>5.0000000000000044E-2</v>
      </c>
      <c r="O160" s="16">
        <f t="shared" si="2"/>
        <v>0</v>
      </c>
      <c r="P1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0" s="17">
        <f>IF(ISBLANK(M160),,IF(ISBLANK(G160),,(IF(M160="WON-EW",((((N160-1)*J160)*'month 2 only singles'!$C$2)+('month 2 only singles'!$C$2*(N160-1))),IF(M160="WON",((((N160-1)*J160)*'month 2 only singles'!$C$2)+('month 2 only singles'!$C$2*(N160-1))),IF(M160="PLACED",((((N160-1)*J160)*'month 2 only singles'!$C$2)-'month 2 only singles'!$C$2),IF(J160=0,-'month 2 only singles'!$C$2,IF(J160=0,-'month 2 only singles'!$C$2,-('month 2 only singles'!$C$2*2)))))))*E160))</f>
        <v>0</v>
      </c>
      <c r="R160" s="17">
        <f>IF(ISBLANK(M160),,IF(T160&lt;&gt;1,((IF(M160="WON-EW",(((K160-1)*'month 2 only singles'!$C$2)*(1-$C$3))+(((L160-1)*'month 2 only singles'!$C$2)*(1-$C$3)),IF(M160="WON",(((K160-1)*'month 2 only singles'!$C$2)*(1-$C$3)),IF(M160="PLACED",(((L160-1)*'month 2 only singles'!$C$2)*(1-$C$3))-'month 2 only singles'!$C$2,IF(J160=0,-'month 2 only singles'!$C$2,-('month 2 only singles'!$C$2*2))))))*E160),0))</f>
        <v>0</v>
      </c>
      <c r="S160" s="64"/>
    </row>
    <row r="161" spans="1:20" ht="15" x14ac:dyDescent="0.2">
      <c r="A161" s="10"/>
      <c r="B161" s="11"/>
      <c r="C161" s="55"/>
      <c r="D161" s="6"/>
      <c r="E161" s="12"/>
      <c r="F161" s="13"/>
      <c r="G161" s="13"/>
      <c r="H161" s="12"/>
      <c r="I161" s="12"/>
      <c r="J161" s="12"/>
      <c r="K161" s="12"/>
      <c r="L161" s="12"/>
      <c r="M161" s="7"/>
      <c r="N161" s="16">
        <f>((G161-1)*(1-(IF(H161="no",0,'month 2 only singles'!$C$3)))+1)</f>
        <v>5.0000000000000044E-2</v>
      </c>
      <c r="O161" s="16">
        <f t="shared" si="2"/>
        <v>0</v>
      </c>
      <c r="P1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1" s="17">
        <f>IF(ISBLANK(M161),,IF(ISBLANK(G161),,(IF(M161="WON-EW",((((N161-1)*J161)*'month 2 only singles'!$C$2)+('month 2 only singles'!$C$2*(N161-1))),IF(M161="WON",((((N161-1)*J161)*'month 2 only singles'!$C$2)+('month 2 only singles'!$C$2*(N161-1))),IF(M161="PLACED",((((N161-1)*J161)*'month 2 only singles'!$C$2)-'month 2 only singles'!$C$2),IF(J161=0,-'month 2 only singles'!$C$2,IF(J161=0,-'month 2 only singles'!$C$2,-('month 2 only singles'!$C$2*2)))))))*E161))</f>
        <v>0</v>
      </c>
      <c r="R161" s="17">
        <f>IF(ISBLANK(M161),,IF(T161&lt;&gt;1,((IF(M161="WON-EW",(((K161-1)*'month 2 only singles'!$C$2)*(1-$C$3))+(((L161-1)*'month 2 only singles'!$C$2)*(1-$C$3)),IF(M161="WON",(((K161-1)*'month 2 only singles'!$C$2)*(1-$C$3)),IF(M161="PLACED",(((L161-1)*'month 2 only singles'!$C$2)*(1-$C$3))-'month 2 only singles'!$C$2,IF(J161=0,-'month 2 only singles'!$C$2,-('month 2 only singles'!$C$2*2))))))*E161),0))</f>
        <v>0</v>
      </c>
      <c r="S161" s="64"/>
    </row>
    <row r="162" spans="1:20" ht="15" x14ac:dyDescent="0.2">
      <c r="A162" s="10"/>
      <c r="B162" s="11"/>
      <c r="C162" s="55"/>
      <c r="D162" s="6"/>
      <c r="E162" s="12"/>
      <c r="F162" s="13"/>
      <c r="G162" s="13"/>
      <c r="H162" s="12"/>
      <c r="I162" s="12"/>
      <c r="J162" s="12"/>
      <c r="K162" s="12"/>
      <c r="L162" s="12"/>
      <c r="M162" s="7"/>
      <c r="N162" s="16">
        <f>((G162-1)*(1-(IF(H162="no",0,'month 2 only singles'!$C$3)))+1)</f>
        <v>5.0000000000000044E-2</v>
      </c>
      <c r="O162" s="16">
        <f t="shared" si="2"/>
        <v>0</v>
      </c>
      <c r="P1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2" s="17">
        <f>IF(ISBLANK(M162),,IF(ISBLANK(G162),,(IF(M162="WON-EW",((((N162-1)*J162)*'month 2 only singles'!$C$2)+('month 2 only singles'!$C$2*(N162-1))),IF(M162="WON",((((N162-1)*J162)*'month 2 only singles'!$C$2)+('month 2 only singles'!$C$2*(N162-1))),IF(M162="PLACED",((((N162-1)*J162)*'month 2 only singles'!$C$2)-'month 2 only singles'!$C$2),IF(J162=0,-'month 2 only singles'!$C$2,IF(J162=0,-'month 2 only singles'!$C$2,-('month 2 only singles'!$C$2*2)))))))*E162))</f>
        <v>0</v>
      </c>
      <c r="R162" s="17">
        <f>IF(ISBLANK(M162),,IF(T162&lt;&gt;1,((IF(M162="WON-EW",(((K162-1)*'month 2 only singles'!$C$2)*(1-$C$3))+(((L162-1)*'month 2 only singles'!$C$2)*(1-$C$3)),IF(M162="WON",(((K162-1)*'month 2 only singles'!$C$2)*(1-$C$3)),IF(M162="PLACED",(((L162-1)*'month 2 only singles'!$C$2)*(1-$C$3))-'month 2 only singles'!$C$2,IF(J162=0,-'month 2 only singles'!$C$2,-('month 2 only singles'!$C$2*2))))))*E162),0))</f>
        <v>0</v>
      </c>
      <c r="S162" s="64"/>
    </row>
    <row r="163" spans="1:20" ht="15" x14ac:dyDescent="0.2">
      <c r="A163" s="10"/>
      <c r="B163" s="11"/>
      <c r="C163" s="55"/>
      <c r="D163" s="55"/>
      <c r="E163" s="12"/>
      <c r="F163" s="12"/>
      <c r="G163" s="12"/>
      <c r="H163" s="12"/>
      <c r="I163" s="12"/>
      <c r="J163" s="12"/>
      <c r="K163" s="12"/>
      <c r="L163" s="12"/>
      <c r="M163" s="7"/>
      <c r="N163" s="16">
        <f>((G163-1)*(1-(IF(H163="no",0,'month 2 only singles'!$C$3)))+1)</f>
        <v>5.0000000000000044E-2</v>
      </c>
      <c r="O163" s="16">
        <f t="shared" si="2"/>
        <v>0</v>
      </c>
      <c r="P1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3" s="17">
        <f>IF(ISBLANK(M163),,IF(ISBLANK(G163),,(IF(M163="WON-EW",((((N163-1)*J163)*'month 2 only singles'!$C$2)+('month 2 only singles'!$C$2*(N163-1))),IF(M163="WON",((((N163-1)*J163)*'month 2 only singles'!$C$2)+('month 2 only singles'!$C$2*(N163-1))),IF(M163="PLACED",((((N163-1)*J163)*'month 2 only singles'!$C$2)-'month 2 only singles'!$C$2),IF(J163=0,-'month 2 only singles'!$C$2,IF(J163=0,-'month 2 only singles'!$C$2,-('month 2 only singles'!$C$2*2)))))))*E163))</f>
        <v>0</v>
      </c>
      <c r="R163" s="17">
        <f>IF(ISBLANK(M163),,IF(T163&lt;&gt;1,((IF(M163="WON-EW",(((K163-1)*'month 2 only singles'!$C$2)*(1-$C$3))+(((L163-1)*'month 2 only singles'!$C$2)*(1-$C$3)),IF(M163="WON",(((K163-1)*'month 2 only singles'!$C$2)*(1-$C$3)),IF(M163="PLACED",(((L163-1)*'month 2 only singles'!$C$2)*(1-$C$3))-'month 2 only singles'!$C$2,IF(J163=0,-'month 2 only singles'!$C$2,-('month 2 only singles'!$C$2*2))))))*E163),0))</f>
        <v>0</v>
      </c>
      <c r="S163" s="64"/>
    </row>
    <row r="164" spans="1:20" ht="15" x14ac:dyDescent="0.2">
      <c r="A164" s="10"/>
      <c r="B164" s="11"/>
      <c r="C164" s="55"/>
      <c r="D164" s="55"/>
      <c r="E164" s="12"/>
      <c r="F164" s="12"/>
      <c r="G164" s="12"/>
      <c r="H164" s="12"/>
      <c r="I164" s="12"/>
      <c r="J164" s="12"/>
      <c r="K164" s="12"/>
      <c r="L164" s="12"/>
      <c r="M164" s="7"/>
      <c r="N164" s="16">
        <f>((G164-1)*(1-(IF(H164="no",0,'month 2 only singles'!$C$3)))+1)</f>
        <v>5.0000000000000044E-2</v>
      </c>
      <c r="O164" s="16">
        <f t="shared" si="2"/>
        <v>0</v>
      </c>
      <c r="P1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4" s="17">
        <f>IF(ISBLANK(M164),,IF(ISBLANK(G164),,(IF(M164="WON-EW",((((N164-1)*J164)*'month 2 only singles'!$C$2)+('month 2 only singles'!$C$2*(N164-1))),IF(M164="WON",((((N164-1)*J164)*'month 2 only singles'!$C$2)+('month 2 only singles'!$C$2*(N164-1))),IF(M164="PLACED",((((N164-1)*J164)*'month 2 only singles'!$C$2)-'month 2 only singles'!$C$2),IF(J164=0,-'month 2 only singles'!$C$2,IF(J164=0,-'month 2 only singles'!$C$2,-('month 2 only singles'!$C$2*2)))))))*E164))</f>
        <v>0</v>
      </c>
      <c r="R164" s="17">
        <f>IF(ISBLANK(M164),,IF(T164&lt;&gt;1,((IF(M164="WON-EW",(((K164-1)*'month 2 only singles'!$C$2)*(1-$C$3))+(((L164-1)*'month 2 only singles'!$C$2)*(1-$C$3)),IF(M164="WON",(((K164-1)*'month 2 only singles'!$C$2)*(1-$C$3)),IF(M164="PLACED",(((L164-1)*'month 2 only singles'!$C$2)*(1-$C$3))-'month 2 only singles'!$C$2,IF(J164=0,-'month 2 only singles'!$C$2,-('month 2 only singles'!$C$2*2))))))*E164),0))</f>
        <v>0</v>
      </c>
      <c r="S164" s="64"/>
    </row>
    <row r="165" spans="1:20" s="1" customFormat="1" ht="15" x14ac:dyDescent="0.2">
      <c r="A165" s="10"/>
      <c r="B165" s="11"/>
      <c r="C165" s="55"/>
      <c r="D165" s="55"/>
      <c r="E165" s="12"/>
      <c r="F165" s="12"/>
      <c r="G165" s="12"/>
      <c r="H165" s="12"/>
      <c r="I165" s="12"/>
      <c r="J165" s="12"/>
      <c r="K165" s="12"/>
      <c r="L165" s="12"/>
      <c r="M165" s="7"/>
      <c r="N165" s="16">
        <f>((G165-1)*(1-(IF(H165="no",0,'month 2 only singles'!$C$3)))+1)</f>
        <v>5.0000000000000044E-2</v>
      </c>
      <c r="O165" s="16">
        <f t="shared" si="2"/>
        <v>0</v>
      </c>
      <c r="P1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5" s="17">
        <f>IF(ISBLANK(M165),,IF(ISBLANK(G165),,(IF(M165="WON-EW",((((N165-1)*J165)*'month 2 only singles'!$C$2)+('month 2 only singles'!$C$2*(N165-1))),IF(M165="WON",((((N165-1)*J165)*'month 2 only singles'!$C$2)+('month 2 only singles'!$C$2*(N165-1))),IF(M165="PLACED",((((N165-1)*J165)*'month 2 only singles'!$C$2)-'month 2 only singles'!$C$2),IF(J165=0,-'month 2 only singles'!$C$2,IF(J165=0,-'month 2 only singles'!$C$2,-('month 2 only singles'!$C$2*2)))))))*E165))</f>
        <v>0</v>
      </c>
      <c r="R165" s="17">
        <f>IF(ISBLANK(M165),,IF(T165&lt;&gt;1,((IF(M165="WON-EW",(((K165-1)*'month 2 only singles'!$C$2)*(1-$C$3))+(((L165-1)*'month 2 only singles'!$C$2)*(1-$C$3)),IF(M165="WON",(((K165-1)*'month 2 only singles'!$C$2)*(1-$C$3)),IF(M165="PLACED",(((L165-1)*'month 2 only singles'!$C$2)*(1-$C$3))-'month 2 only singles'!$C$2,IF(J165=0,-'month 2 only singles'!$C$2,-('month 2 only singles'!$C$2*2))))))*E165),0))</f>
        <v>0</v>
      </c>
      <c r="S165" s="64"/>
      <c r="T165"/>
    </row>
    <row r="166" spans="1:20" s="1" customFormat="1" ht="15" x14ac:dyDescent="0.2">
      <c r="A166" s="10"/>
      <c r="B166" s="11"/>
      <c r="C166" s="6"/>
      <c r="D166" s="6"/>
      <c r="E166" s="12"/>
      <c r="F166" s="12"/>
      <c r="G166" s="12"/>
      <c r="H166" s="12"/>
      <c r="I166" s="12"/>
      <c r="J166" s="12"/>
      <c r="K166" s="12"/>
      <c r="L166" s="12"/>
      <c r="M166" s="7"/>
      <c r="N166" s="16">
        <f>((G166-1)*(1-(IF(H166="no",0,'month 2 only singles'!$C$3)))+1)</f>
        <v>5.0000000000000044E-2</v>
      </c>
      <c r="O166" s="16">
        <f t="shared" si="2"/>
        <v>0</v>
      </c>
      <c r="P1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6" s="17">
        <f>IF(ISBLANK(M166),,IF(ISBLANK(G166),,(IF(M166="WON-EW",((((N166-1)*J166)*'month 2 only singles'!$C$2)+('month 2 only singles'!$C$2*(N166-1))),IF(M166="WON",((((N166-1)*J166)*'month 2 only singles'!$C$2)+('month 2 only singles'!$C$2*(N166-1))),IF(M166="PLACED",((((N166-1)*J166)*'month 2 only singles'!$C$2)-'month 2 only singles'!$C$2),IF(J166=0,-'month 2 only singles'!$C$2,IF(J166=0,-'month 2 only singles'!$C$2,-('month 2 only singles'!$C$2*2)))))))*E166))</f>
        <v>0</v>
      </c>
      <c r="R166" s="17">
        <f>IF(ISBLANK(M166),,IF(T166&lt;&gt;1,((IF(M166="WON-EW",(((K166-1)*'month 2 only singles'!$C$2)*(1-$C$3))+(((L166-1)*'month 2 only singles'!$C$2)*(1-$C$3)),IF(M166="WON",(((K166-1)*'month 2 only singles'!$C$2)*(1-$C$3)),IF(M166="PLACED",(((L166-1)*'month 2 only singles'!$C$2)*(1-$C$3))-'month 2 only singles'!$C$2,IF(J166=0,-'month 2 only singles'!$C$2,-('month 2 only singles'!$C$2*2))))))*E166),0))</f>
        <v>0</v>
      </c>
      <c r="S166" s="64"/>
      <c r="T166"/>
    </row>
    <row r="167" spans="1:20" s="1" customFormat="1" ht="15" x14ac:dyDescent="0.2">
      <c r="A167" s="10"/>
      <c r="B167" s="11"/>
      <c r="C167" s="6"/>
      <c r="D167" s="6"/>
      <c r="E167" s="12"/>
      <c r="F167" s="12"/>
      <c r="G167" s="12"/>
      <c r="H167" s="12"/>
      <c r="I167" s="12"/>
      <c r="J167" s="12"/>
      <c r="K167" s="12"/>
      <c r="L167" s="12"/>
      <c r="M167" s="7"/>
      <c r="N167" s="16">
        <f>((G167-1)*(1-(IF(H167="no",0,'month 2 only singles'!$C$3)))+1)</f>
        <v>5.0000000000000044E-2</v>
      </c>
      <c r="O167" s="16">
        <f t="shared" si="2"/>
        <v>0</v>
      </c>
      <c r="P1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7" s="17">
        <f>IF(ISBLANK(M167),,IF(ISBLANK(G167),,(IF(M167="WON-EW",((((N167-1)*J167)*'month 2 only singles'!$C$2)+('month 2 only singles'!$C$2*(N167-1))),IF(M167="WON",((((N167-1)*J167)*'month 2 only singles'!$C$2)+('month 2 only singles'!$C$2*(N167-1))),IF(M167="PLACED",((((N167-1)*J167)*'month 2 only singles'!$C$2)-'month 2 only singles'!$C$2),IF(J167=0,-'month 2 only singles'!$C$2,IF(J167=0,-'month 2 only singles'!$C$2,-('month 2 only singles'!$C$2*2)))))))*E167))</f>
        <v>0</v>
      </c>
      <c r="R167" s="17">
        <f>IF(ISBLANK(M167),,IF(T167&lt;&gt;1,((IF(M167="WON-EW",(((K167-1)*'month 2 only singles'!$C$2)*(1-$C$3))+(((L167-1)*'month 2 only singles'!$C$2)*(1-$C$3)),IF(M167="WON",(((K167-1)*'month 2 only singles'!$C$2)*(1-$C$3)),IF(M167="PLACED",(((L167-1)*'month 2 only singles'!$C$2)*(1-$C$3))-'month 2 only singles'!$C$2,IF(J167=0,-'month 2 only singles'!$C$2,-('month 2 only singles'!$C$2*2))))))*E167),0))</f>
        <v>0</v>
      </c>
      <c r="S167" s="64"/>
    </row>
    <row r="168" spans="1:20" ht="15.75" x14ac:dyDescent="0.25">
      <c r="A168" s="31"/>
      <c r="B168" s="5"/>
      <c r="C168" s="58"/>
      <c r="D168" s="58"/>
      <c r="E168" s="59"/>
      <c r="F168" s="59"/>
      <c r="G168" s="59"/>
      <c r="H168" s="59"/>
      <c r="I168" s="59"/>
      <c r="J168" s="59"/>
      <c r="K168" s="59"/>
      <c r="L168" s="59"/>
      <c r="M168" s="30"/>
      <c r="N168" s="60">
        <f>((G168-1)*(1-(IF(H168="no",0,'month 2 only singles'!$C$3)))+1)</f>
        <v>5.0000000000000044E-2</v>
      </c>
      <c r="O168" s="60">
        <f t="shared" si="2"/>
        <v>0</v>
      </c>
      <c r="P168" s="61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8" s="62">
        <f>IF(ISBLANK(M168),,IF(ISBLANK(G168),,(IF(M168="WON-EW",((((N168-1)*J168)*'month 2 only singles'!$C$2)+('month 2 only singles'!$C$2*(N168-1))),IF(M168="WON",((((N168-1)*J168)*'month 2 only singles'!$C$2)+('month 2 only singles'!$C$2*(N168-1))),IF(M168="PLACED",((((N168-1)*J168)*'month 2 only singles'!$C$2)-'month 2 only singles'!$C$2),IF(J168=0,-'month 2 only singles'!$C$2,IF(J168=0,-'month 2 only singles'!$C$2,-('month 2 only singles'!$C$2*2)))))))*E168))</f>
        <v>0</v>
      </c>
      <c r="R168" s="62">
        <f>IF(ISBLANK(M168),,IF(T168&lt;&gt;1,((IF(M168="WON-EW",(((K168-1)*'month 2 only singles'!$C$2)*(1-$C$3))+(((L168-1)*'month 2 only singles'!$C$2)*(1-$C$3)),IF(M168="WON",(((K168-1)*'month 2 only singles'!$C$2)*(1-$C$3)),IF(M168="PLACED",(((L168-1)*'month 2 only singles'!$C$2)*(1-$C$3))-'month 2 only singles'!$C$2,IF(J168=0,-'month 2 only singles'!$C$2,-('month 2 only singles'!$C$2*2))))))*E168),0))</f>
        <v>0</v>
      </c>
      <c r="S168" s="64"/>
    </row>
    <row r="169" spans="1:20" ht="15" x14ac:dyDescent="0.2">
      <c r="A169" s="10"/>
      <c r="B169" s="11"/>
      <c r="C169" s="6"/>
      <c r="D169" s="6"/>
      <c r="E169" s="12"/>
      <c r="F169" s="12"/>
      <c r="G169" s="12"/>
      <c r="H169" s="12"/>
      <c r="I169" s="12"/>
      <c r="J169" s="12"/>
      <c r="K169" s="12"/>
      <c r="L169" s="12"/>
      <c r="M169" s="7"/>
      <c r="N169" s="16">
        <f>((G169-1)*(1-(IF(H169="no",0,'month 2 only singles'!$C$3)))+1)</f>
        <v>5.0000000000000044E-2</v>
      </c>
      <c r="O169" s="16">
        <f t="shared" si="2"/>
        <v>0</v>
      </c>
      <c r="P1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69" s="17">
        <f>IF(ISBLANK(M169),,IF(ISBLANK(G169),,(IF(M169="WON-EW",((((N169-1)*J169)*'month 2 only singles'!$C$2)+('month 2 only singles'!$C$2*(N169-1))),IF(M169="WON",((((N169-1)*J169)*'month 2 only singles'!$C$2)+('month 2 only singles'!$C$2*(N169-1))),IF(M169="PLACED",((((N169-1)*J169)*'month 2 only singles'!$C$2)-'month 2 only singles'!$C$2),IF(J169=0,-'month 2 only singles'!$C$2,IF(J169=0,-'month 2 only singles'!$C$2,-('month 2 only singles'!$C$2*2)))))))*E169))</f>
        <v>0</v>
      </c>
      <c r="R169" s="17">
        <f>IF(ISBLANK(M169),,IF(T169&lt;&gt;1,((IF(M169="WON-EW",(((K169-1)*'month 2 only singles'!$C$2)*(1-$C$3))+(((L169-1)*'month 2 only singles'!$C$2)*(1-$C$3)),IF(M169="WON",(((K169-1)*'month 2 only singles'!$C$2)*(1-$C$3)),IF(M169="PLACED",(((L169-1)*'month 2 only singles'!$C$2)*(1-$C$3))-'month 2 only singles'!$C$2,IF(J169=0,-'month 2 only singles'!$C$2,-('month 2 only singles'!$C$2*2))))))*E169),0))</f>
        <v>0</v>
      </c>
      <c r="S169" s="64"/>
    </row>
    <row r="170" spans="1:20" ht="15" x14ac:dyDescent="0.2">
      <c r="A170" s="10"/>
      <c r="B170" s="11"/>
      <c r="C170" s="6"/>
      <c r="D170" s="6"/>
      <c r="E170" s="12"/>
      <c r="F170" s="12"/>
      <c r="G170" s="12"/>
      <c r="H170" s="12"/>
      <c r="I170" s="12"/>
      <c r="J170" s="12"/>
      <c r="K170" s="7"/>
      <c r="L170" s="7"/>
      <c r="M170" s="7"/>
      <c r="N170" s="16">
        <f>((G170-1)*(1-(IF(H170="no",0,'month 2 only singles'!$C$3)))+1)</f>
        <v>5.0000000000000044E-2</v>
      </c>
      <c r="O170" s="16">
        <f t="shared" si="2"/>
        <v>0</v>
      </c>
      <c r="P1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0" s="17">
        <f>IF(ISBLANK(M170),,IF(ISBLANK(G170),,(IF(M170="WON-EW",((((N170-1)*J170)*'month 2 only singles'!$C$2)+('month 2 only singles'!$C$2*(N170-1))),IF(M170="WON",((((N170-1)*J170)*'month 2 only singles'!$C$2)+('month 2 only singles'!$C$2*(N170-1))),IF(M170="PLACED",((((N170-1)*J170)*'month 2 only singles'!$C$2)-'month 2 only singles'!$C$2),IF(J170=0,-'month 2 only singles'!$C$2,IF(J170=0,-'month 2 only singles'!$C$2,-('month 2 only singles'!$C$2*2)))))))*E170))</f>
        <v>0</v>
      </c>
      <c r="R170" s="17">
        <f>IF(ISBLANK(M170),,IF(T170&lt;&gt;1,((IF(M170="WON-EW",(((K170-1)*'month 2 only singles'!$C$2)*(1-$C$3))+(((L170-1)*'month 2 only singles'!$C$2)*(1-$C$3)),IF(M170="WON",(((K170-1)*'month 2 only singles'!$C$2)*(1-$C$3)),IF(M170="PLACED",(((L170-1)*'month 2 only singles'!$C$2)*(1-$C$3))-'month 2 only singles'!$C$2,IF(J170=0,-'month 2 only singles'!$C$2,-('month 2 only singles'!$C$2*2))))))*E170),0))</f>
        <v>0</v>
      </c>
      <c r="S170" s="64"/>
    </row>
    <row r="171" spans="1:20" ht="15" x14ac:dyDescent="0.2">
      <c r="A171" s="10"/>
      <c r="B171" s="11"/>
      <c r="C171" s="6"/>
      <c r="D171" s="6"/>
      <c r="E171" s="12"/>
      <c r="F171" s="12"/>
      <c r="G171" s="12"/>
      <c r="H171" s="12"/>
      <c r="I171" s="12"/>
      <c r="J171" s="12"/>
      <c r="K171" s="7"/>
      <c r="L171" s="7"/>
      <c r="M171" s="7"/>
      <c r="N171" s="16">
        <f>((G171-1)*(1-(IF(H171="no",0,'month 2 only singles'!$C$3)))+1)</f>
        <v>5.0000000000000044E-2</v>
      </c>
      <c r="O171" s="16">
        <f t="shared" si="2"/>
        <v>0</v>
      </c>
      <c r="P1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1" s="17">
        <f>IF(ISBLANK(M171),,IF(ISBLANK(G171),,(IF(M171="WON-EW",((((N171-1)*J171)*'month 2 only singles'!$C$2)+('month 2 only singles'!$C$2*(N171-1))),IF(M171="WON",((((N171-1)*J171)*'month 2 only singles'!$C$2)+('month 2 only singles'!$C$2*(N171-1))),IF(M171="PLACED",((((N171-1)*J171)*'month 2 only singles'!$C$2)-'month 2 only singles'!$C$2),IF(J171=0,-'month 2 only singles'!$C$2,IF(J171=0,-'month 2 only singles'!$C$2,-('month 2 only singles'!$C$2*2)))))))*E171))</f>
        <v>0</v>
      </c>
      <c r="R171" s="17">
        <f>IF(ISBLANK(M171),,IF(T171&lt;&gt;1,((IF(M171="WON-EW",(((K171-1)*'month 2 only singles'!$C$2)*(1-$C$3))+(((L171-1)*'month 2 only singles'!$C$2)*(1-$C$3)),IF(M171="WON",(((K171-1)*'month 2 only singles'!$C$2)*(1-$C$3)),IF(M171="PLACED",(((L171-1)*'month 2 only singles'!$C$2)*(1-$C$3))-'month 2 only singles'!$C$2,IF(J171=0,-'month 2 only singles'!$C$2,-('month 2 only singles'!$C$2*2))))))*E171),0))</f>
        <v>0</v>
      </c>
      <c r="S171" s="64"/>
    </row>
    <row r="172" spans="1:20" ht="15" x14ac:dyDescent="0.2">
      <c r="A172" s="10"/>
      <c r="B172" s="11"/>
      <c r="C172" s="6"/>
      <c r="D172" s="6"/>
      <c r="E172" s="12"/>
      <c r="F172" s="12"/>
      <c r="G172" s="12"/>
      <c r="H172" s="12"/>
      <c r="I172" s="12"/>
      <c r="J172" s="12"/>
      <c r="K172" s="7"/>
      <c r="L172" s="7"/>
      <c r="M172" s="7"/>
      <c r="N172" s="16">
        <f>((G172-1)*(1-(IF(H172="no",0,'month 2 only singles'!$C$3)))+1)</f>
        <v>5.0000000000000044E-2</v>
      </c>
      <c r="O172" s="16">
        <f t="shared" si="2"/>
        <v>0</v>
      </c>
      <c r="P1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2" s="17">
        <f>IF(ISBLANK(M172),,IF(ISBLANK(G172),,(IF(M172="WON-EW",((((N172-1)*J172)*'month 2 only singles'!$C$2)+('month 2 only singles'!$C$2*(N172-1))),IF(M172="WON",((((N172-1)*J172)*'month 2 only singles'!$C$2)+('month 2 only singles'!$C$2*(N172-1))),IF(M172="PLACED",((((N172-1)*J172)*'month 2 only singles'!$C$2)-'month 2 only singles'!$C$2),IF(J172=0,-'month 2 only singles'!$C$2,IF(J172=0,-'month 2 only singles'!$C$2,-('month 2 only singles'!$C$2*2)))))))*E172))</f>
        <v>0</v>
      </c>
      <c r="R172" s="17">
        <f>IF(ISBLANK(M172),,IF(T172&lt;&gt;1,((IF(M172="WON-EW",(((K172-1)*'month 2 only singles'!$C$2)*(1-$C$3))+(((L172-1)*'month 2 only singles'!$C$2)*(1-$C$3)),IF(M172="WON",(((K172-1)*'month 2 only singles'!$C$2)*(1-$C$3)),IF(M172="PLACED",(((L172-1)*'month 2 only singles'!$C$2)*(1-$C$3))-'month 2 only singles'!$C$2,IF(J172=0,-'month 2 only singles'!$C$2,-('month 2 only singles'!$C$2*2))))))*E172),0))</f>
        <v>0</v>
      </c>
      <c r="S172" s="64"/>
    </row>
    <row r="173" spans="1:20" ht="15" x14ac:dyDescent="0.2">
      <c r="A173" s="10"/>
      <c r="B173" s="11"/>
      <c r="C173" s="6"/>
      <c r="D173" s="6"/>
      <c r="E173" s="12"/>
      <c r="F173" s="12"/>
      <c r="G173" s="12"/>
      <c r="H173" s="12"/>
      <c r="I173" s="12"/>
      <c r="J173" s="12"/>
      <c r="K173" s="7"/>
      <c r="L173" s="7"/>
      <c r="M173" s="7"/>
      <c r="N173" s="16">
        <f>((G173-1)*(1-(IF(H173="no",0,'month 2 only singles'!$C$3)))+1)</f>
        <v>5.0000000000000044E-2</v>
      </c>
      <c r="O173" s="16">
        <f t="shared" si="2"/>
        <v>0</v>
      </c>
      <c r="P1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3" s="17">
        <f>IF(ISBLANK(M173),,IF(ISBLANK(G173),,(IF(M173="WON-EW",((((N173-1)*J173)*'month 2 only singles'!$C$2)+('month 2 only singles'!$C$2*(N173-1))),IF(M173="WON",((((N173-1)*J173)*'month 2 only singles'!$C$2)+('month 2 only singles'!$C$2*(N173-1))),IF(M173="PLACED",((((N173-1)*J173)*'month 2 only singles'!$C$2)-'month 2 only singles'!$C$2),IF(J173=0,-'month 2 only singles'!$C$2,IF(J173=0,-'month 2 only singles'!$C$2,-('month 2 only singles'!$C$2*2)))))))*E173))</f>
        <v>0</v>
      </c>
      <c r="R173" s="17">
        <f>IF(ISBLANK(M173),,IF(T173&lt;&gt;1,((IF(M173="WON-EW",(((K173-1)*'month 2 only singles'!$C$2)*(1-$C$3))+(((L173-1)*'month 2 only singles'!$C$2)*(1-$C$3)),IF(M173="WON",(((K173-1)*'month 2 only singles'!$C$2)*(1-$C$3)),IF(M173="PLACED",(((L173-1)*'month 2 only singles'!$C$2)*(1-$C$3))-'month 2 only singles'!$C$2,IF(J173=0,-'month 2 only singles'!$C$2,-('month 2 only singles'!$C$2*2))))))*E173),0))</f>
        <v>0</v>
      </c>
      <c r="S173" s="64"/>
    </row>
    <row r="174" spans="1:20" ht="15" x14ac:dyDescent="0.2">
      <c r="A174" s="10"/>
      <c r="B174" s="11"/>
      <c r="C174" s="6"/>
      <c r="D174" s="6"/>
      <c r="E174" s="12"/>
      <c r="F174" s="12"/>
      <c r="G174" s="12"/>
      <c r="H174" s="12"/>
      <c r="I174" s="12"/>
      <c r="J174" s="12"/>
      <c r="K174" s="7"/>
      <c r="L174" s="7"/>
      <c r="M174" s="7"/>
      <c r="N174" s="16">
        <f>((G174-1)*(1-(IF(H174="no",0,'month 2 only singles'!$C$3)))+1)</f>
        <v>5.0000000000000044E-2</v>
      </c>
      <c r="O174" s="16">
        <f t="shared" si="2"/>
        <v>0</v>
      </c>
      <c r="P1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4" s="17">
        <f>IF(ISBLANK(M174),,IF(ISBLANK(G174),,(IF(M174="WON-EW",((((N174-1)*J174)*'month 2 only singles'!$C$2)+('month 2 only singles'!$C$2*(N174-1))),IF(M174="WON",((((N174-1)*J174)*'month 2 only singles'!$C$2)+('month 2 only singles'!$C$2*(N174-1))),IF(M174="PLACED",((((N174-1)*J174)*'month 2 only singles'!$C$2)-'month 2 only singles'!$C$2),IF(J174=0,-'month 2 only singles'!$C$2,IF(J174=0,-'month 2 only singles'!$C$2,-('month 2 only singles'!$C$2*2)))))))*E174))</f>
        <v>0</v>
      </c>
      <c r="R174" s="17">
        <f>IF(ISBLANK(M174),,IF(T174&lt;&gt;1,((IF(M174="WON-EW",(((K174-1)*'month 2 only singles'!$C$2)*(1-$C$3))+(((L174-1)*'month 2 only singles'!$C$2)*(1-$C$3)),IF(M174="WON",(((K174-1)*'month 2 only singles'!$C$2)*(1-$C$3)),IF(M174="PLACED",(((L174-1)*'month 2 only singles'!$C$2)*(1-$C$3))-'month 2 only singles'!$C$2,IF(J174=0,-'month 2 only singles'!$C$2,-('month 2 only singles'!$C$2*2))))))*E174),0))</f>
        <v>0</v>
      </c>
      <c r="S174" s="64"/>
    </row>
    <row r="175" spans="1:20" ht="15" x14ac:dyDescent="0.2">
      <c r="A175" s="10"/>
      <c r="B175" s="11"/>
      <c r="C175" s="6"/>
      <c r="D175" s="6"/>
      <c r="E175" s="12"/>
      <c r="F175" s="12"/>
      <c r="G175" s="12"/>
      <c r="H175" s="12"/>
      <c r="I175" s="12"/>
      <c r="J175" s="12"/>
      <c r="K175" s="7"/>
      <c r="L175" s="7"/>
      <c r="M175" s="7"/>
      <c r="N175" s="16">
        <f>((G175-1)*(1-(IF(H175="no",0,'month 2 only singles'!$C$3)))+1)</f>
        <v>5.0000000000000044E-2</v>
      </c>
      <c r="O175" s="16">
        <f t="shared" si="2"/>
        <v>0</v>
      </c>
      <c r="P1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5" s="17">
        <f>IF(ISBLANK(M175),,IF(ISBLANK(G175),,(IF(M175="WON-EW",((((N175-1)*J175)*'month 2 only singles'!$C$2)+('month 2 only singles'!$C$2*(N175-1))),IF(M175="WON",((((N175-1)*J175)*'month 2 only singles'!$C$2)+('month 2 only singles'!$C$2*(N175-1))),IF(M175="PLACED",((((N175-1)*J175)*'month 2 only singles'!$C$2)-'month 2 only singles'!$C$2),IF(J175=0,-'month 2 only singles'!$C$2,IF(J175=0,-'month 2 only singles'!$C$2,-('month 2 only singles'!$C$2*2)))))))*E175))</f>
        <v>0</v>
      </c>
      <c r="R175" s="17">
        <f>IF(ISBLANK(M175),,IF(T175&lt;&gt;1,((IF(M175="WON-EW",(((K175-1)*'month 2 only singles'!$C$2)*(1-$C$3))+(((L175-1)*'month 2 only singles'!$C$2)*(1-$C$3)),IF(M175="WON",(((K175-1)*'month 2 only singles'!$C$2)*(1-$C$3)),IF(M175="PLACED",(((L175-1)*'month 2 only singles'!$C$2)*(1-$C$3))-'month 2 only singles'!$C$2,IF(J175=0,-'month 2 only singles'!$C$2,-('month 2 only singles'!$C$2*2))))))*E175),0))</f>
        <v>0</v>
      </c>
      <c r="S175" s="64"/>
    </row>
    <row r="176" spans="1:20" ht="15" x14ac:dyDescent="0.2">
      <c r="A176" s="10"/>
      <c r="B176" s="11"/>
      <c r="C176" s="6"/>
      <c r="D176" s="6"/>
      <c r="E176" s="12"/>
      <c r="F176" s="12"/>
      <c r="G176" s="12"/>
      <c r="H176" s="12"/>
      <c r="I176" s="12"/>
      <c r="J176" s="12"/>
      <c r="K176" s="12"/>
      <c r="L176" s="7"/>
      <c r="M176" s="7"/>
      <c r="N176" s="16">
        <f>((G176-1)*(1-(IF(H176="no",0,'month 2 only singles'!$C$3)))+1)</f>
        <v>5.0000000000000044E-2</v>
      </c>
      <c r="O176" s="16">
        <f t="shared" ref="O176:O239" si="3">E176*IF(I176="yes",2,1)</f>
        <v>0</v>
      </c>
      <c r="P1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6" s="17">
        <f>IF(ISBLANK(M176),,IF(ISBLANK(G176),,(IF(M176="WON-EW",((((N176-1)*J176)*'month 2 only singles'!$C$2)+('month 2 only singles'!$C$2*(N176-1))),IF(M176="WON",((((N176-1)*J176)*'month 2 only singles'!$C$2)+('month 2 only singles'!$C$2*(N176-1))),IF(M176="PLACED",((((N176-1)*J176)*'month 2 only singles'!$C$2)-'month 2 only singles'!$C$2),IF(J176=0,-'month 2 only singles'!$C$2,IF(J176=0,-'month 2 only singles'!$C$2,-('month 2 only singles'!$C$2*2)))))))*E176))</f>
        <v>0</v>
      </c>
      <c r="R176" s="17">
        <f>IF(ISBLANK(M176),,IF(T176&lt;&gt;1,((IF(M176="WON-EW",(((K176-1)*'month 2 only singles'!$C$2)*(1-$C$3))+(((L176-1)*'month 2 only singles'!$C$2)*(1-$C$3)),IF(M176="WON",(((K176-1)*'month 2 only singles'!$C$2)*(1-$C$3)),IF(M176="PLACED",(((L176-1)*'month 2 only singles'!$C$2)*(1-$C$3))-'month 2 only singles'!$C$2,IF(J176=0,-'month 2 only singles'!$C$2,-('month 2 only singles'!$C$2*2))))))*E176),0))</f>
        <v>0</v>
      </c>
      <c r="S176" s="64"/>
    </row>
    <row r="177" spans="1:22" ht="15" x14ac:dyDescent="0.2">
      <c r="A177" s="10"/>
      <c r="B177" s="11"/>
      <c r="C177" s="6"/>
      <c r="D177" s="6"/>
      <c r="E177" s="12"/>
      <c r="F177" s="12"/>
      <c r="G177" s="12"/>
      <c r="H177" s="12"/>
      <c r="I177" s="12"/>
      <c r="J177" s="12"/>
      <c r="K177" s="12"/>
      <c r="L177" s="7"/>
      <c r="M177" s="7"/>
      <c r="N177" s="16">
        <f>((G177-1)*(1-(IF(H177="no",0,'month 2 only singles'!$C$3)))+1)</f>
        <v>5.0000000000000044E-2</v>
      </c>
      <c r="O177" s="16">
        <f t="shared" si="3"/>
        <v>0</v>
      </c>
      <c r="P1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7" s="17">
        <f>IF(ISBLANK(M177),,IF(ISBLANK(G177),,(IF(M177="WON-EW",((((N177-1)*J177)*'month 2 only singles'!$C$2)+('month 2 only singles'!$C$2*(N177-1))),IF(M177="WON",((((N177-1)*J177)*'month 2 only singles'!$C$2)+('month 2 only singles'!$C$2*(N177-1))),IF(M177="PLACED",((((N177-1)*J177)*'month 2 only singles'!$C$2)-'month 2 only singles'!$C$2),IF(J177=0,-'month 2 only singles'!$C$2,IF(J177=0,-'month 2 only singles'!$C$2,-('month 2 only singles'!$C$2*2)))))))*E177))</f>
        <v>0</v>
      </c>
      <c r="R177" s="17">
        <f>IF(ISBLANK(M177),,IF(T177&lt;&gt;1,((IF(M177="WON-EW",(((K177-1)*'month 2 only singles'!$C$2)*(1-$C$3))+(((L177-1)*'month 2 only singles'!$C$2)*(1-$C$3)),IF(M177="WON",(((K177-1)*'month 2 only singles'!$C$2)*(1-$C$3)),IF(M177="PLACED",(((L177-1)*'month 2 only singles'!$C$2)*(1-$C$3))-'month 2 only singles'!$C$2,IF(J177=0,-'month 2 only singles'!$C$2,-('month 2 only singles'!$C$2*2))))))*E177),0))</f>
        <v>0</v>
      </c>
      <c r="S177" s="64"/>
    </row>
    <row r="178" spans="1:22" ht="15" x14ac:dyDescent="0.2">
      <c r="A178" s="10"/>
      <c r="B178" s="11"/>
      <c r="C178" s="6"/>
      <c r="D178" s="6"/>
      <c r="E178" s="12"/>
      <c r="F178" s="12"/>
      <c r="G178" s="12"/>
      <c r="H178" s="12"/>
      <c r="I178" s="12"/>
      <c r="J178" s="12"/>
      <c r="K178" s="12"/>
      <c r="L178" s="7"/>
      <c r="M178" s="7"/>
      <c r="N178" s="16">
        <f>((G178-1)*(1-(IF(H178="no",0,'month 2 only singles'!$C$3)))+1)</f>
        <v>5.0000000000000044E-2</v>
      </c>
      <c r="O178" s="16">
        <f t="shared" si="3"/>
        <v>0</v>
      </c>
      <c r="P1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8" s="17">
        <f>IF(ISBLANK(M178),,IF(ISBLANK(G178),,(IF(M178="WON-EW",((((N178-1)*J178)*'month 2 only singles'!$C$2)+('month 2 only singles'!$C$2*(N178-1))),IF(M178="WON",((((N178-1)*J178)*'month 2 only singles'!$C$2)+('month 2 only singles'!$C$2*(N178-1))),IF(M178="PLACED",((((N178-1)*J178)*'month 2 only singles'!$C$2)-'month 2 only singles'!$C$2),IF(J178=0,-'month 2 only singles'!$C$2,IF(J178=0,-'month 2 only singles'!$C$2,-('month 2 only singles'!$C$2*2)))))))*E178))</f>
        <v>0</v>
      </c>
      <c r="R178" s="17">
        <f>IF(ISBLANK(M178),,IF(T178&lt;&gt;1,((IF(M178="WON-EW",(((K178-1)*'month 2 only singles'!$C$2)*(1-$C$3))+(((L178-1)*'month 2 only singles'!$C$2)*(1-$C$3)),IF(M178="WON",(((K178-1)*'month 2 only singles'!$C$2)*(1-$C$3)),IF(M178="PLACED",(((L178-1)*'month 2 only singles'!$C$2)*(1-$C$3))-'month 2 only singles'!$C$2,IF(J178=0,-'month 2 only singles'!$C$2,-('month 2 only singles'!$C$2*2))))))*E178),0))</f>
        <v>0</v>
      </c>
      <c r="S178" s="64"/>
    </row>
    <row r="179" spans="1:22" s="28" customFormat="1" ht="15" x14ac:dyDescent="0.2">
      <c r="A179" s="10"/>
      <c r="B179" s="11"/>
      <c r="C179" s="6"/>
      <c r="D179" s="6"/>
      <c r="E179" s="12"/>
      <c r="F179" s="12"/>
      <c r="G179" s="12"/>
      <c r="H179" s="12"/>
      <c r="I179" s="12"/>
      <c r="J179" s="12"/>
      <c r="K179" s="12"/>
      <c r="L179" s="7"/>
      <c r="M179" s="7"/>
      <c r="N179" s="16">
        <f>((G179-1)*(1-(IF(H179="no",0,'month 2 only singles'!$C$3)))+1)</f>
        <v>5.0000000000000044E-2</v>
      </c>
      <c r="O179" s="16">
        <f t="shared" si="3"/>
        <v>0</v>
      </c>
      <c r="P1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79" s="17">
        <f>IF(ISBLANK(M179),,IF(ISBLANK(G179),,(IF(M179="WON-EW",((((N179-1)*J179)*'month 2 only singles'!$C$2)+('month 2 only singles'!$C$2*(N179-1))),IF(M179="WON",((((N179-1)*J179)*'month 2 only singles'!$C$2)+('month 2 only singles'!$C$2*(N179-1))),IF(M179="PLACED",((((N179-1)*J179)*'month 2 only singles'!$C$2)-'month 2 only singles'!$C$2),IF(J179=0,-'month 2 only singles'!$C$2,IF(J179=0,-'month 2 only singles'!$C$2,-('month 2 only singles'!$C$2*2)))))))*E179))</f>
        <v>0</v>
      </c>
      <c r="R179" s="17">
        <f>IF(ISBLANK(M179),,IF(T179&lt;&gt;1,((IF(M179="WON-EW",(((K179-1)*'month 2 only singles'!$C$2)*(1-$C$3))+(((L179-1)*'month 2 only singles'!$C$2)*(1-$C$3)),IF(M179="WON",(((K179-1)*'month 2 only singles'!$C$2)*(1-$C$3)),IF(M179="PLACED",(((L179-1)*'month 2 only singles'!$C$2)*(1-$C$3))-'month 2 only singles'!$C$2,IF(J179=0,-'month 2 only singles'!$C$2,-('month 2 only singles'!$C$2*2))))))*E179),0))</f>
        <v>0</v>
      </c>
      <c r="S179" s="64"/>
    </row>
    <row r="180" spans="1:22" s="28" customFormat="1" ht="15" x14ac:dyDescent="0.2">
      <c r="A180" s="10"/>
      <c r="B180" s="11"/>
      <c r="C180" s="6"/>
      <c r="D180" s="6"/>
      <c r="E180" s="12"/>
      <c r="F180" s="12"/>
      <c r="G180" s="12"/>
      <c r="H180" s="12"/>
      <c r="I180" s="12"/>
      <c r="J180" s="12"/>
      <c r="K180" s="12"/>
      <c r="L180" s="7"/>
      <c r="M180" s="7"/>
      <c r="N180" s="16">
        <f>((G180-1)*(1-(IF(H180="no",0,'month 2 only singles'!$C$3)))+1)</f>
        <v>5.0000000000000044E-2</v>
      </c>
      <c r="O180" s="16">
        <f t="shared" si="3"/>
        <v>0</v>
      </c>
      <c r="P1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0" s="17">
        <f>IF(ISBLANK(M180),,IF(ISBLANK(G180),,(IF(M180="WON-EW",((((N180-1)*J180)*'month 2 only singles'!$C$2)+('month 2 only singles'!$C$2*(N180-1))),IF(M180="WON",((((N180-1)*J180)*'month 2 only singles'!$C$2)+('month 2 only singles'!$C$2*(N180-1))),IF(M180="PLACED",((((N180-1)*J180)*'month 2 only singles'!$C$2)-'month 2 only singles'!$C$2),IF(J180=0,-'month 2 only singles'!$C$2,IF(J180=0,-'month 2 only singles'!$C$2,-('month 2 only singles'!$C$2*2)))))))*E180))</f>
        <v>0</v>
      </c>
      <c r="R180" s="17">
        <f>IF(ISBLANK(M180),,IF(T180&lt;&gt;1,((IF(M180="WON-EW",(((K180-1)*'month 2 only singles'!$C$2)*(1-$C$3))+(((L180-1)*'month 2 only singles'!$C$2)*(1-$C$3)),IF(M180="WON",(((K180-1)*'month 2 only singles'!$C$2)*(1-$C$3)),IF(M180="PLACED",(((L180-1)*'month 2 only singles'!$C$2)*(1-$C$3))-'month 2 only singles'!$C$2,IF(J180=0,-'month 2 only singles'!$C$2,-('month 2 only singles'!$C$2*2))))))*E180),0))</f>
        <v>0</v>
      </c>
      <c r="S180" s="64"/>
    </row>
    <row r="181" spans="1:22" s="28" customFormat="1" ht="15" x14ac:dyDescent="0.2">
      <c r="A181" s="10"/>
      <c r="B181" s="11"/>
      <c r="C181" s="6"/>
      <c r="D181" s="6"/>
      <c r="E181" s="12"/>
      <c r="F181" s="12"/>
      <c r="G181" s="12"/>
      <c r="H181" s="12"/>
      <c r="I181" s="12"/>
      <c r="J181" s="12"/>
      <c r="K181" s="12"/>
      <c r="L181" s="7"/>
      <c r="M181" s="7"/>
      <c r="N181" s="16">
        <f>((G181-1)*(1-(IF(H181="no",0,'month 2 only singles'!$C$3)))+1)</f>
        <v>5.0000000000000044E-2</v>
      </c>
      <c r="O181" s="16">
        <f t="shared" si="3"/>
        <v>0</v>
      </c>
      <c r="P1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1" s="17">
        <f>IF(ISBLANK(M181),,IF(ISBLANK(G181),,(IF(M181="WON-EW",((((N181-1)*J181)*'month 2 only singles'!$C$2)+('month 2 only singles'!$C$2*(N181-1))),IF(M181="WON",((((N181-1)*J181)*'month 2 only singles'!$C$2)+('month 2 only singles'!$C$2*(N181-1))),IF(M181="PLACED",((((N181-1)*J181)*'month 2 only singles'!$C$2)-'month 2 only singles'!$C$2),IF(J181=0,-'month 2 only singles'!$C$2,IF(J181=0,-'month 2 only singles'!$C$2,-('month 2 only singles'!$C$2*2)))))))*E181))</f>
        <v>0</v>
      </c>
      <c r="R181" s="17">
        <f>IF(ISBLANK(M181),,IF(T181&lt;&gt;1,((IF(M181="WON-EW",(((K181-1)*'month 2 only singles'!$C$2)*(1-$C$3))+(((L181-1)*'month 2 only singles'!$C$2)*(1-$C$3)),IF(M181="WON",(((K181-1)*'month 2 only singles'!$C$2)*(1-$C$3)),IF(M181="PLACED",(((L181-1)*'month 2 only singles'!$C$2)*(1-$C$3))-'month 2 only singles'!$C$2,IF(J181=0,-'month 2 only singles'!$C$2,-('month 2 only singles'!$C$2*2))))))*E181),0))</f>
        <v>0</v>
      </c>
      <c r="S181" s="64"/>
    </row>
    <row r="182" spans="1:22" s="28" customFormat="1" ht="15" x14ac:dyDescent="0.2">
      <c r="A182" s="10"/>
      <c r="B182" s="11"/>
      <c r="C182" s="6"/>
      <c r="D182" s="6"/>
      <c r="E182" s="12"/>
      <c r="F182" s="12"/>
      <c r="G182" s="12"/>
      <c r="H182" s="12"/>
      <c r="I182" s="12"/>
      <c r="J182" s="12"/>
      <c r="K182" s="12"/>
      <c r="L182" s="7"/>
      <c r="M182" s="7"/>
      <c r="N182" s="16">
        <f>((G182-1)*(1-(IF(H182="no",0,'month 2 only singles'!$C$3)))+1)</f>
        <v>5.0000000000000044E-2</v>
      </c>
      <c r="O182" s="16">
        <f t="shared" si="3"/>
        <v>0</v>
      </c>
      <c r="P1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2" s="17">
        <f>IF(ISBLANK(M182),,IF(ISBLANK(G182),,(IF(M182="WON-EW",((((N182-1)*J182)*'month 2 only singles'!$C$2)+('month 2 only singles'!$C$2*(N182-1))),IF(M182="WON",((((N182-1)*J182)*'month 2 only singles'!$C$2)+('month 2 only singles'!$C$2*(N182-1))),IF(M182="PLACED",((((N182-1)*J182)*'month 2 only singles'!$C$2)-'month 2 only singles'!$C$2),IF(J182=0,-'month 2 only singles'!$C$2,IF(J182=0,-'month 2 only singles'!$C$2,-('month 2 only singles'!$C$2*2)))))))*E182))</f>
        <v>0</v>
      </c>
      <c r="R182" s="17">
        <f>IF(ISBLANK(M182),,IF(T182&lt;&gt;1,((IF(M182="WON-EW",(((K182-1)*'month 2 only singles'!$C$2)*(1-$C$3))+(((L182-1)*'month 2 only singles'!$C$2)*(1-$C$3)),IF(M182="WON",(((K182-1)*'month 2 only singles'!$C$2)*(1-$C$3)),IF(M182="PLACED",(((L182-1)*'month 2 only singles'!$C$2)*(1-$C$3))-'month 2 only singles'!$C$2,IF(J182=0,-'month 2 only singles'!$C$2,-('month 2 only singles'!$C$2*2))))))*E182),0))</f>
        <v>0</v>
      </c>
      <c r="S182" s="64"/>
    </row>
    <row r="183" spans="1:22" s="28" customFormat="1" ht="15" x14ac:dyDescent="0.2">
      <c r="A183" s="10"/>
      <c r="B183" s="11"/>
      <c r="C183" s="6"/>
      <c r="D183" s="55"/>
      <c r="E183" s="12"/>
      <c r="F183" s="12"/>
      <c r="G183" s="12"/>
      <c r="H183" s="12"/>
      <c r="I183" s="12"/>
      <c r="J183" s="12"/>
      <c r="K183" s="12"/>
      <c r="L183" s="7"/>
      <c r="M183" s="7"/>
      <c r="N183" s="16">
        <f>((G183-1)*(1-(IF(H183="no",0,'month 2 only singles'!$C$3)))+1)</f>
        <v>5.0000000000000044E-2</v>
      </c>
      <c r="O183" s="16">
        <f t="shared" si="3"/>
        <v>0</v>
      </c>
      <c r="P1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3" s="17">
        <f>IF(ISBLANK(M183),,IF(ISBLANK(G183),,(IF(M183="WON-EW",((((N183-1)*J183)*'month 2 only singles'!$C$2)+('month 2 only singles'!$C$2*(N183-1))),IF(M183="WON",((((N183-1)*J183)*'month 2 only singles'!$C$2)+('month 2 only singles'!$C$2*(N183-1))),IF(M183="PLACED",((((N183-1)*J183)*'month 2 only singles'!$C$2)-'month 2 only singles'!$C$2),IF(J183=0,-'month 2 only singles'!$C$2,IF(J183=0,-'month 2 only singles'!$C$2,-('month 2 only singles'!$C$2*2)))))))*E183))</f>
        <v>0</v>
      </c>
      <c r="R183" s="17">
        <f>IF(ISBLANK(M183),,IF(T183&lt;&gt;1,((IF(M183="WON-EW",(((K183-1)*'month 2 only singles'!$C$2)*(1-$C$3))+(((L183-1)*'month 2 only singles'!$C$2)*(1-$C$3)),IF(M183="WON",(((K183-1)*'month 2 only singles'!$C$2)*(1-$C$3)),IF(M183="PLACED",(((L183-1)*'month 2 only singles'!$C$2)*(1-$C$3))-'month 2 only singles'!$C$2,IF(J183=0,-'month 2 only singles'!$C$2,-('month 2 only singles'!$C$2*2))))))*E183),0))</f>
        <v>0</v>
      </c>
      <c r="S183" s="64"/>
    </row>
    <row r="184" spans="1:22" s="28" customFormat="1" ht="15" x14ac:dyDescent="0.2">
      <c r="A184" s="10"/>
      <c r="B184" s="11"/>
      <c r="C184" s="6"/>
      <c r="D184" s="55"/>
      <c r="E184" s="12"/>
      <c r="F184" s="12"/>
      <c r="G184" s="12"/>
      <c r="H184" s="12"/>
      <c r="I184" s="12"/>
      <c r="J184" s="12"/>
      <c r="K184" s="12"/>
      <c r="L184" s="7"/>
      <c r="M184" s="7"/>
      <c r="N184" s="16">
        <f>((G184-1)*(1-(IF(H184="no",0,'month 2 only singles'!$C$3)))+1)</f>
        <v>5.0000000000000044E-2</v>
      </c>
      <c r="O184" s="16">
        <f t="shared" si="3"/>
        <v>0</v>
      </c>
      <c r="P1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4" s="17">
        <f>IF(ISBLANK(M184),,IF(ISBLANK(G184),,(IF(M184="WON-EW",((((N184-1)*J184)*'month 2 only singles'!$C$2)+('month 2 only singles'!$C$2*(N184-1))),IF(M184="WON",((((N184-1)*J184)*'month 2 only singles'!$C$2)+('month 2 only singles'!$C$2*(N184-1))),IF(M184="PLACED",((((N184-1)*J184)*'month 2 only singles'!$C$2)-'month 2 only singles'!$C$2),IF(J184=0,-'month 2 only singles'!$C$2,IF(J184=0,-'month 2 only singles'!$C$2,-('month 2 only singles'!$C$2*2)))))))*E184))</f>
        <v>0</v>
      </c>
      <c r="R184" s="17">
        <f>IF(ISBLANK(M184),,IF(T184&lt;&gt;1,((IF(M184="WON-EW",(((K184-1)*'month 2 only singles'!$C$2)*(1-$C$3))+(((L184-1)*'month 2 only singles'!$C$2)*(1-$C$3)),IF(M184="WON",(((K184-1)*'month 2 only singles'!$C$2)*(1-$C$3)),IF(M184="PLACED",(((L184-1)*'month 2 only singles'!$C$2)*(1-$C$3))-'month 2 only singles'!$C$2,IF(J184=0,-'month 2 only singles'!$C$2,-('month 2 only singles'!$C$2*2))))))*E184),0))</f>
        <v>0</v>
      </c>
      <c r="S184" s="64"/>
    </row>
    <row r="185" spans="1:22" s="28" customFormat="1" ht="15" x14ac:dyDescent="0.2">
      <c r="A185" s="10"/>
      <c r="B185" s="11"/>
      <c r="C185" s="6"/>
      <c r="D185" s="55"/>
      <c r="E185" s="12"/>
      <c r="F185" s="12"/>
      <c r="G185" s="12"/>
      <c r="H185" s="12"/>
      <c r="I185" s="12"/>
      <c r="J185" s="12"/>
      <c r="K185" s="12"/>
      <c r="L185" s="7"/>
      <c r="M185" s="7"/>
      <c r="N185" s="16">
        <f>((G185-1)*(1-(IF(H185="no",0,'month 2 only singles'!$C$3)))+1)</f>
        <v>5.0000000000000044E-2</v>
      </c>
      <c r="O185" s="16">
        <f t="shared" si="3"/>
        <v>0</v>
      </c>
      <c r="P1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5" s="17">
        <f>IF(ISBLANK(M185),,IF(ISBLANK(G185),,(IF(M185="WON-EW",((((N185-1)*J185)*'month 2 only singles'!$C$2)+('month 2 only singles'!$C$2*(N185-1))),IF(M185="WON",((((N185-1)*J185)*'month 2 only singles'!$C$2)+('month 2 only singles'!$C$2*(N185-1))),IF(M185="PLACED",((((N185-1)*J185)*'month 2 only singles'!$C$2)-'month 2 only singles'!$C$2),IF(J185=0,-'month 2 only singles'!$C$2,IF(J185=0,-'month 2 only singles'!$C$2,-('month 2 only singles'!$C$2*2)))))))*E185))</f>
        <v>0</v>
      </c>
      <c r="R185" s="17">
        <f>IF(ISBLANK(M185),,IF(T185&lt;&gt;1,((IF(M185="WON-EW",(((K185-1)*'month 2 only singles'!$C$2)*(1-$C$3))+(((L185-1)*'month 2 only singles'!$C$2)*(1-$C$3)),IF(M185="WON",(((K185-1)*'month 2 only singles'!$C$2)*(1-$C$3)),IF(M185="PLACED",(((L185-1)*'month 2 only singles'!$C$2)*(1-$C$3))-'month 2 only singles'!$C$2,IF(J185=0,-'month 2 only singles'!$C$2,-('month 2 only singles'!$C$2*2))))))*E185),0))</f>
        <v>0</v>
      </c>
      <c r="S185" s="64"/>
    </row>
    <row r="186" spans="1:22" s="28" customFormat="1" ht="15" x14ac:dyDescent="0.2">
      <c r="A186" s="10"/>
      <c r="B186" s="11"/>
      <c r="C186" s="6"/>
      <c r="D186" s="55"/>
      <c r="E186" s="12"/>
      <c r="F186" s="12"/>
      <c r="G186" s="12"/>
      <c r="H186" s="12"/>
      <c r="I186" s="12"/>
      <c r="J186" s="12"/>
      <c r="K186" s="12"/>
      <c r="L186" s="7"/>
      <c r="M186" s="7"/>
      <c r="N186" s="16">
        <f>((G186-1)*(1-(IF(H186="no",0,'month 2 only singles'!$C$3)))+1)</f>
        <v>5.0000000000000044E-2</v>
      </c>
      <c r="O186" s="16">
        <f t="shared" si="3"/>
        <v>0</v>
      </c>
      <c r="P1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6" s="17">
        <f>IF(ISBLANK(M186),,IF(ISBLANK(G186),,(IF(M186="WON-EW",((((N186-1)*J186)*'month 2 only singles'!$C$2)+('month 2 only singles'!$C$2*(N186-1))),IF(M186="WON",((((N186-1)*J186)*'month 2 only singles'!$C$2)+('month 2 only singles'!$C$2*(N186-1))),IF(M186="PLACED",((((N186-1)*J186)*'month 2 only singles'!$C$2)-'month 2 only singles'!$C$2),IF(J186=0,-'month 2 only singles'!$C$2,IF(J186=0,-'month 2 only singles'!$C$2,-('month 2 only singles'!$C$2*2)))))))*E186))</f>
        <v>0</v>
      </c>
      <c r="R186" s="17">
        <f>IF(ISBLANK(M186),,IF(T186&lt;&gt;1,((IF(M186="WON-EW",(((K186-1)*'month 2 only singles'!$C$2)*(1-$C$3))+(((L186-1)*'month 2 only singles'!$C$2)*(1-$C$3)),IF(M186="WON",(((K186-1)*'month 2 only singles'!$C$2)*(1-$C$3)),IF(M186="PLACED",(((L186-1)*'month 2 only singles'!$C$2)*(1-$C$3))-'month 2 only singles'!$C$2,IF(J186=0,-'month 2 only singles'!$C$2,-('month 2 only singles'!$C$2*2))))))*E186),0))</f>
        <v>0</v>
      </c>
      <c r="S186" s="64"/>
    </row>
    <row r="187" spans="1:22" s="28" customFormat="1" ht="15" x14ac:dyDescent="0.2">
      <c r="A187" s="10"/>
      <c r="B187" s="11"/>
      <c r="C187" s="6"/>
      <c r="D187" s="55"/>
      <c r="E187" s="12"/>
      <c r="F187" s="12"/>
      <c r="G187" s="12"/>
      <c r="H187" s="12"/>
      <c r="I187" s="12"/>
      <c r="J187" s="12"/>
      <c r="K187" s="12"/>
      <c r="L187" s="7"/>
      <c r="M187" s="7"/>
      <c r="N187" s="16">
        <f>((G187-1)*(1-(IF(H187="no",0,'month 2 only singles'!$C$3)))+1)</f>
        <v>5.0000000000000044E-2</v>
      </c>
      <c r="O187" s="16">
        <f t="shared" si="3"/>
        <v>0</v>
      </c>
      <c r="P1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7" s="17">
        <f>IF(ISBLANK(M187),,IF(ISBLANK(G187),,(IF(M187="WON-EW",((((N187-1)*J187)*'month 2 only singles'!$C$2)+('month 2 only singles'!$C$2*(N187-1))),IF(M187="WON",((((N187-1)*J187)*'month 2 only singles'!$C$2)+('month 2 only singles'!$C$2*(N187-1))),IF(M187="PLACED",((((N187-1)*J187)*'month 2 only singles'!$C$2)-'month 2 only singles'!$C$2),IF(J187=0,-'month 2 only singles'!$C$2,IF(J187=0,-'month 2 only singles'!$C$2,-('month 2 only singles'!$C$2*2)))))))*E187))</f>
        <v>0</v>
      </c>
      <c r="R187" s="17">
        <f>IF(ISBLANK(M187),,IF(T187&lt;&gt;1,((IF(M187="WON-EW",(((K187-1)*'month 2 only singles'!$C$2)*(1-$C$3))+(((L187-1)*'month 2 only singles'!$C$2)*(1-$C$3)),IF(M187="WON",(((K187-1)*'month 2 only singles'!$C$2)*(1-$C$3)),IF(M187="PLACED",(((L187-1)*'month 2 only singles'!$C$2)*(1-$C$3))-'month 2 only singles'!$C$2,IF(J187=0,-'month 2 only singles'!$C$2,-('month 2 only singles'!$C$2*2))))))*E187),0))</f>
        <v>0</v>
      </c>
      <c r="S187" s="64"/>
    </row>
    <row r="188" spans="1:22" s="28" customFormat="1" ht="15" x14ac:dyDescent="0.2">
      <c r="A188" s="10"/>
      <c r="B188" s="11"/>
      <c r="C188" s="6"/>
      <c r="D188" s="55"/>
      <c r="E188" s="12"/>
      <c r="F188" s="12"/>
      <c r="G188" s="12"/>
      <c r="H188" s="12"/>
      <c r="I188" s="12"/>
      <c r="J188" s="12"/>
      <c r="K188" s="7"/>
      <c r="L188" s="7"/>
      <c r="M188" s="7"/>
      <c r="N188" s="16">
        <f>((G188-1)*(1-(IF(H188="no",0,'month 2 only singles'!$C$3)))+1)</f>
        <v>5.0000000000000044E-2</v>
      </c>
      <c r="O188" s="16">
        <f t="shared" si="3"/>
        <v>0</v>
      </c>
      <c r="P1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8" s="17">
        <f>IF(ISBLANK(M188),,IF(ISBLANK(G188),,(IF(M188="WON-EW",((((N188-1)*J188)*'month 2 only singles'!$C$2)+('month 2 only singles'!$C$2*(N188-1))),IF(M188="WON",((((N188-1)*J188)*'month 2 only singles'!$C$2)+('month 2 only singles'!$C$2*(N188-1))),IF(M188="PLACED",((((N188-1)*J188)*'month 2 only singles'!$C$2)-'month 2 only singles'!$C$2),IF(J188=0,-'month 2 only singles'!$C$2,IF(J188=0,-'month 2 only singles'!$C$2,-('month 2 only singles'!$C$2*2)))))))*E188))</f>
        <v>0</v>
      </c>
      <c r="R188" s="17">
        <f>IF(ISBLANK(M188),,IF(T188&lt;&gt;1,((IF(M188="WON-EW",(((K188-1)*'month 2 only singles'!$C$2)*(1-$C$3))+(((L188-1)*'month 2 only singles'!$C$2)*(1-$C$3)),IF(M188="WON",(((K188-1)*'month 2 only singles'!$C$2)*(1-$C$3)),IF(M188="PLACED",(((L188-1)*'month 2 only singles'!$C$2)*(1-$C$3))-'month 2 only singles'!$C$2,IF(J188=0,-'month 2 only singles'!$C$2,-('month 2 only singles'!$C$2*2))))))*E188),0))</f>
        <v>0</v>
      </c>
      <c r="S188" s="64"/>
    </row>
    <row r="189" spans="1:22" s="28" customFormat="1" ht="15" x14ac:dyDescent="0.2">
      <c r="A189" s="10"/>
      <c r="B189" s="11"/>
      <c r="C189" s="6"/>
      <c r="D189" s="55"/>
      <c r="E189" s="12"/>
      <c r="F189" s="12"/>
      <c r="G189" s="12"/>
      <c r="H189" s="12"/>
      <c r="I189" s="12"/>
      <c r="J189" s="12"/>
      <c r="K189" s="7"/>
      <c r="L189" s="7"/>
      <c r="M189" s="7"/>
      <c r="N189" s="16">
        <f>((G189-1)*(1-(IF(H189="no",0,'month 2 only singles'!$C$3)))+1)</f>
        <v>5.0000000000000044E-2</v>
      </c>
      <c r="O189" s="16">
        <f t="shared" si="3"/>
        <v>0</v>
      </c>
      <c r="P1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89" s="17">
        <f>IF(ISBLANK(M189),,IF(ISBLANK(G189),,(IF(M189="WON-EW",((((N189-1)*J189)*'month 2 only singles'!$C$2)+('month 2 only singles'!$C$2*(N189-1))),IF(M189="WON",((((N189-1)*J189)*'month 2 only singles'!$C$2)+('month 2 only singles'!$C$2*(N189-1))),IF(M189="PLACED",((((N189-1)*J189)*'month 2 only singles'!$C$2)-'month 2 only singles'!$C$2),IF(J189=0,-'month 2 only singles'!$C$2,IF(J189=0,-'month 2 only singles'!$C$2,-('month 2 only singles'!$C$2*2)))))))*E189))</f>
        <v>0</v>
      </c>
      <c r="R189" s="17">
        <f>IF(ISBLANK(M189),,IF(T189&lt;&gt;1,((IF(M189="WON-EW",(((K189-1)*'month 2 only singles'!$C$2)*(1-$C$3))+(((L189-1)*'month 2 only singles'!$C$2)*(1-$C$3)),IF(M189="WON",(((K189-1)*'month 2 only singles'!$C$2)*(1-$C$3)),IF(M189="PLACED",(((L189-1)*'month 2 only singles'!$C$2)*(1-$C$3))-'month 2 only singles'!$C$2,IF(J189=0,-'month 2 only singles'!$C$2,-('month 2 only singles'!$C$2*2))))))*E189),0))</f>
        <v>0</v>
      </c>
      <c r="S189" s="64"/>
    </row>
    <row r="190" spans="1:22" s="28" customFormat="1" ht="15" x14ac:dyDescent="0.2">
      <c r="A190" s="10"/>
      <c r="B190" s="11"/>
      <c r="C190" s="6"/>
      <c r="D190" s="55"/>
      <c r="E190" s="12"/>
      <c r="F190" s="12"/>
      <c r="G190" s="12"/>
      <c r="H190" s="12"/>
      <c r="I190" s="12"/>
      <c r="J190" s="12"/>
      <c r="K190" s="7"/>
      <c r="L190" s="7"/>
      <c r="M190" s="7"/>
      <c r="N190" s="16">
        <f>((G190-1)*(1-(IF(H190="no",0,'month 2 only singles'!$C$3)))+1)</f>
        <v>5.0000000000000044E-2</v>
      </c>
      <c r="O190" s="16">
        <f t="shared" si="3"/>
        <v>0</v>
      </c>
      <c r="P1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0" s="17">
        <f>IF(ISBLANK(M190),,IF(ISBLANK(G190),,(IF(M190="WON-EW",((((N190-1)*J190)*'month 2 only singles'!$C$2)+('month 2 only singles'!$C$2*(N190-1))),IF(M190="WON",((((N190-1)*J190)*'month 2 only singles'!$C$2)+('month 2 only singles'!$C$2*(N190-1))),IF(M190="PLACED",((((N190-1)*J190)*'month 2 only singles'!$C$2)-'month 2 only singles'!$C$2),IF(J190=0,-'month 2 only singles'!$C$2,IF(J190=0,-'month 2 only singles'!$C$2,-('month 2 only singles'!$C$2*2)))))))*E190))</f>
        <v>0</v>
      </c>
      <c r="R190" s="17">
        <f>IF(ISBLANK(M190),,IF(T190&lt;&gt;1,((IF(M190="WON-EW",(((K190-1)*'month 2 only singles'!$C$2)*(1-$C$3))+(((L190-1)*'month 2 only singles'!$C$2)*(1-$C$3)),IF(M190="WON",(((K190-1)*'month 2 only singles'!$C$2)*(1-$C$3)),IF(M190="PLACED",(((L190-1)*'month 2 only singles'!$C$2)*(1-$C$3))-'month 2 only singles'!$C$2,IF(J190=0,-'month 2 only singles'!$C$2,-('month 2 only singles'!$C$2*2))))))*E190),0))</f>
        <v>0</v>
      </c>
      <c r="S190" s="64"/>
    </row>
    <row r="191" spans="1:22" s="28" customFormat="1" ht="15" x14ac:dyDescent="0.2">
      <c r="A191" s="10"/>
      <c r="B191" s="11"/>
      <c r="C191" s="6"/>
      <c r="D191" s="55"/>
      <c r="E191" s="12"/>
      <c r="F191" s="12"/>
      <c r="G191" s="12"/>
      <c r="H191" s="12"/>
      <c r="I191" s="12"/>
      <c r="J191" s="12"/>
      <c r="K191" s="7"/>
      <c r="L191" s="7"/>
      <c r="M191" s="7"/>
      <c r="N191" s="16">
        <f>((G191-1)*(1-(IF(H191="no",0,'month 2 only singles'!$C$3)))+1)</f>
        <v>5.0000000000000044E-2</v>
      </c>
      <c r="O191" s="16">
        <f t="shared" si="3"/>
        <v>0</v>
      </c>
      <c r="P1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1" s="17">
        <f>IF(ISBLANK(M191),,IF(ISBLANK(G191),,(IF(M191="WON-EW",((((N191-1)*J191)*'month 2 only singles'!$C$2)+('month 2 only singles'!$C$2*(N191-1))),IF(M191="WON",((((N191-1)*J191)*'month 2 only singles'!$C$2)+('month 2 only singles'!$C$2*(N191-1))),IF(M191="PLACED",((((N191-1)*J191)*'month 2 only singles'!$C$2)-'month 2 only singles'!$C$2),IF(J191=0,-'month 2 only singles'!$C$2,IF(J191=0,-'month 2 only singles'!$C$2,-('month 2 only singles'!$C$2*2)))))))*E191))</f>
        <v>0</v>
      </c>
      <c r="R191" s="17">
        <f>IF(ISBLANK(M191),,IF(T191&lt;&gt;1,((IF(M191="WON-EW",(((K191-1)*'month 2 only singles'!$C$2)*(1-$C$3))+(((L191-1)*'month 2 only singles'!$C$2)*(1-$C$3)),IF(M191="WON",(((K191-1)*'month 2 only singles'!$C$2)*(1-$C$3)),IF(M191="PLACED",(((L191-1)*'month 2 only singles'!$C$2)*(1-$C$3))-'month 2 only singles'!$C$2,IF(J191=0,-'month 2 only singles'!$C$2,-('month 2 only singles'!$C$2*2))))))*E191),0))</f>
        <v>0</v>
      </c>
      <c r="S191" s="64"/>
      <c r="V191" t="s">
        <v>32</v>
      </c>
    </row>
    <row r="192" spans="1:22" s="28" customFormat="1" ht="15" x14ac:dyDescent="0.2">
      <c r="A192" s="10"/>
      <c r="B192" s="11"/>
      <c r="C192" s="6"/>
      <c r="D192" s="55"/>
      <c r="E192" s="12"/>
      <c r="F192" s="12"/>
      <c r="G192" s="12"/>
      <c r="H192" s="12"/>
      <c r="I192" s="12"/>
      <c r="J192" s="12"/>
      <c r="K192" s="7"/>
      <c r="L192" s="7"/>
      <c r="M192" s="7"/>
      <c r="N192" s="16">
        <f>((G192-1)*(1-(IF(H192="no",0,'month 2 only singles'!$C$3)))+1)</f>
        <v>5.0000000000000044E-2</v>
      </c>
      <c r="O192" s="16">
        <f t="shared" si="3"/>
        <v>0</v>
      </c>
      <c r="P1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2" s="17">
        <f>IF(ISBLANK(M192),,IF(ISBLANK(G192),,(IF(M192="WON-EW",((((N192-1)*J192)*'month 2 only singles'!$C$2)+('month 2 only singles'!$C$2*(N192-1))),IF(M192="WON",((((N192-1)*J192)*'month 2 only singles'!$C$2)+('month 2 only singles'!$C$2*(N192-1))),IF(M192="PLACED",((((N192-1)*J192)*'month 2 only singles'!$C$2)-'month 2 only singles'!$C$2),IF(J192=0,-'month 2 only singles'!$C$2,IF(J192=0,-'month 2 only singles'!$C$2,-('month 2 only singles'!$C$2*2)))))))*E192))</f>
        <v>0</v>
      </c>
      <c r="R192" s="17">
        <f>IF(ISBLANK(M192),,IF(T192&lt;&gt;1,((IF(M192="WON-EW",(((K192-1)*'month 2 only singles'!$C$2)*(1-$C$3))+(((L192-1)*'month 2 only singles'!$C$2)*(1-$C$3)),IF(M192="WON",(((K192-1)*'month 2 only singles'!$C$2)*(1-$C$3)),IF(M192="PLACED",(((L192-1)*'month 2 only singles'!$C$2)*(1-$C$3))-'month 2 only singles'!$C$2,IF(J192=0,-'month 2 only singles'!$C$2,-('month 2 only singles'!$C$2*2))))))*E192),0))</f>
        <v>0</v>
      </c>
      <c r="S192" s="64"/>
      <c r="V192" s="28" t="s">
        <v>33</v>
      </c>
    </row>
    <row r="193" spans="1:22" ht="15" x14ac:dyDescent="0.2">
      <c r="A193" s="10"/>
      <c r="B193" s="11"/>
      <c r="C193" s="6"/>
      <c r="D193" s="55"/>
      <c r="E193" s="12"/>
      <c r="F193" s="12"/>
      <c r="G193" s="12"/>
      <c r="H193" s="12"/>
      <c r="I193" s="12"/>
      <c r="J193" s="12"/>
      <c r="K193" s="7"/>
      <c r="L193" s="7"/>
      <c r="M193" s="7"/>
      <c r="N193" s="16">
        <f>((G193-1)*(1-(IF(H193="no",0,'month 2 only singles'!$C$3)))+1)</f>
        <v>5.0000000000000044E-2</v>
      </c>
      <c r="O193" s="16">
        <f t="shared" si="3"/>
        <v>0</v>
      </c>
      <c r="P1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3" s="17">
        <f>IF(ISBLANK(M193),,IF(ISBLANK(G193),,(IF(M193="WON-EW",((((N193-1)*J193)*'month 2 only singles'!$C$2)+('month 2 only singles'!$C$2*(N193-1))),IF(M193="WON",((((N193-1)*J193)*'month 2 only singles'!$C$2)+('month 2 only singles'!$C$2*(N193-1))),IF(M193="PLACED",((((N193-1)*J193)*'month 2 only singles'!$C$2)-'month 2 only singles'!$C$2),IF(J193=0,-'month 2 only singles'!$C$2,IF(J193=0,-'month 2 only singles'!$C$2,-('month 2 only singles'!$C$2*2)))))))*E193))</f>
        <v>0</v>
      </c>
      <c r="R193" s="17">
        <f>IF(ISBLANK(M193),,IF(T193&lt;&gt;1,((IF(M193="WON-EW",(((K193-1)*'month 2 only singles'!$C$2)*(1-$C$3))+(((L193-1)*'month 2 only singles'!$C$2)*(1-$C$3)),IF(M193="WON",(((K193-1)*'month 2 only singles'!$C$2)*(1-$C$3)),IF(M193="PLACED",(((L193-1)*'month 2 only singles'!$C$2)*(1-$C$3))-'month 2 only singles'!$C$2,IF(J193=0,-'month 2 only singles'!$C$2,-('month 2 only singles'!$C$2*2))))))*E193),0))</f>
        <v>0</v>
      </c>
      <c r="S193" s="64"/>
    </row>
    <row r="194" spans="1:22" ht="15" x14ac:dyDescent="0.2">
      <c r="A194" s="10"/>
      <c r="B194" s="11"/>
      <c r="C194" s="6"/>
      <c r="D194" s="55"/>
      <c r="E194" s="12"/>
      <c r="F194" s="12"/>
      <c r="G194" s="12"/>
      <c r="H194" s="12"/>
      <c r="I194" s="12"/>
      <c r="J194" s="12"/>
      <c r="K194" s="7"/>
      <c r="L194" s="7"/>
      <c r="M194" s="7"/>
      <c r="N194" s="16">
        <f>((G194-1)*(1-(IF(H194="no",0,'month 2 only singles'!$C$3)))+1)</f>
        <v>5.0000000000000044E-2</v>
      </c>
      <c r="O194" s="16">
        <f t="shared" si="3"/>
        <v>0</v>
      </c>
      <c r="P1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4" s="17">
        <f>IF(ISBLANK(M194),,IF(ISBLANK(G194),,(IF(M194="WON-EW",((((N194-1)*J194)*'month 2 only singles'!$C$2)+('month 2 only singles'!$C$2*(N194-1))),IF(M194="WON",((((N194-1)*J194)*'month 2 only singles'!$C$2)+('month 2 only singles'!$C$2*(N194-1))),IF(M194="PLACED",((((N194-1)*J194)*'month 2 only singles'!$C$2)-'month 2 only singles'!$C$2),IF(J194=0,-'month 2 only singles'!$C$2,IF(J194=0,-'month 2 only singles'!$C$2,-('month 2 only singles'!$C$2*2)))))))*E194))</f>
        <v>0</v>
      </c>
      <c r="R194" s="17">
        <f>IF(ISBLANK(M194),,IF(T194&lt;&gt;1,((IF(M194="WON-EW",(((K194-1)*'month 2 only singles'!$C$2)*(1-$C$3))+(((L194-1)*'month 2 only singles'!$C$2)*(1-$C$3)),IF(M194="WON",(((K194-1)*'month 2 only singles'!$C$2)*(1-$C$3)),IF(M194="PLACED",(((L194-1)*'month 2 only singles'!$C$2)*(1-$C$3))-'month 2 only singles'!$C$2,IF(J194=0,-'month 2 only singles'!$C$2,-('month 2 only singles'!$C$2*2))))))*E194),0))</f>
        <v>0</v>
      </c>
      <c r="S194" s="64"/>
    </row>
    <row r="195" spans="1:22" ht="15" x14ac:dyDescent="0.2">
      <c r="A195" s="10"/>
      <c r="B195" s="11"/>
      <c r="C195" s="6"/>
      <c r="D195" s="55"/>
      <c r="E195" s="12"/>
      <c r="F195" s="12"/>
      <c r="G195" s="12"/>
      <c r="H195" s="12"/>
      <c r="I195" s="12"/>
      <c r="J195" s="12"/>
      <c r="K195" s="7"/>
      <c r="L195" s="7"/>
      <c r="M195" s="7"/>
      <c r="N195" s="16">
        <f>((G195-1)*(1-(IF(H195="no",0,'month 2 only singles'!$C$3)))+1)</f>
        <v>5.0000000000000044E-2</v>
      </c>
      <c r="O195" s="16">
        <f t="shared" si="3"/>
        <v>0</v>
      </c>
      <c r="P1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5" s="17">
        <f>IF(ISBLANK(M195),,IF(ISBLANK(G195),,(IF(M195="WON-EW",((((N195-1)*J195)*'month 2 only singles'!$C$2)+('month 2 only singles'!$C$2*(N195-1))),IF(M195="WON",((((N195-1)*J195)*'month 2 only singles'!$C$2)+('month 2 only singles'!$C$2*(N195-1))),IF(M195="PLACED",((((N195-1)*J195)*'month 2 only singles'!$C$2)-'month 2 only singles'!$C$2),IF(J195=0,-'month 2 only singles'!$C$2,IF(J195=0,-'month 2 only singles'!$C$2,-('month 2 only singles'!$C$2*2)))))))*E195))</f>
        <v>0</v>
      </c>
      <c r="R195" s="17">
        <f>IF(ISBLANK(M195),,IF(T195&lt;&gt;1,((IF(M195="WON-EW",(((K195-1)*'month 2 only singles'!$C$2)*(1-$C$3))+(((L195-1)*'month 2 only singles'!$C$2)*(1-$C$3)),IF(M195="WON",(((K195-1)*'month 2 only singles'!$C$2)*(1-$C$3)),IF(M195="PLACED",(((L195-1)*'month 2 only singles'!$C$2)*(1-$C$3))-'month 2 only singles'!$C$2,IF(J195=0,-'month 2 only singles'!$C$2,-('month 2 only singles'!$C$2*2))))))*E195),0))</f>
        <v>0</v>
      </c>
      <c r="S195" s="64"/>
      <c r="V195" s="28" t="s">
        <v>34</v>
      </c>
    </row>
    <row r="196" spans="1:22" ht="15" x14ac:dyDescent="0.2">
      <c r="A196" s="10"/>
      <c r="B196" s="11"/>
      <c r="C196" s="6"/>
      <c r="D196" s="55"/>
      <c r="E196" s="12"/>
      <c r="F196" s="12"/>
      <c r="G196" s="12"/>
      <c r="H196" s="12"/>
      <c r="I196" s="12"/>
      <c r="J196" s="12"/>
      <c r="K196" s="7"/>
      <c r="L196" s="7"/>
      <c r="M196" s="7"/>
      <c r="N196" s="16">
        <f>((G196-1)*(1-(IF(H196="no",0,'month 2 only singles'!$C$3)))+1)</f>
        <v>5.0000000000000044E-2</v>
      </c>
      <c r="O196" s="16">
        <f t="shared" si="3"/>
        <v>0</v>
      </c>
      <c r="P1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6" s="17">
        <f>IF(ISBLANK(M196),,IF(ISBLANK(G196),,(IF(M196="WON-EW",((((N196-1)*J196)*'month 2 only singles'!$C$2)+('month 2 only singles'!$C$2*(N196-1))),IF(M196="WON",((((N196-1)*J196)*'month 2 only singles'!$C$2)+('month 2 only singles'!$C$2*(N196-1))),IF(M196="PLACED",((((N196-1)*J196)*'month 2 only singles'!$C$2)-'month 2 only singles'!$C$2),IF(J196=0,-'month 2 only singles'!$C$2,IF(J196=0,-'month 2 only singles'!$C$2,-('month 2 only singles'!$C$2*2)))))))*E196))</f>
        <v>0</v>
      </c>
      <c r="R196" s="17">
        <f>IF(ISBLANK(M196),,IF(T196&lt;&gt;1,((IF(M196="WON-EW",(((K196-1)*'month 2 only singles'!$C$2)*(1-$C$3))+(((L196-1)*'month 2 only singles'!$C$2)*(1-$C$3)),IF(M196="WON",(((K196-1)*'month 2 only singles'!$C$2)*(1-$C$3)),IF(M196="PLACED",(((L196-1)*'month 2 only singles'!$C$2)*(1-$C$3))-'month 2 only singles'!$C$2,IF(J196=0,-'month 2 only singles'!$C$2,-('month 2 only singles'!$C$2*2))))))*E196),0))</f>
        <v>0</v>
      </c>
      <c r="S196" s="64"/>
      <c r="V196" s="28" t="s">
        <v>35</v>
      </c>
    </row>
    <row r="197" spans="1:22" ht="15" x14ac:dyDescent="0.2">
      <c r="A197" s="10"/>
      <c r="B197" s="11"/>
      <c r="C197" s="6"/>
      <c r="D197" s="55"/>
      <c r="E197" s="12"/>
      <c r="F197" s="12"/>
      <c r="G197" s="12"/>
      <c r="H197" s="12"/>
      <c r="I197" s="12"/>
      <c r="J197" s="12"/>
      <c r="K197" s="7"/>
      <c r="L197" s="7"/>
      <c r="M197" s="7"/>
      <c r="N197" s="16">
        <f>((G197-1)*(1-(IF(H197="no",0,'month 2 only singles'!$C$3)))+1)</f>
        <v>5.0000000000000044E-2</v>
      </c>
      <c r="O197" s="16">
        <f t="shared" si="3"/>
        <v>0</v>
      </c>
      <c r="P1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7" s="17">
        <f>IF(ISBLANK(M197),,IF(ISBLANK(G197),,(IF(M197="WON-EW",((((N197-1)*J197)*'month 2 only singles'!$C$2)+('month 2 only singles'!$C$2*(N197-1))),IF(M197="WON",((((N197-1)*J197)*'month 2 only singles'!$C$2)+('month 2 only singles'!$C$2*(N197-1))),IF(M197="PLACED",((((N197-1)*J197)*'month 2 only singles'!$C$2)-'month 2 only singles'!$C$2),IF(J197=0,-'month 2 only singles'!$C$2,IF(J197=0,-'month 2 only singles'!$C$2,-('month 2 only singles'!$C$2*2)))))))*E197))</f>
        <v>0</v>
      </c>
      <c r="R197" s="17">
        <f>IF(ISBLANK(M197),,IF(T197&lt;&gt;1,((IF(M197="WON-EW",(((K197-1)*'month 2 only singles'!$C$2)*(1-$C$3))+(((L197-1)*'month 2 only singles'!$C$2)*(1-$C$3)),IF(M197="WON",(((K197-1)*'month 2 only singles'!$C$2)*(1-$C$3)),IF(M197="PLACED",(((L197-1)*'month 2 only singles'!$C$2)*(1-$C$3))-'month 2 only singles'!$C$2,IF(J197=0,-'month 2 only singles'!$C$2,-('month 2 only singles'!$C$2*2))))))*E197),0))</f>
        <v>0</v>
      </c>
      <c r="S197" s="64"/>
      <c r="V197" t="s">
        <v>32</v>
      </c>
    </row>
    <row r="198" spans="1:22" ht="15" x14ac:dyDescent="0.2">
      <c r="A198" s="10"/>
      <c r="B198" s="11"/>
      <c r="C198" s="6"/>
      <c r="D198" s="55"/>
      <c r="E198" s="12"/>
      <c r="F198" s="12"/>
      <c r="G198" s="12"/>
      <c r="H198" s="12"/>
      <c r="I198" s="12"/>
      <c r="J198" s="12"/>
      <c r="K198" s="7"/>
      <c r="L198" s="7"/>
      <c r="M198" s="7"/>
      <c r="N198" s="16">
        <f>((G198-1)*(1-(IF(H198="no",0,'month 2 only singles'!$C$3)))+1)</f>
        <v>5.0000000000000044E-2</v>
      </c>
      <c r="O198" s="16">
        <f t="shared" si="3"/>
        <v>0</v>
      </c>
      <c r="P1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8" s="17">
        <f>IF(ISBLANK(M198),,IF(ISBLANK(G198),,(IF(M198="WON-EW",((((N198-1)*J198)*'month 2 only singles'!$C$2)+('month 2 only singles'!$C$2*(N198-1))),IF(M198="WON",((((N198-1)*J198)*'month 2 only singles'!$C$2)+('month 2 only singles'!$C$2*(N198-1))),IF(M198="PLACED",((((N198-1)*J198)*'month 2 only singles'!$C$2)-'month 2 only singles'!$C$2),IF(J198=0,-'month 2 only singles'!$C$2,IF(J198=0,-'month 2 only singles'!$C$2,-('month 2 only singles'!$C$2*2)))))))*E198))</f>
        <v>0</v>
      </c>
      <c r="R198" s="17">
        <f>IF(ISBLANK(M198),,IF(T198&lt;&gt;1,((IF(M198="WON-EW",(((K198-1)*'month 2 only singles'!$C$2)*(1-$C$3))+(((L198-1)*'month 2 only singles'!$C$2)*(1-$C$3)),IF(M198="WON",(((K198-1)*'month 2 only singles'!$C$2)*(1-$C$3)),IF(M198="PLACED",(((L198-1)*'month 2 only singles'!$C$2)*(1-$C$3))-'month 2 only singles'!$C$2,IF(J198=0,-'month 2 only singles'!$C$2,-('month 2 only singles'!$C$2*2))))))*E198),0))</f>
        <v>0</v>
      </c>
      <c r="S198" s="64"/>
    </row>
    <row r="199" spans="1:22" ht="15" x14ac:dyDescent="0.2">
      <c r="A199" s="10"/>
      <c r="B199" s="11"/>
      <c r="C199" s="6"/>
      <c r="D199" s="55"/>
      <c r="E199" s="12"/>
      <c r="F199" s="12"/>
      <c r="G199" s="12"/>
      <c r="H199" s="12"/>
      <c r="I199" s="12"/>
      <c r="J199" s="12"/>
      <c r="K199" s="7"/>
      <c r="M199" s="7"/>
      <c r="N199" s="16">
        <f>((G199-1)*(1-(IF(H199="no",0,'month 2 only singles'!$C$3)))+1)</f>
        <v>5.0000000000000044E-2</v>
      </c>
      <c r="O199" s="16">
        <f t="shared" si="3"/>
        <v>0</v>
      </c>
      <c r="P1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99" s="17">
        <f>IF(ISBLANK(M199),,IF(ISBLANK(G199),,(IF(M199="WON-EW",((((N199-1)*J199)*'month 2 only singles'!$C$2)+('month 2 only singles'!$C$2*(N199-1))),IF(M199="WON",((((N199-1)*J199)*'month 2 only singles'!$C$2)+('month 2 only singles'!$C$2*(N199-1))),IF(M199="PLACED",((((N199-1)*J199)*'month 2 only singles'!$C$2)-'month 2 only singles'!$C$2),IF(J199=0,-'month 2 only singles'!$C$2,IF(J199=0,-'month 2 only singles'!$C$2,-('month 2 only singles'!$C$2*2)))))))*E199))</f>
        <v>0</v>
      </c>
      <c r="R199" s="17">
        <f>IF(ISBLANK(M199),,IF(T199&lt;&gt;1,((IF(M199="WON-EW",(((K199-1)*'month 2 only singles'!$C$2)*(1-$C$3))+(((L199-1)*'month 2 only singles'!$C$2)*(1-$C$3)),IF(M199="WON",(((K199-1)*'month 2 only singles'!$C$2)*(1-$C$3)),IF(M199="PLACED",(((L199-1)*'month 2 only singles'!$C$2)*(1-$C$3))-'month 2 only singles'!$C$2,IF(J199=0,-'month 2 only singles'!$C$2,-('month 2 only singles'!$C$2*2))))))*E199),0))</f>
        <v>0</v>
      </c>
      <c r="S199" s="64"/>
      <c r="V199" t="s">
        <v>36</v>
      </c>
    </row>
    <row r="200" spans="1:22" ht="15" x14ac:dyDescent="0.2">
      <c r="A200" s="10"/>
      <c r="B200" s="11"/>
      <c r="C200" s="6"/>
      <c r="D200" s="55"/>
      <c r="E200" s="12"/>
      <c r="F200" s="12"/>
      <c r="G200" s="12"/>
      <c r="H200" s="12"/>
      <c r="I200" s="12"/>
      <c r="J200" s="12"/>
      <c r="K200" s="7"/>
      <c r="M200" s="7"/>
      <c r="N200" s="16">
        <f>((G200-1)*(1-(IF(H200="no",0,'month 2 only singles'!$C$3)))+1)</f>
        <v>5.0000000000000044E-2</v>
      </c>
      <c r="O200" s="16">
        <f t="shared" si="3"/>
        <v>0</v>
      </c>
      <c r="P2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0" s="17">
        <f>IF(ISBLANK(M200),,IF(ISBLANK(G200),,(IF(M200="WON-EW",((((N200-1)*J200)*'month 2 only singles'!$C$2)+('month 2 only singles'!$C$2*(N200-1))),IF(M200="WON",((((N200-1)*J200)*'month 2 only singles'!$C$2)+('month 2 only singles'!$C$2*(N200-1))),IF(M200="PLACED",((((N200-1)*J200)*'month 2 only singles'!$C$2)-'month 2 only singles'!$C$2),IF(J200=0,-'month 2 only singles'!$C$2,IF(J200=0,-'month 2 only singles'!$C$2,-('month 2 only singles'!$C$2*2)))))))*E200))</f>
        <v>0</v>
      </c>
      <c r="R200" s="17">
        <f>IF(ISBLANK(M200),,IF(T200&lt;&gt;1,((IF(M200="WON-EW",(((K200-1)*'month 2 only singles'!$C$2)*(1-$C$3))+(((L200-1)*'month 2 only singles'!$C$2)*(1-$C$3)),IF(M200="WON",(((K200-1)*'month 2 only singles'!$C$2)*(1-$C$3)),IF(M200="PLACED",(((L200-1)*'month 2 only singles'!$C$2)*(1-$C$3))-'month 2 only singles'!$C$2,IF(J200=0,-'month 2 only singles'!$C$2,-('month 2 only singles'!$C$2*2))))))*E200),0))</f>
        <v>0</v>
      </c>
      <c r="S200" s="64"/>
      <c r="V200" t="s">
        <v>37</v>
      </c>
    </row>
    <row r="201" spans="1:22" ht="15" x14ac:dyDescent="0.2">
      <c r="A201" s="10"/>
      <c r="B201" s="11"/>
      <c r="C201" s="6"/>
      <c r="D201" s="55"/>
      <c r="E201" s="12"/>
      <c r="F201" s="12"/>
      <c r="G201" s="12"/>
      <c r="H201" s="12"/>
      <c r="I201" s="12"/>
      <c r="J201" s="12"/>
      <c r="K201" s="7"/>
      <c r="M201" s="7"/>
      <c r="N201" s="16">
        <f>((G201-1)*(1-(IF(H201="no",0,'month 2 only singles'!$C$3)))+1)</f>
        <v>5.0000000000000044E-2</v>
      </c>
      <c r="O201" s="16">
        <f t="shared" si="3"/>
        <v>0</v>
      </c>
      <c r="P2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1" s="17">
        <f>IF(ISBLANK(M201),,IF(ISBLANK(G201),,(IF(M201="WON-EW",((((N201-1)*J201)*'month 2 only singles'!$C$2)+('month 2 only singles'!$C$2*(N201-1))),IF(M201="WON",((((N201-1)*J201)*'month 2 only singles'!$C$2)+('month 2 only singles'!$C$2*(N201-1))),IF(M201="PLACED",((((N201-1)*J201)*'month 2 only singles'!$C$2)-'month 2 only singles'!$C$2),IF(J201=0,-'month 2 only singles'!$C$2,IF(J201=0,-'month 2 only singles'!$C$2,-('month 2 only singles'!$C$2*2)))))))*E201))</f>
        <v>0</v>
      </c>
      <c r="R201" s="17">
        <f>IF(ISBLANK(M201),,IF(T201&lt;&gt;1,((IF(M201="WON-EW",(((K201-1)*'month 2 only singles'!$C$2)*(1-$C$3))+(((L201-1)*'month 2 only singles'!$C$2)*(1-$C$3)),IF(M201="WON",(((K201-1)*'month 2 only singles'!$C$2)*(1-$C$3)),IF(M201="PLACED",(((L201-1)*'month 2 only singles'!$C$2)*(1-$C$3))-'month 2 only singles'!$C$2,IF(J201=0,-'month 2 only singles'!$C$2,-('month 2 only singles'!$C$2*2))))))*E201),0))</f>
        <v>0</v>
      </c>
      <c r="S201" s="64"/>
    </row>
    <row r="202" spans="1:22" ht="15" x14ac:dyDescent="0.2">
      <c r="A202" s="10"/>
      <c r="B202" s="11"/>
      <c r="C202" s="6"/>
      <c r="D202" s="55"/>
      <c r="E202" s="12"/>
      <c r="F202" s="12"/>
      <c r="G202" s="12"/>
      <c r="H202" s="12"/>
      <c r="I202" s="12"/>
      <c r="J202" s="12"/>
      <c r="K202" s="7"/>
      <c r="L202" s="7"/>
      <c r="M202" s="7"/>
      <c r="N202" s="16">
        <f>((G202-1)*(1-(IF(H202="no",0,'month 2 only singles'!$C$3)))+1)</f>
        <v>5.0000000000000044E-2</v>
      </c>
      <c r="O202" s="16">
        <f t="shared" si="3"/>
        <v>0</v>
      </c>
      <c r="P2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2" s="17">
        <f>IF(ISBLANK(M202),,IF(ISBLANK(G202),,(IF(M202="WON-EW",((((N202-1)*J202)*'month 2 only singles'!$C$2)+('month 2 only singles'!$C$2*(N202-1))),IF(M202="WON",((((N202-1)*J202)*'month 2 only singles'!$C$2)+('month 2 only singles'!$C$2*(N202-1))),IF(M202="PLACED",((((N202-1)*J202)*'month 2 only singles'!$C$2)-'month 2 only singles'!$C$2),IF(J202=0,-'month 2 only singles'!$C$2,IF(J202=0,-'month 2 only singles'!$C$2,-('month 2 only singles'!$C$2*2)))))))*E202))</f>
        <v>0</v>
      </c>
      <c r="R202" s="17">
        <f>IF(ISBLANK(M202),,IF(T202&lt;&gt;1,((IF(M202="WON-EW",(((K202-1)*'month 2 only singles'!$C$2)*(1-$C$3))+(((L202-1)*'month 2 only singles'!$C$2)*(1-$C$3)),IF(M202="WON",(((K202-1)*'month 2 only singles'!$C$2)*(1-$C$3)),IF(M202="PLACED",(((L202-1)*'month 2 only singles'!$C$2)*(1-$C$3))-'month 2 only singles'!$C$2,IF(J202=0,-'month 2 only singles'!$C$2,-('month 2 only singles'!$C$2*2))))))*E202),0))</f>
        <v>0</v>
      </c>
      <c r="S202" s="64"/>
    </row>
    <row r="203" spans="1:22" ht="15" x14ac:dyDescent="0.2">
      <c r="A203" s="10"/>
      <c r="B203" s="11"/>
      <c r="C203" s="6"/>
      <c r="D203" s="55"/>
      <c r="E203" s="12"/>
      <c r="F203" s="12"/>
      <c r="G203" s="12"/>
      <c r="H203" s="12"/>
      <c r="I203" s="12"/>
      <c r="J203" s="12"/>
      <c r="K203" s="7"/>
      <c r="L203" s="7"/>
      <c r="M203" s="7"/>
      <c r="N203" s="16">
        <f>((G203-1)*(1-(IF(H203="no",0,'month 2 only singles'!$C$3)))+1)</f>
        <v>5.0000000000000044E-2</v>
      </c>
      <c r="O203" s="16">
        <f t="shared" si="3"/>
        <v>0</v>
      </c>
      <c r="P2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3" s="17">
        <f>IF(ISBLANK(M203),,IF(ISBLANK(G203),,(IF(M203="WON-EW",((((N203-1)*J203)*'month 2 only singles'!$C$2)+('month 2 only singles'!$C$2*(N203-1))),IF(M203="WON",((((N203-1)*J203)*'month 2 only singles'!$C$2)+('month 2 only singles'!$C$2*(N203-1))),IF(M203="PLACED",((((N203-1)*J203)*'month 2 only singles'!$C$2)-'month 2 only singles'!$C$2),IF(J203=0,-'month 2 only singles'!$C$2,IF(J203=0,-'month 2 only singles'!$C$2,-('month 2 only singles'!$C$2*2)))))))*E203))</f>
        <v>0</v>
      </c>
      <c r="R203" s="17">
        <f>IF(ISBLANK(M203),,IF(T203&lt;&gt;1,((IF(M203="WON-EW",(((K203-1)*'month 2 only singles'!$C$2)*(1-$C$3))+(((L203-1)*'month 2 only singles'!$C$2)*(1-$C$3)),IF(M203="WON",(((K203-1)*'month 2 only singles'!$C$2)*(1-$C$3)),IF(M203="PLACED",(((L203-1)*'month 2 only singles'!$C$2)*(1-$C$3))-'month 2 only singles'!$C$2,IF(J203=0,-'month 2 only singles'!$C$2,-('month 2 only singles'!$C$2*2))))))*E203),0))</f>
        <v>0</v>
      </c>
      <c r="S203" s="64"/>
    </row>
    <row r="204" spans="1:22" ht="15" x14ac:dyDescent="0.2">
      <c r="A204" s="10"/>
      <c r="B204" s="11"/>
      <c r="C204" s="6"/>
      <c r="D204" s="55"/>
      <c r="E204" s="12"/>
      <c r="F204" s="12"/>
      <c r="G204" s="12"/>
      <c r="H204" s="12"/>
      <c r="I204" s="12"/>
      <c r="J204" s="12"/>
      <c r="K204" s="7"/>
      <c r="L204" s="7"/>
      <c r="M204" s="7"/>
      <c r="N204" s="16">
        <f>((G204-1)*(1-(IF(H204="no",0,'month 2 only singles'!$C$3)))+1)</f>
        <v>5.0000000000000044E-2</v>
      </c>
      <c r="O204" s="16">
        <f t="shared" si="3"/>
        <v>0</v>
      </c>
      <c r="P2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4" s="17">
        <f>IF(ISBLANK(M204),,IF(ISBLANK(G204),,(IF(M204="WON-EW",((((N204-1)*J204)*'month 2 only singles'!$C$2)+('month 2 only singles'!$C$2*(N204-1))),IF(M204="WON",((((N204-1)*J204)*'month 2 only singles'!$C$2)+('month 2 only singles'!$C$2*(N204-1))),IF(M204="PLACED",((((N204-1)*J204)*'month 2 only singles'!$C$2)-'month 2 only singles'!$C$2),IF(J204=0,-'month 2 only singles'!$C$2,IF(J204=0,-'month 2 only singles'!$C$2,-('month 2 only singles'!$C$2*2)))))))*E204))</f>
        <v>0</v>
      </c>
      <c r="R204" s="17">
        <f>IF(ISBLANK(M204),,IF(T204&lt;&gt;1,((IF(M204="WON-EW",(((K204-1)*'month 2 only singles'!$C$2)*(1-$C$3))+(((L204-1)*'month 2 only singles'!$C$2)*(1-$C$3)),IF(M204="WON",(((K204-1)*'month 2 only singles'!$C$2)*(1-$C$3)),IF(M204="PLACED",(((L204-1)*'month 2 only singles'!$C$2)*(1-$C$3))-'month 2 only singles'!$C$2,IF(J204=0,-'month 2 only singles'!$C$2,-('month 2 only singles'!$C$2*2))))))*E204),0))</f>
        <v>0</v>
      </c>
      <c r="S204" s="64"/>
    </row>
    <row r="205" spans="1:22" s="28" customFormat="1" ht="15" x14ac:dyDescent="0.2">
      <c r="A205" s="10"/>
      <c r="B205" s="11"/>
      <c r="C205" s="6"/>
      <c r="D205" s="55"/>
      <c r="E205" s="12"/>
      <c r="F205" s="12"/>
      <c r="G205" s="12"/>
      <c r="H205" s="12"/>
      <c r="I205" s="12"/>
      <c r="J205" s="12"/>
      <c r="K205" s="7"/>
      <c r="L205" s="7"/>
      <c r="M205" s="7"/>
      <c r="N205" s="16">
        <f>((G205-1)*(1-(IF(H205="no",0,'month 2 only singles'!$C$3)))+1)</f>
        <v>5.0000000000000044E-2</v>
      </c>
      <c r="O205" s="16">
        <f t="shared" si="3"/>
        <v>0</v>
      </c>
      <c r="P2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5" s="17">
        <f>IF(ISBLANK(M205),,IF(ISBLANK(G205),,(IF(M205="WON-EW",((((N205-1)*J205)*'month 2 only singles'!$C$2)+('month 2 only singles'!$C$2*(N205-1))),IF(M205="WON",((((N205-1)*J205)*'month 2 only singles'!$C$2)+('month 2 only singles'!$C$2*(N205-1))),IF(M205="PLACED",((((N205-1)*J205)*'month 2 only singles'!$C$2)-'month 2 only singles'!$C$2),IF(J205=0,-'month 2 only singles'!$C$2,IF(J205=0,-'month 2 only singles'!$C$2,-('month 2 only singles'!$C$2*2)))))))*E205))</f>
        <v>0</v>
      </c>
      <c r="R205" s="17">
        <f>IF(ISBLANK(M205),,IF(T205&lt;&gt;1,((IF(M205="WON-EW",(((K205-1)*'month 2 only singles'!$C$2)*(1-$C$3))+(((L205-1)*'month 2 only singles'!$C$2)*(1-$C$3)),IF(M205="WON",(((K205-1)*'month 2 only singles'!$C$2)*(1-$C$3)),IF(M205="PLACED",(((L205-1)*'month 2 only singles'!$C$2)*(1-$C$3))-'month 2 only singles'!$C$2,IF(J205=0,-'month 2 only singles'!$C$2,-('month 2 only singles'!$C$2*2))))))*E205),0))</f>
        <v>0</v>
      </c>
      <c r="S205" s="64"/>
    </row>
    <row r="206" spans="1:22" s="28" customFormat="1" ht="15" x14ac:dyDescent="0.2">
      <c r="A206" s="10"/>
      <c r="B206" s="11"/>
      <c r="C206" s="6"/>
      <c r="D206" s="55"/>
      <c r="E206" s="12"/>
      <c r="F206" s="12"/>
      <c r="G206" s="12"/>
      <c r="H206" s="12"/>
      <c r="I206" s="12"/>
      <c r="J206" s="12"/>
      <c r="K206" s="7"/>
      <c r="L206" s="7"/>
      <c r="M206" s="7"/>
      <c r="N206" s="16">
        <f>((G206-1)*(1-(IF(H206="no",0,'month 2 only singles'!$C$3)))+1)</f>
        <v>5.0000000000000044E-2</v>
      </c>
      <c r="O206" s="16">
        <f t="shared" si="3"/>
        <v>0</v>
      </c>
      <c r="P2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6" s="17">
        <f>IF(ISBLANK(M206),,IF(ISBLANK(G206),,(IF(M206="WON-EW",((((N206-1)*J206)*'month 2 only singles'!$C$2)+('month 2 only singles'!$C$2*(N206-1))),IF(M206="WON",((((N206-1)*J206)*'month 2 only singles'!$C$2)+('month 2 only singles'!$C$2*(N206-1))),IF(M206="PLACED",((((N206-1)*J206)*'month 2 only singles'!$C$2)-'month 2 only singles'!$C$2),IF(J206=0,-'month 2 only singles'!$C$2,IF(J206=0,-'month 2 only singles'!$C$2,-('month 2 only singles'!$C$2*2)))))))*E206))</f>
        <v>0</v>
      </c>
      <c r="R206" s="17">
        <f>IF(ISBLANK(M206),,IF(T206&lt;&gt;1,((IF(M206="WON-EW",(((K206-1)*'month 2 only singles'!$C$2)*(1-$C$3))+(((L206-1)*'month 2 only singles'!$C$2)*(1-$C$3)),IF(M206="WON",(((K206-1)*'month 2 only singles'!$C$2)*(1-$C$3)),IF(M206="PLACED",(((L206-1)*'month 2 only singles'!$C$2)*(1-$C$3))-'month 2 only singles'!$C$2,IF(J206=0,-'month 2 only singles'!$C$2,-('month 2 only singles'!$C$2*2))))))*E206),0))</f>
        <v>0</v>
      </c>
      <c r="S206" s="64"/>
    </row>
    <row r="207" spans="1:22" s="28" customFormat="1" ht="15" x14ac:dyDescent="0.2">
      <c r="A207" s="10"/>
      <c r="B207" s="11"/>
      <c r="C207" s="6"/>
      <c r="D207" s="6"/>
      <c r="E207" s="12"/>
      <c r="F207" s="12"/>
      <c r="G207" s="12"/>
      <c r="H207" s="12"/>
      <c r="I207" s="12"/>
      <c r="J207" s="12"/>
      <c r="K207" s="7"/>
      <c r="L207" s="7"/>
      <c r="M207" s="7"/>
      <c r="N207" s="16">
        <f>((G207-1)*(1-(IF(H207="no",0,'month 2 only singles'!$C$3)))+1)</f>
        <v>5.0000000000000044E-2</v>
      </c>
      <c r="O207" s="16">
        <f t="shared" si="3"/>
        <v>0</v>
      </c>
      <c r="P2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7" s="17">
        <f>IF(ISBLANK(M207),,IF(ISBLANK(G207),,(IF(M207="WON-EW",((((N207-1)*J207)*'month 2 only singles'!$C$2)+('month 2 only singles'!$C$2*(N207-1))),IF(M207="WON",((((N207-1)*J207)*'month 2 only singles'!$C$2)+('month 2 only singles'!$C$2*(N207-1))),IF(M207="PLACED",((((N207-1)*J207)*'month 2 only singles'!$C$2)-'month 2 only singles'!$C$2),IF(J207=0,-'month 2 only singles'!$C$2,IF(J207=0,-'month 2 only singles'!$C$2,-('month 2 only singles'!$C$2*2)))))))*E207))</f>
        <v>0</v>
      </c>
      <c r="R207" s="17">
        <f>IF(ISBLANK(M207),,IF(T207&lt;&gt;1,((IF(M207="WON-EW",(((K207-1)*'month 2 only singles'!$C$2)*(1-$C$3))+(((L207-1)*'month 2 only singles'!$C$2)*(1-$C$3)),IF(M207="WON",(((K207-1)*'month 2 only singles'!$C$2)*(1-$C$3)),IF(M207="PLACED",(((L207-1)*'month 2 only singles'!$C$2)*(1-$C$3))-'month 2 only singles'!$C$2,IF(J207=0,-'month 2 only singles'!$C$2,-('month 2 only singles'!$C$2*2))))))*E207),0))</f>
        <v>0</v>
      </c>
      <c r="S207" s="64"/>
    </row>
    <row r="208" spans="1:22" s="28" customFormat="1" ht="15" x14ac:dyDescent="0.2">
      <c r="A208" s="10"/>
      <c r="B208" s="11"/>
      <c r="C208" s="6"/>
      <c r="D208" s="6"/>
      <c r="E208" s="12"/>
      <c r="F208" s="12"/>
      <c r="G208" s="12"/>
      <c r="H208" s="12"/>
      <c r="I208" s="12"/>
      <c r="J208" s="12"/>
      <c r="K208" s="7"/>
      <c r="L208" s="7"/>
      <c r="M208" s="7"/>
      <c r="N208" s="16">
        <f>((G208-1)*(1-(IF(H208="no",0,'month 2 only singles'!$C$3)))+1)</f>
        <v>5.0000000000000044E-2</v>
      </c>
      <c r="O208" s="16">
        <f t="shared" si="3"/>
        <v>0</v>
      </c>
      <c r="P2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8" s="17">
        <f>IF(ISBLANK(M208),,IF(ISBLANK(G208),,(IF(M208="WON-EW",((((N208-1)*J208)*'month 2 only singles'!$C$2)+('month 2 only singles'!$C$2*(N208-1))),IF(M208="WON",((((N208-1)*J208)*'month 2 only singles'!$C$2)+('month 2 only singles'!$C$2*(N208-1))),IF(M208="PLACED",((((N208-1)*J208)*'month 2 only singles'!$C$2)-'month 2 only singles'!$C$2),IF(J208=0,-'month 2 only singles'!$C$2,IF(J208=0,-'month 2 only singles'!$C$2,-('month 2 only singles'!$C$2*2)))))))*E208))</f>
        <v>0</v>
      </c>
      <c r="R208" s="17">
        <f>IF(ISBLANK(M208),,IF(T208&lt;&gt;1,((IF(M208="WON-EW",(((K208-1)*'month 2 only singles'!$C$2)*(1-$C$3))+(((L208-1)*'month 2 only singles'!$C$2)*(1-$C$3)),IF(M208="WON",(((K208-1)*'month 2 only singles'!$C$2)*(1-$C$3)),IF(M208="PLACED",(((L208-1)*'month 2 only singles'!$C$2)*(1-$C$3))-'month 2 only singles'!$C$2,IF(J208=0,-'month 2 only singles'!$C$2,-('month 2 only singles'!$C$2*2))))))*E208),0))</f>
        <v>0</v>
      </c>
      <c r="S208" s="64"/>
    </row>
    <row r="209" spans="1:21" s="28" customFormat="1" ht="15" x14ac:dyDescent="0.2">
      <c r="A209" s="10"/>
      <c r="B209" s="11"/>
      <c r="C209" s="6"/>
      <c r="D209" s="6"/>
      <c r="E209" s="12"/>
      <c r="F209" s="12"/>
      <c r="G209" s="12"/>
      <c r="H209" s="12"/>
      <c r="I209" s="12"/>
      <c r="J209" s="12"/>
      <c r="K209" s="7"/>
      <c r="L209" s="7"/>
      <c r="M209" s="7"/>
      <c r="N209" s="16">
        <f>((G209-1)*(1-(IF(H209="no",0,'month 2 only singles'!$C$3)))+1)</f>
        <v>5.0000000000000044E-2</v>
      </c>
      <c r="O209" s="16">
        <f t="shared" si="3"/>
        <v>0</v>
      </c>
      <c r="P2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09" s="17">
        <f>IF(ISBLANK(M209),,IF(ISBLANK(G209),,(IF(M209="WON-EW",((((N209-1)*J209)*'month 2 only singles'!$C$2)+('month 2 only singles'!$C$2*(N209-1))),IF(M209="WON",((((N209-1)*J209)*'month 2 only singles'!$C$2)+('month 2 only singles'!$C$2*(N209-1))),IF(M209="PLACED",((((N209-1)*J209)*'month 2 only singles'!$C$2)-'month 2 only singles'!$C$2),IF(J209=0,-'month 2 only singles'!$C$2,IF(J209=0,-'month 2 only singles'!$C$2,-('month 2 only singles'!$C$2*2)))))))*E209))</f>
        <v>0</v>
      </c>
      <c r="R209" s="17">
        <f>IF(ISBLANK(M209),,IF(T209&lt;&gt;1,((IF(M209="WON-EW",(((K209-1)*'month 2 only singles'!$C$2)*(1-$C$3))+(((L209-1)*'month 2 only singles'!$C$2)*(1-$C$3)),IF(M209="WON",(((K209-1)*'month 2 only singles'!$C$2)*(1-$C$3)),IF(M209="PLACED",(((L209-1)*'month 2 only singles'!$C$2)*(1-$C$3))-'month 2 only singles'!$C$2,IF(J209=0,-'month 2 only singles'!$C$2,-('month 2 only singles'!$C$2*2))))))*E209),0))</f>
        <v>0</v>
      </c>
      <c r="S209" s="64"/>
    </row>
    <row r="210" spans="1:21" s="28" customFormat="1" ht="15" x14ac:dyDescent="0.2">
      <c r="A210" s="10"/>
      <c r="B210" s="11"/>
      <c r="C210" s="6"/>
      <c r="D210" s="6"/>
      <c r="E210" s="12"/>
      <c r="F210" s="12"/>
      <c r="G210" s="12"/>
      <c r="H210" s="12"/>
      <c r="I210" s="12"/>
      <c r="J210" s="12"/>
      <c r="K210" s="7"/>
      <c r="L210" s="7"/>
      <c r="M210" s="7"/>
      <c r="N210" s="16">
        <f>((G210-1)*(1-(IF(H210="no",0,'month 2 only singles'!$C$3)))+1)</f>
        <v>5.0000000000000044E-2</v>
      </c>
      <c r="O210" s="16">
        <f t="shared" si="3"/>
        <v>0</v>
      </c>
      <c r="P2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0" s="17">
        <f>IF(ISBLANK(M210),,IF(ISBLANK(G210),,(IF(M210="WON-EW",((((N210-1)*J210)*'month 2 only singles'!$C$2)+('month 2 only singles'!$C$2*(N210-1))),IF(M210="WON",((((N210-1)*J210)*'month 2 only singles'!$C$2)+('month 2 only singles'!$C$2*(N210-1))),IF(M210="PLACED",((((N210-1)*J210)*'month 2 only singles'!$C$2)-'month 2 only singles'!$C$2),IF(J210=0,-'month 2 only singles'!$C$2,IF(J210=0,-'month 2 only singles'!$C$2,-('month 2 only singles'!$C$2*2)))))))*E210))</f>
        <v>0</v>
      </c>
      <c r="R210" s="17">
        <f>IF(ISBLANK(M210),,IF(T210&lt;&gt;1,((IF(M210="WON-EW",(((K210-1)*'month 2 only singles'!$C$2)*(1-$C$3))+(((L210-1)*'month 2 only singles'!$C$2)*(1-$C$3)),IF(M210="WON",(((K210-1)*'month 2 only singles'!$C$2)*(1-$C$3)),IF(M210="PLACED",(((L210-1)*'month 2 only singles'!$C$2)*(1-$C$3))-'month 2 only singles'!$C$2,IF(J210=0,-'month 2 only singles'!$C$2,-('month 2 only singles'!$C$2*2))))))*E210),0))</f>
        <v>0</v>
      </c>
      <c r="S210" s="64"/>
    </row>
    <row r="211" spans="1:21" s="28" customFormat="1" ht="15" x14ac:dyDescent="0.2">
      <c r="A211" s="10"/>
      <c r="B211" s="11"/>
      <c r="C211" s="6"/>
      <c r="D211" s="6"/>
      <c r="E211" s="12"/>
      <c r="F211" s="12"/>
      <c r="G211" s="12"/>
      <c r="H211" s="12"/>
      <c r="I211" s="12"/>
      <c r="J211" s="12"/>
      <c r="K211" s="7"/>
      <c r="L211" s="7"/>
      <c r="M211" s="7"/>
      <c r="N211" s="16">
        <f>((G211-1)*(1-(IF(H211="no",0,'month 2 only singles'!$C$3)))+1)</f>
        <v>5.0000000000000044E-2</v>
      </c>
      <c r="O211" s="16">
        <f t="shared" si="3"/>
        <v>0</v>
      </c>
      <c r="P2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1" s="17">
        <f>IF(ISBLANK(M211),,IF(ISBLANK(G211),,(IF(M211="WON-EW",((((N211-1)*J211)*'month 2 only singles'!$C$2)+('month 2 only singles'!$C$2*(N211-1))),IF(M211="WON",((((N211-1)*J211)*'month 2 only singles'!$C$2)+('month 2 only singles'!$C$2*(N211-1))),IF(M211="PLACED",((((N211-1)*J211)*'month 2 only singles'!$C$2)-'month 2 only singles'!$C$2),IF(J211=0,-'month 2 only singles'!$C$2,IF(J211=0,-'month 2 only singles'!$C$2,-('month 2 only singles'!$C$2*2)))))))*E211))</f>
        <v>0</v>
      </c>
      <c r="R211" s="17">
        <f>IF(ISBLANK(M211),,IF(T211&lt;&gt;1,((IF(M211="WON-EW",(((K211-1)*'month 2 only singles'!$C$2)*(1-$C$3))+(((L211-1)*'month 2 only singles'!$C$2)*(1-$C$3)),IF(M211="WON",(((K211-1)*'month 2 only singles'!$C$2)*(1-$C$3)),IF(M211="PLACED",(((L211-1)*'month 2 only singles'!$C$2)*(1-$C$3))-'month 2 only singles'!$C$2,IF(J211=0,-'month 2 only singles'!$C$2,-('month 2 only singles'!$C$2*2))))))*E211),0))</f>
        <v>0</v>
      </c>
      <c r="S211" s="64"/>
    </row>
    <row r="212" spans="1:21" s="28" customFormat="1" ht="15" x14ac:dyDescent="0.2">
      <c r="A212" s="10"/>
      <c r="B212" s="11"/>
      <c r="C212" s="6"/>
      <c r="D212" s="6"/>
      <c r="E212" s="12"/>
      <c r="F212" s="12"/>
      <c r="G212" s="12"/>
      <c r="H212" s="12"/>
      <c r="I212" s="12"/>
      <c r="J212" s="12"/>
      <c r="K212" s="7"/>
      <c r="L212" s="7"/>
      <c r="M212" s="7"/>
      <c r="N212" s="16">
        <f>((G212-1)*(1-(IF(H212="no",0,'month 2 only singles'!$C$3)))+1)</f>
        <v>5.0000000000000044E-2</v>
      </c>
      <c r="O212" s="16">
        <f t="shared" si="3"/>
        <v>0</v>
      </c>
      <c r="P2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2" s="17">
        <f>IF(ISBLANK(M212),,IF(ISBLANK(G212),,(IF(M212="WON-EW",((((N212-1)*J212)*'month 2 only singles'!$C$2)+('month 2 only singles'!$C$2*(N212-1))),IF(M212="WON",((((N212-1)*J212)*'month 2 only singles'!$C$2)+('month 2 only singles'!$C$2*(N212-1))),IF(M212="PLACED",((((N212-1)*J212)*'month 2 only singles'!$C$2)-'month 2 only singles'!$C$2),IF(J212=0,-'month 2 only singles'!$C$2,IF(J212=0,-'month 2 only singles'!$C$2,-('month 2 only singles'!$C$2*2)))))))*E212))</f>
        <v>0</v>
      </c>
      <c r="R212" s="17">
        <f>IF(ISBLANK(M212),,IF(T212&lt;&gt;1,((IF(M212="WON-EW",(((K212-1)*'month 2 only singles'!$C$2)*(1-$C$3))+(((L212-1)*'month 2 only singles'!$C$2)*(1-$C$3)),IF(M212="WON",(((K212-1)*'month 2 only singles'!$C$2)*(1-$C$3)),IF(M212="PLACED",(((L212-1)*'month 2 only singles'!$C$2)*(1-$C$3))-'month 2 only singles'!$C$2,IF(J212=0,-'month 2 only singles'!$C$2,-('month 2 only singles'!$C$2*2))))))*E212),0))</f>
        <v>0</v>
      </c>
      <c r="S212" s="64"/>
    </row>
    <row r="213" spans="1:21" s="28" customFormat="1" ht="15" x14ac:dyDescent="0.2">
      <c r="A213" s="10"/>
      <c r="B213" s="11"/>
      <c r="C213" s="6"/>
      <c r="D213" s="6"/>
      <c r="E213" s="12"/>
      <c r="F213" s="12"/>
      <c r="G213" s="12"/>
      <c r="H213" s="12"/>
      <c r="I213" s="12"/>
      <c r="J213" s="12"/>
      <c r="K213" s="7"/>
      <c r="L213" s="7"/>
      <c r="M213" s="7"/>
      <c r="N213" s="16">
        <f>((G213-1)*(1-(IF(H213="no",0,'month 2 only singles'!$C$3)))+1)</f>
        <v>5.0000000000000044E-2</v>
      </c>
      <c r="O213" s="16">
        <f t="shared" si="3"/>
        <v>0</v>
      </c>
      <c r="P2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3" s="17">
        <f>IF(ISBLANK(M213),,IF(ISBLANK(G213),,(IF(M213="WON-EW",((((N213-1)*J213)*'month 2 only singles'!$C$2)+('month 2 only singles'!$C$2*(N213-1))),IF(M213="WON",((((N213-1)*J213)*'month 2 only singles'!$C$2)+('month 2 only singles'!$C$2*(N213-1))),IF(M213="PLACED",((((N213-1)*J213)*'month 2 only singles'!$C$2)-'month 2 only singles'!$C$2),IF(J213=0,-'month 2 only singles'!$C$2,IF(J213=0,-'month 2 only singles'!$C$2,-('month 2 only singles'!$C$2*2)))))))*E213))</f>
        <v>0</v>
      </c>
      <c r="R213" s="17">
        <f>IF(ISBLANK(M213),,IF(T213&lt;&gt;1,((IF(M213="WON-EW",(((K213-1)*'month 2 only singles'!$C$2)*(1-$C$3))+(((L213-1)*'month 2 only singles'!$C$2)*(1-$C$3)),IF(M213="WON",(((K213-1)*'month 2 only singles'!$C$2)*(1-$C$3)),IF(M213="PLACED",(((L213-1)*'month 2 only singles'!$C$2)*(1-$C$3))-'month 2 only singles'!$C$2,IF(J213=0,-'month 2 only singles'!$C$2,-('month 2 only singles'!$C$2*2))))))*E213),0))</f>
        <v>0</v>
      </c>
      <c r="S213" s="64"/>
    </row>
    <row r="214" spans="1:21" s="28" customFormat="1" ht="15" x14ac:dyDescent="0.2">
      <c r="A214" s="10"/>
      <c r="B214" s="11"/>
      <c r="C214" s="6"/>
      <c r="D214" s="6"/>
      <c r="E214" s="12"/>
      <c r="F214" s="12"/>
      <c r="G214" s="12"/>
      <c r="H214" s="12"/>
      <c r="I214" s="12"/>
      <c r="J214" s="12"/>
      <c r="K214" s="7"/>
      <c r="L214" s="7"/>
      <c r="M214" s="7"/>
      <c r="N214" s="16">
        <f>((G214-1)*(1-(IF(H214="no",0,'month 2 only singles'!$C$3)))+1)</f>
        <v>5.0000000000000044E-2</v>
      </c>
      <c r="O214" s="16">
        <f t="shared" si="3"/>
        <v>0</v>
      </c>
      <c r="P2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4" s="17">
        <f>IF(ISBLANK(M214),,IF(ISBLANK(G214),,(IF(M214="WON-EW",((((N214-1)*J214)*'month 2 only singles'!$C$2)+('month 2 only singles'!$C$2*(N214-1))),IF(M214="WON",((((N214-1)*J214)*'month 2 only singles'!$C$2)+('month 2 only singles'!$C$2*(N214-1))),IF(M214="PLACED",((((N214-1)*J214)*'month 2 only singles'!$C$2)-'month 2 only singles'!$C$2),IF(J214=0,-'month 2 only singles'!$C$2,IF(J214=0,-'month 2 only singles'!$C$2,-('month 2 only singles'!$C$2*2)))))))*E214))</f>
        <v>0</v>
      </c>
      <c r="R214" s="17">
        <f>IF(ISBLANK(M214),,IF(T214&lt;&gt;1,((IF(M214="WON-EW",(((K214-1)*'month 2 only singles'!$C$2)*(1-$C$3))+(((L214-1)*'month 2 only singles'!$C$2)*(1-$C$3)),IF(M214="WON",(((K214-1)*'month 2 only singles'!$C$2)*(1-$C$3)),IF(M214="PLACED",(((L214-1)*'month 2 only singles'!$C$2)*(1-$C$3))-'month 2 only singles'!$C$2,IF(J214=0,-'month 2 only singles'!$C$2,-('month 2 only singles'!$C$2*2))))))*E214),0))</f>
        <v>0</v>
      </c>
      <c r="S214" s="64"/>
    </row>
    <row r="215" spans="1:21" ht="15" x14ac:dyDescent="0.2">
      <c r="A215" s="10"/>
      <c r="B215" s="11"/>
      <c r="C215" s="6"/>
      <c r="D215" s="6"/>
      <c r="E215" s="12"/>
      <c r="F215" s="12"/>
      <c r="G215" s="12"/>
      <c r="H215" s="12"/>
      <c r="I215" s="12"/>
      <c r="J215" s="12"/>
      <c r="K215" s="6"/>
      <c r="L215" s="7"/>
      <c r="M215" s="7"/>
      <c r="N215" s="16">
        <f>((G215-1)*(1-(IF(H215="no",0,'month 2 only singles'!$C$3)))+1)</f>
        <v>5.0000000000000044E-2</v>
      </c>
      <c r="O215" s="16">
        <f t="shared" si="3"/>
        <v>0</v>
      </c>
      <c r="P2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5" s="17">
        <f>IF(ISBLANK(M215),,IF(ISBLANK(G215),,(IF(M215="WON-EW",((((N215-1)*J215)*'month 2 only singles'!$C$2)+('month 2 only singles'!$C$2*(N215-1))),IF(M215="WON",((((N215-1)*J215)*'month 2 only singles'!$C$2)+('month 2 only singles'!$C$2*(N215-1))),IF(M215="PLACED",((((N215-1)*J215)*'month 2 only singles'!$C$2)-'month 2 only singles'!$C$2),IF(J215=0,-'month 2 only singles'!$C$2,IF(J215=0,-'month 2 only singles'!$C$2,-('month 2 only singles'!$C$2*2)))))))*E215))</f>
        <v>0</v>
      </c>
      <c r="R215" s="17">
        <f>IF(ISBLANK(M215),,IF(T215&lt;&gt;1,((IF(M215="WON-EW",(((K215-1)*'month 2 only singles'!$C$2)*(1-$C$3))+(((L215-1)*'month 2 only singles'!$C$2)*(1-$C$3)),IF(M215="WON",(((K215-1)*'month 2 only singles'!$C$2)*(1-$C$3)),IF(M215="PLACED",(((L215-1)*'month 2 only singles'!$C$2)*(1-$C$3))-'month 2 only singles'!$C$2,IF(J215=0,-'month 2 only singles'!$C$2,-('month 2 only singles'!$C$2*2))))))*E215),0))</f>
        <v>0</v>
      </c>
      <c r="S215" s="64"/>
    </row>
    <row r="216" spans="1:21" ht="15" x14ac:dyDescent="0.2">
      <c r="A216" s="10"/>
      <c r="B216" s="11"/>
      <c r="C216" s="6"/>
      <c r="D216" s="6"/>
      <c r="E216" s="12"/>
      <c r="F216" s="12"/>
      <c r="G216" s="12"/>
      <c r="H216" s="12"/>
      <c r="I216" s="12"/>
      <c r="J216" s="12"/>
      <c r="L216" s="7"/>
      <c r="M216" s="7"/>
      <c r="N216" s="16">
        <f>((G216-1)*(1-(IF(H216="no",0,'month 2 only singles'!$C$3)))+1)</f>
        <v>5.0000000000000044E-2</v>
      </c>
      <c r="O216" s="16">
        <f t="shared" si="3"/>
        <v>0</v>
      </c>
      <c r="P2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6" s="17">
        <f>IF(ISBLANK(M216),,IF(ISBLANK(G216),,(IF(M216="WON-EW",((((N216-1)*J216)*'month 2 only singles'!$C$2)+('month 2 only singles'!$C$2*(N216-1))),IF(M216="WON",((((N216-1)*J216)*'month 2 only singles'!$C$2)+('month 2 only singles'!$C$2*(N216-1))),IF(M216="PLACED",((((N216-1)*J216)*'month 2 only singles'!$C$2)-'month 2 only singles'!$C$2),IF(J216=0,-'month 2 only singles'!$C$2,IF(J216=0,-'month 2 only singles'!$C$2,-('month 2 only singles'!$C$2*2)))))))*E216))</f>
        <v>0</v>
      </c>
      <c r="R216" s="17">
        <f>IF(ISBLANK(M216),,IF(T216&lt;&gt;1,((IF(M216="WON-EW",(((K216-1)*'month 2 only singles'!$C$2)*(1-$C$3))+(((L216-1)*'month 2 only singles'!$C$2)*(1-$C$3)),IF(M216="WON",(((K216-1)*'month 2 only singles'!$C$2)*(1-$C$3)),IF(M216="PLACED",(((L216-1)*'month 2 only singles'!$C$2)*(1-$C$3))-'month 2 only singles'!$C$2,IF(J216=0,-'month 2 only singles'!$C$2,-('month 2 only singles'!$C$2*2))))))*E216),0))</f>
        <v>0</v>
      </c>
      <c r="S216" s="64"/>
    </row>
    <row r="217" spans="1:21" ht="15" x14ac:dyDescent="0.2">
      <c r="A217" s="10"/>
      <c r="B217" s="11"/>
      <c r="C217" s="6"/>
      <c r="D217" s="6"/>
      <c r="E217" s="12"/>
      <c r="F217" s="12"/>
      <c r="G217" s="12"/>
      <c r="H217" s="12"/>
      <c r="I217" s="12"/>
      <c r="J217" s="12"/>
      <c r="L217" s="7"/>
      <c r="M217" s="7"/>
      <c r="N217" s="16">
        <f>((G217-1)*(1-(IF(H217="no",0,'month 2 only singles'!$C$3)))+1)</f>
        <v>5.0000000000000044E-2</v>
      </c>
      <c r="O217" s="16">
        <f t="shared" si="3"/>
        <v>0</v>
      </c>
      <c r="P2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7" s="17">
        <f>IF(ISBLANK(M217),,IF(ISBLANK(G217),,(IF(M217="WON-EW",((((N217-1)*J217)*'month 2 only singles'!$C$2)+('month 2 only singles'!$C$2*(N217-1))),IF(M217="WON",((((N217-1)*J217)*'month 2 only singles'!$C$2)+('month 2 only singles'!$C$2*(N217-1))),IF(M217="PLACED",((((N217-1)*J217)*'month 2 only singles'!$C$2)-'month 2 only singles'!$C$2),IF(J217=0,-'month 2 only singles'!$C$2,IF(J217=0,-'month 2 only singles'!$C$2,-('month 2 only singles'!$C$2*2)))))))*E217))</f>
        <v>0</v>
      </c>
      <c r="R217" s="17">
        <f>IF(ISBLANK(M217),,IF(T217&lt;&gt;1,((IF(M217="WON-EW",(((K217-1)*'month 2 only singles'!$C$2)*(1-$C$3))+(((L217-1)*'month 2 only singles'!$C$2)*(1-$C$3)),IF(M217="WON",(((K217-1)*'month 2 only singles'!$C$2)*(1-$C$3)),IF(M217="PLACED",(((L217-1)*'month 2 only singles'!$C$2)*(1-$C$3))-'month 2 only singles'!$C$2,IF(J217=0,-'month 2 only singles'!$C$2,-('month 2 only singles'!$C$2*2))))))*E217),0))</f>
        <v>0</v>
      </c>
      <c r="S217" s="64"/>
    </row>
    <row r="218" spans="1:21" ht="15" x14ac:dyDescent="0.2">
      <c r="A218" s="10"/>
      <c r="B218" s="11"/>
      <c r="C218" s="6"/>
      <c r="D218" s="6"/>
      <c r="E218" s="12"/>
      <c r="F218" s="12"/>
      <c r="G218" s="12"/>
      <c r="H218" s="12"/>
      <c r="I218" s="12"/>
      <c r="J218" s="12"/>
      <c r="L218" s="7"/>
      <c r="M218" s="7"/>
      <c r="N218" s="16">
        <f>((G218-1)*(1-(IF(H218="no",0,'month 2 only singles'!$C$3)))+1)</f>
        <v>5.0000000000000044E-2</v>
      </c>
      <c r="O218" s="16">
        <f t="shared" si="3"/>
        <v>0</v>
      </c>
      <c r="P2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8" s="17">
        <f>IF(ISBLANK(M218),,IF(ISBLANK(G218),,(IF(M218="WON-EW",((((N218-1)*J218)*'month 2 only singles'!$C$2)+('month 2 only singles'!$C$2*(N218-1))),IF(M218="WON",((((N218-1)*J218)*'month 2 only singles'!$C$2)+('month 2 only singles'!$C$2*(N218-1))),IF(M218="PLACED",((((N218-1)*J218)*'month 2 only singles'!$C$2)-'month 2 only singles'!$C$2),IF(J218=0,-'month 2 only singles'!$C$2,IF(J218=0,-'month 2 only singles'!$C$2,-('month 2 only singles'!$C$2*2)))))))*E218))</f>
        <v>0</v>
      </c>
      <c r="R218" s="17">
        <f>IF(ISBLANK(M218),,IF(T218&lt;&gt;1,((IF(M218="WON-EW",(((K218-1)*'month 2 only singles'!$C$2)*(1-$C$3))+(((L218-1)*'month 2 only singles'!$C$2)*(1-$C$3)),IF(M218="WON",(((K218-1)*'month 2 only singles'!$C$2)*(1-$C$3)),IF(M218="PLACED",(((L218-1)*'month 2 only singles'!$C$2)*(1-$C$3))-'month 2 only singles'!$C$2,IF(J218=0,-'month 2 only singles'!$C$2,-('month 2 only singles'!$C$2*2))))))*E218),0))</f>
        <v>0</v>
      </c>
      <c r="S218" s="64"/>
    </row>
    <row r="219" spans="1:21" ht="15" x14ac:dyDescent="0.2">
      <c r="A219" s="10"/>
      <c r="B219" s="11"/>
      <c r="C219" s="6"/>
      <c r="D219" s="6"/>
      <c r="E219" s="12"/>
      <c r="F219" s="12"/>
      <c r="G219" s="12"/>
      <c r="H219" s="12"/>
      <c r="I219" s="12"/>
      <c r="J219" s="12"/>
      <c r="L219" s="7"/>
      <c r="M219" s="7"/>
      <c r="N219" s="16">
        <f>((G219-1)*(1-(IF(H219="no",0,'month 2 only singles'!$C$3)))+1)</f>
        <v>5.0000000000000044E-2</v>
      </c>
      <c r="O219" s="16">
        <f t="shared" si="3"/>
        <v>0</v>
      </c>
      <c r="P2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19" s="17">
        <f>IF(ISBLANK(M219),,IF(ISBLANK(G219),,(IF(M219="WON-EW",((((N219-1)*J219)*'month 2 only singles'!$C$2)+('month 2 only singles'!$C$2*(N219-1))),IF(M219="WON",((((N219-1)*J219)*'month 2 only singles'!$C$2)+('month 2 only singles'!$C$2*(N219-1))),IF(M219="PLACED",((((N219-1)*J219)*'month 2 only singles'!$C$2)-'month 2 only singles'!$C$2),IF(J219=0,-'month 2 only singles'!$C$2,IF(J219=0,-'month 2 only singles'!$C$2,-('month 2 only singles'!$C$2*2)))))))*E219))</f>
        <v>0</v>
      </c>
      <c r="R219" s="17">
        <f>IF(ISBLANK(M219),,IF(T219&lt;&gt;1,((IF(M219="WON-EW",(((K219-1)*'month 2 only singles'!$C$2)*(1-$C$3))+(((L219-1)*'month 2 only singles'!$C$2)*(1-$C$3)),IF(M219="WON",(((K219-1)*'month 2 only singles'!$C$2)*(1-$C$3)),IF(M219="PLACED",(((L219-1)*'month 2 only singles'!$C$2)*(1-$C$3))-'month 2 only singles'!$C$2,IF(J219=0,-'month 2 only singles'!$C$2,-('month 2 only singles'!$C$2*2))))))*E219),0))</f>
        <v>0</v>
      </c>
      <c r="S219" s="64"/>
    </row>
    <row r="220" spans="1:21" ht="15" x14ac:dyDescent="0.2">
      <c r="A220" s="10"/>
      <c r="B220" s="11"/>
      <c r="C220" s="6"/>
      <c r="D220" s="6"/>
      <c r="E220" s="12"/>
      <c r="F220" s="12"/>
      <c r="G220" s="12"/>
      <c r="H220" s="12"/>
      <c r="I220" s="12"/>
      <c r="J220" s="12"/>
      <c r="L220" s="7"/>
      <c r="M220" s="7"/>
      <c r="N220" s="16">
        <f>((G220-1)*(1-(IF(H220="no",0,'month 2 only singles'!$C$3)))+1)</f>
        <v>5.0000000000000044E-2</v>
      </c>
      <c r="O220" s="16">
        <f t="shared" si="3"/>
        <v>0</v>
      </c>
      <c r="P2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0" s="17">
        <f>IF(ISBLANK(M220),,IF(ISBLANK(G220),,(IF(M220="WON-EW",((((N220-1)*J220)*'month 2 only singles'!$C$2)+('month 2 only singles'!$C$2*(N220-1))),IF(M220="WON",((((N220-1)*J220)*'month 2 only singles'!$C$2)+('month 2 only singles'!$C$2*(N220-1))),IF(M220="PLACED",((((N220-1)*J220)*'month 2 only singles'!$C$2)-'month 2 only singles'!$C$2),IF(J220=0,-'month 2 only singles'!$C$2,IF(J220=0,-'month 2 only singles'!$C$2,-('month 2 only singles'!$C$2*2)))))))*E220))</f>
        <v>0</v>
      </c>
      <c r="R220" s="17">
        <f>IF(ISBLANK(M220),,IF(T220&lt;&gt;1,((IF(M220="WON-EW",(((K220-1)*'month 2 only singles'!$C$2)*(1-$C$3))+(((L220-1)*'month 2 only singles'!$C$2)*(1-$C$3)),IF(M220="WON",(((K220-1)*'month 2 only singles'!$C$2)*(1-$C$3)),IF(M220="PLACED",(((L220-1)*'month 2 only singles'!$C$2)*(1-$C$3))-'month 2 only singles'!$C$2,IF(J220=0,-'month 2 only singles'!$C$2,-('month 2 only singles'!$C$2*2))))))*E220),0))</f>
        <v>0</v>
      </c>
      <c r="S220" s="64"/>
    </row>
    <row r="221" spans="1:21" ht="15" x14ac:dyDescent="0.2">
      <c r="A221" s="10"/>
      <c r="B221" s="11"/>
      <c r="C221" s="6"/>
      <c r="D221" s="6"/>
      <c r="E221" s="12"/>
      <c r="F221" s="12"/>
      <c r="G221" s="12"/>
      <c r="H221" s="12"/>
      <c r="I221" s="12"/>
      <c r="J221" s="12"/>
      <c r="K221" s="7"/>
      <c r="L221" s="7"/>
      <c r="M221" s="7"/>
      <c r="N221" s="16">
        <f>((G221-1)*(1-(IF(H221="no",0,'month 2 only singles'!$C$3)))+1)</f>
        <v>5.0000000000000044E-2</v>
      </c>
      <c r="O221" s="16">
        <f t="shared" si="3"/>
        <v>0</v>
      </c>
      <c r="P2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1" s="17">
        <f>IF(ISBLANK(M221),,IF(ISBLANK(G221),,(IF(M221="WON-EW",((((N221-1)*J221)*'month 2 only singles'!$C$2)+('month 2 only singles'!$C$2*(N221-1))),IF(M221="WON",((((N221-1)*J221)*'month 2 only singles'!$C$2)+('month 2 only singles'!$C$2*(N221-1))),IF(M221="PLACED",((((N221-1)*J221)*'month 2 only singles'!$C$2)-'month 2 only singles'!$C$2),IF(J221=0,-'month 2 only singles'!$C$2,IF(J221=0,-'month 2 only singles'!$C$2,-('month 2 only singles'!$C$2*2)))))))*E221))</f>
        <v>0</v>
      </c>
      <c r="R221" s="17">
        <f>IF(ISBLANK(M221),,IF(T221&lt;&gt;1,((IF(M221="WON-EW",(((K221-1)*'month 2 only singles'!$C$2)*(1-$C$3))+(((L221-1)*'month 2 only singles'!$C$2)*(1-$C$3)),IF(M221="WON",(((K221-1)*'month 2 only singles'!$C$2)*(1-$C$3)),IF(M221="PLACED",(((L221-1)*'month 2 only singles'!$C$2)*(1-$C$3))-'month 2 only singles'!$C$2,IF(J221=0,-'month 2 only singles'!$C$2,-('month 2 only singles'!$C$2*2))))))*E221),0))</f>
        <v>0</v>
      </c>
      <c r="S221" s="64"/>
    </row>
    <row r="222" spans="1:21" ht="15" x14ac:dyDescent="0.2">
      <c r="A222" s="10"/>
      <c r="B222" s="11"/>
      <c r="C222" s="6"/>
      <c r="D222" s="6"/>
      <c r="E222" s="12"/>
      <c r="F222" s="12"/>
      <c r="G222" s="12"/>
      <c r="H222" s="12"/>
      <c r="I222" s="12"/>
      <c r="J222" s="12"/>
      <c r="K222" s="7"/>
      <c r="L222" s="7"/>
      <c r="M222" s="7"/>
      <c r="N222" s="16">
        <f>((G222-1)*(1-(IF(H222="no",0,'month 2 only singles'!$C$3)))+1)</f>
        <v>5.0000000000000044E-2</v>
      </c>
      <c r="O222" s="16">
        <f t="shared" si="3"/>
        <v>0</v>
      </c>
      <c r="P2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2" s="17">
        <f>IF(ISBLANK(M222),,IF(ISBLANK(G222),,(IF(M222="WON-EW",((((N222-1)*J222)*'month 2 only singles'!$C$2)+('month 2 only singles'!$C$2*(N222-1))),IF(M222="WON",((((N222-1)*J222)*'month 2 only singles'!$C$2)+('month 2 only singles'!$C$2*(N222-1))),IF(M222="PLACED",((((N222-1)*J222)*'month 2 only singles'!$C$2)-'month 2 only singles'!$C$2),IF(J222=0,-'month 2 only singles'!$C$2,IF(J222=0,-'month 2 only singles'!$C$2,-('month 2 only singles'!$C$2*2)))))))*E222))</f>
        <v>0</v>
      </c>
      <c r="R222" s="17">
        <f>IF(ISBLANK(M222),,IF(T222&lt;&gt;1,((IF(M222="WON-EW",(((K222-1)*'month 2 only singles'!$C$2)*(1-$C$3))+(((L222-1)*'month 2 only singles'!$C$2)*(1-$C$3)),IF(M222="WON",(((K222-1)*'month 2 only singles'!$C$2)*(1-$C$3)),IF(M222="PLACED",(((L222-1)*'month 2 only singles'!$C$2)*(1-$C$3))-'month 2 only singles'!$C$2,IF(J222=0,-'month 2 only singles'!$C$2,-('month 2 only singles'!$C$2*2))))))*E222),0))</f>
        <v>0</v>
      </c>
      <c r="S222" s="64"/>
    </row>
    <row r="223" spans="1:21" ht="15" x14ac:dyDescent="0.2">
      <c r="A223" s="10"/>
      <c r="B223" s="11"/>
      <c r="C223" s="6"/>
      <c r="D223" s="6"/>
      <c r="E223" s="12"/>
      <c r="F223" s="12"/>
      <c r="G223" s="12"/>
      <c r="H223" s="12"/>
      <c r="I223" s="12"/>
      <c r="J223" s="12"/>
      <c r="K223" s="7"/>
      <c r="L223" s="7"/>
      <c r="M223" s="7"/>
      <c r="N223" s="16">
        <f>((G223-1)*(1-(IF(H223="no",0,'month 2 only singles'!$C$3)))+1)</f>
        <v>5.0000000000000044E-2</v>
      </c>
      <c r="O223" s="16">
        <f t="shared" si="3"/>
        <v>0</v>
      </c>
      <c r="P2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3" s="17">
        <f>IF(ISBLANK(M223),,IF(ISBLANK(G223),,(IF(M223="WON-EW",((((N223-1)*J223)*'month 2 only singles'!$C$2)+('month 2 only singles'!$C$2*(N223-1))),IF(M223="WON",((((N223-1)*J223)*'month 2 only singles'!$C$2)+('month 2 only singles'!$C$2*(N223-1))),IF(M223="PLACED",((((N223-1)*J223)*'month 2 only singles'!$C$2)-'month 2 only singles'!$C$2),IF(J223=0,-'month 2 only singles'!$C$2,IF(J223=0,-'month 2 only singles'!$C$2,-('month 2 only singles'!$C$2*2)))))))*E223))</f>
        <v>0</v>
      </c>
      <c r="R223" s="17">
        <f>IF(ISBLANK(M223),,IF(T223&lt;&gt;1,((IF(M223="WON-EW",(((K223-1)*'month 2 only singles'!$C$2)*(1-$C$3))+(((L223-1)*'month 2 only singles'!$C$2)*(1-$C$3)),IF(M223="WON",(((K223-1)*'month 2 only singles'!$C$2)*(1-$C$3)),IF(M223="PLACED",(((L223-1)*'month 2 only singles'!$C$2)*(1-$C$3))-'month 2 only singles'!$C$2,IF(J223=0,-'month 2 only singles'!$C$2,-('month 2 only singles'!$C$2*2))))))*E223),0))</f>
        <v>0</v>
      </c>
      <c r="S223" s="64"/>
      <c r="U223" t="s">
        <v>48</v>
      </c>
    </row>
    <row r="224" spans="1:21" ht="15" x14ac:dyDescent="0.2">
      <c r="A224" s="10"/>
      <c r="B224" s="11"/>
      <c r="C224" s="6"/>
      <c r="D224" s="6"/>
      <c r="E224" s="12"/>
      <c r="F224" s="12"/>
      <c r="G224" s="12"/>
      <c r="H224" s="12"/>
      <c r="I224" s="12"/>
      <c r="J224" s="12"/>
      <c r="K224" s="7"/>
      <c r="L224" s="7"/>
      <c r="M224" s="7"/>
      <c r="N224" s="16">
        <f>((G224-1)*(1-(IF(H224="no",0,'month 2 only singles'!$C$3)))+1)</f>
        <v>5.0000000000000044E-2</v>
      </c>
      <c r="O224" s="16">
        <f t="shared" si="3"/>
        <v>0</v>
      </c>
      <c r="P2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4" s="17">
        <f>IF(ISBLANK(M224),,IF(ISBLANK(G224),,(IF(M224="WON-EW",((((N224-1)*J224)*'month 2 only singles'!$C$2)+('month 2 only singles'!$C$2*(N224-1))),IF(M224="WON",((((N224-1)*J224)*'month 2 only singles'!$C$2)+('month 2 only singles'!$C$2*(N224-1))),IF(M224="PLACED",((((N224-1)*J224)*'month 2 only singles'!$C$2)-'month 2 only singles'!$C$2),IF(J224=0,-'month 2 only singles'!$C$2,IF(J224=0,-'month 2 only singles'!$C$2,-('month 2 only singles'!$C$2*2)))))))*E224))</f>
        <v>0</v>
      </c>
      <c r="R224" s="17">
        <f>IF(ISBLANK(M224),,IF(T224&lt;&gt;1,((IF(M224="WON-EW",(((K224-1)*'month 2 only singles'!$C$2)*(1-$C$3))+(((L224-1)*'month 2 only singles'!$C$2)*(1-$C$3)),IF(M224="WON",(((K224-1)*'month 2 only singles'!$C$2)*(1-$C$3)),IF(M224="PLACED",(((L224-1)*'month 2 only singles'!$C$2)*(1-$C$3))-'month 2 only singles'!$C$2,IF(J224=0,-'month 2 only singles'!$C$2,-('month 2 only singles'!$C$2*2))))))*E224),0))</f>
        <v>0</v>
      </c>
      <c r="S224" s="64"/>
      <c r="U224" t="s">
        <v>49</v>
      </c>
    </row>
    <row r="225" spans="1:21" ht="15" x14ac:dyDescent="0.2">
      <c r="A225" s="10"/>
      <c r="B225" s="11"/>
      <c r="C225" s="6"/>
      <c r="D225" s="6"/>
      <c r="E225" s="12"/>
      <c r="F225" s="12"/>
      <c r="G225" s="12"/>
      <c r="H225" s="12"/>
      <c r="I225" s="12"/>
      <c r="J225" s="12"/>
      <c r="K225" s="7"/>
      <c r="L225" s="7"/>
      <c r="M225" s="7"/>
      <c r="N225" s="16">
        <f>((G225-1)*(1-(IF(H225="no",0,'month 2 only singles'!$C$3)))+1)</f>
        <v>5.0000000000000044E-2</v>
      </c>
      <c r="O225" s="16">
        <f t="shared" si="3"/>
        <v>0</v>
      </c>
      <c r="P2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5" s="17">
        <f>IF(ISBLANK(M225),,IF(ISBLANK(G225),,(IF(M225="WON-EW",((((N225-1)*J225)*'month 2 only singles'!$C$2)+('month 2 only singles'!$C$2*(N225-1))),IF(M225="WON",((((N225-1)*J225)*'month 2 only singles'!$C$2)+('month 2 only singles'!$C$2*(N225-1))),IF(M225="PLACED",((((N225-1)*J225)*'month 2 only singles'!$C$2)-'month 2 only singles'!$C$2),IF(J225=0,-'month 2 only singles'!$C$2,IF(J225=0,-'month 2 only singles'!$C$2,-('month 2 only singles'!$C$2*2)))))))*E225))</f>
        <v>0</v>
      </c>
      <c r="R225" s="17">
        <f>IF(ISBLANK(M225),,IF(T225&lt;&gt;1,((IF(M225="WON-EW",(((K225-1)*'month 2 only singles'!$C$2)*(1-$C$3))+(((L225-1)*'month 2 only singles'!$C$2)*(1-$C$3)),IF(M225="WON",(((K225-1)*'month 2 only singles'!$C$2)*(1-$C$3)),IF(M225="PLACED",(((L225-1)*'month 2 only singles'!$C$2)*(1-$C$3))-'month 2 only singles'!$C$2,IF(J225=0,-'month 2 only singles'!$C$2,-('month 2 only singles'!$C$2*2))))))*E225),0))</f>
        <v>0</v>
      </c>
      <c r="S225" s="64"/>
      <c r="U225" t="s">
        <v>49</v>
      </c>
    </row>
    <row r="226" spans="1:21" ht="15" x14ac:dyDescent="0.2">
      <c r="A226" s="10"/>
      <c r="B226" s="11"/>
      <c r="C226" s="6"/>
      <c r="D226" s="6"/>
      <c r="E226" s="12"/>
      <c r="F226" s="12"/>
      <c r="G226" s="12"/>
      <c r="H226" s="12"/>
      <c r="I226" s="12"/>
      <c r="J226" s="12"/>
      <c r="K226" s="7"/>
      <c r="M226" s="7"/>
      <c r="N226" s="16">
        <f>((G226-1)*(1-(IF(H226="no",0,'month 2 only singles'!$C$3)))+1)</f>
        <v>5.0000000000000044E-2</v>
      </c>
      <c r="O226" s="16">
        <f t="shared" si="3"/>
        <v>0</v>
      </c>
      <c r="P2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6" s="17">
        <f>IF(ISBLANK(M226),,IF(ISBLANK(G226),,(IF(M226="WON-EW",((((N226-1)*J226)*'month 2 only singles'!$C$2)+('month 2 only singles'!$C$2*(N226-1))),IF(M226="WON",((((N226-1)*J226)*'month 2 only singles'!$C$2)+('month 2 only singles'!$C$2*(N226-1))),IF(M226="PLACED",((((N226-1)*J226)*'month 2 only singles'!$C$2)-'month 2 only singles'!$C$2),IF(J226=0,-'month 2 only singles'!$C$2,IF(J226=0,-'month 2 only singles'!$C$2,-('month 2 only singles'!$C$2*2)))))))*E226))</f>
        <v>0</v>
      </c>
      <c r="R226" s="17">
        <f>IF(ISBLANK(M226),,IF(T226&lt;&gt;1,((IF(M226="WON-EW",(((K226-1)*'month 2 only singles'!$C$2)*(1-$C$3))+(((L226-1)*'month 2 only singles'!$C$2)*(1-$C$3)),IF(M226="WON",(((K226-1)*'month 2 only singles'!$C$2)*(1-$C$3)),IF(M226="PLACED",(((L226-1)*'month 2 only singles'!$C$2)*(1-$C$3))-'month 2 only singles'!$C$2,IF(J226=0,-'month 2 only singles'!$C$2,-('month 2 only singles'!$C$2*2))))))*E226),0))</f>
        <v>0</v>
      </c>
      <c r="S226" s="64"/>
      <c r="U226" t="s">
        <v>49</v>
      </c>
    </row>
    <row r="227" spans="1:21" ht="15" x14ac:dyDescent="0.2">
      <c r="A227" s="10"/>
      <c r="B227" s="11"/>
      <c r="C227" s="6"/>
      <c r="D227" s="6"/>
      <c r="E227" s="12"/>
      <c r="F227" s="12"/>
      <c r="G227" s="12"/>
      <c r="H227" s="12"/>
      <c r="I227" s="12"/>
      <c r="J227" s="12"/>
      <c r="K227" s="7"/>
      <c r="M227" s="7"/>
      <c r="N227" s="16">
        <f>((G227-1)*(1-(IF(H227="no",0,'month 2 only singles'!$C$3)))+1)</f>
        <v>5.0000000000000044E-2</v>
      </c>
      <c r="O227" s="16">
        <f t="shared" si="3"/>
        <v>0</v>
      </c>
      <c r="P2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7" s="17">
        <f>IF(ISBLANK(M227),,IF(ISBLANK(G227),,(IF(M227="WON-EW",((((N227-1)*J227)*'month 2 only singles'!$C$2)+('month 2 only singles'!$C$2*(N227-1))),IF(M227="WON",((((N227-1)*J227)*'month 2 only singles'!$C$2)+('month 2 only singles'!$C$2*(N227-1))),IF(M227="PLACED",((((N227-1)*J227)*'month 2 only singles'!$C$2)-'month 2 only singles'!$C$2),IF(J227=0,-'month 2 only singles'!$C$2,IF(J227=0,-'month 2 only singles'!$C$2,-('month 2 only singles'!$C$2*2)))))))*E227))</f>
        <v>0</v>
      </c>
      <c r="R227" s="17">
        <f>IF(ISBLANK(M227),,IF(T227&lt;&gt;1,((IF(M227="WON-EW",(((K227-1)*'month 2 only singles'!$C$2)*(1-$C$3))+(((L227-1)*'month 2 only singles'!$C$2)*(1-$C$3)),IF(M227="WON",(((K227-1)*'month 2 only singles'!$C$2)*(1-$C$3)),IF(M227="PLACED",(((L227-1)*'month 2 only singles'!$C$2)*(1-$C$3))-'month 2 only singles'!$C$2,IF(J227=0,-'month 2 only singles'!$C$2,-('month 2 only singles'!$C$2*2))))))*E227),0))</f>
        <v>0</v>
      </c>
      <c r="S227" s="64"/>
      <c r="U227" t="s">
        <v>50</v>
      </c>
    </row>
    <row r="228" spans="1:21" ht="15" x14ac:dyDescent="0.2">
      <c r="A228" s="10"/>
      <c r="B228" s="11"/>
      <c r="C228" s="6"/>
      <c r="D228" s="6"/>
      <c r="E228" s="12"/>
      <c r="F228" s="12"/>
      <c r="G228" s="12"/>
      <c r="H228" s="12"/>
      <c r="I228" s="12"/>
      <c r="J228" s="12"/>
      <c r="K228" s="7"/>
      <c r="L228" s="7"/>
      <c r="M228" s="7"/>
      <c r="N228" s="16">
        <f>((G228-1)*(1-(IF(H228="no",0,'month 2 only singles'!$C$3)))+1)</f>
        <v>5.0000000000000044E-2</v>
      </c>
      <c r="O228" s="16">
        <f t="shared" si="3"/>
        <v>0</v>
      </c>
      <c r="P2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8" s="17">
        <f>IF(ISBLANK(M228),,IF(ISBLANK(G228),,(IF(M228="WON-EW",((((N228-1)*J228)*'month 2 only singles'!$C$2)+('month 2 only singles'!$C$2*(N228-1))),IF(M228="WON",((((N228-1)*J228)*'month 2 only singles'!$C$2)+('month 2 only singles'!$C$2*(N228-1))),IF(M228="PLACED",((((N228-1)*J228)*'month 2 only singles'!$C$2)-'month 2 only singles'!$C$2),IF(J228=0,-'month 2 only singles'!$C$2,IF(J228=0,-'month 2 only singles'!$C$2,-('month 2 only singles'!$C$2*2)))))))*E228))</f>
        <v>0</v>
      </c>
      <c r="R228" s="17">
        <f>IF(ISBLANK(M228),,IF(T228&lt;&gt;1,((IF(M228="WON-EW",(((K228-1)*'month 2 only singles'!$C$2)*(1-$C$3))+(((L228-1)*'month 2 only singles'!$C$2)*(1-$C$3)),IF(M228="WON",(((K228-1)*'month 2 only singles'!$C$2)*(1-$C$3)),IF(M228="PLACED",(((L228-1)*'month 2 only singles'!$C$2)*(1-$C$3))-'month 2 only singles'!$C$2,IF(J228=0,-'month 2 only singles'!$C$2,-('month 2 only singles'!$C$2*2))))))*E228),0))</f>
        <v>0</v>
      </c>
      <c r="S228" s="64"/>
      <c r="U228" t="s">
        <v>49</v>
      </c>
    </row>
    <row r="229" spans="1:21" ht="15" x14ac:dyDescent="0.2">
      <c r="A229" s="10"/>
      <c r="B229" s="11"/>
      <c r="C229" s="6"/>
      <c r="D229" s="6"/>
      <c r="E229" s="12"/>
      <c r="F229" s="12"/>
      <c r="G229" s="12"/>
      <c r="H229" s="12"/>
      <c r="I229" s="12"/>
      <c r="J229" s="12"/>
      <c r="K229" s="7"/>
      <c r="L229" s="7"/>
      <c r="M229" s="7"/>
      <c r="N229" s="16">
        <f>((G229-1)*(1-(IF(H229="no",0,'month 2 only singles'!$C$3)))+1)</f>
        <v>5.0000000000000044E-2</v>
      </c>
      <c r="O229" s="16">
        <f t="shared" si="3"/>
        <v>0</v>
      </c>
      <c r="P2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29" s="17">
        <f>IF(ISBLANK(M229),,IF(ISBLANK(G229),,(IF(M229="WON-EW",((((N229-1)*J229)*'month 2 only singles'!$C$2)+('month 2 only singles'!$C$2*(N229-1))),IF(M229="WON",((((N229-1)*J229)*'month 2 only singles'!$C$2)+('month 2 only singles'!$C$2*(N229-1))),IF(M229="PLACED",((((N229-1)*J229)*'month 2 only singles'!$C$2)-'month 2 only singles'!$C$2),IF(J229=0,-'month 2 only singles'!$C$2,IF(J229=0,-'month 2 only singles'!$C$2,-('month 2 only singles'!$C$2*2)))))))*E229))</f>
        <v>0</v>
      </c>
      <c r="R229" s="17">
        <f>IF(ISBLANK(M229),,IF(T229&lt;&gt;1,((IF(M229="WON-EW",(((K229-1)*'month 2 only singles'!$C$2)*(1-$C$3))+(((L229-1)*'month 2 only singles'!$C$2)*(1-$C$3)),IF(M229="WON",(((K229-1)*'month 2 only singles'!$C$2)*(1-$C$3)),IF(M229="PLACED",(((L229-1)*'month 2 only singles'!$C$2)*(1-$C$3))-'month 2 only singles'!$C$2,IF(J229=0,-'month 2 only singles'!$C$2,-('month 2 only singles'!$C$2*2))))))*E229),0))</f>
        <v>0</v>
      </c>
      <c r="S229" s="64"/>
    </row>
    <row r="230" spans="1:21" ht="15" x14ac:dyDescent="0.2">
      <c r="A230" s="10"/>
      <c r="B230" s="11"/>
      <c r="C230" s="6"/>
      <c r="D230" s="6"/>
      <c r="E230" s="12"/>
      <c r="F230" s="12"/>
      <c r="G230" s="12"/>
      <c r="H230" s="12"/>
      <c r="I230" s="12"/>
      <c r="J230" s="12"/>
      <c r="K230" s="7"/>
      <c r="L230" s="7"/>
      <c r="M230" s="7"/>
      <c r="N230" s="16">
        <f>((G230-1)*(1-(IF(H230="no",0,'month 2 only singles'!$C$3)))+1)</f>
        <v>5.0000000000000044E-2</v>
      </c>
      <c r="O230" s="16">
        <f t="shared" si="3"/>
        <v>0</v>
      </c>
      <c r="P2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0" s="17">
        <f>IF(ISBLANK(M230),,IF(ISBLANK(G230),,(IF(M230="WON-EW",((((N230-1)*J230)*'month 2 only singles'!$C$2)+('month 2 only singles'!$C$2*(N230-1))),IF(M230="WON",((((N230-1)*J230)*'month 2 only singles'!$C$2)+('month 2 only singles'!$C$2*(N230-1))),IF(M230="PLACED",((((N230-1)*J230)*'month 2 only singles'!$C$2)-'month 2 only singles'!$C$2),IF(J230=0,-'month 2 only singles'!$C$2,IF(J230=0,-'month 2 only singles'!$C$2,-('month 2 only singles'!$C$2*2)))))))*E230))</f>
        <v>0</v>
      </c>
      <c r="R230" s="17">
        <f>IF(ISBLANK(M230),,IF(T230&lt;&gt;1,((IF(M230="WON-EW",(((K230-1)*'month 2 only singles'!$C$2)*(1-$C$3))+(((L230-1)*'month 2 only singles'!$C$2)*(1-$C$3)),IF(M230="WON",(((K230-1)*'month 2 only singles'!$C$2)*(1-$C$3)),IF(M230="PLACED",(((L230-1)*'month 2 only singles'!$C$2)*(1-$C$3))-'month 2 only singles'!$C$2,IF(J230=0,-'month 2 only singles'!$C$2,-('month 2 only singles'!$C$2*2))))))*E230),0))</f>
        <v>0</v>
      </c>
      <c r="S230" s="64"/>
    </row>
    <row r="231" spans="1:21" ht="15" x14ac:dyDescent="0.2">
      <c r="A231" s="10"/>
      <c r="B231" s="11"/>
      <c r="C231" s="6"/>
      <c r="D231" s="6"/>
      <c r="E231" s="12"/>
      <c r="F231" s="12"/>
      <c r="G231" s="12"/>
      <c r="H231" s="12"/>
      <c r="I231" s="12"/>
      <c r="J231" s="12"/>
      <c r="K231" s="7"/>
      <c r="L231" s="7"/>
      <c r="M231" s="7"/>
      <c r="N231" s="16">
        <f>((G231-1)*(1-(IF(H231="no",0,'month 2 only singles'!$C$3)))+1)</f>
        <v>5.0000000000000044E-2</v>
      </c>
      <c r="O231" s="16">
        <f t="shared" si="3"/>
        <v>0</v>
      </c>
      <c r="P2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1" s="17">
        <f>IF(ISBLANK(M231),,IF(ISBLANK(G231),,(IF(M231="WON-EW",((((N231-1)*J231)*'month 2 only singles'!$C$2)+('month 2 only singles'!$C$2*(N231-1))),IF(M231="WON",((((N231-1)*J231)*'month 2 only singles'!$C$2)+('month 2 only singles'!$C$2*(N231-1))),IF(M231="PLACED",((((N231-1)*J231)*'month 2 only singles'!$C$2)-'month 2 only singles'!$C$2),IF(J231=0,-'month 2 only singles'!$C$2,IF(J231=0,-'month 2 only singles'!$C$2,-('month 2 only singles'!$C$2*2)))))))*E231))</f>
        <v>0</v>
      </c>
      <c r="R231" s="17">
        <f>IF(ISBLANK(M231),,IF(T231&lt;&gt;1,((IF(M231="WON-EW",(((K231-1)*'month 2 only singles'!$C$2)*(1-$C$3))+(((L231-1)*'month 2 only singles'!$C$2)*(1-$C$3)),IF(M231="WON",(((K231-1)*'month 2 only singles'!$C$2)*(1-$C$3)),IF(M231="PLACED",(((L231-1)*'month 2 only singles'!$C$2)*(1-$C$3))-'month 2 only singles'!$C$2,IF(J231=0,-'month 2 only singles'!$C$2,-('month 2 only singles'!$C$2*2))))))*E231),0))</f>
        <v>0</v>
      </c>
      <c r="S231" s="64"/>
    </row>
    <row r="232" spans="1:21" ht="15" x14ac:dyDescent="0.2">
      <c r="A232" s="10"/>
      <c r="B232" s="11"/>
      <c r="C232" s="6"/>
      <c r="D232" s="6"/>
      <c r="E232" s="12"/>
      <c r="F232" s="12"/>
      <c r="G232" s="12"/>
      <c r="H232" s="12"/>
      <c r="I232" s="12"/>
      <c r="J232" s="12"/>
      <c r="K232" s="7"/>
      <c r="L232" s="7"/>
      <c r="M232" s="7"/>
      <c r="N232" s="16">
        <f>((G232-1)*(1-(IF(H232="no",0,'month 2 only singles'!$C$3)))+1)</f>
        <v>5.0000000000000044E-2</v>
      </c>
      <c r="O232" s="16">
        <f t="shared" si="3"/>
        <v>0</v>
      </c>
      <c r="P2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2" s="17">
        <f>IF(ISBLANK(M232),,IF(ISBLANK(G232),,(IF(M232="WON-EW",((((N232-1)*J232)*'month 2 only singles'!$C$2)+('month 2 only singles'!$C$2*(N232-1))),IF(M232="WON",((((N232-1)*J232)*'month 2 only singles'!$C$2)+('month 2 only singles'!$C$2*(N232-1))),IF(M232="PLACED",((((N232-1)*J232)*'month 2 only singles'!$C$2)-'month 2 only singles'!$C$2),IF(J232=0,-'month 2 only singles'!$C$2,IF(J232=0,-'month 2 only singles'!$C$2,-('month 2 only singles'!$C$2*2)))))))*E232))</f>
        <v>0</v>
      </c>
      <c r="R232" s="17">
        <f>IF(ISBLANK(M232),,IF(T232&lt;&gt;1,((IF(M232="WON-EW",(((K232-1)*'month 2 only singles'!$C$2)*(1-$C$3))+(((L232-1)*'month 2 only singles'!$C$2)*(1-$C$3)),IF(M232="WON",(((K232-1)*'month 2 only singles'!$C$2)*(1-$C$3)),IF(M232="PLACED",(((L232-1)*'month 2 only singles'!$C$2)*(1-$C$3))-'month 2 only singles'!$C$2,IF(J232=0,-'month 2 only singles'!$C$2,-('month 2 only singles'!$C$2*2))))))*E232),0))</f>
        <v>0</v>
      </c>
      <c r="S232" s="64"/>
      <c r="U232" t="s">
        <v>51</v>
      </c>
    </row>
    <row r="233" spans="1:21" ht="15" x14ac:dyDescent="0.2">
      <c r="A233" s="10"/>
      <c r="B233" s="11"/>
      <c r="C233" s="6"/>
      <c r="D233" s="6"/>
      <c r="E233" s="12"/>
      <c r="F233" s="12"/>
      <c r="G233" s="12"/>
      <c r="H233" s="12"/>
      <c r="I233" s="12"/>
      <c r="J233" s="12"/>
      <c r="L233" s="7"/>
      <c r="M233" s="7"/>
      <c r="N233" s="16">
        <f>((G233-1)*(1-(IF(H233="no",0,'month 2 only singles'!$C$3)))+1)</f>
        <v>5.0000000000000044E-2</v>
      </c>
      <c r="O233" s="16">
        <f t="shared" si="3"/>
        <v>0</v>
      </c>
      <c r="P2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3" s="17">
        <f>IF(ISBLANK(M233),,IF(ISBLANK(G233),,(IF(M233="WON-EW",((((N233-1)*J233)*'month 2 only singles'!$C$2)+('month 2 only singles'!$C$2*(N233-1))),IF(M233="WON",((((N233-1)*J233)*'month 2 only singles'!$C$2)+('month 2 only singles'!$C$2*(N233-1))),IF(M233="PLACED",((((N233-1)*J233)*'month 2 only singles'!$C$2)-'month 2 only singles'!$C$2),IF(J233=0,-'month 2 only singles'!$C$2,IF(J233=0,-'month 2 only singles'!$C$2,-('month 2 only singles'!$C$2*2)))))))*E233))</f>
        <v>0</v>
      </c>
      <c r="R233" s="17">
        <f>IF(ISBLANK(M233),,IF(T233&lt;&gt;1,((IF(M233="WON-EW",(((K233-1)*'month 2 only singles'!$C$2)*(1-$C$3))+(((L233-1)*'month 2 only singles'!$C$2)*(1-$C$3)),IF(M233="WON",(((K233-1)*'month 2 only singles'!$C$2)*(1-$C$3)),IF(M233="PLACED",(((L233-1)*'month 2 only singles'!$C$2)*(1-$C$3))-'month 2 only singles'!$C$2,IF(J233=0,-'month 2 only singles'!$C$2,-('month 2 only singles'!$C$2*2))))))*E233),0))</f>
        <v>0</v>
      </c>
      <c r="S233" s="64"/>
      <c r="U233" t="s">
        <v>51</v>
      </c>
    </row>
    <row r="234" spans="1:21" ht="15" x14ac:dyDescent="0.2">
      <c r="A234" s="10"/>
      <c r="B234" s="11"/>
      <c r="C234" s="6"/>
      <c r="D234" s="6"/>
      <c r="E234" s="12"/>
      <c r="F234" s="12"/>
      <c r="G234" s="12"/>
      <c r="H234" s="12"/>
      <c r="I234" s="12"/>
      <c r="J234" s="12"/>
      <c r="K234" s="7"/>
      <c r="L234" s="7"/>
      <c r="M234" s="7"/>
      <c r="N234" s="16">
        <f>((G234-1)*(1-(IF(H234="no",0,'month 2 only singles'!$C$3)))+1)</f>
        <v>5.0000000000000044E-2</v>
      </c>
      <c r="O234" s="16">
        <f t="shared" si="3"/>
        <v>0</v>
      </c>
      <c r="P2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4" s="17">
        <f>IF(ISBLANK(M234),,IF(ISBLANK(G234),,(IF(M234="WON-EW",((((N234-1)*J234)*'month 2 only singles'!$C$2)+('month 2 only singles'!$C$2*(N234-1))),IF(M234="WON",((((N234-1)*J234)*'month 2 only singles'!$C$2)+('month 2 only singles'!$C$2*(N234-1))),IF(M234="PLACED",((((N234-1)*J234)*'month 2 only singles'!$C$2)-'month 2 only singles'!$C$2),IF(J234=0,-'month 2 only singles'!$C$2,IF(J234=0,-'month 2 only singles'!$C$2,-('month 2 only singles'!$C$2*2)))))))*E234))</f>
        <v>0</v>
      </c>
      <c r="R234" s="17">
        <f>IF(ISBLANK(M234),,IF(T234&lt;&gt;1,((IF(M234="WON-EW",(((K234-1)*'month 2 only singles'!$C$2)*(1-$C$3))+(((L234-1)*'month 2 only singles'!$C$2)*(1-$C$3)),IF(M234="WON",(((K234-1)*'month 2 only singles'!$C$2)*(1-$C$3)),IF(M234="PLACED",(((L234-1)*'month 2 only singles'!$C$2)*(1-$C$3))-'month 2 only singles'!$C$2,IF(J234=0,-'month 2 only singles'!$C$2,-('month 2 only singles'!$C$2*2))))))*E234),0))</f>
        <v>0</v>
      </c>
      <c r="S234" s="64"/>
      <c r="U234" t="s">
        <v>51</v>
      </c>
    </row>
    <row r="235" spans="1:21" ht="15" x14ac:dyDescent="0.2">
      <c r="A235" s="10"/>
      <c r="B235" s="11"/>
      <c r="C235" s="6"/>
      <c r="D235" s="6"/>
      <c r="E235" s="12"/>
      <c r="F235" s="12"/>
      <c r="G235" s="12"/>
      <c r="H235" s="12"/>
      <c r="I235" s="12"/>
      <c r="J235" s="12"/>
      <c r="K235" s="7"/>
      <c r="L235" s="7"/>
      <c r="M235" s="7"/>
      <c r="N235" s="16">
        <f>((G235-1)*(1-(IF(H235="no",0,'month 2 only singles'!$C$3)))+1)</f>
        <v>5.0000000000000044E-2</v>
      </c>
      <c r="O235" s="16">
        <f t="shared" si="3"/>
        <v>0</v>
      </c>
      <c r="P2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5" s="17">
        <f>IF(ISBLANK(M235),,IF(ISBLANK(G235),,(IF(M235="WON-EW",((((N235-1)*J235)*'month 2 only singles'!$C$2)+('month 2 only singles'!$C$2*(N235-1))),IF(M235="WON",((((N235-1)*J235)*'month 2 only singles'!$C$2)+('month 2 only singles'!$C$2*(N235-1))),IF(M235="PLACED",((((N235-1)*J235)*'month 2 only singles'!$C$2)-'month 2 only singles'!$C$2),IF(J235=0,-'month 2 only singles'!$C$2,IF(J235=0,-'month 2 only singles'!$C$2,-('month 2 only singles'!$C$2*2)))))))*E235))</f>
        <v>0</v>
      </c>
      <c r="R235" s="17">
        <f>IF(ISBLANK(M235),,IF(T235&lt;&gt;1,((IF(M235="WON-EW",(((K235-1)*'month 2 only singles'!$C$2)*(1-$C$3))+(((L235-1)*'month 2 only singles'!$C$2)*(1-$C$3)),IF(M235="WON",(((K235-1)*'month 2 only singles'!$C$2)*(1-$C$3)),IF(M235="PLACED",(((L235-1)*'month 2 only singles'!$C$2)*(1-$C$3))-'month 2 only singles'!$C$2,IF(J235=0,-'month 2 only singles'!$C$2,-('month 2 only singles'!$C$2*2))))))*E235),0))</f>
        <v>0</v>
      </c>
      <c r="S235" s="64"/>
      <c r="U235" t="s">
        <v>49</v>
      </c>
    </row>
    <row r="236" spans="1:21" ht="15" x14ac:dyDescent="0.2">
      <c r="A236" s="10"/>
      <c r="B236" s="11"/>
      <c r="C236" s="6"/>
      <c r="D236" s="6"/>
      <c r="E236" s="12"/>
      <c r="F236" s="12"/>
      <c r="G236" s="12"/>
      <c r="H236" s="12"/>
      <c r="I236" s="12"/>
      <c r="J236" s="12"/>
      <c r="K236" s="7"/>
      <c r="L236" s="7"/>
      <c r="M236" s="7"/>
      <c r="N236" s="16">
        <f>((G236-1)*(1-(IF(H236="no",0,'month 2 only singles'!$C$3)))+1)</f>
        <v>5.0000000000000044E-2</v>
      </c>
      <c r="O236" s="16">
        <f t="shared" si="3"/>
        <v>0</v>
      </c>
      <c r="P2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6" s="17">
        <f>IF(ISBLANK(M236),,IF(ISBLANK(G236),,(IF(M236="WON-EW",((((N236-1)*J236)*'month 2 only singles'!$C$2)+('month 2 only singles'!$C$2*(N236-1))),IF(M236="WON",((((N236-1)*J236)*'month 2 only singles'!$C$2)+('month 2 only singles'!$C$2*(N236-1))),IF(M236="PLACED",((((N236-1)*J236)*'month 2 only singles'!$C$2)-'month 2 only singles'!$C$2),IF(J236=0,-'month 2 only singles'!$C$2,IF(J236=0,-'month 2 only singles'!$C$2,-('month 2 only singles'!$C$2*2)))))))*E236))</f>
        <v>0</v>
      </c>
      <c r="R236" s="17">
        <f>IF(ISBLANK(M236),,IF(T236&lt;&gt;1,((IF(M236="WON-EW",(((K236-1)*'month 2 only singles'!$C$2)*(1-$C$3))+(((L236-1)*'month 2 only singles'!$C$2)*(1-$C$3)),IF(M236="WON",(((K236-1)*'month 2 only singles'!$C$2)*(1-$C$3)),IF(M236="PLACED",(((L236-1)*'month 2 only singles'!$C$2)*(1-$C$3))-'month 2 only singles'!$C$2,IF(J236=0,-'month 2 only singles'!$C$2,-('month 2 only singles'!$C$2*2))))))*E236),0))</f>
        <v>0</v>
      </c>
      <c r="S236" s="64"/>
    </row>
    <row r="237" spans="1:21" ht="15" x14ac:dyDescent="0.2">
      <c r="A237" s="10"/>
      <c r="B237" s="11"/>
      <c r="C237" s="6"/>
      <c r="D237" s="6"/>
      <c r="E237" s="12"/>
      <c r="F237" s="12"/>
      <c r="G237" s="12"/>
      <c r="H237" s="12"/>
      <c r="I237" s="12"/>
      <c r="J237" s="12"/>
      <c r="K237" s="7"/>
      <c r="L237" s="7"/>
      <c r="M237" s="7"/>
      <c r="N237" s="16">
        <f>((G237-1)*(1-(IF(H237="no",0,'month 2 only singles'!$C$3)))+1)</f>
        <v>5.0000000000000044E-2</v>
      </c>
      <c r="O237" s="16">
        <f t="shared" si="3"/>
        <v>0</v>
      </c>
      <c r="P2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7" s="17">
        <f>IF(ISBLANK(M237),,IF(ISBLANK(G237),,(IF(M237="WON-EW",((((N237-1)*J237)*'month 2 only singles'!$C$2)+('month 2 only singles'!$C$2*(N237-1))),IF(M237="WON",((((N237-1)*J237)*'month 2 only singles'!$C$2)+('month 2 only singles'!$C$2*(N237-1))),IF(M237="PLACED",((((N237-1)*J237)*'month 2 only singles'!$C$2)-'month 2 only singles'!$C$2),IF(J237=0,-'month 2 only singles'!$C$2,IF(J237=0,-'month 2 only singles'!$C$2,-('month 2 only singles'!$C$2*2)))))))*E237))</f>
        <v>0</v>
      </c>
      <c r="R237" s="17">
        <f>IF(ISBLANK(M237),,IF(T237&lt;&gt;1,((IF(M237="WON-EW",(((K237-1)*'month 2 only singles'!$C$2)*(1-$C$3))+(((L237-1)*'month 2 only singles'!$C$2)*(1-$C$3)),IF(M237="WON",(((K237-1)*'month 2 only singles'!$C$2)*(1-$C$3)),IF(M237="PLACED",(((L237-1)*'month 2 only singles'!$C$2)*(1-$C$3))-'month 2 only singles'!$C$2,IF(J237=0,-'month 2 only singles'!$C$2,-('month 2 only singles'!$C$2*2))))))*E237),0))</f>
        <v>0</v>
      </c>
      <c r="S237" s="64"/>
    </row>
    <row r="238" spans="1:21" ht="15" x14ac:dyDescent="0.2">
      <c r="A238" s="10"/>
      <c r="B238" s="11"/>
      <c r="C238" s="6"/>
      <c r="D238" s="6"/>
      <c r="E238" s="12"/>
      <c r="F238" s="12"/>
      <c r="G238" s="12"/>
      <c r="H238" s="12"/>
      <c r="I238" s="12"/>
      <c r="J238" s="12"/>
      <c r="K238" s="7"/>
      <c r="L238" s="7"/>
      <c r="M238" s="7"/>
      <c r="N238" s="16">
        <f>((G238-1)*(1-(IF(H238="no",0,'month 2 only singles'!$C$3)))+1)</f>
        <v>5.0000000000000044E-2</v>
      </c>
      <c r="O238" s="16">
        <f t="shared" si="3"/>
        <v>0</v>
      </c>
      <c r="P2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8" s="17">
        <f>IF(ISBLANK(M238),,IF(ISBLANK(G238),,(IF(M238="WON-EW",((((N238-1)*J238)*'month 2 only singles'!$C$2)+('month 2 only singles'!$C$2*(N238-1))),IF(M238="WON",((((N238-1)*J238)*'month 2 only singles'!$C$2)+('month 2 only singles'!$C$2*(N238-1))),IF(M238="PLACED",((((N238-1)*J238)*'month 2 only singles'!$C$2)-'month 2 only singles'!$C$2),IF(J238=0,-'month 2 only singles'!$C$2,IF(J238=0,-'month 2 only singles'!$C$2,-('month 2 only singles'!$C$2*2)))))))*E238))</f>
        <v>0</v>
      </c>
      <c r="R238" s="17">
        <f>IF(ISBLANK(M238),,IF(T238&lt;&gt;1,((IF(M238="WON-EW",(((K238-1)*'month 2 only singles'!$C$2)*(1-$C$3))+(((L238-1)*'month 2 only singles'!$C$2)*(1-$C$3)),IF(M238="WON",(((K238-1)*'month 2 only singles'!$C$2)*(1-$C$3)),IF(M238="PLACED",(((L238-1)*'month 2 only singles'!$C$2)*(1-$C$3))-'month 2 only singles'!$C$2,IF(J238=0,-'month 2 only singles'!$C$2,-('month 2 only singles'!$C$2*2))))))*E238),0))</f>
        <v>0</v>
      </c>
      <c r="S238" s="64"/>
    </row>
    <row r="239" spans="1:21" ht="15" x14ac:dyDescent="0.2">
      <c r="A239" s="10"/>
      <c r="B239" s="11"/>
      <c r="C239" s="6"/>
      <c r="D239" s="6"/>
      <c r="E239" s="12"/>
      <c r="F239" s="12"/>
      <c r="G239" s="12"/>
      <c r="H239" s="12"/>
      <c r="I239" s="12"/>
      <c r="J239" s="12"/>
      <c r="K239" s="7"/>
      <c r="M239" s="7"/>
      <c r="N239" s="16">
        <f>((G239-1)*(1-(IF(H239="no",0,'month 2 only singles'!$C$3)))+1)</f>
        <v>5.0000000000000044E-2</v>
      </c>
      <c r="O239" s="16">
        <f t="shared" si="3"/>
        <v>0</v>
      </c>
      <c r="P2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39" s="17">
        <f>IF(ISBLANK(M239),,IF(ISBLANK(G239),,(IF(M239="WON-EW",((((N239-1)*J239)*'month 2 only singles'!$C$2)+('month 2 only singles'!$C$2*(N239-1))),IF(M239="WON",((((N239-1)*J239)*'month 2 only singles'!$C$2)+('month 2 only singles'!$C$2*(N239-1))),IF(M239="PLACED",((((N239-1)*J239)*'month 2 only singles'!$C$2)-'month 2 only singles'!$C$2),IF(J239=0,-'month 2 only singles'!$C$2,IF(J239=0,-'month 2 only singles'!$C$2,-('month 2 only singles'!$C$2*2)))))))*E239))</f>
        <v>0</v>
      </c>
      <c r="R239" s="17">
        <f>IF(ISBLANK(M239),,IF(T239&lt;&gt;1,((IF(M239="WON-EW",(((K239-1)*'month 2 only singles'!$C$2)*(1-$C$3))+(((L239-1)*'month 2 only singles'!$C$2)*(1-$C$3)),IF(M239="WON",(((K239-1)*'month 2 only singles'!$C$2)*(1-$C$3)),IF(M239="PLACED",(((L239-1)*'month 2 only singles'!$C$2)*(1-$C$3))-'month 2 only singles'!$C$2,IF(J239=0,-'month 2 only singles'!$C$2,-('month 2 only singles'!$C$2*2))))))*E239),0))</f>
        <v>0</v>
      </c>
      <c r="S239" s="64"/>
      <c r="U239" t="s">
        <v>52</v>
      </c>
    </row>
    <row r="240" spans="1:21" ht="15" x14ac:dyDescent="0.2">
      <c r="A240" s="10"/>
      <c r="B240" s="11"/>
      <c r="C240" s="6"/>
      <c r="D240" s="6"/>
      <c r="E240" s="12"/>
      <c r="F240" s="12"/>
      <c r="G240" s="12"/>
      <c r="H240" s="12"/>
      <c r="I240" s="12"/>
      <c r="J240" s="12"/>
      <c r="K240" s="7"/>
      <c r="L240" s="7"/>
      <c r="M240" s="7"/>
      <c r="N240" s="16">
        <f>((G240-1)*(1-(IF(H240="no",0,'month 2 only singles'!$C$3)))+1)</f>
        <v>5.0000000000000044E-2</v>
      </c>
      <c r="O240" s="16">
        <f t="shared" ref="O240:O303" si="4">E240*IF(I240="yes",2,1)</f>
        <v>0</v>
      </c>
      <c r="P2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0" s="17">
        <f>IF(ISBLANK(M240),,IF(ISBLANK(G240),,(IF(M240="WON-EW",((((N240-1)*J240)*'month 2 only singles'!$C$2)+('month 2 only singles'!$C$2*(N240-1))),IF(M240="WON",((((N240-1)*J240)*'month 2 only singles'!$C$2)+('month 2 only singles'!$C$2*(N240-1))),IF(M240="PLACED",((((N240-1)*J240)*'month 2 only singles'!$C$2)-'month 2 only singles'!$C$2),IF(J240=0,-'month 2 only singles'!$C$2,IF(J240=0,-'month 2 only singles'!$C$2,-('month 2 only singles'!$C$2*2)))))))*E240))</f>
        <v>0</v>
      </c>
      <c r="R240" s="17">
        <f>IF(ISBLANK(M240),,IF(T240&lt;&gt;1,((IF(M240="WON-EW",(((K240-1)*'month 2 only singles'!$C$2)*(1-$C$3))+(((L240-1)*'month 2 only singles'!$C$2)*(1-$C$3)),IF(M240="WON",(((K240-1)*'month 2 only singles'!$C$2)*(1-$C$3)),IF(M240="PLACED",(((L240-1)*'month 2 only singles'!$C$2)*(1-$C$3))-'month 2 only singles'!$C$2,IF(J240=0,-'month 2 only singles'!$C$2,-('month 2 only singles'!$C$2*2))))))*E240),0))</f>
        <v>0</v>
      </c>
      <c r="S240" s="64"/>
    </row>
    <row r="241" spans="1:21" ht="15" x14ac:dyDescent="0.2">
      <c r="A241" s="10"/>
      <c r="B241" s="11"/>
      <c r="C241" s="6"/>
      <c r="D241" s="6"/>
      <c r="E241" s="12"/>
      <c r="F241" s="12"/>
      <c r="G241" s="12"/>
      <c r="H241" s="12"/>
      <c r="I241" s="12"/>
      <c r="J241" s="12"/>
      <c r="K241" s="7"/>
      <c r="M241" s="7"/>
      <c r="N241" s="16">
        <f>((G241-1)*(1-(IF(H241="no",0,'month 2 only singles'!$C$3)))+1)</f>
        <v>5.0000000000000044E-2</v>
      </c>
      <c r="O241" s="16">
        <f t="shared" si="4"/>
        <v>0</v>
      </c>
      <c r="P2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1" s="17">
        <f>IF(ISBLANK(M241),,IF(ISBLANK(G241),,(IF(M241="WON-EW",((((N241-1)*J241)*'month 2 only singles'!$C$2)+('month 2 only singles'!$C$2*(N241-1))),IF(M241="WON",((((N241-1)*J241)*'month 2 only singles'!$C$2)+('month 2 only singles'!$C$2*(N241-1))),IF(M241="PLACED",((((N241-1)*J241)*'month 2 only singles'!$C$2)-'month 2 only singles'!$C$2),IF(J241=0,-'month 2 only singles'!$C$2,IF(J241=0,-'month 2 only singles'!$C$2,-('month 2 only singles'!$C$2*2)))))))*E241))</f>
        <v>0</v>
      </c>
      <c r="R241" s="17">
        <f>IF(ISBLANK(M241),,IF(T241&lt;&gt;1,((IF(M241="WON-EW",(((K241-1)*'month 2 only singles'!$C$2)*(1-$C$3))+(((L241-1)*'month 2 only singles'!$C$2)*(1-$C$3)),IF(M241="WON",(((K241-1)*'month 2 only singles'!$C$2)*(1-$C$3)),IF(M241="PLACED",(((L241-1)*'month 2 only singles'!$C$2)*(1-$C$3))-'month 2 only singles'!$C$2,IF(J241=0,-'month 2 only singles'!$C$2,-('month 2 only singles'!$C$2*2))))))*E241),0))</f>
        <v>0</v>
      </c>
      <c r="S241" s="64"/>
      <c r="U241" t="s">
        <v>49</v>
      </c>
    </row>
    <row r="242" spans="1:21" ht="15" x14ac:dyDescent="0.2">
      <c r="A242" s="10"/>
      <c r="B242" s="11"/>
      <c r="C242" s="6"/>
      <c r="D242" s="6"/>
      <c r="E242" s="12"/>
      <c r="F242" s="12"/>
      <c r="G242" s="12"/>
      <c r="H242" s="12"/>
      <c r="I242" s="12"/>
      <c r="J242" s="12"/>
      <c r="K242" s="7"/>
      <c r="L242" s="7"/>
      <c r="M242" s="7"/>
      <c r="N242" s="16">
        <f>((G242-1)*(1-(IF(H242="no",0,'month 2 only singles'!$C$3)))+1)</f>
        <v>5.0000000000000044E-2</v>
      </c>
      <c r="O242" s="16">
        <f t="shared" si="4"/>
        <v>0</v>
      </c>
      <c r="P2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2" s="17">
        <f>IF(ISBLANK(M242),,IF(ISBLANK(G242),,(IF(M242="WON-EW",((((N242-1)*J242)*'month 2 only singles'!$C$2)+('month 2 only singles'!$C$2*(N242-1))),IF(M242="WON",((((N242-1)*J242)*'month 2 only singles'!$C$2)+('month 2 only singles'!$C$2*(N242-1))),IF(M242="PLACED",((((N242-1)*J242)*'month 2 only singles'!$C$2)-'month 2 only singles'!$C$2),IF(J242=0,-'month 2 only singles'!$C$2,IF(J242=0,-'month 2 only singles'!$C$2,-('month 2 only singles'!$C$2*2)))))))*E242))</f>
        <v>0</v>
      </c>
      <c r="R242" s="17">
        <f>IF(ISBLANK(M242),,IF(T242&lt;&gt;1,((IF(M242="WON-EW",(((K242-1)*'month 2 only singles'!$C$2)*(1-$C$3))+(((L242-1)*'month 2 only singles'!$C$2)*(1-$C$3)),IF(M242="WON",(((K242-1)*'month 2 only singles'!$C$2)*(1-$C$3)),IF(M242="PLACED",(((L242-1)*'month 2 only singles'!$C$2)*(1-$C$3))-'month 2 only singles'!$C$2,IF(J242=0,-'month 2 only singles'!$C$2,-('month 2 only singles'!$C$2*2))))))*E242),0))</f>
        <v>0</v>
      </c>
      <c r="S242" s="64"/>
      <c r="U242" t="s">
        <v>52</v>
      </c>
    </row>
    <row r="243" spans="1:21" ht="15" x14ac:dyDescent="0.2">
      <c r="A243" s="10"/>
      <c r="B243" s="11"/>
      <c r="C243" s="6"/>
      <c r="D243" s="6"/>
      <c r="E243" s="12"/>
      <c r="F243" s="12"/>
      <c r="G243" s="12"/>
      <c r="H243" s="12"/>
      <c r="I243" s="12"/>
      <c r="J243" s="12"/>
      <c r="K243" s="7"/>
      <c r="L243" s="7"/>
      <c r="M243" s="7"/>
      <c r="N243" s="16">
        <f>((G243-1)*(1-(IF(H243="no",0,'month 2 only singles'!$C$3)))+1)</f>
        <v>5.0000000000000044E-2</v>
      </c>
      <c r="O243" s="16">
        <f t="shared" si="4"/>
        <v>0</v>
      </c>
      <c r="P2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3" s="17">
        <f>IF(ISBLANK(M243),,IF(ISBLANK(G243),,(IF(M243="WON-EW",((((N243-1)*J243)*'month 2 only singles'!$C$2)+('month 2 only singles'!$C$2*(N243-1))),IF(M243="WON",((((N243-1)*J243)*'month 2 only singles'!$C$2)+('month 2 only singles'!$C$2*(N243-1))),IF(M243="PLACED",((((N243-1)*J243)*'month 2 only singles'!$C$2)-'month 2 only singles'!$C$2),IF(J243=0,-'month 2 only singles'!$C$2,IF(J243=0,-'month 2 only singles'!$C$2,-('month 2 only singles'!$C$2*2)))))))*E243))</f>
        <v>0</v>
      </c>
      <c r="R243" s="17">
        <f>IF(ISBLANK(M243),,IF(T243&lt;&gt;1,((IF(M243="WON-EW",(((K243-1)*'month 2 only singles'!$C$2)*(1-$C$3))+(((L243-1)*'month 2 only singles'!$C$2)*(1-$C$3)),IF(M243="WON",(((K243-1)*'month 2 only singles'!$C$2)*(1-$C$3)),IF(M243="PLACED",(((L243-1)*'month 2 only singles'!$C$2)*(1-$C$3))-'month 2 only singles'!$C$2,IF(J243=0,-'month 2 only singles'!$C$2,-('month 2 only singles'!$C$2*2))))))*E243),0))</f>
        <v>0</v>
      </c>
      <c r="S243" s="64"/>
      <c r="U243" t="s">
        <v>53</v>
      </c>
    </row>
    <row r="244" spans="1:21" ht="15" x14ac:dyDescent="0.2">
      <c r="A244" s="10"/>
      <c r="B244" s="11"/>
      <c r="C244" s="6"/>
      <c r="D244" s="6"/>
      <c r="E244" s="12"/>
      <c r="F244" s="12"/>
      <c r="G244" s="12"/>
      <c r="H244" s="12"/>
      <c r="I244" s="12"/>
      <c r="J244" s="12"/>
      <c r="K244" s="7"/>
      <c r="L244" s="7"/>
      <c r="M244" s="7"/>
      <c r="N244" s="16">
        <f>((G244-1)*(1-(IF(H244="no",0,'month 2 only singles'!$C$3)))+1)</f>
        <v>5.0000000000000044E-2</v>
      </c>
      <c r="O244" s="16">
        <f t="shared" si="4"/>
        <v>0</v>
      </c>
      <c r="P2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4" s="17">
        <f>IF(ISBLANK(M244),,IF(ISBLANK(G244),,(IF(M244="WON-EW",((((N244-1)*J244)*'month 2 only singles'!$C$2)+('month 2 only singles'!$C$2*(N244-1))),IF(M244="WON",((((N244-1)*J244)*'month 2 only singles'!$C$2)+('month 2 only singles'!$C$2*(N244-1))),IF(M244="PLACED",((((N244-1)*J244)*'month 2 only singles'!$C$2)-'month 2 only singles'!$C$2),IF(J244=0,-'month 2 only singles'!$C$2,IF(J244=0,-'month 2 only singles'!$C$2,-('month 2 only singles'!$C$2*2)))))))*E244))</f>
        <v>0</v>
      </c>
      <c r="R244" s="17">
        <f>IF(ISBLANK(M244),,IF(T244&lt;&gt;1,((IF(M244="WON-EW",(((K244-1)*'month 2 only singles'!$C$2)*(1-$C$3))+(((L244-1)*'month 2 only singles'!$C$2)*(1-$C$3)),IF(M244="WON",(((K244-1)*'month 2 only singles'!$C$2)*(1-$C$3)),IF(M244="PLACED",(((L244-1)*'month 2 only singles'!$C$2)*(1-$C$3))-'month 2 only singles'!$C$2,IF(J244=0,-'month 2 only singles'!$C$2,-('month 2 only singles'!$C$2*2))))))*E244),0))</f>
        <v>0</v>
      </c>
      <c r="S244" s="64"/>
      <c r="U244" t="s">
        <v>54</v>
      </c>
    </row>
    <row r="245" spans="1:21" ht="15" x14ac:dyDescent="0.2">
      <c r="A245" s="10"/>
      <c r="B245" s="11"/>
      <c r="C245" s="6"/>
      <c r="D245" s="6"/>
      <c r="E245" s="12"/>
      <c r="F245" s="12"/>
      <c r="G245" s="12"/>
      <c r="H245" s="12"/>
      <c r="I245" s="12"/>
      <c r="J245" s="12"/>
      <c r="K245" s="7"/>
      <c r="L245" s="7"/>
      <c r="M245" s="7"/>
      <c r="N245" s="16">
        <f>((G245-1)*(1-(IF(H245="no",0,'month 2 only singles'!$C$3)))+1)</f>
        <v>5.0000000000000044E-2</v>
      </c>
      <c r="O245" s="16">
        <f t="shared" si="4"/>
        <v>0</v>
      </c>
      <c r="P2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5" s="17">
        <f>IF(ISBLANK(M245),,IF(ISBLANK(G245),,(IF(M245="WON-EW",((((N245-1)*J245)*'month 2 only singles'!$C$2)+('month 2 only singles'!$C$2*(N245-1))),IF(M245="WON",((((N245-1)*J245)*'month 2 only singles'!$C$2)+('month 2 only singles'!$C$2*(N245-1))),IF(M245="PLACED",((((N245-1)*J245)*'month 2 only singles'!$C$2)-'month 2 only singles'!$C$2),IF(J245=0,-'month 2 only singles'!$C$2,IF(J245=0,-'month 2 only singles'!$C$2,-('month 2 only singles'!$C$2*2)))))))*E245))</f>
        <v>0</v>
      </c>
      <c r="R245" s="17">
        <f>IF(ISBLANK(M245),,IF(T245&lt;&gt;1,((IF(M245="WON-EW",(((K245-1)*'month 2 only singles'!$C$2)*(1-$C$3))+(((L245-1)*'month 2 only singles'!$C$2)*(1-$C$3)),IF(M245="WON",(((K245-1)*'month 2 only singles'!$C$2)*(1-$C$3)),IF(M245="PLACED",(((L245-1)*'month 2 only singles'!$C$2)*(1-$C$3))-'month 2 only singles'!$C$2,IF(J245=0,-'month 2 only singles'!$C$2,-('month 2 only singles'!$C$2*2))))))*E245),0))</f>
        <v>0</v>
      </c>
      <c r="S245" s="64"/>
      <c r="U245" t="s">
        <v>49</v>
      </c>
    </row>
    <row r="246" spans="1:21" ht="15" x14ac:dyDescent="0.2">
      <c r="A246" s="10"/>
      <c r="B246" s="11"/>
      <c r="C246" s="6"/>
      <c r="D246" s="6"/>
      <c r="E246" s="12"/>
      <c r="F246" s="12"/>
      <c r="G246" s="12"/>
      <c r="H246" s="12"/>
      <c r="I246" s="12"/>
      <c r="J246" s="12"/>
      <c r="K246" s="7"/>
      <c r="L246" s="7"/>
      <c r="M246" s="7"/>
      <c r="N246" s="16">
        <f>((G246-1)*(1-(IF(H246="no",0,'month 2 only singles'!$C$3)))+1)</f>
        <v>5.0000000000000044E-2</v>
      </c>
      <c r="O246" s="16">
        <f t="shared" si="4"/>
        <v>0</v>
      </c>
      <c r="P2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6" s="17">
        <f>IF(ISBLANK(M246),,IF(ISBLANK(G246),,(IF(M246="WON-EW",((((N246-1)*J246)*'month 2 only singles'!$C$2)+('month 2 only singles'!$C$2*(N246-1))),IF(M246="WON",((((N246-1)*J246)*'month 2 only singles'!$C$2)+('month 2 only singles'!$C$2*(N246-1))),IF(M246="PLACED",((((N246-1)*J246)*'month 2 only singles'!$C$2)-'month 2 only singles'!$C$2),IF(J246=0,-'month 2 only singles'!$C$2,IF(J246=0,-'month 2 only singles'!$C$2,-('month 2 only singles'!$C$2*2)))))))*E246))</f>
        <v>0</v>
      </c>
      <c r="R246" s="17">
        <f>IF(ISBLANK(M246),,IF(T246&lt;&gt;1,((IF(M246="WON-EW",(((K246-1)*'month 2 only singles'!$C$2)*(1-$C$3))+(((L246-1)*'month 2 only singles'!$C$2)*(1-$C$3)),IF(M246="WON",(((K246-1)*'month 2 only singles'!$C$2)*(1-$C$3)),IF(M246="PLACED",(((L246-1)*'month 2 only singles'!$C$2)*(1-$C$3))-'month 2 only singles'!$C$2,IF(J246=0,-'month 2 only singles'!$C$2,-('month 2 only singles'!$C$2*2))))))*E246),0))</f>
        <v>0</v>
      </c>
      <c r="S246" s="64"/>
      <c r="U246" t="s">
        <v>55</v>
      </c>
    </row>
    <row r="247" spans="1:21" ht="15" x14ac:dyDescent="0.2">
      <c r="A247" s="10"/>
      <c r="B247" s="11"/>
      <c r="C247" s="6"/>
      <c r="D247" s="6"/>
      <c r="E247" s="12"/>
      <c r="F247" s="12"/>
      <c r="G247" s="12"/>
      <c r="H247" s="12"/>
      <c r="I247" s="12"/>
      <c r="J247" s="12"/>
      <c r="K247" s="7"/>
      <c r="L247" s="7"/>
      <c r="M247" s="7"/>
      <c r="N247" s="16">
        <f>((G247-1)*(1-(IF(H247="no",0,'month 2 only singles'!$C$3)))+1)</f>
        <v>5.0000000000000044E-2</v>
      </c>
      <c r="O247" s="16">
        <f t="shared" si="4"/>
        <v>0</v>
      </c>
      <c r="P2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7" s="17">
        <f>IF(ISBLANK(M247),,IF(ISBLANK(G247),,(IF(M247="WON-EW",((((N247-1)*J247)*'month 2 only singles'!$C$2)+('month 2 only singles'!$C$2*(N247-1))),IF(M247="WON",((((N247-1)*J247)*'month 2 only singles'!$C$2)+('month 2 only singles'!$C$2*(N247-1))),IF(M247="PLACED",((((N247-1)*J247)*'month 2 only singles'!$C$2)-'month 2 only singles'!$C$2),IF(J247=0,-'month 2 only singles'!$C$2,IF(J247=0,-'month 2 only singles'!$C$2,-('month 2 only singles'!$C$2*2)))))))*E247))</f>
        <v>0</v>
      </c>
      <c r="R247" s="17">
        <f>IF(ISBLANK(M247),,IF(T247&lt;&gt;1,((IF(M247="WON-EW",(((K247-1)*'month 2 only singles'!$C$2)*(1-$C$3))+(((L247-1)*'month 2 only singles'!$C$2)*(1-$C$3)),IF(M247="WON",(((K247-1)*'month 2 only singles'!$C$2)*(1-$C$3)),IF(M247="PLACED",(((L247-1)*'month 2 only singles'!$C$2)*(1-$C$3))-'month 2 only singles'!$C$2,IF(J247=0,-'month 2 only singles'!$C$2,-('month 2 only singles'!$C$2*2))))))*E247),0))</f>
        <v>0</v>
      </c>
      <c r="S247" s="64"/>
      <c r="U247" t="s">
        <v>56</v>
      </c>
    </row>
    <row r="248" spans="1:21" ht="15" x14ac:dyDescent="0.2">
      <c r="A248" s="10"/>
      <c r="B248" s="11"/>
      <c r="C248" s="6"/>
      <c r="D248" s="6"/>
      <c r="E248" s="12"/>
      <c r="F248" s="12"/>
      <c r="G248" s="12"/>
      <c r="H248" s="12"/>
      <c r="I248" s="12"/>
      <c r="J248" s="12"/>
      <c r="K248" s="7"/>
      <c r="L248" s="7"/>
      <c r="M248" s="7"/>
      <c r="N248" s="16">
        <f>((G248-1)*(1-(IF(H248="no",0,'month 2 only singles'!$C$3)))+1)</f>
        <v>5.0000000000000044E-2</v>
      </c>
      <c r="O248" s="16">
        <f t="shared" si="4"/>
        <v>0</v>
      </c>
      <c r="P2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8" s="17">
        <f>IF(ISBLANK(M248),,IF(ISBLANK(G248),,(IF(M248="WON-EW",((((N248-1)*J248)*'month 2 only singles'!$C$2)+('month 2 only singles'!$C$2*(N248-1))),IF(M248="WON",((((N248-1)*J248)*'month 2 only singles'!$C$2)+('month 2 only singles'!$C$2*(N248-1))),IF(M248="PLACED",((((N248-1)*J248)*'month 2 only singles'!$C$2)-'month 2 only singles'!$C$2),IF(J248=0,-'month 2 only singles'!$C$2,IF(J248=0,-'month 2 only singles'!$C$2,-('month 2 only singles'!$C$2*2)))))))*E248))</f>
        <v>0</v>
      </c>
      <c r="R248" s="17">
        <f>IF(ISBLANK(M248),,IF(T248&lt;&gt;1,((IF(M248="WON-EW",(((K248-1)*'month 2 only singles'!$C$2)*(1-$C$3))+(((L248-1)*'month 2 only singles'!$C$2)*(1-$C$3)),IF(M248="WON",(((K248-1)*'month 2 only singles'!$C$2)*(1-$C$3)),IF(M248="PLACED",(((L248-1)*'month 2 only singles'!$C$2)*(1-$C$3))-'month 2 only singles'!$C$2,IF(J248=0,-'month 2 only singles'!$C$2,-('month 2 only singles'!$C$2*2))))))*E248),0))</f>
        <v>0</v>
      </c>
      <c r="S248" s="64"/>
      <c r="U248" t="s">
        <v>57</v>
      </c>
    </row>
    <row r="249" spans="1:21" ht="15" x14ac:dyDescent="0.2">
      <c r="A249" s="10"/>
      <c r="B249" s="11"/>
      <c r="C249" s="6"/>
      <c r="D249" s="6"/>
      <c r="E249" s="12"/>
      <c r="F249" s="12"/>
      <c r="G249" s="12"/>
      <c r="H249" s="12"/>
      <c r="I249" s="12"/>
      <c r="J249" s="12"/>
      <c r="K249" s="7"/>
      <c r="L249" s="7"/>
      <c r="M249" s="7"/>
      <c r="N249" s="16">
        <f>((G249-1)*(1-(IF(H249="no",0,'month 2 only singles'!$C$3)))+1)</f>
        <v>5.0000000000000044E-2</v>
      </c>
      <c r="O249" s="16">
        <f t="shared" si="4"/>
        <v>0</v>
      </c>
      <c r="P2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49" s="17">
        <f>IF(ISBLANK(M249),,IF(ISBLANK(G249),,(IF(M249="WON-EW",((((N249-1)*J249)*'month 2 only singles'!$C$2)+('month 2 only singles'!$C$2*(N249-1))),IF(M249="WON",((((N249-1)*J249)*'month 2 only singles'!$C$2)+('month 2 only singles'!$C$2*(N249-1))),IF(M249="PLACED",((((N249-1)*J249)*'month 2 only singles'!$C$2)-'month 2 only singles'!$C$2),IF(J249=0,-'month 2 only singles'!$C$2,IF(J249=0,-'month 2 only singles'!$C$2,-('month 2 only singles'!$C$2*2)))))))*E249))</f>
        <v>0</v>
      </c>
      <c r="R249" s="17">
        <f>IF(ISBLANK(M249),,IF(T249&lt;&gt;1,((IF(M249="WON-EW",(((K249-1)*'month 2 only singles'!$C$2)*(1-$C$3))+(((L249-1)*'month 2 only singles'!$C$2)*(1-$C$3)),IF(M249="WON",(((K249-1)*'month 2 only singles'!$C$2)*(1-$C$3)),IF(M249="PLACED",(((L249-1)*'month 2 only singles'!$C$2)*(1-$C$3))-'month 2 only singles'!$C$2,IF(J249=0,-'month 2 only singles'!$C$2,-('month 2 only singles'!$C$2*2))))))*E249),0))</f>
        <v>0</v>
      </c>
      <c r="S249" s="64"/>
      <c r="U249" t="s">
        <v>58</v>
      </c>
    </row>
    <row r="250" spans="1:21" ht="15" x14ac:dyDescent="0.2">
      <c r="A250" s="10"/>
      <c r="B250" s="11"/>
      <c r="C250" s="6"/>
      <c r="D250" s="6"/>
      <c r="E250" s="12"/>
      <c r="F250" s="12"/>
      <c r="G250" s="12"/>
      <c r="H250" s="12"/>
      <c r="I250" s="12"/>
      <c r="J250" s="12"/>
      <c r="K250" s="7"/>
      <c r="L250" s="7"/>
      <c r="M250" s="7"/>
      <c r="N250" s="16">
        <f>((G250-1)*(1-(IF(H250="no",0,'month 2 only singles'!$C$3)))+1)</f>
        <v>5.0000000000000044E-2</v>
      </c>
      <c r="O250" s="16">
        <f t="shared" si="4"/>
        <v>0</v>
      </c>
      <c r="P2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0" s="17">
        <f>IF(ISBLANK(M250),,IF(ISBLANK(G250),,(IF(M250="WON-EW",((((N250-1)*J250)*'month 2 only singles'!$C$2)+('month 2 only singles'!$C$2*(N250-1))),IF(M250="WON",((((N250-1)*J250)*'month 2 only singles'!$C$2)+('month 2 only singles'!$C$2*(N250-1))),IF(M250="PLACED",((((N250-1)*J250)*'month 2 only singles'!$C$2)-'month 2 only singles'!$C$2),IF(J250=0,-'month 2 only singles'!$C$2,IF(J250=0,-'month 2 only singles'!$C$2,-('month 2 only singles'!$C$2*2)))))))*E250))</f>
        <v>0</v>
      </c>
      <c r="R250" s="17">
        <f>IF(ISBLANK(M250),,IF(T250&lt;&gt;1,((IF(M250="WON-EW",(((K250-1)*'month 2 only singles'!$C$2)*(1-$C$3))+(((L250-1)*'month 2 only singles'!$C$2)*(1-$C$3)),IF(M250="WON",(((K250-1)*'month 2 only singles'!$C$2)*(1-$C$3)),IF(M250="PLACED",(((L250-1)*'month 2 only singles'!$C$2)*(1-$C$3))-'month 2 only singles'!$C$2,IF(J250=0,-'month 2 only singles'!$C$2,-('month 2 only singles'!$C$2*2))))))*E250),0))</f>
        <v>0</v>
      </c>
      <c r="S250" s="64"/>
      <c r="U250" t="s">
        <v>60</v>
      </c>
    </row>
    <row r="251" spans="1:21" ht="15" x14ac:dyDescent="0.2">
      <c r="A251" s="10"/>
      <c r="B251" s="11"/>
      <c r="C251" s="6"/>
      <c r="D251" s="6"/>
      <c r="E251" s="12"/>
      <c r="F251" s="12"/>
      <c r="G251" s="12"/>
      <c r="H251" s="12"/>
      <c r="I251" s="12"/>
      <c r="J251" s="12"/>
      <c r="K251" s="7"/>
      <c r="L251" s="7"/>
      <c r="M251" s="7"/>
      <c r="N251" s="16">
        <f>((G251-1)*(1-(IF(H251="no",0,'month 2 only singles'!$C$3)))+1)</f>
        <v>5.0000000000000044E-2</v>
      </c>
      <c r="O251" s="16">
        <f t="shared" si="4"/>
        <v>0</v>
      </c>
      <c r="P2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1" s="17">
        <f>IF(ISBLANK(M251),,IF(ISBLANK(G251),,(IF(M251="WON-EW",((((N251-1)*J251)*'month 2 only singles'!$C$2)+('month 2 only singles'!$C$2*(N251-1))),IF(M251="WON",((((N251-1)*J251)*'month 2 only singles'!$C$2)+('month 2 only singles'!$C$2*(N251-1))),IF(M251="PLACED",((((N251-1)*J251)*'month 2 only singles'!$C$2)-'month 2 only singles'!$C$2),IF(J251=0,-'month 2 only singles'!$C$2,IF(J251=0,-'month 2 only singles'!$C$2,-('month 2 only singles'!$C$2*2)))))))*E251))</f>
        <v>0</v>
      </c>
      <c r="R251" s="17">
        <f>IF(ISBLANK(M251),,IF(T251&lt;&gt;1,((IF(M251="WON-EW",(((K251-1)*'month 2 only singles'!$C$2)*(1-$C$3))+(((L251-1)*'month 2 only singles'!$C$2)*(1-$C$3)),IF(M251="WON",(((K251-1)*'month 2 only singles'!$C$2)*(1-$C$3)),IF(M251="PLACED",(((L251-1)*'month 2 only singles'!$C$2)*(1-$C$3))-'month 2 only singles'!$C$2,IF(J251=0,-'month 2 only singles'!$C$2,-('month 2 only singles'!$C$2*2))))))*E251),0))</f>
        <v>0</v>
      </c>
      <c r="S251" s="64"/>
      <c r="U251" t="s">
        <v>61</v>
      </c>
    </row>
    <row r="252" spans="1:21" ht="15" x14ac:dyDescent="0.2">
      <c r="A252" s="10"/>
      <c r="B252" s="11"/>
      <c r="C252" s="6"/>
      <c r="D252" s="6"/>
      <c r="E252" s="12"/>
      <c r="F252" s="12"/>
      <c r="G252" s="12"/>
      <c r="H252" s="12"/>
      <c r="I252" s="12"/>
      <c r="J252" s="12"/>
      <c r="K252" s="7"/>
      <c r="L252" s="7"/>
      <c r="M252" s="7"/>
      <c r="N252" s="16">
        <f>((G252-1)*(1-(IF(H252="no",0,'month 2 only singles'!$C$3)))+1)</f>
        <v>5.0000000000000044E-2</v>
      </c>
      <c r="O252" s="16">
        <f t="shared" si="4"/>
        <v>0</v>
      </c>
      <c r="P2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2" s="17">
        <f>IF(ISBLANK(M252),,IF(ISBLANK(G252),,(IF(M252="WON-EW",((((N252-1)*J252)*'month 2 only singles'!$C$2)+('month 2 only singles'!$C$2*(N252-1))),IF(M252="WON",((((N252-1)*J252)*'month 2 only singles'!$C$2)+('month 2 only singles'!$C$2*(N252-1))),IF(M252="PLACED",((((N252-1)*J252)*'month 2 only singles'!$C$2)-'month 2 only singles'!$C$2),IF(J252=0,-'month 2 only singles'!$C$2,IF(J252=0,-'month 2 only singles'!$C$2,-('month 2 only singles'!$C$2*2)))))))*E252))</f>
        <v>0</v>
      </c>
      <c r="R252" s="17">
        <f>IF(ISBLANK(M252),,IF(T252&lt;&gt;1,((IF(M252="WON-EW",(((K252-1)*'month 2 only singles'!$C$2)*(1-$C$3))+(((L252-1)*'month 2 only singles'!$C$2)*(1-$C$3)),IF(M252="WON",(((K252-1)*'month 2 only singles'!$C$2)*(1-$C$3)),IF(M252="PLACED",(((L252-1)*'month 2 only singles'!$C$2)*(1-$C$3))-'month 2 only singles'!$C$2,IF(J252=0,-'month 2 only singles'!$C$2,-('month 2 only singles'!$C$2*2))))))*E252),0))</f>
        <v>0</v>
      </c>
      <c r="S252" s="64"/>
      <c r="U252" t="s">
        <v>59</v>
      </c>
    </row>
    <row r="253" spans="1:21" ht="15" x14ac:dyDescent="0.2">
      <c r="A253" s="10"/>
      <c r="B253" s="11"/>
      <c r="C253" s="6"/>
      <c r="D253" s="6"/>
      <c r="E253" s="12"/>
      <c r="F253" s="12"/>
      <c r="G253" s="12"/>
      <c r="H253" s="12"/>
      <c r="I253" s="12"/>
      <c r="J253" s="12"/>
      <c r="K253" s="7"/>
      <c r="L253" s="7"/>
      <c r="M253" s="7"/>
      <c r="N253" s="16">
        <f>((G253-1)*(1-(IF(H253="no",0,'month 2 only singles'!$C$3)))+1)</f>
        <v>5.0000000000000044E-2</v>
      </c>
      <c r="O253" s="16">
        <f t="shared" si="4"/>
        <v>0</v>
      </c>
      <c r="P2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3" s="17">
        <f>IF(ISBLANK(M253),,IF(ISBLANK(G253),,(IF(M253="WON-EW",((((N253-1)*J253)*'month 2 only singles'!$C$2)+('month 2 only singles'!$C$2*(N253-1))),IF(M253="WON",((((N253-1)*J253)*'month 2 only singles'!$C$2)+('month 2 only singles'!$C$2*(N253-1))),IF(M253="PLACED",((((N253-1)*J253)*'month 2 only singles'!$C$2)-'month 2 only singles'!$C$2),IF(J253=0,-'month 2 only singles'!$C$2,IF(J253=0,-'month 2 only singles'!$C$2,-('month 2 only singles'!$C$2*2)))))))*E253))</f>
        <v>0</v>
      </c>
      <c r="R253" s="17">
        <f>IF(ISBLANK(M253),,IF(T253&lt;&gt;1,((IF(M253="WON-EW",(((K253-1)*'month 2 only singles'!$C$2)*(1-$C$3))+(((L253-1)*'month 2 only singles'!$C$2)*(1-$C$3)),IF(M253="WON",(((K253-1)*'month 2 only singles'!$C$2)*(1-$C$3)),IF(M253="PLACED",(((L253-1)*'month 2 only singles'!$C$2)*(1-$C$3))-'month 2 only singles'!$C$2,IF(J253=0,-'month 2 only singles'!$C$2,-('month 2 only singles'!$C$2*2))))))*E253),0))</f>
        <v>0</v>
      </c>
      <c r="S253" s="64"/>
      <c r="U253" t="s">
        <v>62</v>
      </c>
    </row>
    <row r="254" spans="1:21" ht="15" x14ac:dyDescent="0.2">
      <c r="A254" s="10"/>
      <c r="B254" s="11"/>
      <c r="C254" s="6"/>
      <c r="D254" s="6"/>
      <c r="E254" s="12"/>
      <c r="F254" s="12"/>
      <c r="G254" s="12"/>
      <c r="H254" s="12"/>
      <c r="I254" s="12"/>
      <c r="J254" s="12"/>
      <c r="K254" s="7"/>
      <c r="L254" s="7"/>
      <c r="M254" s="7"/>
      <c r="N254" s="16">
        <f>((G254-1)*(1-(IF(H254="no",0,'month 2 only singles'!$C$3)))+1)</f>
        <v>5.0000000000000044E-2</v>
      </c>
      <c r="O254" s="16">
        <f t="shared" si="4"/>
        <v>0</v>
      </c>
      <c r="P2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4" s="17">
        <f>IF(ISBLANK(M254),,IF(ISBLANK(G254),,(IF(M254="WON-EW",((((N254-1)*J254)*'month 2 only singles'!$C$2)+('month 2 only singles'!$C$2*(N254-1))),IF(M254="WON",((((N254-1)*J254)*'month 2 only singles'!$C$2)+('month 2 only singles'!$C$2*(N254-1))),IF(M254="PLACED",((((N254-1)*J254)*'month 2 only singles'!$C$2)-'month 2 only singles'!$C$2),IF(J254=0,-'month 2 only singles'!$C$2,IF(J254=0,-'month 2 only singles'!$C$2,-('month 2 only singles'!$C$2*2)))))))*E254))</f>
        <v>0</v>
      </c>
      <c r="R254" s="17">
        <f>IF(ISBLANK(M254),,IF(T254&lt;&gt;1,((IF(M254="WON-EW",(((K254-1)*'month 2 only singles'!$C$2)*(1-$C$3))+(((L254-1)*'month 2 only singles'!$C$2)*(1-$C$3)),IF(M254="WON",(((K254-1)*'month 2 only singles'!$C$2)*(1-$C$3)),IF(M254="PLACED",(((L254-1)*'month 2 only singles'!$C$2)*(1-$C$3))-'month 2 only singles'!$C$2,IF(J254=0,-'month 2 only singles'!$C$2,-('month 2 only singles'!$C$2*2))))))*E254),0))</f>
        <v>0</v>
      </c>
      <c r="S254" s="64"/>
      <c r="U254" t="s">
        <v>59</v>
      </c>
    </row>
    <row r="255" spans="1:21" ht="15" x14ac:dyDescent="0.2">
      <c r="A255" s="10"/>
      <c r="B255" s="11"/>
      <c r="C255" s="6"/>
      <c r="D255" s="6"/>
      <c r="E255" s="12"/>
      <c r="F255" s="12"/>
      <c r="G255" s="12"/>
      <c r="H255" s="12"/>
      <c r="I255" s="12"/>
      <c r="J255" s="12"/>
      <c r="K255" s="7"/>
      <c r="L255" s="7"/>
      <c r="M255" s="7"/>
      <c r="N255" s="16">
        <f>((G255-1)*(1-(IF(H255="no",0,'month 2 only singles'!$C$3)))+1)</f>
        <v>5.0000000000000044E-2</v>
      </c>
      <c r="O255" s="16">
        <f t="shared" si="4"/>
        <v>0</v>
      </c>
      <c r="P2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5" s="17">
        <f>IF(ISBLANK(M255),,IF(ISBLANK(G255),,(IF(M255="WON-EW",((((N255-1)*J255)*'month 2 only singles'!$C$2)+('month 2 only singles'!$C$2*(N255-1))),IF(M255="WON",((((N255-1)*J255)*'month 2 only singles'!$C$2)+('month 2 only singles'!$C$2*(N255-1))),IF(M255="PLACED",((((N255-1)*J255)*'month 2 only singles'!$C$2)-'month 2 only singles'!$C$2),IF(J255=0,-'month 2 only singles'!$C$2,IF(J255=0,-'month 2 only singles'!$C$2,-('month 2 only singles'!$C$2*2)))))))*E255))</f>
        <v>0</v>
      </c>
      <c r="R255" s="17">
        <f>IF(ISBLANK(M255),,IF(T255&lt;&gt;1,((IF(M255="WON-EW",(((K255-1)*'month 2 only singles'!$C$2)*(1-$C$3))+(((L255-1)*'month 2 only singles'!$C$2)*(1-$C$3)),IF(M255="WON",(((K255-1)*'month 2 only singles'!$C$2)*(1-$C$3)),IF(M255="PLACED",(((L255-1)*'month 2 only singles'!$C$2)*(1-$C$3))-'month 2 only singles'!$C$2,IF(J255=0,-'month 2 only singles'!$C$2,-('month 2 only singles'!$C$2*2))))))*E255),0))</f>
        <v>0</v>
      </c>
      <c r="S255" s="64"/>
      <c r="U255" t="s">
        <v>63</v>
      </c>
    </row>
    <row r="256" spans="1:21" ht="15" x14ac:dyDescent="0.2">
      <c r="A256" s="10"/>
      <c r="B256" s="11"/>
      <c r="C256" s="6"/>
      <c r="D256" s="6"/>
      <c r="E256" s="12"/>
      <c r="F256" s="12"/>
      <c r="G256" s="12"/>
      <c r="H256" s="12"/>
      <c r="I256" s="12"/>
      <c r="J256" s="12"/>
      <c r="K256" s="7"/>
      <c r="L256" s="7"/>
      <c r="M256" s="7"/>
      <c r="N256" s="16">
        <f>((G256-1)*(1-(IF(H256="no",0,'month 2 only singles'!$C$3)))+1)</f>
        <v>5.0000000000000044E-2</v>
      </c>
      <c r="O256" s="16">
        <f t="shared" si="4"/>
        <v>0</v>
      </c>
      <c r="P2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6" s="17">
        <f>IF(ISBLANK(M256),,IF(ISBLANK(G256),,(IF(M256="WON-EW",((((N256-1)*J256)*'month 2 only singles'!$C$2)+('month 2 only singles'!$C$2*(N256-1))),IF(M256="WON",((((N256-1)*J256)*'month 2 only singles'!$C$2)+('month 2 only singles'!$C$2*(N256-1))),IF(M256="PLACED",((((N256-1)*J256)*'month 2 only singles'!$C$2)-'month 2 only singles'!$C$2),IF(J256=0,-'month 2 only singles'!$C$2,IF(J256=0,-'month 2 only singles'!$C$2,-('month 2 only singles'!$C$2*2)))))))*E256))</f>
        <v>0</v>
      </c>
      <c r="R256" s="17">
        <f>IF(ISBLANK(M256),,IF(T256&lt;&gt;1,((IF(M256="WON-EW",(((K256-1)*'month 2 only singles'!$C$2)*(1-$C$3))+(((L256-1)*'month 2 only singles'!$C$2)*(1-$C$3)),IF(M256="WON",(((K256-1)*'month 2 only singles'!$C$2)*(1-$C$3)),IF(M256="PLACED",(((L256-1)*'month 2 only singles'!$C$2)*(1-$C$3))-'month 2 only singles'!$C$2,IF(J256=0,-'month 2 only singles'!$C$2,-('month 2 only singles'!$C$2*2))))))*E256),0))</f>
        <v>0</v>
      </c>
      <c r="S256" s="64"/>
      <c r="U256" t="s">
        <v>65</v>
      </c>
    </row>
    <row r="257" spans="1:21" ht="15" x14ac:dyDescent="0.2">
      <c r="A257" s="10"/>
      <c r="B257" s="11"/>
      <c r="C257" s="6"/>
      <c r="D257" s="6"/>
      <c r="E257" s="12"/>
      <c r="F257" s="12"/>
      <c r="G257" s="12"/>
      <c r="H257" s="12"/>
      <c r="I257" s="12"/>
      <c r="J257" s="12"/>
      <c r="M257" s="7"/>
      <c r="N257" s="16">
        <f>((G257-1)*(1-(IF(H257="no",0,'month 2 only singles'!$C$3)))+1)</f>
        <v>5.0000000000000044E-2</v>
      </c>
      <c r="O257" s="16">
        <f t="shared" si="4"/>
        <v>0</v>
      </c>
      <c r="P2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7" s="17">
        <f>IF(ISBLANK(M257),,IF(ISBLANK(G257),,(IF(M257="WON-EW",((((N257-1)*J257)*'month 2 only singles'!$C$2)+('month 2 only singles'!$C$2*(N257-1))),IF(M257="WON",((((N257-1)*J257)*'month 2 only singles'!$C$2)+('month 2 only singles'!$C$2*(N257-1))),IF(M257="PLACED",((((N257-1)*J257)*'month 2 only singles'!$C$2)-'month 2 only singles'!$C$2),IF(J257=0,-'month 2 only singles'!$C$2,IF(J257=0,-'month 2 only singles'!$C$2,-('month 2 only singles'!$C$2*2)))))))*E257))</f>
        <v>0</v>
      </c>
      <c r="R257" s="17">
        <f>IF(ISBLANK(M257),,IF(T257&lt;&gt;1,((IF(M257="WON-EW",(((K257-1)*'month 2 only singles'!$C$2)*(1-$C$3))+(((L257-1)*'month 2 only singles'!$C$2)*(1-$C$3)),IF(M257="WON",(((K257-1)*'month 2 only singles'!$C$2)*(1-$C$3)),IF(M257="PLACED",(((L257-1)*'month 2 only singles'!$C$2)*(1-$C$3))-'month 2 only singles'!$C$2,IF(J257=0,-'month 2 only singles'!$C$2,-('month 2 only singles'!$C$2*2))))))*E257),0))</f>
        <v>0</v>
      </c>
      <c r="S257" s="64"/>
      <c r="U257" t="s">
        <v>66</v>
      </c>
    </row>
    <row r="258" spans="1:21" ht="15" x14ac:dyDescent="0.2">
      <c r="A258" s="10"/>
      <c r="B258" s="11"/>
      <c r="C258" s="6"/>
      <c r="D258" s="6"/>
      <c r="E258" s="12"/>
      <c r="F258" s="12"/>
      <c r="G258" s="12"/>
      <c r="H258" s="12"/>
      <c r="I258" s="12"/>
      <c r="J258" s="12"/>
      <c r="L258" s="7"/>
      <c r="M258" s="7"/>
      <c r="N258" s="16">
        <f>((G258-1)*(1-(IF(H258="no",0,'month 2 only singles'!$C$3)))+1)</f>
        <v>5.0000000000000044E-2</v>
      </c>
      <c r="O258" s="16">
        <f t="shared" si="4"/>
        <v>0</v>
      </c>
      <c r="P2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8" s="17">
        <f>IF(ISBLANK(M258),,IF(ISBLANK(G258),,(IF(M258="WON-EW",((((N258-1)*J258)*'month 2 only singles'!$C$2)+('month 2 only singles'!$C$2*(N258-1))),IF(M258="WON",((((N258-1)*J258)*'month 2 only singles'!$C$2)+('month 2 only singles'!$C$2*(N258-1))),IF(M258="PLACED",((((N258-1)*J258)*'month 2 only singles'!$C$2)-'month 2 only singles'!$C$2),IF(J258=0,-'month 2 only singles'!$C$2,IF(J258=0,-'month 2 only singles'!$C$2,-('month 2 only singles'!$C$2*2)))))))*E258))</f>
        <v>0</v>
      </c>
      <c r="R258" s="17">
        <f>IF(ISBLANK(M258),,IF(T258&lt;&gt;1,((IF(M258="WON-EW",(((K258-1)*'month 2 only singles'!$C$2)*(1-$C$3))+(((L258-1)*'month 2 only singles'!$C$2)*(1-$C$3)),IF(M258="WON",(((K258-1)*'month 2 only singles'!$C$2)*(1-$C$3)),IF(M258="PLACED",(((L258-1)*'month 2 only singles'!$C$2)*(1-$C$3))-'month 2 only singles'!$C$2,IF(J258=0,-'month 2 only singles'!$C$2,-('month 2 only singles'!$C$2*2))))))*E258),0))</f>
        <v>0</v>
      </c>
      <c r="S258" s="64"/>
      <c r="U258" t="s">
        <v>67</v>
      </c>
    </row>
    <row r="259" spans="1:21" ht="15" x14ac:dyDescent="0.2">
      <c r="A259" s="10"/>
      <c r="B259" s="11"/>
      <c r="C259" s="6"/>
      <c r="D259" s="6"/>
      <c r="E259" s="12"/>
      <c r="F259" s="12"/>
      <c r="G259" s="12"/>
      <c r="H259" s="12"/>
      <c r="I259" s="12"/>
      <c r="J259" s="12"/>
      <c r="L259" s="7"/>
      <c r="M259" s="7"/>
      <c r="N259" s="16">
        <f>((G259-1)*(1-(IF(H259="no",0,'month 2 only singles'!$C$3)))+1)</f>
        <v>5.0000000000000044E-2</v>
      </c>
      <c r="O259" s="16">
        <f t="shared" si="4"/>
        <v>0</v>
      </c>
      <c r="P2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59" s="17">
        <f>IF(ISBLANK(M259),,IF(ISBLANK(G259),,(IF(M259="WON-EW",((((N259-1)*J259)*'month 2 only singles'!$C$2)+('month 2 only singles'!$C$2*(N259-1))),IF(M259="WON",((((N259-1)*J259)*'month 2 only singles'!$C$2)+('month 2 only singles'!$C$2*(N259-1))),IF(M259="PLACED",((((N259-1)*J259)*'month 2 only singles'!$C$2)-'month 2 only singles'!$C$2),IF(J259=0,-'month 2 only singles'!$C$2,IF(J259=0,-'month 2 only singles'!$C$2,-('month 2 only singles'!$C$2*2)))))))*E259))</f>
        <v>0</v>
      </c>
      <c r="R259" s="17">
        <f>IF(ISBLANK(M259),,IF(T259&lt;&gt;1,((IF(M259="WON-EW",(((K259-1)*'month 2 only singles'!$C$2)*(1-$C$3))+(((L259-1)*'month 2 only singles'!$C$2)*(1-$C$3)),IF(M259="WON",(((K259-1)*'month 2 only singles'!$C$2)*(1-$C$3)),IF(M259="PLACED",(((L259-1)*'month 2 only singles'!$C$2)*(1-$C$3))-'month 2 only singles'!$C$2,IF(J259=0,-'month 2 only singles'!$C$2,-('month 2 only singles'!$C$2*2))))))*E259),0))</f>
        <v>0</v>
      </c>
      <c r="S259" s="64"/>
      <c r="U259" t="s">
        <v>64</v>
      </c>
    </row>
    <row r="260" spans="1:21" ht="15" x14ac:dyDescent="0.2">
      <c r="A260" s="10"/>
      <c r="B260" s="11"/>
      <c r="C260" s="6"/>
      <c r="D260" s="6"/>
      <c r="E260" s="12"/>
      <c r="F260" s="12"/>
      <c r="G260" s="12"/>
      <c r="H260" s="12"/>
      <c r="I260" s="12"/>
      <c r="J260" s="12"/>
      <c r="L260" s="7"/>
      <c r="M260" s="7"/>
      <c r="N260" s="16">
        <f>((G260-1)*(1-(IF(H260="no",0,'month 2 only singles'!$C$3)))+1)</f>
        <v>5.0000000000000044E-2</v>
      </c>
      <c r="O260" s="16">
        <f t="shared" si="4"/>
        <v>0</v>
      </c>
      <c r="P2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0" s="17">
        <f>IF(ISBLANK(M260),,IF(ISBLANK(G260),,(IF(M260="WON-EW",((((N260-1)*J260)*'month 2 only singles'!$C$2)+('month 2 only singles'!$C$2*(N260-1))),IF(M260="WON",((((N260-1)*J260)*'month 2 only singles'!$C$2)+('month 2 only singles'!$C$2*(N260-1))),IF(M260="PLACED",((((N260-1)*J260)*'month 2 only singles'!$C$2)-'month 2 only singles'!$C$2),IF(J260=0,-'month 2 only singles'!$C$2,IF(J260=0,-'month 2 only singles'!$C$2,-('month 2 only singles'!$C$2*2)))))))*E260))</f>
        <v>0</v>
      </c>
      <c r="R260" s="17">
        <f>IF(ISBLANK(M260),,IF(T260&lt;&gt;1,((IF(M260="WON-EW",(((K260-1)*'month 2 only singles'!$C$2)*(1-$C$3))+(((L260-1)*'month 2 only singles'!$C$2)*(1-$C$3)),IF(M260="WON",(((K260-1)*'month 2 only singles'!$C$2)*(1-$C$3)),IF(M260="PLACED",(((L260-1)*'month 2 only singles'!$C$2)*(1-$C$3))-'month 2 only singles'!$C$2,IF(J260=0,-'month 2 only singles'!$C$2,-('month 2 only singles'!$C$2*2))))))*E260),0))</f>
        <v>0</v>
      </c>
      <c r="S260" s="64"/>
      <c r="U260" t="s">
        <v>68</v>
      </c>
    </row>
    <row r="261" spans="1:21" ht="15" x14ac:dyDescent="0.2">
      <c r="A261" s="10"/>
      <c r="B261" s="11"/>
      <c r="C261" s="6"/>
      <c r="D261" s="6"/>
      <c r="E261" s="12"/>
      <c r="F261" s="12"/>
      <c r="G261" s="12"/>
      <c r="H261" s="12"/>
      <c r="I261" s="12"/>
      <c r="J261" s="12"/>
      <c r="K261" s="7"/>
      <c r="L261" s="7"/>
      <c r="M261" s="7"/>
      <c r="N261" s="16">
        <f>((G261-1)*(1-(IF(H261="no",0,'month 2 only singles'!$C$3)))+1)</f>
        <v>5.0000000000000044E-2</v>
      </c>
      <c r="O261" s="16">
        <f t="shared" si="4"/>
        <v>0</v>
      </c>
      <c r="P2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1" s="17">
        <f>IF(ISBLANK(M261),,IF(ISBLANK(G261),,(IF(M261="WON-EW",((((N261-1)*J261)*'month 2 only singles'!$C$2)+('month 2 only singles'!$C$2*(N261-1))),IF(M261="WON",((((N261-1)*J261)*'month 2 only singles'!$C$2)+('month 2 only singles'!$C$2*(N261-1))),IF(M261="PLACED",((((N261-1)*J261)*'month 2 only singles'!$C$2)-'month 2 only singles'!$C$2),IF(J261=0,-'month 2 only singles'!$C$2,IF(J261=0,-'month 2 only singles'!$C$2,-('month 2 only singles'!$C$2*2)))))))*E261))</f>
        <v>0</v>
      </c>
      <c r="R261" s="17">
        <f>IF(ISBLANK(M261),,IF(T261&lt;&gt;1,((IF(M261="WON-EW",(((K261-1)*'month 2 only singles'!$C$2)*(1-$C$3))+(((L261-1)*'month 2 only singles'!$C$2)*(1-$C$3)),IF(M261="WON",(((K261-1)*'month 2 only singles'!$C$2)*(1-$C$3)),IF(M261="PLACED",(((L261-1)*'month 2 only singles'!$C$2)*(1-$C$3))-'month 2 only singles'!$C$2,IF(J261=0,-'month 2 only singles'!$C$2,-('month 2 only singles'!$C$2*2))))))*E261),0))</f>
        <v>0</v>
      </c>
      <c r="S261" s="64"/>
      <c r="U261" t="s">
        <v>69</v>
      </c>
    </row>
    <row r="262" spans="1:21" ht="15" x14ac:dyDescent="0.2">
      <c r="A262" s="10"/>
      <c r="B262" s="11"/>
      <c r="C262" s="6"/>
      <c r="D262" s="6"/>
      <c r="E262" s="12"/>
      <c r="F262" s="12"/>
      <c r="G262" s="12"/>
      <c r="H262" s="12"/>
      <c r="I262" s="12"/>
      <c r="J262" s="12"/>
      <c r="K262" s="7"/>
      <c r="L262" s="7"/>
      <c r="M262" s="7"/>
      <c r="N262" s="16">
        <f>((G262-1)*(1-(IF(H262="no",0,'month 2 only singles'!$C$3)))+1)</f>
        <v>5.0000000000000044E-2</v>
      </c>
      <c r="O262" s="16">
        <f t="shared" si="4"/>
        <v>0</v>
      </c>
      <c r="P2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2" s="17">
        <f>IF(ISBLANK(M262),,IF(ISBLANK(G262),,(IF(M262="WON-EW",((((N262-1)*J262)*'month 2 only singles'!$C$2)+('month 2 only singles'!$C$2*(N262-1))),IF(M262="WON",((((N262-1)*J262)*'month 2 only singles'!$C$2)+('month 2 only singles'!$C$2*(N262-1))),IF(M262="PLACED",((((N262-1)*J262)*'month 2 only singles'!$C$2)-'month 2 only singles'!$C$2),IF(J262=0,-'month 2 only singles'!$C$2,IF(J262=0,-'month 2 only singles'!$C$2,-('month 2 only singles'!$C$2*2)))))))*E262))</f>
        <v>0</v>
      </c>
      <c r="R262" s="17">
        <f>IF(ISBLANK(M262),,IF(T262&lt;&gt;1,((IF(M262="WON-EW",(((K262-1)*'month 2 only singles'!$C$2)*(1-$C$3))+(((L262-1)*'month 2 only singles'!$C$2)*(1-$C$3)),IF(M262="WON",(((K262-1)*'month 2 only singles'!$C$2)*(1-$C$3)),IF(M262="PLACED",(((L262-1)*'month 2 only singles'!$C$2)*(1-$C$3))-'month 2 only singles'!$C$2,IF(J262=0,-'month 2 only singles'!$C$2,-('month 2 only singles'!$C$2*2))))))*E262),0))</f>
        <v>0</v>
      </c>
      <c r="S262" s="64"/>
      <c r="U262" t="s">
        <v>70</v>
      </c>
    </row>
    <row r="263" spans="1:21" ht="15" x14ac:dyDescent="0.2">
      <c r="A263" s="10"/>
      <c r="B263" s="11"/>
      <c r="C263" s="6"/>
      <c r="D263" s="6"/>
      <c r="E263" s="12"/>
      <c r="F263" s="12"/>
      <c r="G263" s="12"/>
      <c r="H263" s="12"/>
      <c r="I263" s="12"/>
      <c r="J263" s="12"/>
      <c r="K263" s="7"/>
      <c r="L263" s="7"/>
      <c r="M263" s="7"/>
      <c r="N263" s="16">
        <f>((G263-1)*(1-(IF(H263="no",0,'month 2 only singles'!$C$3)))+1)</f>
        <v>5.0000000000000044E-2</v>
      </c>
      <c r="O263" s="16">
        <f t="shared" si="4"/>
        <v>0</v>
      </c>
      <c r="P2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3" s="17">
        <f>IF(ISBLANK(M263),,IF(ISBLANK(G263),,(IF(M263="WON-EW",((((N263-1)*J263)*'month 2 only singles'!$C$2)+('month 2 only singles'!$C$2*(N263-1))),IF(M263="WON",((((N263-1)*J263)*'month 2 only singles'!$C$2)+('month 2 only singles'!$C$2*(N263-1))),IF(M263="PLACED",((((N263-1)*J263)*'month 2 only singles'!$C$2)-'month 2 only singles'!$C$2),IF(J263=0,-'month 2 only singles'!$C$2,IF(J263=0,-'month 2 only singles'!$C$2,-('month 2 only singles'!$C$2*2)))))))*E263))</f>
        <v>0</v>
      </c>
      <c r="R263" s="17">
        <f>IF(ISBLANK(M263),,IF(T263&lt;&gt;1,((IF(M263="WON-EW",(((K263-1)*'month 2 only singles'!$C$2)*(1-$C$3))+(((L263-1)*'month 2 only singles'!$C$2)*(1-$C$3)),IF(M263="WON",(((K263-1)*'month 2 only singles'!$C$2)*(1-$C$3)),IF(M263="PLACED",(((L263-1)*'month 2 only singles'!$C$2)*(1-$C$3))-'month 2 only singles'!$C$2,IF(J263=0,-'month 2 only singles'!$C$2,-('month 2 only singles'!$C$2*2))))))*E263),0))</f>
        <v>0</v>
      </c>
      <c r="S263" s="64"/>
      <c r="U263" t="s">
        <v>71</v>
      </c>
    </row>
    <row r="264" spans="1:21" ht="15" x14ac:dyDescent="0.2">
      <c r="A264" s="10"/>
      <c r="B264" s="11"/>
      <c r="C264" s="6"/>
      <c r="D264" s="6"/>
      <c r="E264" s="12"/>
      <c r="F264" s="12"/>
      <c r="G264" s="12"/>
      <c r="H264" s="12"/>
      <c r="I264" s="12"/>
      <c r="J264" s="12"/>
      <c r="K264" s="7"/>
      <c r="L264" s="7"/>
      <c r="M264" s="7"/>
      <c r="N264" s="16">
        <f>((G264-1)*(1-(IF(H264="no",0,'month 2 only singles'!$C$3)))+1)</f>
        <v>5.0000000000000044E-2</v>
      </c>
      <c r="O264" s="16">
        <f t="shared" si="4"/>
        <v>0</v>
      </c>
      <c r="P2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4" s="17">
        <f>IF(ISBLANK(M264),,IF(ISBLANK(G264),,(IF(M264="WON-EW",((((N264-1)*J264)*'month 2 only singles'!$C$2)+('month 2 only singles'!$C$2*(N264-1))),IF(M264="WON",((((N264-1)*J264)*'month 2 only singles'!$C$2)+('month 2 only singles'!$C$2*(N264-1))),IF(M264="PLACED",((((N264-1)*J264)*'month 2 only singles'!$C$2)-'month 2 only singles'!$C$2),IF(J264=0,-'month 2 only singles'!$C$2,IF(J264=0,-'month 2 only singles'!$C$2,-('month 2 only singles'!$C$2*2)))))))*E264))</f>
        <v>0</v>
      </c>
      <c r="R264" s="17">
        <f>IF(ISBLANK(M264),,IF(T264&lt;&gt;1,((IF(M264="WON-EW",(((K264-1)*'month 2 only singles'!$C$2)*(1-$C$3))+(((L264-1)*'month 2 only singles'!$C$2)*(1-$C$3)),IF(M264="WON",(((K264-1)*'month 2 only singles'!$C$2)*(1-$C$3)),IF(M264="PLACED",(((L264-1)*'month 2 only singles'!$C$2)*(1-$C$3))-'month 2 only singles'!$C$2,IF(J264=0,-'month 2 only singles'!$C$2,-('month 2 only singles'!$C$2*2))))))*E264),0))</f>
        <v>0</v>
      </c>
      <c r="S264" s="64"/>
      <c r="U264" t="s">
        <v>72</v>
      </c>
    </row>
    <row r="265" spans="1:21" ht="15" x14ac:dyDescent="0.2">
      <c r="A265" s="10"/>
      <c r="B265" s="11"/>
      <c r="C265" s="6"/>
      <c r="D265" s="6"/>
      <c r="E265" s="12"/>
      <c r="F265" s="12"/>
      <c r="G265" s="12"/>
      <c r="H265" s="12"/>
      <c r="I265" s="12"/>
      <c r="J265" s="12"/>
      <c r="K265" s="7"/>
      <c r="L265" s="7"/>
      <c r="M265" s="7"/>
      <c r="N265" s="16">
        <f>((G265-1)*(1-(IF(H265="no",0,'month 2 only singles'!$C$3)))+1)</f>
        <v>5.0000000000000044E-2</v>
      </c>
      <c r="O265" s="16">
        <f t="shared" si="4"/>
        <v>0</v>
      </c>
      <c r="P2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5" s="17">
        <f>IF(ISBLANK(M265),,IF(ISBLANK(G265),,(IF(M265="WON-EW",((((N265-1)*J265)*'month 2 only singles'!$C$2)+('month 2 only singles'!$C$2*(N265-1))),IF(M265="WON",((((N265-1)*J265)*'month 2 only singles'!$C$2)+('month 2 only singles'!$C$2*(N265-1))),IF(M265="PLACED",((((N265-1)*J265)*'month 2 only singles'!$C$2)-'month 2 only singles'!$C$2),IF(J265=0,-'month 2 only singles'!$C$2,IF(J265=0,-'month 2 only singles'!$C$2,-('month 2 only singles'!$C$2*2)))))))*E265))</f>
        <v>0</v>
      </c>
      <c r="R265" s="17">
        <f>IF(ISBLANK(M265),,IF(T265&lt;&gt;1,((IF(M265="WON-EW",(((K265-1)*'month 2 only singles'!$C$2)*(1-$C$3))+(((L265-1)*'month 2 only singles'!$C$2)*(1-$C$3)),IF(M265="WON",(((K265-1)*'month 2 only singles'!$C$2)*(1-$C$3)),IF(M265="PLACED",(((L265-1)*'month 2 only singles'!$C$2)*(1-$C$3))-'month 2 only singles'!$C$2,IF(J265=0,-'month 2 only singles'!$C$2,-('month 2 only singles'!$C$2*2))))))*E265),0))</f>
        <v>0</v>
      </c>
      <c r="S265" s="64"/>
      <c r="U265" t="s">
        <v>64</v>
      </c>
    </row>
    <row r="266" spans="1:21" ht="15" x14ac:dyDescent="0.2">
      <c r="A266" s="10"/>
      <c r="B266" s="11"/>
      <c r="C266" s="6"/>
      <c r="D266" s="6"/>
      <c r="E266" s="12"/>
      <c r="F266" s="12"/>
      <c r="G266" s="12"/>
      <c r="H266" s="12"/>
      <c r="I266" s="12"/>
      <c r="J266" s="12"/>
      <c r="K266" s="7"/>
      <c r="L266" s="7"/>
      <c r="M266" s="7"/>
      <c r="N266" s="16">
        <f>((G266-1)*(1-(IF(H266="no",0,'month 2 only singles'!$C$3)))+1)</f>
        <v>5.0000000000000044E-2</v>
      </c>
      <c r="O266" s="16">
        <f t="shared" si="4"/>
        <v>0</v>
      </c>
      <c r="P2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6" s="17">
        <f>IF(ISBLANK(M266),,IF(ISBLANK(G266),,(IF(M266="WON-EW",((((N266-1)*J266)*'month 2 only singles'!$C$2)+('month 2 only singles'!$C$2*(N266-1))),IF(M266="WON",((((N266-1)*J266)*'month 2 only singles'!$C$2)+('month 2 only singles'!$C$2*(N266-1))),IF(M266="PLACED",((((N266-1)*J266)*'month 2 only singles'!$C$2)-'month 2 only singles'!$C$2),IF(J266=0,-'month 2 only singles'!$C$2,IF(J266=0,-'month 2 only singles'!$C$2,-('month 2 only singles'!$C$2*2)))))))*E266))</f>
        <v>0</v>
      </c>
      <c r="R266" s="17">
        <f>IF(ISBLANK(M266),,IF(T266&lt;&gt;1,((IF(M266="WON-EW",(((K266-1)*'month 2 only singles'!$C$2)*(1-$C$3))+(((L266-1)*'month 2 only singles'!$C$2)*(1-$C$3)),IF(M266="WON",(((K266-1)*'month 2 only singles'!$C$2)*(1-$C$3)),IF(M266="PLACED",(((L266-1)*'month 2 only singles'!$C$2)*(1-$C$3))-'month 2 only singles'!$C$2,IF(J266=0,-'month 2 only singles'!$C$2,-('month 2 only singles'!$C$2*2))))))*E266),0))</f>
        <v>0</v>
      </c>
      <c r="S266" s="64"/>
      <c r="U266" t="s">
        <v>73</v>
      </c>
    </row>
    <row r="267" spans="1:21" ht="15" x14ac:dyDescent="0.2">
      <c r="A267" s="10"/>
      <c r="B267" s="11"/>
      <c r="C267" s="6"/>
      <c r="D267" s="6"/>
      <c r="E267" s="12"/>
      <c r="F267" s="12"/>
      <c r="G267" s="12"/>
      <c r="H267" s="12"/>
      <c r="I267" s="12"/>
      <c r="J267" s="12"/>
      <c r="K267" s="7"/>
      <c r="L267" s="7"/>
      <c r="M267" s="7"/>
      <c r="N267" s="16">
        <f>((G267-1)*(1-(IF(H267="no",0,'month 2 only singles'!$C$3)))+1)</f>
        <v>5.0000000000000044E-2</v>
      </c>
      <c r="O267" s="16">
        <f t="shared" si="4"/>
        <v>0</v>
      </c>
      <c r="P2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7" s="17">
        <f>IF(ISBLANK(M267),,IF(ISBLANK(G267),,(IF(M267="WON-EW",((((N267-1)*J267)*'month 2 only singles'!$C$2)+('month 2 only singles'!$C$2*(N267-1))),IF(M267="WON",((((N267-1)*J267)*'month 2 only singles'!$C$2)+('month 2 only singles'!$C$2*(N267-1))),IF(M267="PLACED",((((N267-1)*J267)*'month 2 only singles'!$C$2)-'month 2 only singles'!$C$2),IF(J267=0,-'month 2 only singles'!$C$2,IF(J267=0,-'month 2 only singles'!$C$2,-('month 2 only singles'!$C$2*2)))))))*E267))</f>
        <v>0</v>
      </c>
      <c r="R267" s="17">
        <f>IF(ISBLANK(M267),,IF(T267&lt;&gt;1,((IF(M267="WON-EW",(((K267-1)*'month 2 only singles'!$C$2)*(1-$C$3))+(((L267-1)*'month 2 only singles'!$C$2)*(1-$C$3)),IF(M267="WON",(((K267-1)*'month 2 only singles'!$C$2)*(1-$C$3)),IF(M267="PLACED",(((L267-1)*'month 2 only singles'!$C$2)*(1-$C$3))-'month 2 only singles'!$C$2,IF(J267=0,-'month 2 only singles'!$C$2,-('month 2 only singles'!$C$2*2))))))*E267),0))</f>
        <v>0</v>
      </c>
      <c r="S267" s="64"/>
      <c r="U267" t="s">
        <v>74</v>
      </c>
    </row>
    <row r="268" spans="1:21" ht="15" x14ac:dyDescent="0.2">
      <c r="A268" s="10"/>
      <c r="B268" s="11"/>
      <c r="C268" s="6"/>
      <c r="D268" s="6"/>
      <c r="E268" s="12"/>
      <c r="F268" s="12"/>
      <c r="G268" s="12"/>
      <c r="H268" s="12"/>
      <c r="I268" s="12"/>
      <c r="J268" s="12"/>
      <c r="K268" s="7"/>
      <c r="L268" s="7"/>
      <c r="M268" s="7"/>
      <c r="N268" s="16">
        <f>((G268-1)*(1-(IF(H268="no",0,'month 2 only singles'!$C$3)))+1)</f>
        <v>5.0000000000000044E-2</v>
      </c>
      <c r="O268" s="16">
        <f t="shared" si="4"/>
        <v>0</v>
      </c>
      <c r="P2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8" s="17">
        <f>IF(ISBLANK(M268),,IF(ISBLANK(G268),,(IF(M268="WON-EW",((((N268-1)*J268)*'month 2 only singles'!$C$2)+('month 2 only singles'!$C$2*(N268-1))),IF(M268="WON",((((N268-1)*J268)*'month 2 only singles'!$C$2)+('month 2 only singles'!$C$2*(N268-1))),IF(M268="PLACED",((((N268-1)*J268)*'month 2 only singles'!$C$2)-'month 2 only singles'!$C$2),IF(J268=0,-'month 2 only singles'!$C$2,IF(J268=0,-'month 2 only singles'!$C$2,-('month 2 only singles'!$C$2*2)))))))*E268))</f>
        <v>0</v>
      </c>
      <c r="R268" s="17">
        <f>IF(ISBLANK(M268),,IF(T268&lt;&gt;1,((IF(M268="WON-EW",(((K268-1)*'month 2 only singles'!$C$2)*(1-$C$3))+(((L268-1)*'month 2 only singles'!$C$2)*(1-$C$3)),IF(M268="WON",(((K268-1)*'month 2 only singles'!$C$2)*(1-$C$3)),IF(M268="PLACED",(((L268-1)*'month 2 only singles'!$C$2)*(1-$C$3))-'month 2 only singles'!$C$2,IF(J268=0,-'month 2 only singles'!$C$2,-('month 2 only singles'!$C$2*2))))))*E268),0))</f>
        <v>0</v>
      </c>
      <c r="S268" s="64"/>
      <c r="U268" t="s">
        <v>74</v>
      </c>
    </row>
    <row r="269" spans="1:21" ht="15" x14ac:dyDescent="0.2">
      <c r="A269" s="10"/>
      <c r="B269" s="11"/>
      <c r="C269" s="6"/>
      <c r="D269" s="6"/>
      <c r="E269" s="12"/>
      <c r="F269" s="12"/>
      <c r="G269" s="12"/>
      <c r="H269" s="12"/>
      <c r="I269" s="12"/>
      <c r="J269" s="12"/>
      <c r="K269" s="7"/>
      <c r="L269" s="7"/>
      <c r="M269" s="7"/>
      <c r="N269" s="16">
        <f>((G269-1)*(1-(IF(H269="no",0,'month 2 only singles'!$C$3)))+1)</f>
        <v>5.0000000000000044E-2</v>
      </c>
      <c r="O269" s="16">
        <f t="shared" si="4"/>
        <v>0</v>
      </c>
      <c r="P2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69" s="17">
        <f>IF(ISBLANK(M269),,IF(ISBLANK(G269),,(IF(M269="WON-EW",((((N269-1)*J269)*'month 2 only singles'!$C$2)+('month 2 only singles'!$C$2*(N269-1))),IF(M269="WON",((((N269-1)*J269)*'month 2 only singles'!$C$2)+('month 2 only singles'!$C$2*(N269-1))),IF(M269="PLACED",((((N269-1)*J269)*'month 2 only singles'!$C$2)-'month 2 only singles'!$C$2),IF(J269=0,-'month 2 only singles'!$C$2,IF(J269=0,-'month 2 only singles'!$C$2,-('month 2 only singles'!$C$2*2)))))))*E269))</f>
        <v>0</v>
      </c>
      <c r="R269" s="17">
        <f>IF(ISBLANK(M269),,IF(T269&lt;&gt;1,((IF(M269="WON-EW",(((K269-1)*'month 2 only singles'!$C$2)*(1-$C$3))+(((L269-1)*'month 2 only singles'!$C$2)*(1-$C$3)),IF(M269="WON",(((K269-1)*'month 2 only singles'!$C$2)*(1-$C$3)),IF(M269="PLACED",(((L269-1)*'month 2 only singles'!$C$2)*(1-$C$3))-'month 2 only singles'!$C$2,IF(J269=0,-'month 2 only singles'!$C$2,-('month 2 only singles'!$C$2*2))))))*E269),0))</f>
        <v>0</v>
      </c>
      <c r="S269" s="64"/>
      <c r="U269" t="s">
        <v>75</v>
      </c>
    </row>
    <row r="270" spans="1:21" ht="15" x14ac:dyDescent="0.2">
      <c r="A270" s="10"/>
      <c r="B270" s="11"/>
      <c r="C270" s="6"/>
      <c r="D270" s="6"/>
      <c r="E270" s="12"/>
      <c r="F270" s="12"/>
      <c r="G270" s="12"/>
      <c r="H270" s="12"/>
      <c r="I270" s="12"/>
      <c r="J270" s="12"/>
      <c r="K270" s="7"/>
      <c r="L270" s="7"/>
      <c r="M270" s="7"/>
      <c r="N270" s="16">
        <f>((G270-1)*(1-(IF(H270="no",0,'month 2 only singles'!$C$3)))+1)</f>
        <v>5.0000000000000044E-2</v>
      </c>
      <c r="O270" s="16">
        <f t="shared" si="4"/>
        <v>0</v>
      </c>
      <c r="P2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0" s="17">
        <f>IF(ISBLANK(M270),,IF(ISBLANK(G270),,(IF(M270="WON-EW",((((N270-1)*J270)*'month 2 only singles'!$C$2)+('month 2 only singles'!$C$2*(N270-1))),IF(M270="WON",((((N270-1)*J270)*'month 2 only singles'!$C$2)+('month 2 only singles'!$C$2*(N270-1))),IF(M270="PLACED",((((N270-1)*J270)*'month 2 only singles'!$C$2)-'month 2 only singles'!$C$2),IF(J270=0,-'month 2 only singles'!$C$2,IF(J270=0,-'month 2 only singles'!$C$2,-('month 2 only singles'!$C$2*2)))))))*E270))</f>
        <v>0</v>
      </c>
      <c r="R270" s="17">
        <f>IF(ISBLANK(M270),,IF(T270&lt;&gt;1,((IF(M270="WON-EW",(((K270-1)*'month 2 only singles'!$C$2)*(1-$C$3))+(((L270-1)*'month 2 only singles'!$C$2)*(1-$C$3)),IF(M270="WON",(((K270-1)*'month 2 only singles'!$C$2)*(1-$C$3)),IF(M270="PLACED",(((L270-1)*'month 2 only singles'!$C$2)*(1-$C$3))-'month 2 only singles'!$C$2,IF(J270=0,-'month 2 only singles'!$C$2,-('month 2 only singles'!$C$2*2))))))*E270),0))</f>
        <v>0</v>
      </c>
      <c r="S270" s="64"/>
      <c r="U270" t="s">
        <v>76</v>
      </c>
    </row>
    <row r="271" spans="1:21" ht="15" x14ac:dyDescent="0.2">
      <c r="A271" s="10"/>
      <c r="B271" s="11"/>
      <c r="C271" s="6"/>
      <c r="D271" s="6"/>
      <c r="E271" s="12"/>
      <c r="F271" s="12"/>
      <c r="G271" s="12"/>
      <c r="H271" s="12"/>
      <c r="I271" s="12"/>
      <c r="J271" s="12"/>
      <c r="K271" s="7"/>
      <c r="L271" s="7"/>
      <c r="M271" s="7"/>
      <c r="N271" s="16">
        <f>((G271-1)*(1-(IF(H271="no",0,'month 2 only singles'!$C$3)))+1)</f>
        <v>5.0000000000000044E-2</v>
      </c>
      <c r="O271" s="16">
        <f t="shared" si="4"/>
        <v>0</v>
      </c>
      <c r="P2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1" s="17">
        <f>IF(ISBLANK(M271),,IF(ISBLANK(G271),,(IF(M271="WON-EW",((((N271-1)*J271)*'month 2 only singles'!$C$2)+('month 2 only singles'!$C$2*(N271-1))),IF(M271="WON",((((N271-1)*J271)*'month 2 only singles'!$C$2)+('month 2 only singles'!$C$2*(N271-1))),IF(M271="PLACED",((((N271-1)*J271)*'month 2 only singles'!$C$2)-'month 2 only singles'!$C$2),IF(J271=0,-'month 2 only singles'!$C$2,IF(J271=0,-'month 2 only singles'!$C$2,-('month 2 only singles'!$C$2*2)))))))*E271))</f>
        <v>0</v>
      </c>
      <c r="R271" s="17">
        <f>IF(ISBLANK(M271),,IF(T271&lt;&gt;1,((IF(M271="WON-EW",(((K271-1)*'month 2 only singles'!$C$2)*(1-$C$3))+(((L271-1)*'month 2 only singles'!$C$2)*(1-$C$3)),IF(M271="WON",(((K271-1)*'month 2 only singles'!$C$2)*(1-$C$3)),IF(M271="PLACED",(((L271-1)*'month 2 only singles'!$C$2)*(1-$C$3))-'month 2 only singles'!$C$2,IF(J271=0,-'month 2 only singles'!$C$2,-('month 2 only singles'!$C$2*2))))))*E271),0))</f>
        <v>0</v>
      </c>
      <c r="S271" s="64"/>
      <c r="U271" t="s">
        <v>75</v>
      </c>
    </row>
    <row r="272" spans="1:21" ht="15" x14ac:dyDescent="0.2">
      <c r="A272" s="10"/>
      <c r="B272" s="11"/>
      <c r="C272" s="6"/>
      <c r="D272" s="6"/>
      <c r="E272" s="12"/>
      <c r="F272" s="12"/>
      <c r="G272" s="12"/>
      <c r="H272" s="12"/>
      <c r="I272" s="12"/>
      <c r="J272" s="12"/>
      <c r="K272" s="7"/>
      <c r="L272" s="7"/>
      <c r="M272" s="7"/>
      <c r="N272" s="16">
        <f>((G272-1)*(1-(IF(H272="no",0,'month 2 only singles'!$C$3)))+1)</f>
        <v>5.0000000000000044E-2</v>
      </c>
      <c r="O272" s="16">
        <f t="shared" si="4"/>
        <v>0</v>
      </c>
      <c r="P2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2" s="17">
        <f>IF(ISBLANK(M272),,IF(ISBLANK(G272),,(IF(M272="WON-EW",((((N272-1)*J272)*'month 2 only singles'!$C$2)+('month 2 only singles'!$C$2*(N272-1))),IF(M272="WON",((((N272-1)*J272)*'month 2 only singles'!$C$2)+('month 2 only singles'!$C$2*(N272-1))),IF(M272="PLACED",((((N272-1)*J272)*'month 2 only singles'!$C$2)-'month 2 only singles'!$C$2),IF(J272=0,-'month 2 only singles'!$C$2,IF(J272=0,-'month 2 only singles'!$C$2,-('month 2 only singles'!$C$2*2)))))))*E272))</f>
        <v>0</v>
      </c>
      <c r="R272" s="17">
        <f>IF(ISBLANK(M272),,IF(T272&lt;&gt;1,((IF(M272="WON-EW",(((K272-1)*'month 2 only singles'!$C$2)*(1-$C$3))+(((L272-1)*'month 2 only singles'!$C$2)*(1-$C$3)),IF(M272="WON",(((K272-1)*'month 2 only singles'!$C$2)*(1-$C$3)),IF(M272="PLACED",(((L272-1)*'month 2 only singles'!$C$2)*(1-$C$3))-'month 2 only singles'!$C$2,IF(J272=0,-'month 2 only singles'!$C$2,-('month 2 only singles'!$C$2*2))))))*E272),0))</f>
        <v>0</v>
      </c>
      <c r="S272" s="64"/>
      <c r="U272" t="s">
        <v>77</v>
      </c>
    </row>
    <row r="273" spans="1:19" ht="15" x14ac:dyDescent="0.2">
      <c r="A273" s="10"/>
      <c r="B273" s="11"/>
      <c r="C273" s="6"/>
      <c r="D273" s="6"/>
      <c r="E273" s="12"/>
      <c r="F273" s="12"/>
      <c r="G273" s="12"/>
      <c r="H273" s="12"/>
      <c r="I273" s="12"/>
      <c r="J273" s="12"/>
      <c r="K273" s="7"/>
      <c r="L273" s="7"/>
      <c r="M273" s="7"/>
      <c r="N273" s="16">
        <f>((G273-1)*(1-(IF(H273="no",0,'month 2 only singles'!$C$3)))+1)</f>
        <v>5.0000000000000044E-2</v>
      </c>
      <c r="O273" s="16">
        <f t="shared" si="4"/>
        <v>0</v>
      </c>
      <c r="P2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3" s="17">
        <f>IF(ISBLANK(M273),,IF(ISBLANK(G273),,(IF(M273="WON-EW",((((N273-1)*J273)*'month 2 only singles'!$C$2)+('month 2 only singles'!$C$2*(N273-1))),IF(M273="WON",((((N273-1)*J273)*'month 2 only singles'!$C$2)+('month 2 only singles'!$C$2*(N273-1))),IF(M273="PLACED",((((N273-1)*J273)*'month 2 only singles'!$C$2)-'month 2 only singles'!$C$2),IF(J273=0,-'month 2 only singles'!$C$2,IF(J273=0,-'month 2 only singles'!$C$2,-('month 2 only singles'!$C$2*2)))))))*E273))</f>
        <v>0</v>
      </c>
      <c r="R273" s="17">
        <f>IF(ISBLANK(M273),,IF(T273&lt;&gt;1,((IF(M273="WON-EW",(((K273-1)*'month 2 only singles'!$C$2)*(1-$C$3))+(((L273-1)*'month 2 only singles'!$C$2)*(1-$C$3)),IF(M273="WON",(((K273-1)*'month 2 only singles'!$C$2)*(1-$C$3)),IF(M273="PLACED",(((L273-1)*'month 2 only singles'!$C$2)*(1-$C$3))-'month 2 only singles'!$C$2,IF(J273=0,-'month 2 only singles'!$C$2,-('month 2 only singles'!$C$2*2))))))*E273),0))</f>
        <v>0</v>
      </c>
      <c r="S273" s="64"/>
    </row>
    <row r="274" spans="1:19" ht="15" x14ac:dyDescent="0.2">
      <c r="A274" s="10"/>
      <c r="B274" s="11"/>
      <c r="C274" s="6"/>
      <c r="D274" s="6"/>
      <c r="E274" s="12"/>
      <c r="F274" s="12"/>
      <c r="G274" s="12"/>
      <c r="H274" s="12"/>
      <c r="I274" s="12"/>
      <c r="J274" s="12"/>
      <c r="K274" s="7"/>
      <c r="L274" s="7"/>
      <c r="M274" s="7"/>
      <c r="N274" s="16">
        <f>((G274-1)*(1-(IF(H274="no",0,'month 2 only singles'!$C$3)))+1)</f>
        <v>5.0000000000000044E-2</v>
      </c>
      <c r="O274" s="16">
        <f t="shared" si="4"/>
        <v>0</v>
      </c>
      <c r="P2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4" s="17">
        <f>IF(ISBLANK(M274),,IF(ISBLANK(G274),,(IF(M274="WON-EW",((((N274-1)*J274)*'month 2 only singles'!$C$2)+('month 2 only singles'!$C$2*(N274-1))),IF(M274="WON",((((N274-1)*J274)*'month 2 only singles'!$C$2)+('month 2 only singles'!$C$2*(N274-1))),IF(M274="PLACED",((((N274-1)*J274)*'month 2 only singles'!$C$2)-'month 2 only singles'!$C$2),IF(J274=0,-'month 2 only singles'!$C$2,IF(J274=0,-'month 2 only singles'!$C$2,-('month 2 only singles'!$C$2*2)))))))*E274))</f>
        <v>0</v>
      </c>
      <c r="R274" s="17">
        <f>IF(ISBLANK(M274),,IF(T274&lt;&gt;1,((IF(M274="WON-EW",(((K274-1)*'month 2 only singles'!$C$2)*(1-$C$3))+(((L274-1)*'month 2 only singles'!$C$2)*(1-$C$3)),IF(M274="WON",(((K274-1)*'month 2 only singles'!$C$2)*(1-$C$3)),IF(M274="PLACED",(((L274-1)*'month 2 only singles'!$C$2)*(1-$C$3))-'month 2 only singles'!$C$2,IF(J274=0,-'month 2 only singles'!$C$2,-('month 2 only singles'!$C$2*2))))))*E274),0))</f>
        <v>0</v>
      </c>
      <c r="S274" s="64"/>
    </row>
    <row r="275" spans="1:19" ht="15" x14ac:dyDescent="0.2">
      <c r="A275" s="10"/>
      <c r="C275" s="6"/>
      <c r="D275" s="6"/>
      <c r="E275" s="12"/>
      <c r="F275" s="12"/>
      <c r="G275" s="12"/>
      <c r="H275" s="12"/>
      <c r="I275" s="12"/>
      <c r="J275" s="12"/>
      <c r="K275" s="7"/>
      <c r="L275" s="7"/>
      <c r="M275" s="7"/>
      <c r="N275" s="16">
        <f>((G275-1)*(1-(IF(H275="no",0,'month 2 only singles'!$C$3)))+1)</f>
        <v>5.0000000000000044E-2</v>
      </c>
      <c r="O275" s="16">
        <f t="shared" si="4"/>
        <v>0</v>
      </c>
      <c r="P2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5" s="17">
        <f>IF(ISBLANK(M275),,IF(ISBLANK(G275),,(IF(M275="WON-EW",((((N275-1)*J275)*'month 2 only singles'!$C$2)+('month 2 only singles'!$C$2*(N275-1))),IF(M275="WON",((((N275-1)*J275)*'month 2 only singles'!$C$2)+('month 2 only singles'!$C$2*(N275-1))),IF(M275="PLACED",((((N275-1)*J275)*'month 2 only singles'!$C$2)-'month 2 only singles'!$C$2),IF(J275=0,-'month 2 only singles'!$C$2,IF(J275=0,-'month 2 only singles'!$C$2,-('month 2 only singles'!$C$2*2)))))))*E275))</f>
        <v>0</v>
      </c>
      <c r="R275" s="17">
        <f>IF(ISBLANK(M275),,IF(T275&lt;&gt;1,((IF(M275="WON-EW",(((K275-1)*'month 2 only singles'!$C$2)*(1-$C$3))+(((L275-1)*'month 2 only singles'!$C$2)*(1-$C$3)),IF(M275="WON",(((K275-1)*'month 2 only singles'!$C$2)*(1-$C$3)),IF(M275="PLACED",(((L275-1)*'month 2 only singles'!$C$2)*(1-$C$3))-'month 2 only singles'!$C$2,IF(J275=0,-'month 2 only singles'!$C$2,-('month 2 only singles'!$C$2*2))))))*E275),0))</f>
        <v>0</v>
      </c>
      <c r="S275" s="64"/>
    </row>
    <row r="276" spans="1:19" ht="15" x14ac:dyDescent="0.2">
      <c r="A276" s="10"/>
      <c r="D276" s="6"/>
      <c r="E276" s="12"/>
      <c r="F276" s="12"/>
      <c r="G276" s="12"/>
      <c r="H276" s="12"/>
      <c r="I276" s="12"/>
      <c r="J276" s="12"/>
      <c r="K276" s="7"/>
      <c r="L276" s="7"/>
      <c r="M276" s="7"/>
      <c r="N276" s="16">
        <f>((G276-1)*(1-(IF(H276="no",0,'month 2 only singles'!$C$3)))+1)</f>
        <v>5.0000000000000044E-2</v>
      </c>
      <c r="O276" s="16">
        <f t="shared" si="4"/>
        <v>0</v>
      </c>
      <c r="P2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6" s="17">
        <f>IF(ISBLANK(M276),,IF(ISBLANK(G276),,(IF(M276="WON-EW",((((N276-1)*J276)*'month 2 only singles'!$C$2)+('month 2 only singles'!$C$2*(N276-1))),IF(M276="WON",((((N276-1)*J276)*'month 2 only singles'!$C$2)+('month 2 only singles'!$C$2*(N276-1))),IF(M276="PLACED",((((N276-1)*J276)*'month 2 only singles'!$C$2)-'month 2 only singles'!$C$2),IF(J276=0,-'month 2 only singles'!$C$2,IF(J276=0,-'month 2 only singles'!$C$2,-('month 2 only singles'!$C$2*2)))))))*E276))</f>
        <v>0</v>
      </c>
      <c r="R276" s="17">
        <f>IF(ISBLANK(M276),,IF(T276&lt;&gt;1,((IF(M276="WON-EW",(((K276-1)*'month 2 only singles'!$C$2)*(1-$C$3))+(((L276-1)*'month 2 only singles'!$C$2)*(1-$C$3)),IF(M276="WON",(((K276-1)*'month 2 only singles'!$C$2)*(1-$C$3)),IF(M276="PLACED",(((L276-1)*'month 2 only singles'!$C$2)*(1-$C$3))-'month 2 only singles'!$C$2,IF(J276=0,-'month 2 only singles'!$C$2,-('month 2 only singles'!$C$2*2))))))*E276),0))</f>
        <v>0</v>
      </c>
      <c r="S276" s="64"/>
    </row>
    <row r="277" spans="1:19" ht="15.75" x14ac:dyDescent="0.25">
      <c r="A277" s="63"/>
      <c r="D277" s="6"/>
      <c r="E277" s="12"/>
      <c r="F277" s="12"/>
      <c r="G277" s="12"/>
      <c r="H277" s="12"/>
      <c r="I277" s="12"/>
      <c r="J277" s="12"/>
      <c r="K277" s="7"/>
      <c r="L277" s="7"/>
      <c r="M277" s="7"/>
      <c r="N277" s="16">
        <f>((G277-1)*(1-(IF(H277="no",0,'month 2 only singles'!$C$3)))+1)</f>
        <v>5.0000000000000044E-2</v>
      </c>
      <c r="O277" s="16">
        <f t="shared" si="4"/>
        <v>0</v>
      </c>
      <c r="P2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7" s="17">
        <f>IF(ISBLANK(M277),,IF(ISBLANK(G277),,(IF(M277="WON-EW",((((N277-1)*J277)*'month 2 only singles'!$C$2)+('month 2 only singles'!$C$2*(N277-1))),IF(M277="WON",((((N277-1)*J277)*'month 2 only singles'!$C$2)+('month 2 only singles'!$C$2*(N277-1))),IF(M277="PLACED",((((N277-1)*J277)*'month 2 only singles'!$C$2)-'month 2 only singles'!$C$2),IF(J277=0,-'month 2 only singles'!$C$2,IF(J277=0,-'month 2 only singles'!$C$2,-('month 2 only singles'!$C$2*2)))))))*E277))</f>
        <v>0</v>
      </c>
      <c r="R277" s="17">
        <f>IF(ISBLANK(M277),,IF(T277&lt;&gt;1,((IF(M277="WON-EW",(((K277-1)*'month 2 only singles'!$C$2)*(1-$C$3))+(((L277-1)*'month 2 only singles'!$C$2)*(1-$C$3)),IF(M277="WON",(((K277-1)*'month 2 only singles'!$C$2)*(1-$C$3)),IF(M277="PLACED",(((L277-1)*'month 2 only singles'!$C$2)*(1-$C$3))-'month 2 only singles'!$C$2,IF(J277=0,-'month 2 only singles'!$C$2,-('month 2 only singles'!$C$2*2))))))*E277),0))</f>
        <v>0</v>
      </c>
      <c r="S277" s="64"/>
    </row>
    <row r="278" spans="1:19" ht="15.75" x14ac:dyDescent="0.25">
      <c r="A278" s="63"/>
      <c r="D278" s="6"/>
      <c r="E278" s="12"/>
      <c r="F278" s="12"/>
      <c r="G278" s="12"/>
      <c r="H278" s="12"/>
      <c r="I278" s="12"/>
      <c r="J278" s="12"/>
      <c r="L278" s="7"/>
      <c r="M278" s="7"/>
      <c r="N278" s="16">
        <f>((G278-1)*(1-(IF(H278="no",0,'month 2 only singles'!$C$3)))+1)</f>
        <v>5.0000000000000044E-2</v>
      </c>
      <c r="O278" s="16">
        <f t="shared" si="4"/>
        <v>0</v>
      </c>
      <c r="P2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8" s="17">
        <f>IF(ISBLANK(M278),,IF(ISBLANK(G278),,(IF(M278="WON-EW",((((N278-1)*J278)*'month 2 only singles'!$C$2)+('month 2 only singles'!$C$2*(N278-1))),IF(M278="WON",((((N278-1)*J278)*'month 2 only singles'!$C$2)+('month 2 only singles'!$C$2*(N278-1))),IF(M278="PLACED",((((N278-1)*J278)*'month 2 only singles'!$C$2)-'month 2 only singles'!$C$2),IF(J278=0,-'month 2 only singles'!$C$2,IF(J278=0,-'month 2 only singles'!$C$2,-('month 2 only singles'!$C$2*2)))))))*E278))</f>
        <v>0</v>
      </c>
      <c r="R278" s="17">
        <f>IF(ISBLANK(M278),,IF(T278&lt;&gt;1,((IF(M278="WON-EW",(((K278-1)*'month 2 only singles'!$C$2)*(1-$C$3))+(((L278-1)*'month 2 only singles'!$C$2)*(1-$C$3)),IF(M278="WON",(((K278-1)*'month 2 only singles'!$C$2)*(1-$C$3)),IF(M278="PLACED",(((L278-1)*'month 2 only singles'!$C$2)*(1-$C$3))-'month 2 only singles'!$C$2,IF(J278=0,-'month 2 only singles'!$C$2,-('month 2 only singles'!$C$2*2))))))*E278),0))</f>
        <v>0</v>
      </c>
      <c r="S278" s="64"/>
    </row>
    <row r="279" spans="1:19" ht="15" x14ac:dyDescent="0.2">
      <c r="G279" s="12"/>
      <c r="H279" s="12"/>
      <c r="I279" s="12"/>
      <c r="J279" s="12"/>
      <c r="L279" s="7"/>
      <c r="M279" s="7"/>
      <c r="N279" s="16">
        <f>((G279-1)*(1-(IF(H279="no",0,'month 2 only singles'!$C$3)))+1)</f>
        <v>5.0000000000000044E-2</v>
      </c>
      <c r="O279" s="16">
        <f t="shared" si="4"/>
        <v>0</v>
      </c>
      <c r="P2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79" s="17">
        <f>IF(ISBLANK(M279),,IF(ISBLANK(G279),,(IF(M279="WON-EW",((((N279-1)*J279)*'month 2 only singles'!$C$2)+('month 2 only singles'!$C$2*(N279-1))),IF(M279="WON",((((N279-1)*J279)*'month 2 only singles'!$C$2)+('month 2 only singles'!$C$2*(N279-1))),IF(M279="PLACED",((((N279-1)*J279)*'month 2 only singles'!$C$2)-'month 2 only singles'!$C$2),IF(J279=0,-'month 2 only singles'!$C$2,IF(J279=0,-'month 2 only singles'!$C$2,-('month 2 only singles'!$C$2*2)))))))*E279))</f>
        <v>0</v>
      </c>
      <c r="R279" s="17">
        <f>IF(ISBLANK(M279),,IF(T279&lt;&gt;1,((IF(M279="WON-EW",(((K279-1)*'month 2 only singles'!$C$2)*(1-$C$3))+(((L279-1)*'month 2 only singles'!$C$2)*(1-$C$3)),IF(M279="WON",(((K279-1)*'month 2 only singles'!$C$2)*(1-$C$3)),IF(M279="PLACED",(((L279-1)*'month 2 only singles'!$C$2)*(1-$C$3))-'month 2 only singles'!$C$2,IF(J279=0,-'month 2 only singles'!$C$2,-('month 2 only singles'!$C$2*2))))))*E279),0))</f>
        <v>0</v>
      </c>
      <c r="S279" s="64"/>
    </row>
    <row r="280" spans="1:19" ht="15" x14ac:dyDescent="0.2">
      <c r="G280" s="12"/>
      <c r="H280" s="12"/>
      <c r="I280" s="12"/>
      <c r="J280" s="12"/>
      <c r="L280" s="7"/>
      <c r="M280" s="7"/>
      <c r="N280" s="16">
        <f>((G280-1)*(1-(IF(H280="no",0,'month 2 only singles'!$C$3)))+1)</f>
        <v>5.0000000000000044E-2</v>
      </c>
      <c r="O280" s="16">
        <f t="shared" si="4"/>
        <v>0</v>
      </c>
      <c r="P2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0" s="17">
        <f>IF(ISBLANK(M280),,IF(ISBLANK(G280),,(IF(M280="WON-EW",((((N280-1)*J280)*'month 2 only singles'!$C$2)+('month 2 only singles'!$C$2*(N280-1))),IF(M280="WON",((((N280-1)*J280)*'month 2 only singles'!$C$2)+('month 2 only singles'!$C$2*(N280-1))),IF(M280="PLACED",((((N280-1)*J280)*'month 2 only singles'!$C$2)-'month 2 only singles'!$C$2),IF(J280=0,-'month 2 only singles'!$C$2,IF(J280=0,-'month 2 only singles'!$C$2,-('month 2 only singles'!$C$2*2)))))))*E280))</f>
        <v>0</v>
      </c>
      <c r="R280" s="17">
        <f>IF(ISBLANK(M280),,IF(T280&lt;&gt;1,((IF(M280="WON-EW",(((K280-1)*'month 2 only singles'!$C$2)*(1-$C$3))+(((L280-1)*'month 2 only singles'!$C$2)*(1-$C$3)),IF(M280="WON",(((K280-1)*'month 2 only singles'!$C$2)*(1-$C$3)),IF(M280="PLACED",(((L280-1)*'month 2 only singles'!$C$2)*(1-$C$3))-'month 2 only singles'!$C$2,IF(J280=0,-'month 2 only singles'!$C$2,-('month 2 only singles'!$C$2*2))))))*E280),0))</f>
        <v>0</v>
      </c>
      <c r="S280" s="64"/>
    </row>
    <row r="281" spans="1:19" ht="15" x14ac:dyDescent="0.2">
      <c r="G281" s="12"/>
      <c r="H281" s="12"/>
      <c r="I281" s="12"/>
      <c r="J281" s="12"/>
      <c r="L281" s="7"/>
      <c r="M281" s="7"/>
      <c r="N281" s="16">
        <f>((G281-1)*(1-(IF(H281="no",0,'month 2 only singles'!$C$3)))+1)</f>
        <v>5.0000000000000044E-2</v>
      </c>
      <c r="O281" s="16">
        <f t="shared" si="4"/>
        <v>0</v>
      </c>
      <c r="P2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1" s="17">
        <f>IF(ISBLANK(M281),,IF(ISBLANK(G281),,(IF(M281="WON-EW",((((N281-1)*J281)*'month 2 only singles'!$C$2)+('month 2 only singles'!$C$2*(N281-1))),IF(M281="WON",((((N281-1)*J281)*'month 2 only singles'!$C$2)+('month 2 only singles'!$C$2*(N281-1))),IF(M281="PLACED",((((N281-1)*J281)*'month 2 only singles'!$C$2)-'month 2 only singles'!$C$2),IF(J281=0,-'month 2 only singles'!$C$2,IF(J281=0,-'month 2 only singles'!$C$2,-('month 2 only singles'!$C$2*2)))))))*E281))</f>
        <v>0</v>
      </c>
      <c r="R281" s="17">
        <f>IF(ISBLANK(M281),,IF(T281&lt;&gt;1,((IF(M281="WON-EW",(((K281-1)*'month 2 only singles'!$C$2)*(1-$C$3))+(((L281-1)*'month 2 only singles'!$C$2)*(1-$C$3)),IF(M281="WON",(((K281-1)*'month 2 only singles'!$C$2)*(1-$C$3)),IF(M281="PLACED",(((L281-1)*'month 2 only singles'!$C$2)*(1-$C$3))-'month 2 only singles'!$C$2,IF(J281=0,-'month 2 only singles'!$C$2,-('month 2 only singles'!$C$2*2))))))*E281),0))</f>
        <v>0</v>
      </c>
      <c r="S281" s="64"/>
    </row>
    <row r="282" spans="1:19" ht="15" x14ac:dyDescent="0.2">
      <c r="H282" s="12"/>
      <c r="I282" s="12"/>
      <c r="J282" s="12"/>
      <c r="L282" s="7"/>
      <c r="M282" s="7"/>
      <c r="N282" s="16">
        <f>((G282-1)*(1-(IF(H282="no",0,'month 2 only singles'!$C$3)))+1)</f>
        <v>5.0000000000000044E-2</v>
      </c>
      <c r="O282" s="16">
        <f t="shared" si="4"/>
        <v>0</v>
      </c>
      <c r="P2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2" s="17">
        <f>IF(ISBLANK(M282),,IF(ISBLANK(G282),,(IF(M282="WON-EW",((((N282-1)*J282)*'month 2 only singles'!$C$2)+('month 2 only singles'!$C$2*(N282-1))),IF(M282="WON",((((N282-1)*J282)*'month 2 only singles'!$C$2)+('month 2 only singles'!$C$2*(N282-1))),IF(M282="PLACED",((((N282-1)*J282)*'month 2 only singles'!$C$2)-'month 2 only singles'!$C$2),IF(J282=0,-'month 2 only singles'!$C$2,IF(J282=0,-'month 2 only singles'!$C$2,-('month 2 only singles'!$C$2*2)))))))*E282))</f>
        <v>0</v>
      </c>
      <c r="R282" s="17">
        <f>IF(ISBLANK(M282),,IF(T282&lt;&gt;1,((IF(M282="WON-EW",(((K282-1)*'month 2 only singles'!$C$2)*(1-$C$3))+(((L282-1)*'month 2 only singles'!$C$2)*(1-$C$3)),IF(M282="WON",(((K282-1)*'month 2 only singles'!$C$2)*(1-$C$3)),IF(M282="PLACED",(((L282-1)*'month 2 only singles'!$C$2)*(1-$C$3))-'month 2 only singles'!$C$2,IF(J282=0,-'month 2 only singles'!$C$2,-('month 2 only singles'!$C$2*2))))))*E282),0))</f>
        <v>0</v>
      </c>
      <c r="S282" s="64"/>
    </row>
    <row r="283" spans="1:19" ht="15" x14ac:dyDescent="0.2">
      <c r="H283" s="12"/>
      <c r="I283" s="12"/>
      <c r="J283" s="12"/>
      <c r="L283" s="7"/>
      <c r="M283" s="7"/>
      <c r="N283" s="16">
        <f>((G283-1)*(1-(IF(H283="no",0,'month 2 only singles'!$C$3)))+1)</f>
        <v>5.0000000000000044E-2</v>
      </c>
      <c r="O283" s="16">
        <f t="shared" si="4"/>
        <v>0</v>
      </c>
      <c r="P2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3" s="17">
        <f>IF(ISBLANK(M283),,IF(ISBLANK(G283),,(IF(M283="WON-EW",((((N283-1)*J283)*'month 2 only singles'!$C$2)+('month 2 only singles'!$C$2*(N283-1))),IF(M283="WON",((((N283-1)*J283)*'month 2 only singles'!$C$2)+('month 2 only singles'!$C$2*(N283-1))),IF(M283="PLACED",((((N283-1)*J283)*'month 2 only singles'!$C$2)-'month 2 only singles'!$C$2),IF(J283=0,-'month 2 only singles'!$C$2,IF(J283=0,-'month 2 only singles'!$C$2,-('month 2 only singles'!$C$2*2)))))))*E283))</f>
        <v>0</v>
      </c>
      <c r="R283" s="17">
        <f>IF(ISBLANK(M283),,IF(T283&lt;&gt;1,((IF(M283="WON-EW",(((K283-1)*'month 2 only singles'!$C$2)*(1-$C$3))+(((L283-1)*'month 2 only singles'!$C$2)*(1-$C$3)),IF(M283="WON",(((K283-1)*'month 2 only singles'!$C$2)*(1-$C$3)),IF(M283="PLACED",(((L283-1)*'month 2 only singles'!$C$2)*(1-$C$3))-'month 2 only singles'!$C$2,IF(J283=0,-'month 2 only singles'!$C$2,-('month 2 only singles'!$C$2*2))))))*E283),0))</f>
        <v>0</v>
      </c>
      <c r="S283" s="64"/>
    </row>
    <row r="284" spans="1:19" ht="15" x14ac:dyDescent="0.2">
      <c r="H284" s="12"/>
      <c r="I284" s="12"/>
      <c r="J284" s="12"/>
      <c r="L284" s="7"/>
      <c r="M284" s="7"/>
      <c r="N284" s="16">
        <f>((G284-1)*(1-(IF(H284="no",0,'month 2 only singles'!$C$3)))+1)</f>
        <v>5.0000000000000044E-2</v>
      </c>
      <c r="O284" s="16">
        <f t="shared" si="4"/>
        <v>0</v>
      </c>
      <c r="P2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4" s="17">
        <f>IF(ISBLANK(M284),,IF(ISBLANK(G284),,(IF(M284="WON-EW",((((N284-1)*J284)*'month 2 only singles'!$C$2)+('month 2 only singles'!$C$2*(N284-1))),IF(M284="WON",((((N284-1)*J284)*'month 2 only singles'!$C$2)+('month 2 only singles'!$C$2*(N284-1))),IF(M284="PLACED",((((N284-1)*J284)*'month 2 only singles'!$C$2)-'month 2 only singles'!$C$2),IF(J284=0,-'month 2 only singles'!$C$2,IF(J284=0,-'month 2 only singles'!$C$2,-('month 2 only singles'!$C$2*2)))))))*E284))</f>
        <v>0</v>
      </c>
      <c r="R284" s="17">
        <f>IF(ISBLANK(M284),,IF(T284&lt;&gt;1,((IF(M284="WON-EW",(((K284-1)*'month 2 only singles'!$C$2)*(1-$C$3))+(((L284-1)*'month 2 only singles'!$C$2)*(1-$C$3)),IF(M284="WON",(((K284-1)*'month 2 only singles'!$C$2)*(1-$C$3)),IF(M284="PLACED",(((L284-1)*'month 2 only singles'!$C$2)*(1-$C$3))-'month 2 only singles'!$C$2,IF(J284=0,-'month 2 only singles'!$C$2,-('month 2 only singles'!$C$2*2))))))*E284),0))</f>
        <v>0</v>
      </c>
      <c r="S284" s="64"/>
    </row>
    <row r="285" spans="1:19" ht="15" x14ac:dyDescent="0.2">
      <c r="H285" s="12"/>
      <c r="I285" s="12"/>
      <c r="J285" s="12"/>
      <c r="L285" s="7"/>
      <c r="M285" s="7"/>
      <c r="N285" s="16">
        <f>((G285-1)*(1-(IF(H285="no",0,'month 2 only singles'!$C$3)))+1)</f>
        <v>5.0000000000000044E-2</v>
      </c>
      <c r="O285" s="16">
        <f t="shared" si="4"/>
        <v>0</v>
      </c>
      <c r="P2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5" s="17">
        <f>IF(ISBLANK(M285),,IF(ISBLANK(G285),,(IF(M285="WON-EW",((((N285-1)*J285)*'month 2 only singles'!$C$2)+('month 2 only singles'!$C$2*(N285-1))),IF(M285="WON",((((N285-1)*J285)*'month 2 only singles'!$C$2)+('month 2 only singles'!$C$2*(N285-1))),IF(M285="PLACED",((((N285-1)*J285)*'month 2 only singles'!$C$2)-'month 2 only singles'!$C$2),IF(J285=0,-'month 2 only singles'!$C$2,IF(J285=0,-'month 2 only singles'!$C$2,-('month 2 only singles'!$C$2*2)))))))*E285))</f>
        <v>0</v>
      </c>
      <c r="R285" s="17">
        <f>IF(ISBLANK(M285),,IF(T285&lt;&gt;1,((IF(M285="WON-EW",(((K285-1)*'month 2 only singles'!$C$2)*(1-$C$3))+(((L285-1)*'month 2 only singles'!$C$2)*(1-$C$3)),IF(M285="WON",(((K285-1)*'month 2 only singles'!$C$2)*(1-$C$3)),IF(M285="PLACED",(((L285-1)*'month 2 only singles'!$C$2)*(1-$C$3))-'month 2 only singles'!$C$2,IF(J285=0,-'month 2 only singles'!$C$2,-('month 2 only singles'!$C$2*2))))))*E285),0))</f>
        <v>0</v>
      </c>
      <c r="S285" s="64"/>
    </row>
    <row r="286" spans="1:19" ht="15" x14ac:dyDescent="0.2">
      <c r="H286" s="12"/>
      <c r="I286" s="12"/>
      <c r="J286" s="12"/>
      <c r="L286" s="7"/>
      <c r="M286" s="7"/>
      <c r="N286" s="16">
        <f>((G286-1)*(1-(IF(H286="no",0,'month 2 only singles'!$C$3)))+1)</f>
        <v>5.0000000000000044E-2</v>
      </c>
      <c r="O286" s="16">
        <f t="shared" si="4"/>
        <v>0</v>
      </c>
      <c r="P2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6" s="17">
        <f>IF(ISBLANK(M286),,IF(ISBLANK(G286),,(IF(M286="WON-EW",((((N286-1)*J286)*'month 2 only singles'!$C$2)+('month 2 only singles'!$C$2*(N286-1))),IF(M286="WON",((((N286-1)*J286)*'month 2 only singles'!$C$2)+('month 2 only singles'!$C$2*(N286-1))),IF(M286="PLACED",((((N286-1)*J286)*'month 2 only singles'!$C$2)-'month 2 only singles'!$C$2),IF(J286=0,-'month 2 only singles'!$C$2,IF(J286=0,-'month 2 only singles'!$C$2,-('month 2 only singles'!$C$2*2)))))))*E286))</f>
        <v>0</v>
      </c>
      <c r="R286" s="17">
        <f>IF(ISBLANK(M286),,IF(T286&lt;&gt;1,((IF(M286="WON-EW",(((K286-1)*'month 2 only singles'!$C$2)*(1-$C$3))+(((L286-1)*'month 2 only singles'!$C$2)*(1-$C$3)),IF(M286="WON",(((K286-1)*'month 2 only singles'!$C$2)*(1-$C$3)),IF(M286="PLACED",(((L286-1)*'month 2 only singles'!$C$2)*(1-$C$3))-'month 2 only singles'!$C$2,IF(J286=0,-'month 2 only singles'!$C$2,-('month 2 only singles'!$C$2*2))))))*E286),0))</f>
        <v>0</v>
      </c>
      <c r="S286" s="64"/>
    </row>
    <row r="287" spans="1:19" ht="15" x14ac:dyDescent="0.2">
      <c r="H287" s="12"/>
      <c r="I287" s="12"/>
      <c r="J287" s="12"/>
      <c r="L287" s="7"/>
      <c r="M287" s="7"/>
      <c r="N287" s="16">
        <f>((G287-1)*(1-(IF(H287="no",0,'month 2 only singles'!$C$3)))+1)</f>
        <v>5.0000000000000044E-2</v>
      </c>
      <c r="O287" s="16">
        <f t="shared" si="4"/>
        <v>0</v>
      </c>
      <c r="P2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7" s="17">
        <f>IF(ISBLANK(M287),,IF(ISBLANK(G287),,(IF(M287="WON-EW",((((N287-1)*J287)*'month 2 only singles'!$C$2)+('month 2 only singles'!$C$2*(N287-1))),IF(M287="WON",((((N287-1)*J287)*'month 2 only singles'!$C$2)+('month 2 only singles'!$C$2*(N287-1))),IF(M287="PLACED",((((N287-1)*J287)*'month 2 only singles'!$C$2)-'month 2 only singles'!$C$2),IF(J287=0,-'month 2 only singles'!$C$2,IF(J287=0,-'month 2 only singles'!$C$2,-('month 2 only singles'!$C$2*2)))))))*E287))</f>
        <v>0</v>
      </c>
      <c r="R287" s="17">
        <f>IF(ISBLANK(M287),,IF(T287&lt;&gt;1,((IF(M287="WON-EW",(((K287-1)*'month 2 only singles'!$C$2)*(1-$C$3))+(((L287-1)*'month 2 only singles'!$C$2)*(1-$C$3)),IF(M287="WON",(((K287-1)*'month 2 only singles'!$C$2)*(1-$C$3)),IF(M287="PLACED",(((L287-1)*'month 2 only singles'!$C$2)*(1-$C$3))-'month 2 only singles'!$C$2,IF(J287=0,-'month 2 only singles'!$C$2,-('month 2 only singles'!$C$2*2))))))*E287),0))</f>
        <v>0</v>
      </c>
      <c r="S287" s="64"/>
    </row>
    <row r="288" spans="1:19" ht="15" x14ac:dyDescent="0.2">
      <c r="H288" s="12"/>
      <c r="I288" s="12"/>
      <c r="J288" s="12"/>
      <c r="L288" s="7"/>
      <c r="M288" s="7"/>
      <c r="N288" s="16">
        <f>((G288-1)*(1-(IF(H288="no",0,'month 2 only singles'!$C$3)))+1)</f>
        <v>5.0000000000000044E-2</v>
      </c>
      <c r="O288" s="16">
        <f t="shared" si="4"/>
        <v>0</v>
      </c>
      <c r="P2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8" s="17">
        <f>IF(ISBLANK(M288),,IF(ISBLANK(G288),,(IF(M288="WON-EW",((((N288-1)*J288)*'month 2 only singles'!$C$2)+('month 2 only singles'!$C$2*(N288-1))),IF(M288="WON",((((N288-1)*J288)*'month 2 only singles'!$C$2)+('month 2 only singles'!$C$2*(N288-1))),IF(M288="PLACED",((((N288-1)*J288)*'month 2 only singles'!$C$2)-'month 2 only singles'!$C$2),IF(J288=0,-'month 2 only singles'!$C$2,IF(J288=0,-'month 2 only singles'!$C$2,-('month 2 only singles'!$C$2*2)))))))*E288))</f>
        <v>0</v>
      </c>
      <c r="R288" s="17">
        <f>IF(ISBLANK(M288),,IF(T288&lt;&gt;1,((IF(M288="WON-EW",(((K288-1)*'month 2 only singles'!$C$2)*(1-$C$3))+(((L288-1)*'month 2 only singles'!$C$2)*(1-$C$3)),IF(M288="WON",(((K288-1)*'month 2 only singles'!$C$2)*(1-$C$3)),IF(M288="PLACED",(((L288-1)*'month 2 only singles'!$C$2)*(1-$C$3))-'month 2 only singles'!$C$2,IF(J288=0,-'month 2 only singles'!$C$2,-('month 2 only singles'!$C$2*2))))))*E288),0))</f>
        <v>0</v>
      </c>
      <c r="S288" s="64"/>
    </row>
    <row r="289" spans="8:19" ht="15" x14ac:dyDescent="0.2">
      <c r="H289" s="12"/>
      <c r="I289" s="12"/>
      <c r="J289" s="12"/>
      <c r="L289" s="7"/>
      <c r="M289" s="7"/>
      <c r="N289" s="16">
        <f>((G289-1)*(1-(IF(H289="no",0,'month 2 only singles'!$C$3)))+1)</f>
        <v>5.0000000000000044E-2</v>
      </c>
      <c r="O289" s="16">
        <f t="shared" si="4"/>
        <v>0</v>
      </c>
      <c r="P2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89" s="17">
        <f>IF(ISBLANK(M289),,IF(ISBLANK(G289),,(IF(M289="WON-EW",((((N289-1)*J289)*'month 2 only singles'!$C$2)+('month 2 only singles'!$C$2*(N289-1))),IF(M289="WON",((((N289-1)*J289)*'month 2 only singles'!$C$2)+('month 2 only singles'!$C$2*(N289-1))),IF(M289="PLACED",((((N289-1)*J289)*'month 2 only singles'!$C$2)-'month 2 only singles'!$C$2),IF(J289=0,-'month 2 only singles'!$C$2,IF(J289=0,-'month 2 only singles'!$C$2,-('month 2 only singles'!$C$2*2)))))))*E289))</f>
        <v>0</v>
      </c>
      <c r="R289" s="17">
        <f>IF(ISBLANK(M289),,IF(T289&lt;&gt;1,((IF(M289="WON-EW",(((K289-1)*'month 2 only singles'!$C$2)*(1-$C$3))+(((L289-1)*'month 2 only singles'!$C$2)*(1-$C$3)),IF(M289="WON",(((K289-1)*'month 2 only singles'!$C$2)*(1-$C$3)),IF(M289="PLACED",(((L289-1)*'month 2 only singles'!$C$2)*(1-$C$3))-'month 2 only singles'!$C$2,IF(J289=0,-'month 2 only singles'!$C$2,-('month 2 only singles'!$C$2*2))))))*E289),0))</f>
        <v>0</v>
      </c>
      <c r="S289" s="64"/>
    </row>
    <row r="290" spans="8:19" ht="15" x14ac:dyDescent="0.2">
      <c r="H290" s="12"/>
      <c r="I290" s="12"/>
      <c r="J290" s="12"/>
      <c r="L290" s="7"/>
      <c r="M290" s="7"/>
      <c r="N290" s="16">
        <f>((G290-1)*(1-(IF(H290="no",0,'month 2 only singles'!$C$3)))+1)</f>
        <v>5.0000000000000044E-2</v>
      </c>
      <c r="O290" s="16">
        <f t="shared" si="4"/>
        <v>0</v>
      </c>
      <c r="P2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0" s="17">
        <f>IF(ISBLANK(M290),,IF(ISBLANK(G290),,(IF(M290="WON-EW",((((N290-1)*J290)*'month 2 only singles'!$C$2)+('month 2 only singles'!$C$2*(N290-1))),IF(M290="WON",((((N290-1)*J290)*'month 2 only singles'!$C$2)+('month 2 only singles'!$C$2*(N290-1))),IF(M290="PLACED",((((N290-1)*J290)*'month 2 only singles'!$C$2)-'month 2 only singles'!$C$2),IF(J290=0,-'month 2 only singles'!$C$2,IF(J290=0,-'month 2 only singles'!$C$2,-('month 2 only singles'!$C$2*2)))))))*E290))</f>
        <v>0</v>
      </c>
      <c r="R290" s="17">
        <f>IF(ISBLANK(M290),,IF(T290&lt;&gt;1,((IF(M290="WON-EW",(((K290-1)*'month 2 only singles'!$C$2)*(1-$C$3))+(((L290-1)*'month 2 only singles'!$C$2)*(1-$C$3)),IF(M290="WON",(((K290-1)*'month 2 only singles'!$C$2)*(1-$C$3)),IF(M290="PLACED",(((L290-1)*'month 2 only singles'!$C$2)*(1-$C$3))-'month 2 only singles'!$C$2,IF(J290=0,-'month 2 only singles'!$C$2,-('month 2 only singles'!$C$2*2))))))*E290),0))</f>
        <v>0</v>
      </c>
      <c r="S290" s="64"/>
    </row>
    <row r="291" spans="8:19" ht="15" x14ac:dyDescent="0.2">
      <c r="H291" s="12"/>
      <c r="I291" s="12"/>
      <c r="J291" s="12"/>
      <c r="L291" s="7"/>
      <c r="M291" s="7"/>
      <c r="N291" s="16">
        <f>((G291-1)*(1-(IF(H291="no",0,'month 2 only singles'!$C$3)))+1)</f>
        <v>5.0000000000000044E-2</v>
      </c>
      <c r="O291" s="16">
        <f t="shared" si="4"/>
        <v>0</v>
      </c>
      <c r="P2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1" s="17">
        <f>IF(ISBLANK(M291),,IF(ISBLANK(G291),,(IF(M291="WON-EW",((((N291-1)*J291)*'month 2 only singles'!$C$2)+('month 2 only singles'!$C$2*(N291-1))),IF(M291="WON",((((N291-1)*J291)*'month 2 only singles'!$C$2)+('month 2 only singles'!$C$2*(N291-1))),IF(M291="PLACED",((((N291-1)*J291)*'month 2 only singles'!$C$2)-'month 2 only singles'!$C$2),IF(J291=0,-'month 2 only singles'!$C$2,IF(J291=0,-'month 2 only singles'!$C$2,-('month 2 only singles'!$C$2*2)))))))*E291))</f>
        <v>0</v>
      </c>
      <c r="R291" s="17">
        <f>IF(ISBLANK(M291),,IF(T291&lt;&gt;1,((IF(M291="WON-EW",(((K291-1)*'month 2 only singles'!$C$2)*(1-$C$3))+(((L291-1)*'month 2 only singles'!$C$2)*(1-$C$3)),IF(M291="WON",(((K291-1)*'month 2 only singles'!$C$2)*(1-$C$3)),IF(M291="PLACED",(((L291-1)*'month 2 only singles'!$C$2)*(1-$C$3))-'month 2 only singles'!$C$2,IF(J291=0,-'month 2 only singles'!$C$2,-('month 2 only singles'!$C$2*2))))))*E291),0))</f>
        <v>0</v>
      </c>
      <c r="S291" s="64"/>
    </row>
    <row r="292" spans="8:19" ht="15" x14ac:dyDescent="0.2">
      <c r="H292" s="12"/>
      <c r="I292" s="12"/>
      <c r="J292" s="12"/>
      <c r="L292" s="7"/>
      <c r="M292" s="7"/>
      <c r="N292" s="16">
        <f>((G292-1)*(1-(IF(H292="no",0,'month 2 only singles'!$C$3)))+1)</f>
        <v>5.0000000000000044E-2</v>
      </c>
      <c r="O292" s="16">
        <f t="shared" si="4"/>
        <v>0</v>
      </c>
      <c r="P2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2" s="17">
        <f>IF(ISBLANK(M292),,IF(ISBLANK(G292),,(IF(M292="WON-EW",((((N292-1)*J292)*'month 2 only singles'!$C$2)+('month 2 only singles'!$C$2*(N292-1))),IF(M292="WON",((((N292-1)*J292)*'month 2 only singles'!$C$2)+('month 2 only singles'!$C$2*(N292-1))),IF(M292="PLACED",((((N292-1)*J292)*'month 2 only singles'!$C$2)-'month 2 only singles'!$C$2),IF(J292=0,-'month 2 only singles'!$C$2,IF(J292=0,-'month 2 only singles'!$C$2,-('month 2 only singles'!$C$2*2)))))))*E292))</f>
        <v>0</v>
      </c>
      <c r="R292" s="17">
        <f>IF(ISBLANK(M292),,IF(T292&lt;&gt;1,((IF(M292="WON-EW",(((K292-1)*'month 2 only singles'!$C$2)*(1-$C$3))+(((L292-1)*'month 2 only singles'!$C$2)*(1-$C$3)),IF(M292="WON",(((K292-1)*'month 2 only singles'!$C$2)*(1-$C$3)),IF(M292="PLACED",(((L292-1)*'month 2 only singles'!$C$2)*(1-$C$3))-'month 2 only singles'!$C$2,IF(J292=0,-'month 2 only singles'!$C$2,-('month 2 only singles'!$C$2*2))))))*E292),0))</f>
        <v>0</v>
      </c>
      <c r="S292" s="64"/>
    </row>
    <row r="293" spans="8:19" ht="15" x14ac:dyDescent="0.2">
      <c r="H293" s="12"/>
      <c r="I293" s="12"/>
      <c r="J293" s="12"/>
      <c r="L293" s="7"/>
      <c r="M293" s="7"/>
      <c r="N293" s="16">
        <f>((G293-1)*(1-(IF(H293="no",0,'month 2 only singles'!$C$3)))+1)</f>
        <v>5.0000000000000044E-2</v>
      </c>
      <c r="O293" s="16">
        <f t="shared" si="4"/>
        <v>0</v>
      </c>
      <c r="P2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3" s="17">
        <f>IF(ISBLANK(M293),,IF(ISBLANK(G293),,(IF(M293="WON-EW",((((N293-1)*J293)*'month 2 only singles'!$C$2)+('month 2 only singles'!$C$2*(N293-1))),IF(M293="WON",((((N293-1)*J293)*'month 2 only singles'!$C$2)+('month 2 only singles'!$C$2*(N293-1))),IF(M293="PLACED",((((N293-1)*J293)*'month 2 only singles'!$C$2)-'month 2 only singles'!$C$2),IF(J293=0,-'month 2 only singles'!$C$2,IF(J293=0,-'month 2 only singles'!$C$2,-('month 2 only singles'!$C$2*2)))))))*E293))</f>
        <v>0</v>
      </c>
      <c r="R293" s="17">
        <f>IF(ISBLANK(M293),,IF(T293&lt;&gt;1,((IF(M293="WON-EW",(((K293-1)*'month 2 only singles'!$C$2)*(1-$C$3))+(((L293-1)*'month 2 only singles'!$C$2)*(1-$C$3)),IF(M293="WON",(((K293-1)*'month 2 only singles'!$C$2)*(1-$C$3)),IF(M293="PLACED",(((L293-1)*'month 2 only singles'!$C$2)*(1-$C$3))-'month 2 only singles'!$C$2,IF(J293=0,-'month 2 only singles'!$C$2,-('month 2 only singles'!$C$2*2))))))*E293),0))</f>
        <v>0</v>
      </c>
      <c r="S293" s="64"/>
    </row>
    <row r="294" spans="8:19" ht="15" x14ac:dyDescent="0.2">
      <c r="H294" s="12"/>
      <c r="I294" s="12"/>
      <c r="J294" s="12"/>
      <c r="L294" s="7"/>
      <c r="M294" s="7"/>
      <c r="N294" s="16">
        <f>((G294-1)*(1-(IF(H294="no",0,'month 2 only singles'!$C$3)))+1)</f>
        <v>5.0000000000000044E-2</v>
      </c>
      <c r="O294" s="16">
        <f t="shared" si="4"/>
        <v>0</v>
      </c>
      <c r="P2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4" s="17">
        <f>IF(ISBLANK(M294),,IF(ISBLANK(G294),,(IF(M294="WON-EW",((((N294-1)*J294)*'month 2 only singles'!$C$2)+('month 2 only singles'!$C$2*(N294-1))),IF(M294="WON",((((N294-1)*J294)*'month 2 only singles'!$C$2)+('month 2 only singles'!$C$2*(N294-1))),IF(M294="PLACED",((((N294-1)*J294)*'month 2 only singles'!$C$2)-'month 2 only singles'!$C$2),IF(J294=0,-'month 2 only singles'!$C$2,IF(J294=0,-'month 2 only singles'!$C$2,-('month 2 only singles'!$C$2*2)))))))*E294))</f>
        <v>0</v>
      </c>
      <c r="R294" s="17">
        <f>IF(ISBLANK(M294),,IF(T294&lt;&gt;1,((IF(M294="WON-EW",(((K294-1)*'month 2 only singles'!$C$2)*(1-$C$3))+(((L294-1)*'month 2 only singles'!$C$2)*(1-$C$3)),IF(M294="WON",(((K294-1)*'month 2 only singles'!$C$2)*(1-$C$3)),IF(M294="PLACED",(((L294-1)*'month 2 only singles'!$C$2)*(1-$C$3))-'month 2 only singles'!$C$2,IF(J294=0,-'month 2 only singles'!$C$2,-('month 2 only singles'!$C$2*2))))))*E294),0))</f>
        <v>0</v>
      </c>
      <c r="S294" s="64"/>
    </row>
    <row r="295" spans="8:19" ht="15" x14ac:dyDescent="0.2">
      <c r="H295" s="12"/>
      <c r="I295" s="12"/>
      <c r="J295" s="12"/>
      <c r="L295" s="7"/>
      <c r="M295" s="7"/>
      <c r="N295" s="16">
        <f>((G295-1)*(1-(IF(H295="no",0,'month 2 only singles'!$C$3)))+1)</f>
        <v>5.0000000000000044E-2</v>
      </c>
      <c r="O295" s="16">
        <f t="shared" si="4"/>
        <v>0</v>
      </c>
      <c r="P2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5" s="17">
        <f>IF(ISBLANK(M295),,IF(ISBLANK(G295),,(IF(M295="WON-EW",((((N295-1)*J295)*'month 2 only singles'!$C$2)+('month 2 only singles'!$C$2*(N295-1))),IF(M295="WON",((((N295-1)*J295)*'month 2 only singles'!$C$2)+('month 2 only singles'!$C$2*(N295-1))),IF(M295="PLACED",((((N295-1)*J295)*'month 2 only singles'!$C$2)-'month 2 only singles'!$C$2),IF(J295=0,-'month 2 only singles'!$C$2,IF(J295=0,-'month 2 only singles'!$C$2,-('month 2 only singles'!$C$2*2)))))))*E295))</f>
        <v>0</v>
      </c>
      <c r="R295" s="17">
        <f>IF(ISBLANK(M295),,IF(T295&lt;&gt;1,((IF(M295="WON-EW",(((K295-1)*'month 2 only singles'!$C$2)*(1-$C$3))+(((L295-1)*'month 2 only singles'!$C$2)*(1-$C$3)),IF(M295="WON",(((K295-1)*'month 2 only singles'!$C$2)*(1-$C$3)),IF(M295="PLACED",(((L295-1)*'month 2 only singles'!$C$2)*(1-$C$3))-'month 2 only singles'!$C$2,IF(J295=0,-'month 2 only singles'!$C$2,-('month 2 only singles'!$C$2*2))))))*E295),0))</f>
        <v>0</v>
      </c>
      <c r="S295" s="64"/>
    </row>
    <row r="296" spans="8:19" ht="15" x14ac:dyDescent="0.2">
      <c r="H296" s="12"/>
      <c r="I296" s="12"/>
      <c r="J296" s="12"/>
      <c r="L296" s="7"/>
      <c r="M296" s="7"/>
      <c r="N296" s="16">
        <f>((G296-1)*(1-(IF(H296="no",0,'month 2 only singles'!$C$3)))+1)</f>
        <v>5.0000000000000044E-2</v>
      </c>
      <c r="O296" s="16">
        <f t="shared" si="4"/>
        <v>0</v>
      </c>
      <c r="P2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6" s="17">
        <f>IF(ISBLANK(M296),,IF(ISBLANK(G296),,(IF(M296="WON-EW",((((N296-1)*J296)*'month 2 only singles'!$C$2)+('month 2 only singles'!$C$2*(N296-1))),IF(M296="WON",((((N296-1)*J296)*'month 2 only singles'!$C$2)+('month 2 only singles'!$C$2*(N296-1))),IF(M296="PLACED",((((N296-1)*J296)*'month 2 only singles'!$C$2)-'month 2 only singles'!$C$2),IF(J296=0,-'month 2 only singles'!$C$2,IF(J296=0,-'month 2 only singles'!$C$2,-('month 2 only singles'!$C$2*2)))))))*E296))</f>
        <v>0</v>
      </c>
      <c r="R296" s="17">
        <f>IF(ISBLANK(M296),,IF(T296&lt;&gt;1,((IF(M296="WON-EW",(((K296-1)*'month 2 only singles'!$C$2)*(1-$C$3))+(((L296-1)*'month 2 only singles'!$C$2)*(1-$C$3)),IF(M296="WON",(((K296-1)*'month 2 only singles'!$C$2)*(1-$C$3)),IF(M296="PLACED",(((L296-1)*'month 2 only singles'!$C$2)*(1-$C$3))-'month 2 only singles'!$C$2,IF(J296=0,-'month 2 only singles'!$C$2,-('month 2 only singles'!$C$2*2))))))*E296),0))</f>
        <v>0</v>
      </c>
      <c r="S296" s="64"/>
    </row>
    <row r="297" spans="8:19" ht="15" x14ac:dyDescent="0.2">
      <c r="H297" s="12"/>
      <c r="I297" s="12"/>
      <c r="J297" s="12"/>
      <c r="L297" s="7"/>
      <c r="M297" s="7"/>
      <c r="N297" s="16">
        <f>((G297-1)*(1-(IF(H297="no",0,'month 2 only singles'!$C$3)))+1)</f>
        <v>5.0000000000000044E-2</v>
      </c>
      <c r="O297" s="16">
        <f t="shared" si="4"/>
        <v>0</v>
      </c>
      <c r="P2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7" s="17">
        <f>IF(ISBLANK(M297),,IF(ISBLANK(G297),,(IF(M297="WON-EW",((((N297-1)*J297)*'month 2 only singles'!$C$2)+('month 2 only singles'!$C$2*(N297-1))),IF(M297="WON",((((N297-1)*J297)*'month 2 only singles'!$C$2)+('month 2 only singles'!$C$2*(N297-1))),IF(M297="PLACED",((((N297-1)*J297)*'month 2 only singles'!$C$2)-'month 2 only singles'!$C$2),IF(J297=0,-'month 2 only singles'!$C$2,IF(J297=0,-'month 2 only singles'!$C$2,-('month 2 only singles'!$C$2*2)))))))*E297))</f>
        <v>0</v>
      </c>
      <c r="R297" s="17">
        <f>IF(ISBLANK(M297),,IF(T297&lt;&gt;1,((IF(M297="WON-EW",(((K297-1)*'month 2 only singles'!$C$2)*(1-$C$3))+(((L297-1)*'month 2 only singles'!$C$2)*(1-$C$3)),IF(M297="WON",(((K297-1)*'month 2 only singles'!$C$2)*(1-$C$3)),IF(M297="PLACED",(((L297-1)*'month 2 only singles'!$C$2)*(1-$C$3))-'month 2 only singles'!$C$2,IF(J297=0,-'month 2 only singles'!$C$2,-('month 2 only singles'!$C$2*2))))))*E297),0))</f>
        <v>0</v>
      </c>
      <c r="S297" s="64"/>
    </row>
    <row r="298" spans="8:19" ht="15" x14ac:dyDescent="0.2">
      <c r="H298" s="12"/>
      <c r="I298" s="12"/>
      <c r="J298" s="12"/>
      <c r="L298" s="7"/>
      <c r="M298" s="7"/>
      <c r="N298" s="16">
        <f>((G298-1)*(1-(IF(H298="no",0,'month 2 only singles'!$C$3)))+1)</f>
        <v>5.0000000000000044E-2</v>
      </c>
      <c r="O298" s="16">
        <f t="shared" si="4"/>
        <v>0</v>
      </c>
      <c r="P2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8" s="17">
        <f>IF(ISBLANK(M298),,IF(ISBLANK(G298),,(IF(M298="WON-EW",((((N298-1)*J298)*'month 2 only singles'!$C$2)+('month 2 only singles'!$C$2*(N298-1))),IF(M298="WON",((((N298-1)*J298)*'month 2 only singles'!$C$2)+('month 2 only singles'!$C$2*(N298-1))),IF(M298="PLACED",((((N298-1)*J298)*'month 2 only singles'!$C$2)-'month 2 only singles'!$C$2),IF(J298=0,-'month 2 only singles'!$C$2,IF(J298=0,-'month 2 only singles'!$C$2,-('month 2 only singles'!$C$2*2)))))))*E298))</f>
        <v>0</v>
      </c>
      <c r="R298" s="17">
        <f>IF(ISBLANK(M298),,IF(T298&lt;&gt;1,((IF(M298="WON-EW",(((K298-1)*'month 2 only singles'!$C$2)*(1-$C$3))+(((L298-1)*'month 2 only singles'!$C$2)*(1-$C$3)),IF(M298="WON",(((K298-1)*'month 2 only singles'!$C$2)*(1-$C$3)),IF(M298="PLACED",(((L298-1)*'month 2 only singles'!$C$2)*(1-$C$3))-'month 2 only singles'!$C$2,IF(J298=0,-'month 2 only singles'!$C$2,-('month 2 only singles'!$C$2*2))))))*E298),0))</f>
        <v>0</v>
      </c>
      <c r="S298" s="64"/>
    </row>
    <row r="299" spans="8:19" ht="15" x14ac:dyDescent="0.2">
      <c r="H299" s="12"/>
      <c r="I299" s="12"/>
      <c r="J299" s="12"/>
      <c r="L299" s="7"/>
      <c r="M299" s="7"/>
      <c r="N299" s="16">
        <f>((G299-1)*(1-(IF(H299="no",0,'month 2 only singles'!$C$3)))+1)</f>
        <v>5.0000000000000044E-2</v>
      </c>
      <c r="O299" s="16">
        <f t="shared" si="4"/>
        <v>0</v>
      </c>
      <c r="P2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299" s="17">
        <f>IF(ISBLANK(M299),,IF(ISBLANK(G299),,(IF(M299="WON-EW",((((N299-1)*J299)*'month 2 only singles'!$C$2)+('month 2 only singles'!$C$2*(N299-1))),IF(M299="WON",((((N299-1)*J299)*'month 2 only singles'!$C$2)+('month 2 only singles'!$C$2*(N299-1))),IF(M299="PLACED",((((N299-1)*J299)*'month 2 only singles'!$C$2)-'month 2 only singles'!$C$2),IF(J299=0,-'month 2 only singles'!$C$2,IF(J299=0,-'month 2 only singles'!$C$2,-('month 2 only singles'!$C$2*2)))))))*E299))</f>
        <v>0</v>
      </c>
      <c r="R299" s="17">
        <f>IF(ISBLANK(M299),,IF(T299&lt;&gt;1,((IF(M299="WON-EW",(((K299-1)*'month 2 only singles'!$C$2)*(1-$C$3))+(((L299-1)*'month 2 only singles'!$C$2)*(1-$C$3)),IF(M299="WON",(((K299-1)*'month 2 only singles'!$C$2)*(1-$C$3)),IF(M299="PLACED",(((L299-1)*'month 2 only singles'!$C$2)*(1-$C$3))-'month 2 only singles'!$C$2,IF(J299=0,-'month 2 only singles'!$C$2,-('month 2 only singles'!$C$2*2))))))*E299),0))</f>
        <v>0</v>
      </c>
      <c r="S299" s="64"/>
    </row>
    <row r="300" spans="8:19" ht="15" x14ac:dyDescent="0.2">
      <c r="H300" s="12"/>
      <c r="I300" s="12"/>
      <c r="J300" s="12"/>
      <c r="L300" s="7"/>
      <c r="M300" s="7"/>
      <c r="N300" s="16">
        <f>((G300-1)*(1-(IF(H300="no",0,'month 2 only singles'!$C$3)))+1)</f>
        <v>5.0000000000000044E-2</v>
      </c>
      <c r="O300" s="16">
        <f t="shared" si="4"/>
        <v>0</v>
      </c>
      <c r="P3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0" s="17">
        <f>IF(ISBLANK(M300),,IF(ISBLANK(G300),,(IF(M300="WON-EW",((((N300-1)*J300)*'month 2 only singles'!$C$2)+('month 2 only singles'!$C$2*(N300-1))),IF(M300="WON",((((N300-1)*J300)*'month 2 only singles'!$C$2)+('month 2 only singles'!$C$2*(N300-1))),IF(M300="PLACED",((((N300-1)*J300)*'month 2 only singles'!$C$2)-'month 2 only singles'!$C$2),IF(J300=0,-'month 2 only singles'!$C$2,IF(J300=0,-'month 2 only singles'!$C$2,-('month 2 only singles'!$C$2*2)))))))*E300))</f>
        <v>0</v>
      </c>
      <c r="R300" s="17">
        <f>IF(ISBLANK(M300),,IF(T300&lt;&gt;1,((IF(M300="WON-EW",(((K300-1)*'month 2 only singles'!$C$2)*(1-$C$3))+(((L300-1)*'month 2 only singles'!$C$2)*(1-$C$3)),IF(M300="WON",(((K300-1)*'month 2 only singles'!$C$2)*(1-$C$3)),IF(M300="PLACED",(((L300-1)*'month 2 only singles'!$C$2)*(1-$C$3))-'month 2 only singles'!$C$2,IF(J300=0,-'month 2 only singles'!$C$2,-('month 2 only singles'!$C$2*2))))))*E300),0))</f>
        <v>0</v>
      </c>
      <c r="S300" s="64"/>
    </row>
    <row r="301" spans="8:19" ht="15" x14ac:dyDescent="0.2">
      <c r="H301" s="12"/>
      <c r="I301" s="12"/>
      <c r="J301" s="12"/>
      <c r="L301" s="7"/>
      <c r="M301" s="7"/>
      <c r="N301" s="16">
        <f>((G301-1)*(1-(IF(H301="no",0,'month 2 only singles'!$C$3)))+1)</f>
        <v>5.0000000000000044E-2</v>
      </c>
      <c r="O301" s="16">
        <f t="shared" si="4"/>
        <v>0</v>
      </c>
      <c r="P3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1" s="17">
        <f>IF(ISBLANK(M301),,IF(ISBLANK(G301),,(IF(M301="WON-EW",((((N301-1)*J301)*'month 2 only singles'!$C$2)+('month 2 only singles'!$C$2*(N301-1))),IF(M301="WON",((((N301-1)*J301)*'month 2 only singles'!$C$2)+('month 2 only singles'!$C$2*(N301-1))),IF(M301="PLACED",((((N301-1)*J301)*'month 2 only singles'!$C$2)-'month 2 only singles'!$C$2),IF(J301=0,-'month 2 only singles'!$C$2,IF(J301=0,-'month 2 only singles'!$C$2,-('month 2 only singles'!$C$2*2)))))))*E301))</f>
        <v>0</v>
      </c>
      <c r="R301" s="17">
        <f>IF(ISBLANK(M301),,IF(T301&lt;&gt;1,((IF(M301="WON-EW",(((K301-1)*'month 2 only singles'!$C$2)*(1-$C$3))+(((L301-1)*'month 2 only singles'!$C$2)*(1-$C$3)),IF(M301="WON",(((K301-1)*'month 2 only singles'!$C$2)*(1-$C$3)),IF(M301="PLACED",(((L301-1)*'month 2 only singles'!$C$2)*(1-$C$3))-'month 2 only singles'!$C$2,IF(J301=0,-'month 2 only singles'!$C$2,-('month 2 only singles'!$C$2*2))))))*E301),0))</f>
        <v>0</v>
      </c>
      <c r="S301" s="64"/>
    </row>
    <row r="302" spans="8:19" ht="15" x14ac:dyDescent="0.2">
      <c r="H302" s="12"/>
      <c r="I302" s="12"/>
      <c r="J302" s="12"/>
      <c r="M302" s="7"/>
      <c r="N302" s="16">
        <f>((G302-1)*(1-(IF(H302="no",0,'month 2 only singles'!$C$3)))+1)</f>
        <v>5.0000000000000044E-2</v>
      </c>
      <c r="O302" s="16">
        <f t="shared" si="4"/>
        <v>0</v>
      </c>
      <c r="P3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2" s="17">
        <f>IF(ISBLANK(M302),,IF(ISBLANK(G302),,(IF(M302="WON-EW",((((N302-1)*J302)*'month 2 only singles'!$C$2)+('month 2 only singles'!$C$2*(N302-1))),IF(M302="WON",((((N302-1)*J302)*'month 2 only singles'!$C$2)+('month 2 only singles'!$C$2*(N302-1))),IF(M302="PLACED",((((N302-1)*J302)*'month 2 only singles'!$C$2)-'month 2 only singles'!$C$2),IF(J302=0,-'month 2 only singles'!$C$2,IF(J302=0,-'month 2 only singles'!$C$2,-('month 2 only singles'!$C$2*2)))))))*E302))</f>
        <v>0</v>
      </c>
      <c r="R302" s="17">
        <f>IF(ISBLANK(M302),,IF(T302&lt;&gt;1,((IF(M302="WON-EW",(((K302-1)*'month 2 only singles'!$C$2)*(1-$C$3))+(((L302-1)*'month 2 only singles'!$C$2)*(1-$C$3)),IF(M302="WON",(((K302-1)*'month 2 only singles'!$C$2)*(1-$C$3)),IF(M302="PLACED",(((L302-1)*'month 2 only singles'!$C$2)*(1-$C$3))-'month 2 only singles'!$C$2,IF(J302=0,-'month 2 only singles'!$C$2,-('month 2 only singles'!$C$2*2))))))*E302),0))</f>
        <v>0</v>
      </c>
      <c r="S302" s="64"/>
    </row>
    <row r="303" spans="8:19" ht="15" x14ac:dyDescent="0.2">
      <c r="H303" s="12"/>
      <c r="I303" s="12"/>
      <c r="J303" s="12"/>
      <c r="M303" s="7"/>
      <c r="N303" s="16">
        <f>((G303-1)*(1-(IF(H303="no",0,'month 2 only singles'!$C$3)))+1)</f>
        <v>5.0000000000000044E-2</v>
      </c>
      <c r="O303" s="16">
        <f t="shared" si="4"/>
        <v>0</v>
      </c>
      <c r="P3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3" s="17">
        <f>IF(ISBLANK(M303),,IF(ISBLANK(G303),,(IF(M303="WON-EW",((((N303-1)*J303)*'month 2 only singles'!$C$2)+('month 2 only singles'!$C$2*(N303-1))),IF(M303="WON",((((N303-1)*J303)*'month 2 only singles'!$C$2)+('month 2 only singles'!$C$2*(N303-1))),IF(M303="PLACED",((((N303-1)*J303)*'month 2 only singles'!$C$2)-'month 2 only singles'!$C$2),IF(J303=0,-'month 2 only singles'!$C$2,IF(J303=0,-'month 2 only singles'!$C$2,-('month 2 only singles'!$C$2*2)))))))*E303))</f>
        <v>0</v>
      </c>
      <c r="R303" s="17">
        <f>IF(ISBLANK(M303),,IF(T303&lt;&gt;1,((IF(M303="WON-EW",(((K303-1)*'month 2 only singles'!$C$2)*(1-$C$3))+(((L303-1)*'month 2 only singles'!$C$2)*(1-$C$3)),IF(M303="WON",(((K303-1)*'month 2 only singles'!$C$2)*(1-$C$3)),IF(M303="PLACED",(((L303-1)*'month 2 only singles'!$C$2)*(1-$C$3))-'month 2 only singles'!$C$2,IF(J303=0,-'month 2 only singles'!$C$2,-('month 2 only singles'!$C$2*2))))))*E303),0))</f>
        <v>0</v>
      </c>
      <c r="S303" s="64"/>
    </row>
    <row r="304" spans="8:19" ht="15" x14ac:dyDescent="0.2">
      <c r="H304" s="12"/>
      <c r="I304" s="12"/>
      <c r="J304" s="12"/>
      <c r="M304" s="7"/>
      <c r="N304" s="16">
        <f>((G304-1)*(1-(IF(H304="no",0,'month 2 only singles'!$C$3)))+1)</f>
        <v>5.0000000000000044E-2</v>
      </c>
      <c r="O304" s="16">
        <f t="shared" ref="O304:O367" si="5">E304*IF(I304="yes",2,1)</f>
        <v>0</v>
      </c>
      <c r="P3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4" s="17">
        <f>IF(ISBLANK(M304),,IF(ISBLANK(G304),,(IF(M304="WON-EW",((((N304-1)*J304)*'month 2 only singles'!$C$2)+('month 2 only singles'!$C$2*(N304-1))),IF(M304="WON",((((N304-1)*J304)*'month 2 only singles'!$C$2)+('month 2 only singles'!$C$2*(N304-1))),IF(M304="PLACED",((((N304-1)*J304)*'month 2 only singles'!$C$2)-'month 2 only singles'!$C$2),IF(J304=0,-'month 2 only singles'!$C$2,IF(J304=0,-'month 2 only singles'!$C$2,-('month 2 only singles'!$C$2*2)))))))*E304))</f>
        <v>0</v>
      </c>
      <c r="R304" s="17">
        <f>IF(ISBLANK(M304),,IF(T304&lt;&gt;1,((IF(M304="WON-EW",(((K304-1)*'month 2 only singles'!$C$2)*(1-$C$3))+(((L304-1)*'month 2 only singles'!$C$2)*(1-$C$3)),IF(M304="WON",(((K304-1)*'month 2 only singles'!$C$2)*(1-$C$3)),IF(M304="PLACED",(((L304-1)*'month 2 only singles'!$C$2)*(1-$C$3))-'month 2 only singles'!$C$2,IF(J304=0,-'month 2 only singles'!$C$2,-('month 2 only singles'!$C$2*2))))))*E304),0))</f>
        <v>0</v>
      </c>
      <c r="S304" s="64"/>
    </row>
    <row r="305" spans="8:19" ht="15" x14ac:dyDescent="0.2">
      <c r="H305" s="12"/>
      <c r="I305" s="12"/>
      <c r="J305" s="12"/>
      <c r="M305" s="7"/>
      <c r="N305" s="16">
        <f>((G305-1)*(1-(IF(H305="no",0,'month 2 only singles'!$C$3)))+1)</f>
        <v>5.0000000000000044E-2</v>
      </c>
      <c r="O305" s="16">
        <f t="shared" si="5"/>
        <v>0</v>
      </c>
      <c r="P3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5" s="17">
        <f>IF(ISBLANK(M305),,IF(ISBLANK(G305),,(IF(M305="WON-EW",((((N305-1)*J305)*'month 2 only singles'!$C$2)+('month 2 only singles'!$C$2*(N305-1))),IF(M305="WON",((((N305-1)*J305)*'month 2 only singles'!$C$2)+('month 2 only singles'!$C$2*(N305-1))),IF(M305="PLACED",((((N305-1)*J305)*'month 2 only singles'!$C$2)-'month 2 only singles'!$C$2),IF(J305=0,-'month 2 only singles'!$C$2,IF(J305=0,-'month 2 only singles'!$C$2,-('month 2 only singles'!$C$2*2)))))))*E305))</f>
        <v>0</v>
      </c>
      <c r="R305" s="17">
        <f>IF(ISBLANK(M305),,IF(T305&lt;&gt;1,((IF(M305="WON-EW",(((K305-1)*'month 2 only singles'!$C$2)*(1-$C$3))+(((L305-1)*'month 2 only singles'!$C$2)*(1-$C$3)),IF(M305="WON",(((K305-1)*'month 2 only singles'!$C$2)*(1-$C$3)),IF(M305="PLACED",(((L305-1)*'month 2 only singles'!$C$2)*(1-$C$3))-'month 2 only singles'!$C$2,IF(J305=0,-'month 2 only singles'!$C$2,-('month 2 only singles'!$C$2*2))))))*E305),0))</f>
        <v>0</v>
      </c>
      <c r="S305" s="64"/>
    </row>
    <row r="306" spans="8:19" ht="15" x14ac:dyDescent="0.2">
      <c r="H306" s="12"/>
      <c r="I306" s="12"/>
      <c r="J306" s="12"/>
      <c r="M306" s="7"/>
      <c r="N306" s="16">
        <f>((G306-1)*(1-(IF(H306="no",0,'month 2 only singles'!$C$3)))+1)</f>
        <v>5.0000000000000044E-2</v>
      </c>
      <c r="O306" s="16">
        <f t="shared" si="5"/>
        <v>0</v>
      </c>
      <c r="P3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6" s="17">
        <f>IF(ISBLANK(M306),,IF(ISBLANK(G306),,(IF(M306="WON-EW",((((N306-1)*J306)*'month 2 only singles'!$C$2)+('month 2 only singles'!$C$2*(N306-1))),IF(M306="WON",((((N306-1)*J306)*'month 2 only singles'!$C$2)+('month 2 only singles'!$C$2*(N306-1))),IF(M306="PLACED",((((N306-1)*J306)*'month 2 only singles'!$C$2)-'month 2 only singles'!$C$2),IF(J306=0,-'month 2 only singles'!$C$2,IF(J306=0,-'month 2 only singles'!$C$2,-('month 2 only singles'!$C$2*2)))))))*E306))</f>
        <v>0</v>
      </c>
      <c r="R306" s="17">
        <f>IF(ISBLANK(M306),,IF(T306&lt;&gt;1,((IF(M306="WON-EW",(((K306-1)*'month 2 only singles'!$C$2)*(1-$C$3))+(((L306-1)*'month 2 only singles'!$C$2)*(1-$C$3)),IF(M306="WON",(((K306-1)*'month 2 only singles'!$C$2)*(1-$C$3)),IF(M306="PLACED",(((L306-1)*'month 2 only singles'!$C$2)*(1-$C$3))-'month 2 only singles'!$C$2,IF(J306=0,-'month 2 only singles'!$C$2,-('month 2 only singles'!$C$2*2))))))*E306),0))</f>
        <v>0</v>
      </c>
      <c r="S306" s="64"/>
    </row>
    <row r="307" spans="8:19" ht="15" x14ac:dyDescent="0.2">
      <c r="H307" s="12"/>
      <c r="I307" s="12"/>
      <c r="J307" s="12"/>
      <c r="M307" s="7"/>
      <c r="N307" s="16">
        <f>((G307-1)*(1-(IF(H307="no",0,'month 2 only singles'!$C$3)))+1)</f>
        <v>5.0000000000000044E-2</v>
      </c>
      <c r="O307" s="16">
        <f t="shared" si="5"/>
        <v>0</v>
      </c>
      <c r="P3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7" s="17">
        <f>IF(ISBLANK(M307),,IF(ISBLANK(G307),,(IF(M307="WON-EW",((((N307-1)*J307)*'month 2 only singles'!$C$2)+('month 2 only singles'!$C$2*(N307-1))),IF(M307="WON",((((N307-1)*J307)*'month 2 only singles'!$C$2)+('month 2 only singles'!$C$2*(N307-1))),IF(M307="PLACED",((((N307-1)*J307)*'month 2 only singles'!$C$2)-'month 2 only singles'!$C$2),IF(J307=0,-'month 2 only singles'!$C$2,IF(J307=0,-'month 2 only singles'!$C$2,-('month 2 only singles'!$C$2*2)))))))*E307))</f>
        <v>0</v>
      </c>
      <c r="R307" s="17">
        <f>IF(ISBLANK(M307),,IF(T307&lt;&gt;1,((IF(M307="WON-EW",(((K307-1)*'month 2 only singles'!$C$2)*(1-$C$3))+(((L307-1)*'month 2 only singles'!$C$2)*(1-$C$3)),IF(M307="WON",(((K307-1)*'month 2 only singles'!$C$2)*(1-$C$3)),IF(M307="PLACED",(((L307-1)*'month 2 only singles'!$C$2)*(1-$C$3))-'month 2 only singles'!$C$2,IF(J307=0,-'month 2 only singles'!$C$2,-('month 2 only singles'!$C$2*2))))))*E307),0))</f>
        <v>0</v>
      </c>
      <c r="S307" s="64"/>
    </row>
    <row r="308" spans="8:19" ht="15" x14ac:dyDescent="0.2">
      <c r="H308" s="12"/>
      <c r="I308" s="12"/>
      <c r="J308" s="12"/>
      <c r="M308" s="7"/>
      <c r="N308" s="16">
        <f>((G308-1)*(1-(IF(H308="no",0,'month 2 only singles'!$C$3)))+1)</f>
        <v>5.0000000000000044E-2</v>
      </c>
      <c r="O308" s="16">
        <f t="shared" si="5"/>
        <v>0</v>
      </c>
      <c r="P3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8" s="17">
        <f>IF(ISBLANK(M308),,IF(ISBLANK(G308),,(IF(M308="WON-EW",((((N308-1)*J308)*'month 2 only singles'!$C$2)+('month 2 only singles'!$C$2*(N308-1))),IF(M308="WON",((((N308-1)*J308)*'month 2 only singles'!$C$2)+('month 2 only singles'!$C$2*(N308-1))),IF(M308="PLACED",((((N308-1)*J308)*'month 2 only singles'!$C$2)-'month 2 only singles'!$C$2),IF(J308=0,-'month 2 only singles'!$C$2,IF(J308=0,-'month 2 only singles'!$C$2,-('month 2 only singles'!$C$2*2)))))))*E308))</f>
        <v>0</v>
      </c>
      <c r="R308" s="17">
        <f>IF(ISBLANK(M308),,IF(T308&lt;&gt;1,((IF(M308="WON-EW",(((K308-1)*'month 2 only singles'!$C$2)*(1-$C$3))+(((L308-1)*'month 2 only singles'!$C$2)*(1-$C$3)),IF(M308="WON",(((K308-1)*'month 2 only singles'!$C$2)*(1-$C$3)),IF(M308="PLACED",(((L308-1)*'month 2 only singles'!$C$2)*(1-$C$3))-'month 2 only singles'!$C$2,IF(J308=0,-'month 2 only singles'!$C$2,-('month 2 only singles'!$C$2*2))))))*E308),0))</f>
        <v>0</v>
      </c>
      <c r="S308" s="64"/>
    </row>
    <row r="309" spans="8:19" ht="15" x14ac:dyDescent="0.2">
      <c r="H309" s="12"/>
      <c r="I309" s="12"/>
      <c r="J309" s="12"/>
      <c r="M309" s="7"/>
      <c r="N309" s="16">
        <f>((G309-1)*(1-(IF(H309="no",0,'month 2 only singles'!$C$3)))+1)</f>
        <v>5.0000000000000044E-2</v>
      </c>
      <c r="O309" s="16">
        <f t="shared" si="5"/>
        <v>0</v>
      </c>
      <c r="P3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09" s="17">
        <f>IF(ISBLANK(M309),,IF(ISBLANK(G309),,(IF(M309="WON-EW",((((N309-1)*J309)*'month 2 only singles'!$C$2)+('month 2 only singles'!$C$2*(N309-1))),IF(M309="WON",((((N309-1)*J309)*'month 2 only singles'!$C$2)+('month 2 only singles'!$C$2*(N309-1))),IF(M309="PLACED",((((N309-1)*J309)*'month 2 only singles'!$C$2)-'month 2 only singles'!$C$2),IF(J309=0,-'month 2 only singles'!$C$2,IF(J309=0,-'month 2 only singles'!$C$2,-('month 2 only singles'!$C$2*2)))))))*E309))</f>
        <v>0</v>
      </c>
      <c r="R309" s="17">
        <f>IF(ISBLANK(M309),,IF(T309&lt;&gt;1,((IF(M309="WON-EW",(((K309-1)*'month 2 only singles'!$C$2)*(1-$C$3))+(((L309-1)*'month 2 only singles'!$C$2)*(1-$C$3)),IF(M309="WON",(((K309-1)*'month 2 only singles'!$C$2)*(1-$C$3)),IF(M309="PLACED",(((L309-1)*'month 2 only singles'!$C$2)*(1-$C$3))-'month 2 only singles'!$C$2,IF(J309=0,-'month 2 only singles'!$C$2,-('month 2 only singles'!$C$2*2))))))*E309),0))</f>
        <v>0</v>
      </c>
      <c r="S309" s="64"/>
    </row>
    <row r="310" spans="8:19" ht="15" x14ac:dyDescent="0.2">
      <c r="H310" s="12"/>
      <c r="I310" s="12"/>
      <c r="J310" s="12"/>
      <c r="M310" s="7"/>
      <c r="N310" s="16">
        <f>((G310-1)*(1-(IF(H310="no",0,'month 2 only singles'!$C$3)))+1)</f>
        <v>5.0000000000000044E-2</v>
      </c>
      <c r="O310" s="16">
        <f t="shared" si="5"/>
        <v>0</v>
      </c>
      <c r="P3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0" s="17">
        <f>IF(ISBLANK(M310),,IF(ISBLANK(G310),,(IF(M310="WON-EW",((((N310-1)*J310)*'month 2 only singles'!$C$2)+('month 2 only singles'!$C$2*(N310-1))),IF(M310="WON",((((N310-1)*J310)*'month 2 only singles'!$C$2)+('month 2 only singles'!$C$2*(N310-1))),IF(M310="PLACED",((((N310-1)*J310)*'month 2 only singles'!$C$2)-'month 2 only singles'!$C$2),IF(J310=0,-'month 2 only singles'!$C$2,IF(J310=0,-'month 2 only singles'!$C$2,-('month 2 only singles'!$C$2*2)))))))*E310))</f>
        <v>0</v>
      </c>
      <c r="R310" s="17">
        <f>IF(ISBLANK(M310),,IF(T310&lt;&gt;1,((IF(M310="WON-EW",(((K310-1)*'month 2 only singles'!$C$2)*(1-$C$3))+(((L310-1)*'month 2 only singles'!$C$2)*(1-$C$3)),IF(M310="WON",(((K310-1)*'month 2 only singles'!$C$2)*(1-$C$3)),IF(M310="PLACED",(((L310-1)*'month 2 only singles'!$C$2)*(1-$C$3))-'month 2 only singles'!$C$2,IF(J310=0,-'month 2 only singles'!$C$2,-('month 2 only singles'!$C$2*2))))))*E310),0))</f>
        <v>0</v>
      </c>
      <c r="S310" s="64"/>
    </row>
    <row r="311" spans="8:19" ht="15" x14ac:dyDescent="0.2">
      <c r="H311" s="12"/>
      <c r="I311" s="12"/>
      <c r="J311" s="12"/>
      <c r="M311" s="7"/>
      <c r="N311" s="16">
        <f>((G311-1)*(1-(IF(H311="no",0,'month 2 only singles'!$C$3)))+1)</f>
        <v>5.0000000000000044E-2</v>
      </c>
      <c r="O311" s="16">
        <f t="shared" si="5"/>
        <v>0</v>
      </c>
      <c r="P3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1" s="17">
        <f>IF(ISBLANK(M311),,IF(ISBLANK(G311),,(IF(M311="WON-EW",((((N311-1)*J311)*'month 2 only singles'!$C$2)+('month 2 only singles'!$C$2*(N311-1))),IF(M311="WON",((((N311-1)*J311)*'month 2 only singles'!$C$2)+('month 2 only singles'!$C$2*(N311-1))),IF(M311="PLACED",((((N311-1)*J311)*'month 2 only singles'!$C$2)-'month 2 only singles'!$C$2),IF(J311=0,-'month 2 only singles'!$C$2,IF(J311=0,-'month 2 only singles'!$C$2,-('month 2 only singles'!$C$2*2)))))))*E311))</f>
        <v>0</v>
      </c>
      <c r="R311" s="17">
        <f>IF(ISBLANK(M311),,IF(T311&lt;&gt;1,((IF(M311="WON-EW",(((K311-1)*'month 2 only singles'!$C$2)*(1-$C$3))+(((L311-1)*'month 2 only singles'!$C$2)*(1-$C$3)),IF(M311="WON",(((K311-1)*'month 2 only singles'!$C$2)*(1-$C$3)),IF(M311="PLACED",(((L311-1)*'month 2 only singles'!$C$2)*(1-$C$3))-'month 2 only singles'!$C$2,IF(J311=0,-'month 2 only singles'!$C$2,-('month 2 only singles'!$C$2*2))))))*E311),0))</f>
        <v>0</v>
      </c>
      <c r="S311" s="64"/>
    </row>
    <row r="312" spans="8:19" ht="15" x14ac:dyDescent="0.2">
      <c r="H312" s="12"/>
      <c r="I312" s="12"/>
      <c r="J312" s="12"/>
      <c r="M312" s="7"/>
      <c r="N312" s="16">
        <f>((G312-1)*(1-(IF(H312="no",0,'month 2 only singles'!$C$3)))+1)</f>
        <v>5.0000000000000044E-2</v>
      </c>
      <c r="O312" s="16">
        <f t="shared" si="5"/>
        <v>0</v>
      </c>
      <c r="P3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2" s="17">
        <f>IF(ISBLANK(M312),,IF(ISBLANK(G312),,(IF(M312="WON-EW",((((N312-1)*J312)*'month 2 only singles'!$C$2)+('month 2 only singles'!$C$2*(N312-1))),IF(M312="WON",((((N312-1)*J312)*'month 2 only singles'!$C$2)+('month 2 only singles'!$C$2*(N312-1))),IF(M312="PLACED",((((N312-1)*J312)*'month 2 only singles'!$C$2)-'month 2 only singles'!$C$2),IF(J312=0,-'month 2 only singles'!$C$2,IF(J312=0,-'month 2 only singles'!$C$2,-('month 2 only singles'!$C$2*2)))))))*E312))</f>
        <v>0</v>
      </c>
      <c r="R312" s="17">
        <f>IF(ISBLANK(M312),,IF(T312&lt;&gt;1,((IF(M312="WON-EW",(((K312-1)*'month 2 only singles'!$C$2)*(1-$C$3))+(((L312-1)*'month 2 only singles'!$C$2)*(1-$C$3)),IF(M312="WON",(((K312-1)*'month 2 only singles'!$C$2)*(1-$C$3)),IF(M312="PLACED",(((L312-1)*'month 2 only singles'!$C$2)*(1-$C$3))-'month 2 only singles'!$C$2,IF(J312=0,-'month 2 only singles'!$C$2,-('month 2 only singles'!$C$2*2))))))*E312),0))</f>
        <v>0</v>
      </c>
      <c r="S312" s="64"/>
    </row>
    <row r="313" spans="8:19" ht="15" x14ac:dyDescent="0.2">
      <c r="H313" s="12"/>
      <c r="I313" s="12"/>
      <c r="J313" s="12"/>
      <c r="M313" s="7"/>
      <c r="N313" s="16">
        <f>((G313-1)*(1-(IF(H313="no",0,'month 2 only singles'!$C$3)))+1)</f>
        <v>5.0000000000000044E-2</v>
      </c>
      <c r="O313" s="16">
        <f t="shared" si="5"/>
        <v>0</v>
      </c>
      <c r="P3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3" s="17">
        <f>IF(ISBLANK(M313),,IF(ISBLANK(G313),,(IF(M313="WON-EW",((((N313-1)*J313)*'month 2 only singles'!$C$2)+('month 2 only singles'!$C$2*(N313-1))),IF(M313="WON",((((N313-1)*J313)*'month 2 only singles'!$C$2)+('month 2 only singles'!$C$2*(N313-1))),IF(M313="PLACED",((((N313-1)*J313)*'month 2 only singles'!$C$2)-'month 2 only singles'!$C$2),IF(J313=0,-'month 2 only singles'!$C$2,IF(J313=0,-'month 2 only singles'!$C$2,-('month 2 only singles'!$C$2*2)))))))*E313))</f>
        <v>0</v>
      </c>
      <c r="R313" s="17">
        <f>IF(ISBLANK(M313),,IF(T313&lt;&gt;1,((IF(M313="WON-EW",(((K313-1)*'month 2 only singles'!$C$2)*(1-$C$3))+(((L313-1)*'month 2 only singles'!$C$2)*(1-$C$3)),IF(M313="WON",(((K313-1)*'month 2 only singles'!$C$2)*(1-$C$3)),IF(M313="PLACED",(((L313-1)*'month 2 only singles'!$C$2)*(1-$C$3))-'month 2 only singles'!$C$2,IF(J313=0,-'month 2 only singles'!$C$2,-('month 2 only singles'!$C$2*2))))))*E313),0))</f>
        <v>0</v>
      </c>
      <c r="S313" s="64"/>
    </row>
    <row r="314" spans="8:19" ht="15" x14ac:dyDescent="0.2">
      <c r="H314" s="12"/>
      <c r="I314" s="12"/>
      <c r="J314" s="12"/>
      <c r="M314" s="7"/>
      <c r="N314" s="16">
        <f>((G314-1)*(1-(IF(H314="no",0,'month 2 only singles'!$C$3)))+1)</f>
        <v>5.0000000000000044E-2</v>
      </c>
      <c r="O314" s="16">
        <f t="shared" si="5"/>
        <v>0</v>
      </c>
      <c r="P3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4" s="17">
        <f>IF(ISBLANK(M314),,IF(ISBLANK(G314),,(IF(M314="WON-EW",((((N314-1)*J314)*'month 2 only singles'!$C$2)+('month 2 only singles'!$C$2*(N314-1))),IF(M314="WON",((((N314-1)*J314)*'month 2 only singles'!$C$2)+('month 2 only singles'!$C$2*(N314-1))),IF(M314="PLACED",((((N314-1)*J314)*'month 2 only singles'!$C$2)-'month 2 only singles'!$C$2),IF(J314=0,-'month 2 only singles'!$C$2,IF(J314=0,-'month 2 only singles'!$C$2,-('month 2 only singles'!$C$2*2)))))))*E314))</f>
        <v>0</v>
      </c>
      <c r="R314" s="17">
        <f>IF(ISBLANK(M314),,IF(T314&lt;&gt;1,((IF(M314="WON-EW",(((K314-1)*'month 2 only singles'!$C$2)*(1-$C$3))+(((L314-1)*'month 2 only singles'!$C$2)*(1-$C$3)),IF(M314="WON",(((K314-1)*'month 2 only singles'!$C$2)*(1-$C$3)),IF(M314="PLACED",(((L314-1)*'month 2 only singles'!$C$2)*(1-$C$3))-'month 2 only singles'!$C$2,IF(J314=0,-'month 2 only singles'!$C$2,-('month 2 only singles'!$C$2*2))))))*E314),0))</f>
        <v>0</v>
      </c>
      <c r="S314" s="64"/>
    </row>
    <row r="315" spans="8:19" ht="15" x14ac:dyDescent="0.2">
      <c r="H315" s="12"/>
      <c r="I315" s="12"/>
      <c r="J315" s="12"/>
      <c r="M315" s="7"/>
      <c r="N315" s="16">
        <f>((G315-1)*(1-(IF(H315="no",0,'month 2 only singles'!$C$3)))+1)</f>
        <v>5.0000000000000044E-2</v>
      </c>
      <c r="O315" s="16">
        <f t="shared" si="5"/>
        <v>0</v>
      </c>
      <c r="P3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5" s="17">
        <f>IF(ISBLANK(M315),,IF(ISBLANK(G315),,(IF(M315="WON-EW",((((N315-1)*J315)*'month 2 only singles'!$C$2)+('month 2 only singles'!$C$2*(N315-1))),IF(M315="WON",((((N315-1)*J315)*'month 2 only singles'!$C$2)+('month 2 only singles'!$C$2*(N315-1))),IF(M315="PLACED",((((N315-1)*J315)*'month 2 only singles'!$C$2)-'month 2 only singles'!$C$2),IF(J315=0,-'month 2 only singles'!$C$2,IF(J315=0,-'month 2 only singles'!$C$2,-('month 2 only singles'!$C$2*2)))))))*E315))</f>
        <v>0</v>
      </c>
      <c r="R315" s="17">
        <f>IF(ISBLANK(M315),,IF(T315&lt;&gt;1,((IF(M315="WON-EW",(((K315-1)*'month 2 only singles'!$C$2)*(1-$C$3))+(((L315-1)*'month 2 only singles'!$C$2)*(1-$C$3)),IF(M315="WON",(((K315-1)*'month 2 only singles'!$C$2)*(1-$C$3)),IF(M315="PLACED",(((L315-1)*'month 2 only singles'!$C$2)*(1-$C$3))-'month 2 only singles'!$C$2,IF(J315=0,-'month 2 only singles'!$C$2,-('month 2 only singles'!$C$2*2))))))*E315),0))</f>
        <v>0</v>
      </c>
      <c r="S315" s="64"/>
    </row>
    <row r="316" spans="8:19" ht="15" x14ac:dyDescent="0.2">
      <c r="H316" s="12"/>
      <c r="I316" s="12"/>
      <c r="J316" s="12"/>
      <c r="M316" s="7"/>
      <c r="N316" s="16">
        <f>((G316-1)*(1-(IF(H316="no",0,'month 2 only singles'!$C$3)))+1)</f>
        <v>5.0000000000000044E-2</v>
      </c>
      <c r="O316" s="16">
        <f t="shared" si="5"/>
        <v>0</v>
      </c>
      <c r="P3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6" s="17">
        <f>IF(ISBLANK(M316),,IF(ISBLANK(G316),,(IF(M316="WON-EW",((((N316-1)*J316)*'month 2 only singles'!$C$2)+('month 2 only singles'!$C$2*(N316-1))),IF(M316="WON",((((N316-1)*J316)*'month 2 only singles'!$C$2)+('month 2 only singles'!$C$2*(N316-1))),IF(M316="PLACED",((((N316-1)*J316)*'month 2 only singles'!$C$2)-'month 2 only singles'!$C$2),IF(J316=0,-'month 2 only singles'!$C$2,IF(J316=0,-'month 2 only singles'!$C$2,-('month 2 only singles'!$C$2*2)))))))*E316))</f>
        <v>0</v>
      </c>
      <c r="R316" s="17">
        <f>IF(ISBLANK(M316),,IF(T316&lt;&gt;1,((IF(M316="WON-EW",(((K316-1)*'month 2 only singles'!$C$2)*(1-$C$3))+(((L316-1)*'month 2 only singles'!$C$2)*(1-$C$3)),IF(M316="WON",(((K316-1)*'month 2 only singles'!$C$2)*(1-$C$3)),IF(M316="PLACED",(((L316-1)*'month 2 only singles'!$C$2)*(1-$C$3))-'month 2 only singles'!$C$2,IF(J316=0,-'month 2 only singles'!$C$2,-('month 2 only singles'!$C$2*2))))))*E316),0))</f>
        <v>0</v>
      </c>
      <c r="S316" s="64"/>
    </row>
    <row r="317" spans="8:19" ht="15" x14ac:dyDescent="0.2">
      <c r="H317" s="12"/>
      <c r="I317" s="12"/>
      <c r="J317" s="12"/>
      <c r="M317" s="7"/>
      <c r="N317" s="16">
        <f>((G317-1)*(1-(IF(H317="no",0,'month 2 only singles'!$C$3)))+1)</f>
        <v>5.0000000000000044E-2</v>
      </c>
      <c r="O317" s="16">
        <f t="shared" si="5"/>
        <v>0</v>
      </c>
      <c r="P3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7" s="17">
        <f>IF(ISBLANK(M317),,IF(ISBLANK(G317),,(IF(M317="WON-EW",((((N317-1)*J317)*'month 2 only singles'!$C$2)+('month 2 only singles'!$C$2*(N317-1))),IF(M317="WON",((((N317-1)*J317)*'month 2 only singles'!$C$2)+('month 2 only singles'!$C$2*(N317-1))),IF(M317="PLACED",((((N317-1)*J317)*'month 2 only singles'!$C$2)-'month 2 only singles'!$C$2),IF(J317=0,-'month 2 only singles'!$C$2,IF(J317=0,-'month 2 only singles'!$C$2,-('month 2 only singles'!$C$2*2)))))))*E317))</f>
        <v>0</v>
      </c>
      <c r="R317" s="17">
        <f>IF(ISBLANK(M317),,IF(T317&lt;&gt;1,((IF(M317="WON-EW",(((K317-1)*'month 2 only singles'!$C$2)*(1-$C$3))+(((L317-1)*'month 2 only singles'!$C$2)*(1-$C$3)),IF(M317="WON",(((K317-1)*'month 2 only singles'!$C$2)*(1-$C$3)),IF(M317="PLACED",(((L317-1)*'month 2 only singles'!$C$2)*(1-$C$3))-'month 2 only singles'!$C$2,IF(J317=0,-'month 2 only singles'!$C$2,-('month 2 only singles'!$C$2*2))))))*E317),0))</f>
        <v>0</v>
      </c>
      <c r="S317" s="64"/>
    </row>
    <row r="318" spans="8:19" ht="15" x14ac:dyDescent="0.2">
      <c r="H318" s="12"/>
      <c r="I318" s="12"/>
      <c r="J318" s="12"/>
      <c r="M318" s="7"/>
      <c r="N318" s="16">
        <f>((G318-1)*(1-(IF(H318="no",0,'month 2 only singles'!$C$3)))+1)</f>
        <v>5.0000000000000044E-2</v>
      </c>
      <c r="O318" s="16">
        <f t="shared" si="5"/>
        <v>0</v>
      </c>
      <c r="P3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8" s="17">
        <f>IF(ISBLANK(M318),,IF(ISBLANK(G318),,(IF(M318="WON-EW",((((N318-1)*J318)*'month 2 only singles'!$C$2)+('month 2 only singles'!$C$2*(N318-1))),IF(M318="WON",((((N318-1)*J318)*'month 2 only singles'!$C$2)+('month 2 only singles'!$C$2*(N318-1))),IF(M318="PLACED",((((N318-1)*J318)*'month 2 only singles'!$C$2)-'month 2 only singles'!$C$2),IF(J318=0,-'month 2 only singles'!$C$2,IF(J318=0,-'month 2 only singles'!$C$2,-('month 2 only singles'!$C$2*2)))))))*E318))</f>
        <v>0</v>
      </c>
      <c r="R318" s="17">
        <f>IF(ISBLANK(M318),,IF(T318&lt;&gt;1,((IF(M318="WON-EW",(((K318-1)*'month 2 only singles'!$C$2)*(1-$C$3))+(((L318-1)*'month 2 only singles'!$C$2)*(1-$C$3)),IF(M318="WON",(((K318-1)*'month 2 only singles'!$C$2)*(1-$C$3)),IF(M318="PLACED",(((L318-1)*'month 2 only singles'!$C$2)*(1-$C$3))-'month 2 only singles'!$C$2,IF(J318=0,-'month 2 only singles'!$C$2,-('month 2 only singles'!$C$2*2))))))*E318),0))</f>
        <v>0</v>
      </c>
      <c r="S318" s="64"/>
    </row>
    <row r="319" spans="8:19" ht="15" x14ac:dyDescent="0.2">
      <c r="H319" s="12"/>
      <c r="I319" s="12"/>
      <c r="J319" s="12"/>
      <c r="M319" s="7"/>
      <c r="N319" s="16">
        <f>((G319-1)*(1-(IF(H319="no",0,'month 2 only singles'!$C$3)))+1)</f>
        <v>5.0000000000000044E-2</v>
      </c>
      <c r="O319" s="16">
        <f t="shared" si="5"/>
        <v>0</v>
      </c>
      <c r="P3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19" s="17">
        <f>IF(ISBLANK(M319),,IF(ISBLANK(G319),,(IF(M319="WON-EW",((((N319-1)*J319)*'month 2 only singles'!$C$2)+('month 2 only singles'!$C$2*(N319-1))),IF(M319="WON",((((N319-1)*J319)*'month 2 only singles'!$C$2)+('month 2 only singles'!$C$2*(N319-1))),IF(M319="PLACED",((((N319-1)*J319)*'month 2 only singles'!$C$2)-'month 2 only singles'!$C$2),IF(J319=0,-'month 2 only singles'!$C$2,IF(J319=0,-'month 2 only singles'!$C$2,-('month 2 only singles'!$C$2*2)))))))*E319))</f>
        <v>0</v>
      </c>
      <c r="R319" s="17">
        <f>IF(ISBLANK(M319),,IF(T319&lt;&gt;1,((IF(M319="WON-EW",(((K319-1)*'month 2 only singles'!$C$2)*(1-$C$3))+(((L319-1)*'month 2 only singles'!$C$2)*(1-$C$3)),IF(M319="WON",(((K319-1)*'month 2 only singles'!$C$2)*(1-$C$3)),IF(M319="PLACED",(((L319-1)*'month 2 only singles'!$C$2)*(1-$C$3))-'month 2 only singles'!$C$2,IF(J319=0,-'month 2 only singles'!$C$2,-('month 2 only singles'!$C$2*2))))))*E319),0))</f>
        <v>0</v>
      </c>
      <c r="S319" s="64"/>
    </row>
    <row r="320" spans="8:19" ht="15" x14ac:dyDescent="0.2">
      <c r="H320" s="12"/>
      <c r="I320" s="12"/>
      <c r="J320" s="12"/>
      <c r="M320" s="7"/>
      <c r="N320" s="16">
        <f>((G320-1)*(1-(IF(H320="no",0,'month 2 only singles'!$C$3)))+1)</f>
        <v>5.0000000000000044E-2</v>
      </c>
      <c r="O320" s="16">
        <f t="shared" si="5"/>
        <v>0</v>
      </c>
      <c r="P3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0" s="17">
        <f>IF(ISBLANK(M320),,IF(ISBLANK(G320),,(IF(M320="WON-EW",((((N320-1)*J320)*'month 2 only singles'!$C$2)+('month 2 only singles'!$C$2*(N320-1))),IF(M320="WON",((((N320-1)*J320)*'month 2 only singles'!$C$2)+('month 2 only singles'!$C$2*(N320-1))),IF(M320="PLACED",((((N320-1)*J320)*'month 2 only singles'!$C$2)-'month 2 only singles'!$C$2),IF(J320=0,-'month 2 only singles'!$C$2,IF(J320=0,-'month 2 only singles'!$C$2,-('month 2 only singles'!$C$2*2)))))))*E320))</f>
        <v>0</v>
      </c>
      <c r="R320" s="17">
        <f>IF(ISBLANK(M320),,IF(T320&lt;&gt;1,((IF(M320="WON-EW",(((K320-1)*'month 2 only singles'!$C$2)*(1-$C$3))+(((L320-1)*'month 2 only singles'!$C$2)*(1-$C$3)),IF(M320="WON",(((K320-1)*'month 2 only singles'!$C$2)*(1-$C$3)),IF(M320="PLACED",(((L320-1)*'month 2 only singles'!$C$2)*(1-$C$3))-'month 2 only singles'!$C$2,IF(J320=0,-'month 2 only singles'!$C$2,-('month 2 only singles'!$C$2*2))))))*E320),0))</f>
        <v>0</v>
      </c>
      <c r="S320" s="64"/>
    </row>
    <row r="321" spans="8:19" ht="15" x14ac:dyDescent="0.2">
      <c r="H321" s="12"/>
      <c r="I321" s="12"/>
      <c r="J321" s="12"/>
      <c r="M321" s="7"/>
      <c r="N321" s="16">
        <f>((G321-1)*(1-(IF(H321="no",0,'month 2 only singles'!$C$3)))+1)</f>
        <v>5.0000000000000044E-2</v>
      </c>
      <c r="O321" s="16">
        <f t="shared" si="5"/>
        <v>0</v>
      </c>
      <c r="P3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1" s="17">
        <f>IF(ISBLANK(M321),,IF(ISBLANK(G321),,(IF(M321="WON-EW",((((N321-1)*J321)*'month 2 only singles'!$C$2)+('month 2 only singles'!$C$2*(N321-1))),IF(M321="WON",((((N321-1)*J321)*'month 2 only singles'!$C$2)+('month 2 only singles'!$C$2*(N321-1))),IF(M321="PLACED",((((N321-1)*J321)*'month 2 only singles'!$C$2)-'month 2 only singles'!$C$2),IF(J321=0,-'month 2 only singles'!$C$2,IF(J321=0,-'month 2 only singles'!$C$2,-('month 2 only singles'!$C$2*2)))))))*E321))</f>
        <v>0</v>
      </c>
      <c r="R321" s="17">
        <f>IF(ISBLANK(M321),,IF(T321&lt;&gt;1,((IF(M321="WON-EW",(((K321-1)*'month 2 only singles'!$C$2)*(1-$C$3))+(((L321-1)*'month 2 only singles'!$C$2)*(1-$C$3)),IF(M321="WON",(((K321-1)*'month 2 only singles'!$C$2)*(1-$C$3)),IF(M321="PLACED",(((L321-1)*'month 2 only singles'!$C$2)*(1-$C$3))-'month 2 only singles'!$C$2,IF(J321=0,-'month 2 only singles'!$C$2,-('month 2 only singles'!$C$2*2))))))*E321),0))</f>
        <v>0</v>
      </c>
      <c r="S321" s="64"/>
    </row>
    <row r="322" spans="8:19" ht="15" x14ac:dyDescent="0.2">
      <c r="H322" s="12"/>
      <c r="I322" s="12"/>
      <c r="J322" s="12"/>
      <c r="M322" s="7"/>
      <c r="N322" s="16">
        <f>((G322-1)*(1-(IF(H322="no",0,'month 2 only singles'!$C$3)))+1)</f>
        <v>5.0000000000000044E-2</v>
      </c>
      <c r="O322" s="16">
        <f t="shared" si="5"/>
        <v>0</v>
      </c>
      <c r="P3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2" s="17">
        <f>IF(ISBLANK(M322),,IF(ISBLANK(G322),,(IF(M322="WON-EW",((((N322-1)*J322)*'month 2 only singles'!$C$2)+('month 2 only singles'!$C$2*(N322-1))),IF(M322="WON",((((N322-1)*J322)*'month 2 only singles'!$C$2)+('month 2 only singles'!$C$2*(N322-1))),IF(M322="PLACED",((((N322-1)*J322)*'month 2 only singles'!$C$2)-'month 2 only singles'!$C$2),IF(J322=0,-'month 2 only singles'!$C$2,IF(J322=0,-'month 2 only singles'!$C$2,-('month 2 only singles'!$C$2*2)))))))*E322))</f>
        <v>0</v>
      </c>
      <c r="R322" s="17">
        <f>IF(ISBLANK(M322),,IF(T322&lt;&gt;1,((IF(M322="WON-EW",(((K322-1)*'month 2 only singles'!$C$2)*(1-$C$3))+(((L322-1)*'month 2 only singles'!$C$2)*(1-$C$3)),IF(M322="WON",(((K322-1)*'month 2 only singles'!$C$2)*(1-$C$3)),IF(M322="PLACED",(((L322-1)*'month 2 only singles'!$C$2)*(1-$C$3))-'month 2 only singles'!$C$2,IF(J322=0,-'month 2 only singles'!$C$2,-('month 2 only singles'!$C$2*2))))))*E322),0))</f>
        <v>0</v>
      </c>
      <c r="S322" s="64"/>
    </row>
    <row r="323" spans="8:19" ht="15" x14ac:dyDescent="0.2">
      <c r="H323" s="12"/>
      <c r="I323" s="12"/>
      <c r="J323" s="12"/>
      <c r="M323" s="7"/>
      <c r="N323" s="16">
        <f>((G323-1)*(1-(IF(H323="no",0,'month 2 only singles'!$C$3)))+1)</f>
        <v>5.0000000000000044E-2</v>
      </c>
      <c r="O323" s="16">
        <f t="shared" si="5"/>
        <v>0</v>
      </c>
      <c r="P3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3" s="17">
        <f>IF(ISBLANK(M323),,IF(ISBLANK(G323),,(IF(M323="WON-EW",((((N323-1)*J323)*'month 2 only singles'!$C$2)+('month 2 only singles'!$C$2*(N323-1))),IF(M323="WON",((((N323-1)*J323)*'month 2 only singles'!$C$2)+('month 2 only singles'!$C$2*(N323-1))),IF(M323="PLACED",((((N323-1)*J323)*'month 2 only singles'!$C$2)-'month 2 only singles'!$C$2),IF(J323=0,-'month 2 only singles'!$C$2,IF(J323=0,-'month 2 only singles'!$C$2,-('month 2 only singles'!$C$2*2)))))))*E323))</f>
        <v>0</v>
      </c>
      <c r="R323" s="17">
        <f>IF(ISBLANK(M323),,IF(T323&lt;&gt;1,((IF(M323="WON-EW",(((K323-1)*'month 2 only singles'!$C$2)*(1-$C$3))+(((L323-1)*'month 2 only singles'!$C$2)*(1-$C$3)),IF(M323="WON",(((K323-1)*'month 2 only singles'!$C$2)*(1-$C$3)),IF(M323="PLACED",(((L323-1)*'month 2 only singles'!$C$2)*(1-$C$3))-'month 2 only singles'!$C$2,IF(J323=0,-'month 2 only singles'!$C$2,-('month 2 only singles'!$C$2*2))))))*E323),0))</f>
        <v>0</v>
      </c>
      <c r="S323" s="64"/>
    </row>
    <row r="324" spans="8:19" ht="15" x14ac:dyDescent="0.2">
      <c r="H324" s="12"/>
      <c r="I324" s="12"/>
      <c r="J324" s="12"/>
      <c r="M324" s="7"/>
      <c r="N324" s="16">
        <f>((G324-1)*(1-(IF(H324="no",0,'month 2 only singles'!$C$3)))+1)</f>
        <v>5.0000000000000044E-2</v>
      </c>
      <c r="O324" s="16">
        <f t="shared" si="5"/>
        <v>0</v>
      </c>
      <c r="P3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4" s="17">
        <f>IF(ISBLANK(M324),,IF(ISBLANK(G324),,(IF(M324="WON-EW",((((N324-1)*J324)*'month 2 only singles'!$C$2)+('month 2 only singles'!$C$2*(N324-1))),IF(M324="WON",((((N324-1)*J324)*'month 2 only singles'!$C$2)+('month 2 only singles'!$C$2*(N324-1))),IF(M324="PLACED",((((N324-1)*J324)*'month 2 only singles'!$C$2)-'month 2 only singles'!$C$2),IF(J324=0,-'month 2 only singles'!$C$2,IF(J324=0,-'month 2 only singles'!$C$2,-('month 2 only singles'!$C$2*2)))))))*E324))</f>
        <v>0</v>
      </c>
      <c r="R324" s="17">
        <f>IF(ISBLANK(M324),,IF(T324&lt;&gt;1,((IF(M324="WON-EW",(((K324-1)*'month 2 only singles'!$C$2)*(1-$C$3))+(((L324-1)*'month 2 only singles'!$C$2)*(1-$C$3)),IF(M324="WON",(((K324-1)*'month 2 only singles'!$C$2)*(1-$C$3)),IF(M324="PLACED",(((L324-1)*'month 2 only singles'!$C$2)*(1-$C$3))-'month 2 only singles'!$C$2,IF(J324=0,-'month 2 only singles'!$C$2,-('month 2 only singles'!$C$2*2))))))*E324),0))</f>
        <v>0</v>
      </c>
      <c r="S324" s="64"/>
    </row>
    <row r="325" spans="8:19" ht="15" x14ac:dyDescent="0.2">
      <c r="H325" s="12"/>
      <c r="I325" s="12"/>
      <c r="J325" s="12"/>
      <c r="M325" s="7"/>
      <c r="N325" s="16">
        <f>((G325-1)*(1-(IF(H325="no",0,'month 2 only singles'!$C$3)))+1)</f>
        <v>5.0000000000000044E-2</v>
      </c>
      <c r="O325" s="16">
        <f t="shared" si="5"/>
        <v>0</v>
      </c>
      <c r="P3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5" s="17">
        <f>IF(ISBLANK(M325),,IF(ISBLANK(G325),,(IF(M325="WON-EW",((((N325-1)*J325)*'month 2 only singles'!$C$2)+('month 2 only singles'!$C$2*(N325-1))),IF(M325="WON",((((N325-1)*J325)*'month 2 only singles'!$C$2)+('month 2 only singles'!$C$2*(N325-1))),IF(M325="PLACED",((((N325-1)*J325)*'month 2 only singles'!$C$2)-'month 2 only singles'!$C$2),IF(J325=0,-'month 2 only singles'!$C$2,IF(J325=0,-'month 2 only singles'!$C$2,-('month 2 only singles'!$C$2*2)))))))*E325))</f>
        <v>0</v>
      </c>
      <c r="R325" s="17">
        <f>IF(ISBLANK(M325),,IF(T325&lt;&gt;1,((IF(M325="WON-EW",(((K325-1)*'month 2 only singles'!$C$2)*(1-$C$3))+(((L325-1)*'month 2 only singles'!$C$2)*(1-$C$3)),IF(M325="WON",(((K325-1)*'month 2 only singles'!$C$2)*(1-$C$3)),IF(M325="PLACED",(((L325-1)*'month 2 only singles'!$C$2)*(1-$C$3))-'month 2 only singles'!$C$2,IF(J325=0,-'month 2 only singles'!$C$2,-('month 2 only singles'!$C$2*2))))))*E325),0))</f>
        <v>0</v>
      </c>
      <c r="S325" s="64"/>
    </row>
    <row r="326" spans="8:19" ht="15" x14ac:dyDescent="0.2">
      <c r="H326" s="12"/>
      <c r="I326" s="12"/>
      <c r="J326" s="12"/>
      <c r="M326" s="7"/>
      <c r="N326" s="16">
        <f>((G326-1)*(1-(IF(H326="no",0,'month 2 only singles'!$C$3)))+1)</f>
        <v>5.0000000000000044E-2</v>
      </c>
      <c r="O326" s="16">
        <f t="shared" si="5"/>
        <v>0</v>
      </c>
      <c r="P3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6" s="17">
        <f>IF(ISBLANK(M326),,IF(ISBLANK(G326),,(IF(M326="WON-EW",((((N326-1)*J326)*'month 2 only singles'!$C$2)+('month 2 only singles'!$C$2*(N326-1))),IF(M326="WON",((((N326-1)*J326)*'month 2 only singles'!$C$2)+('month 2 only singles'!$C$2*(N326-1))),IF(M326="PLACED",((((N326-1)*J326)*'month 2 only singles'!$C$2)-'month 2 only singles'!$C$2),IF(J326=0,-'month 2 only singles'!$C$2,IF(J326=0,-'month 2 only singles'!$C$2,-('month 2 only singles'!$C$2*2)))))))*E326))</f>
        <v>0</v>
      </c>
      <c r="R326" s="17">
        <f>IF(ISBLANK(M326),,IF(T326&lt;&gt;1,((IF(M326="WON-EW",(((K326-1)*'month 2 only singles'!$C$2)*(1-$C$3))+(((L326-1)*'month 2 only singles'!$C$2)*(1-$C$3)),IF(M326="WON",(((K326-1)*'month 2 only singles'!$C$2)*(1-$C$3)),IF(M326="PLACED",(((L326-1)*'month 2 only singles'!$C$2)*(1-$C$3))-'month 2 only singles'!$C$2,IF(J326=0,-'month 2 only singles'!$C$2,-('month 2 only singles'!$C$2*2))))))*E326),0))</f>
        <v>0</v>
      </c>
      <c r="S326" s="64"/>
    </row>
    <row r="327" spans="8:19" ht="15" x14ac:dyDescent="0.2">
      <c r="H327" s="12"/>
      <c r="I327" s="12"/>
      <c r="J327" s="12"/>
      <c r="M327" s="7"/>
      <c r="N327" s="16">
        <f>((G327-1)*(1-(IF(H327="no",0,'month 2 only singles'!$C$3)))+1)</f>
        <v>5.0000000000000044E-2</v>
      </c>
      <c r="O327" s="16">
        <f t="shared" si="5"/>
        <v>0</v>
      </c>
      <c r="P3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7" s="17">
        <f>IF(ISBLANK(M327),,IF(ISBLANK(G327),,(IF(M327="WON-EW",((((N327-1)*J327)*'month 2 only singles'!$C$2)+('month 2 only singles'!$C$2*(N327-1))),IF(M327="WON",((((N327-1)*J327)*'month 2 only singles'!$C$2)+('month 2 only singles'!$C$2*(N327-1))),IF(M327="PLACED",((((N327-1)*J327)*'month 2 only singles'!$C$2)-'month 2 only singles'!$C$2),IF(J327=0,-'month 2 only singles'!$C$2,IF(J327=0,-'month 2 only singles'!$C$2,-('month 2 only singles'!$C$2*2)))))))*E327))</f>
        <v>0</v>
      </c>
      <c r="R327" s="17">
        <f>IF(ISBLANK(M327),,IF(T327&lt;&gt;1,((IF(M327="WON-EW",(((K327-1)*'month 2 only singles'!$C$2)*(1-$C$3))+(((L327-1)*'month 2 only singles'!$C$2)*(1-$C$3)),IF(M327="WON",(((K327-1)*'month 2 only singles'!$C$2)*(1-$C$3)),IF(M327="PLACED",(((L327-1)*'month 2 only singles'!$C$2)*(1-$C$3))-'month 2 only singles'!$C$2,IF(J327=0,-'month 2 only singles'!$C$2,-('month 2 only singles'!$C$2*2))))))*E327),0))</f>
        <v>0</v>
      </c>
      <c r="S327" s="64"/>
    </row>
    <row r="328" spans="8:19" ht="15" x14ac:dyDescent="0.2">
      <c r="H328" s="12"/>
      <c r="I328" s="12"/>
      <c r="J328" s="12"/>
      <c r="M328" s="7"/>
      <c r="N328" s="16">
        <f>((G328-1)*(1-(IF(H328="no",0,'month 2 only singles'!$C$3)))+1)</f>
        <v>5.0000000000000044E-2</v>
      </c>
      <c r="O328" s="16">
        <f t="shared" si="5"/>
        <v>0</v>
      </c>
      <c r="P3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8" s="17">
        <f>IF(ISBLANK(M328),,IF(ISBLANK(G328),,(IF(M328="WON-EW",((((N328-1)*J328)*'month 2 only singles'!$C$2)+('month 2 only singles'!$C$2*(N328-1))),IF(M328="WON",((((N328-1)*J328)*'month 2 only singles'!$C$2)+('month 2 only singles'!$C$2*(N328-1))),IF(M328="PLACED",((((N328-1)*J328)*'month 2 only singles'!$C$2)-'month 2 only singles'!$C$2),IF(J328=0,-'month 2 only singles'!$C$2,IF(J328=0,-'month 2 only singles'!$C$2,-('month 2 only singles'!$C$2*2)))))))*E328))</f>
        <v>0</v>
      </c>
      <c r="R328" s="17">
        <f>IF(ISBLANK(M328),,IF(T328&lt;&gt;1,((IF(M328="WON-EW",(((K328-1)*'month 2 only singles'!$C$2)*(1-$C$3))+(((L328-1)*'month 2 only singles'!$C$2)*(1-$C$3)),IF(M328="WON",(((K328-1)*'month 2 only singles'!$C$2)*(1-$C$3)),IF(M328="PLACED",(((L328-1)*'month 2 only singles'!$C$2)*(1-$C$3))-'month 2 only singles'!$C$2,IF(J328=0,-'month 2 only singles'!$C$2,-('month 2 only singles'!$C$2*2))))))*E328),0))</f>
        <v>0</v>
      </c>
      <c r="S328" s="64"/>
    </row>
    <row r="329" spans="8:19" ht="15" x14ac:dyDescent="0.2">
      <c r="H329" s="12"/>
      <c r="I329" s="12"/>
      <c r="J329" s="12"/>
      <c r="M329" s="7"/>
      <c r="N329" s="16">
        <f>((G329-1)*(1-(IF(H329="no",0,'month 2 only singles'!$C$3)))+1)</f>
        <v>5.0000000000000044E-2</v>
      </c>
      <c r="O329" s="16">
        <f t="shared" si="5"/>
        <v>0</v>
      </c>
      <c r="P3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29" s="17">
        <f>IF(ISBLANK(M329),,IF(ISBLANK(G329),,(IF(M329="WON-EW",((((N329-1)*J329)*'month 2 only singles'!$C$2)+('month 2 only singles'!$C$2*(N329-1))),IF(M329="WON",((((N329-1)*J329)*'month 2 only singles'!$C$2)+('month 2 only singles'!$C$2*(N329-1))),IF(M329="PLACED",((((N329-1)*J329)*'month 2 only singles'!$C$2)-'month 2 only singles'!$C$2),IF(J329=0,-'month 2 only singles'!$C$2,IF(J329=0,-'month 2 only singles'!$C$2,-('month 2 only singles'!$C$2*2)))))))*E329))</f>
        <v>0</v>
      </c>
      <c r="R329" s="17">
        <f>IF(ISBLANK(M329),,IF(T329&lt;&gt;1,((IF(M329="WON-EW",(((K329-1)*'month 2 only singles'!$C$2)*(1-$C$3))+(((L329-1)*'month 2 only singles'!$C$2)*(1-$C$3)),IF(M329="WON",(((K329-1)*'month 2 only singles'!$C$2)*(1-$C$3)),IF(M329="PLACED",(((L329-1)*'month 2 only singles'!$C$2)*(1-$C$3))-'month 2 only singles'!$C$2,IF(J329=0,-'month 2 only singles'!$C$2,-('month 2 only singles'!$C$2*2))))))*E329),0))</f>
        <v>0</v>
      </c>
      <c r="S329" s="64"/>
    </row>
    <row r="330" spans="8:19" ht="15" x14ac:dyDescent="0.2">
      <c r="H330" s="12"/>
      <c r="I330" s="12"/>
      <c r="J330" s="12"/>
      <c r="M330" s="7"/>
      <c r="N330" s="16">
        <f>((G330-1)*(1-(IF(H330="no",0,'month 2 only singles'!$C$3)))+1)</f>
        <v>5.0000000000000044E-2</v>
      </c>
      <c r="O330" s="16">
        <f t="shared" si="5"/>
        <v>0</v>
      </c>
      <c r="P3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0" s="17">
        <f>IF(ISBLANK(M330),,IF(ISBLANK(G330),,(IF(M330="WON-EW",((((N330-1)*J330)*'month 2 only singles'!$C$2)+('month 2 only singles'!$C$2*(N330-1))),IF(M330="WON",((((N330-1)*J330)*'month 2 only singles'!$C$2)+('month 2 only singles'!$C$2*(N330-1))),IF(M330="PLACED",((((N330-1)*J330)*'month 2 only singles'!$C$2)-'month 2 only singles'!$C$2),IF(J330=0,-'month 2 only singles'!$C$2,IF(J330=0,-'month 2 only singles'!$C$2,-('month 2 only singles'!$C$2*2)))))))*E330))</f>
        <v>0</v>
      </c>
      <c r="R330" s="17">
        <f>IF(ISBLANK(M330),,IF(T330&lt;&gt;1,((IF(M330="WON-EW",(((K330-1)*'month 2 only singles'!$C$2)*(1-$C$3))+(((L330-1)*'month 2 only singles'!$C$2)*(1-$C$3)),IF(M330="WON",(((K330-1)*'month 2 only singles'!$C$2)*(1-$C$3)),IF(M330="PLACED",(((L330-1)*'month 2 only singles'!$C$2)*(1-$C$3))-'month 2 only singles'!$C$2,IF(J330=0,-'month 2 only singles'!$C$2,-('month 2 only singles'!$C$2*2))))))*E330),0))</f>
        <v>0</v>
      </c>
      <c r="S330" s="64"/>
    </row>
    <row r="331" spans="8:19" ht="15" x14ac:dyDescent="0.2">
      <c r="H331" s="12"/>
      <c r="I331" s="12"/>
      <c r="J331" s="12"/>
      <c r="M331" s="7"/>
      <c r="N331" s="16">
        <f>((G331-1)*(1-(IF(H331="no",0,'month 2 only singles'!$C$3)))+1)</f>
        <v>5.0000000000000044E-2</v>
      </c>
      <c r="O331" s="16">
        <f t="shared" si="5"/>
        <v>0</v>
      </c>
      <c r="P3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1" s="17">
        <f>IF(ISBLANK(M331),,IF(ISBLANK(G331),,(IF(M331="WON-EW",((((N331-1)*J331)*'month 2 only singles'!$C$2)+('month 2 only singles'!$C$2*(N331-1))),IF(M331="WON",((((N331-1)*J331)*'month 2 only singles'!$C$2)+('month 2 only singles'!$C$2*(N331-1))),IF(M331="PLACED",((((N331-1)*J331)*'month 2 only singles'!$C$2)-'month 2 only singles'!$C$2),IF(J331=0,-'month 2 only singles'!$C$2,IF(J331=0,-'month 2 only singles'!$C$2,-('month 2 only singles'!$C$2*2)))))))*E331))</f>
        <v>0</v>
      </c>
      <c r="R331" s="17">
        <f>IF(ISBLANK(M331),,IF(T331&lt;&gt;1,((IF(M331="WON-EW",(((K331-1)*'month 2 only singles'!$C$2)*(1-$C$3))+(((L331-1)*'month 2 only singles'!$C$2)*(1-$C$3)),IF(M331="WON",(((K331-1)*'month 2 only singles'!$C$2)*(1-$C$3)),IF(M331="PLACED",(((L331-1)*'month 2 only singles'!$C$2)*(1-$C$3))-'month 2 only singles'!$C$2,IF(J331=0,-'month 2 only singles'!$C$2,-('month 2 only singles'!$C$2*2))))))*E331),0))</f>
        <v>0</v>
      </c>
      <c r="S331" s="64"/>
    </row>
    <row r="332" spans="8:19" ht="15" x14ac:dyDescent="0.2">
      <c r="H332" s="12"/>
      <c r="I332" s="12"/>
      <c r="J332" s="12"/>
      <c r="M332" s="7"/>
      <c r="N332" s="16">
        <f>((G332-1)*(1-(IF(H332="no",0,'month 2 only singles'!$C$3)))+1)</f>
        <v>5.0000000000000044E-2</v>
      </c>
      <c r="O332" s="16">
        <f t="shared" si="5"/>
        <v>0</v>
      </c>
      <c r="P3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2" s="17">
        <f>IF(ISBLANK(M332),,IF(ISBLANK(G332),,(IF(M332="WON-EW",((((N332-1)*J332)*'month 2 only singles'!$C$2)+('month 2 only singles'!$C$2*(N332-1))),IF(M332="WON",((((N332-1)*J332)*'month 2 only singles'!$C$2)+('month 2 only singles'!$C$2*(N332-1))),IF(M332="PLACED",((((N332-1)*J332)*'month 2 only singles'!$C$2)-'month 2 only singles'!$C$2),IF(J332=0,-'month 2 only singles'!$C$2,IF(J332=0,-'month 2 only singles'!$C$2,-('month 2 only singles'!$C$2*2)))))))*E332))</f>
        <v>0</v>
      </c>
      <c r="R332" s="17">
        <f>IF(ISBLANK(M332),,IF(T332&lt;&gt;1,((IF(M332="WON-EW",(((K332-1)*'month 2 only singles'!$C$2)*(1-$C$3))+(((L332-1)*'month 2 only singles'!$C$2)*(1-$C$3)),IF(M332="WON",(((K332-1)*'month 2 only singles'!$C$2)*(1-$C$3)),IF(M332="PLACED",(((L332-1)*'month 2 only singles'!$C$2)*(1-$C$3))-'month 2 only singles'!$C$2,IF(J332=0,-'month 2 only singles'!$C$2,-('month 2 only singles'!$C$2*2))))))*E332),0))</f>
        <v>0</v>
      </c>
      <c r="S332" s="64"/>
    </row>
    <row r="333" spans="8:19" ht="15" x14ac:dyDescent="0.2">
      <c r="H333" s="12"/>
      <c r="I333" s="12"/>
      <c r="J333" s="12"/>
      <c r="M333" s="7"/>
      <c r="N333" s="16">
        <f>((G333-1)*(1-(IF(H333="no",0,'month 2 only singles'!$C$3)))+1)</f>
        <v>5.0000000000000044E-2</v>
      </c>
      <c r="O333" s="16">
        <f t="shared" si="5"/>
        <v>0</v>
      </c>
      <c r="P3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3" s="17">
        <f>IF(ISBLANK(M333),,IF(ISBLANK(G333),,(IF(M333="WON-EW",((((N333-1)*J333)*'month 2 only singles'!$C$2)+('month 2 only singles'!$C$2*(N333-1))),IF(M333="WON",((((N333-1)*J333)*'month 2 only singles'!$C$2)+('month 2 only singles'!$C$2*(N333-1))),IF(M333="PLACED",((((N333-1)*J333)*'month 2 only singles'!$C$2)-'month 2 only singles'!$C$2),IF(J333=0,-'month 2 only singles'!$C$2,IF(J333=0,-'month 2 only singles'!$C$2,-('month 2 only singles'!$C$2*2)))))))*E333))</f>
        <v>0</v>
      </c>
      <c r="R333" s="17">
        <f>IF(ISBLANK(M333),,IF(T333&lt;&gt;1,((IF(M333="WON-EW",(((K333-1)*'month 2 only singles'!$C$2)*(1-$C$3))+(((L333-1)*'month 2 only singles'!$C$2)*(1-$C$3)),IF(M333="WON",(((K333-1)*'month 2 only singles'!$C$2)*(1-$C$3)),IF(M333="PLACED",(((L333-1)*'month 2 only singles'!$C$2)*(1-$C$3))-'month 2 only singles'!$C$2,IF(J333=0,-'month 2 only singles'!$C$2,-('month 2 only singles'!$C$2*2))))))*E333),0))</f>
        <v>0</v>
      </c>
      <c r="S333" s="64"/>
    </row>
    <row r="334" spans="8:19" ht="15" x14ac:dyDescent="0.2">
      <c r="H334" s="12"/>
      <c r="I334" s="12"/>
      <c r="J334" s="12"/>
      <c r="M334" s="7"/>
      <c r="N334" s="16">
        <f>((G334-1)*(1-(IF(H334="no",0,'month 2 only singles'!$C$3)))+1)</f>
        <v>5.0000000000000044E-2</v>
      </c>
      <c r="O334" s="16">
        <f t="shared" si="5"/>
        <v>0</v>
      </c>
      <c r="P3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4" s="17">
        <f>IF(ISBLANK(M334),,IF(ISBLANK(G334),,(IF(M334="WON-EW",((((N334-1)*J334)*'month 2 only singles'!$C$2)+('month 2 only singles'!$C$2*(N334-1))),IF(M334="WON",((((N334-1)*J334)*'month 2 only singles'!$C$2)+('month 2 only singles'!$C$2*(N334-1))),IF(M334="PLACED",((((N334-1)*J334)*'month 2 only singles'!$C$2)-'month 2 only singles'!$C$2),IF(J334=0,-'month 2 only singles'!$C$2,IF(J334=0,-'month 2 only singles'!$C$2,-('month 2 only singles'!$C$2*2)))))))*E334))</f>
        <v>0</v>
      </c>
      <c r="R334" s="17">
        <f>IF(ISBLANK(M334),,IF(T334&lt;&gt;1,((IF(M334="WON-EW",(((K334-1)*'month 2 only singles'!$C$2)*(1-$C$3))+(((L334-1)*'month 2 only singles'!$C$2)*(1-$C$3)),IF(M334="WON",(((K334-1)*'month 2 only singles'!$C$2)*(1-$C$3)),IF(M334="PLACED",(((L334-1)*'month 2 only singles'!$C$2)*(1-$C$3))-'month 2 only singles'!$C$2,IF(J334=0,-'month 2 only singles'!$C$2,-('month 2 only singles'!$C$2*2))))))*E334),0))</f>
        <v>0</v>
      </c>
      <c r="S334" s="64"/>
    </row>
    <row r="335" spans="8:19" ht="15" x14ac:dyDescent="0.2">
      <c r="H335" s="12"/>
      <c r="I335" s="12"/>
      <c r="J335" s="12"/>
      <c r="M335" s="7"/>
      <c r="N335" s="16">
        <f>((G335-1)*(1-(IF(H335="no",0,'month 2 only singles'!$C$3)))+1)</f>
        <v>5.0000000000000044E-2</v>
      </c>
      <c r="O335" s="16">
        <f t="shared" si="5"/>
        <v>0</v>
      </c>
      <c r="P3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5" s="17">
        <f>IF(ISBLANK(M335),,IF(ISBLANK(G335),,(IF(M335="WON-EW",((((N335-1)*J335)*'month 2 only singles'!$C$2)+('month 2 only singles'!$C$2*(N335-1))),IF(M335="WON",((((N335-1)*J335)*'month 2 only singles'!$C$2)+('month 2 only singles'!$C$2*(N335-1))),IF(M335="PLACED",((((N335-1)*J335)*'month 2 only singles'!$C$2)-'month 2 only singles'!$C$2),IF(J335=0,-'month 2 only singles'!$C$2,IF(J335=0,-'month 2 only singles'!$C$2,-('month 2 only singles'!$C$2*2)))))))*E335))</f>
        <v>0</v>
      </c>
      <c r="R335" s="17">
        <f>IF(ISBLANK(M335),,IF(T335&lt;&gt;1,((IF(M335="WON-EW",(((K335-1)*'month 2 only singles'!$C$2)*(1-$C$3))+(((L335-1)*'month 2 only singles'!$C$2)*(1-$C$3)),IF(M335="WON",(((K335-1)*'month 2 only singles'!$C$2)*(1-$C$3)),IF(M335="PLACED",(((L335-1)*'month 2 only singles'!$C$2)*(1-$C$3))-'month 2 only singles'!$C$2,IF(J335=0,-'month 2 only singles'!$C$2,-('month 2 only singles'!$C$2*2))))))*E335),0))</f>
        <v>0</v>
      </c>
      <c r="S335" s="64"/>
    </row>
    <row r="336" spans="8:19" ht="15" x14ac:dyDescent="0.2">
      <c r="H336" s="12"/>
      <c r="I336" s="12"/>
      <c r="J336" s="12"/>
      <c r="M336" s="7"/>
      <c r="N336" s="16">
        <f>((G336-1)*(1-(IF(H336="no",0,'month 2 only singles'!$C$3)))+1)</f>
        <v>5.0000000000000044E-2</v>
      </c>
      <c r="O336" s="16">
        <f t="shared" si="5"/>
        <v>0</v>
      </c>
      <c r="P3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6" s="17">
        <f>IF(ISBLANK(M336),,IF(ISBLANK(G336),,(IF(M336="WON-EW",((((N336-1)*J336)*'month 2 only singles'!$C$2)+('month 2 only singles'!$C$2*(N336-1))),IF(M336="WON",((((N336-1)*J336)*'month 2 only singles'!$C$2)+('month 2 only singles'!$C$2*(N336-1))),IF(M336="PLACED",((((N336-1)*J336)*'month 2 only singles'!$C$2)-'month 2 only singles'!$C$2),IF(J336=0,-'month 2 only singles'!$C$2,IF(J336=0,-'month 2 only singles'!$C$2,-('month 2 only singles'!$C$2*2)))))))*E336))</f>
        <v>0</v>
      </c>
      <c r="R336" s="17">
        <f>IF(ISBLANK(M336),,IF(T336&lt;&gt;1,((IF(M336="WON-EW",(((K336-1)*'month 2 only singles'!$C$2)*(1-$C$3))+(((L336-1)*'month 2 only singles'!$C$2)*(1-$C$3)),IF(M336="WON",(((K336-1)*'month 2 only singles'!$C$2)*(1-$C$3)),IF(M336="PLACED",(((L336-1)*'month 2 only singles'!$C$2)*(1-$C$3))-'month 2 only singles'!$C$2,IF(J336=0,-'month 2 only singles'!$C$2,-('month 2 only singles'!$C$2*2))))))*E336),0))</f>
        <v>0</v>
      </c>
      <c r="S336" s="64"/>
    </row>
    <row r="337" spans="8:19" ht="15" x14ac:dyDescent="0.2">
      <c r="H337" s="12"/>
      <c r="I337" s="12"/>
      <c r="J337" s="12"/>
      <c r="M337" s="7"/>
      <c r="N337" s="16">
        <f>((G337-1)*(1-(IF(H337="no",0,'month 2 only singles'!$C$3)))+1)</f>
        <v>5.0000000000000044E-2</v>
      </c>
      <c r="O337" s="16">
        <f t="shared" si="5"/>
        <v>0</v>
      </c>
      <c r="P3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7" s="17">
        <f>IF(ISBLANK(M337),,IF(ISBLANK(G337),,(IF(M337="WON-EW",((((N337-1)*J337)*'month 2 only singles'!$C$2)+('month 2 only singles'!$C$2*(N337-1))),IF(M337="WON",((((N337-1)*J337)*'month 2 only singles'!$C$2)+('month 2 only singles'!$C$2*(N337-1))),IF(M337="PLACED",((((N337-1)*J337)*'month 2 only singles'!$C$2)-'month 2 only singles'!$C$2),IF(J337=0,-'month 2 only singles'!$C$2,IF(J337=0,-'month 2 only singles'!$C$2,-('month 2 only singles'!$C$2*2)))))))*E337))</f>
        <v>0</v>
      </c>
      <c r="R337" s="17">
        <f>IF(ISBLANK(M337),,IF(T337&lt;&gt;1,((IF(M337="WON-EW",(((K337-1)*'month 2 only singles'!$C$2)*(1-$C$3))+(((L337-1)*'month 2 only singles'!$C$2)*(1-$C$3)),IF(M337="WON",(((K337-1)*'month 2 only singles'!$C$2)*(1-$C$3)),IF(M337="PLACED",(((L337-1)*'month 2 only singles'!$C$2)*(1-$C$3))-'month 2 only singles'!$C$2,IF(J337=0,-'month 2 only singles'!$C$2,-('month 2 only singles'!$C$2*2))))))*E337),0))</f>
        <v>0</v>
      </c>
      <c r="S337" s="64"/>
    </row>
    <row r="338" spans="8:19" ht="15" x14ac:dyDescent="0.2">
      <c r="H338" s="12"/>
      <c r="I338" s="12"/>
      <c r="J338" s="12"/>
      <c r="M338" s="7"/>
      <c r="N338" s="16">
        <f>((G338-1)*(1-(IF(H338="no",0,'month 2 only singles'!$C$3)))+1)</f>
        <v>5.0000000000000044E-2</v>
      </c>
      <c r="O338" s="16">
        <f t="shared" si="5"/>
        <v>0</v>
      </c>
      <c r="P3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8" s="17">
        <f>IF(ISBLANK(M338),,IF(ISBLANK(G338),,(IF(M338="WON-EW",((((N338-1)*J338)*'month 2 only singles'!$C$2)+('month 2 only singles'!$C$2*(N338-1))),IF(M338="WON",((((N338-1)*J338)*'month 2 only singles'!$C$2)+('month 2 only singles'!$C$2*(N338-1))),IF(M338="PLACED",((((N338-1)*J338)*'month 2 only singles'!$C$2)-'month 2 only singles'!$C$2),IF(J338=0,-'month 2 only singles'!$C$2,IF(J338=0,-'month 2 only singles'!$C$2,-('month 2 only singles'!$C$2*2)))))))*E338))</f>
        <v>0</v>
      </c>
      <c r="R338" s="17">
        <f>IF(ISBLANK(M338),,IF(T338&lt;&gt;1,((IF(M338="WON-EW",(((K338-1)*'month 2 only singles'!$C$2)*(1-$C$3))+(((L338-1)*'month 2 only singles'!$C$2)*(1-$C$3)),IF(M338="WON",(((K338-1)*'month 2 only singles'!$C$2)*(1-$C$3)),IF(M338="PLACED",(((L338-1)*'month 2 only singles'!$C$2)*(1-$C$3))-'month 2 only singles'!$C$2,IF(J338=0,-'month 2 only singles'!$C$2,-('month 2 only singles'!$C$2*2))))))*E338),0))</f>
        <v>0</v>
      </c>
      <c r="S338" s="64"/>
    </row>
    <row r="339" spans="8:19" ht="15" x14ac:dyDescent="0.2">
      <c r="H339" s="12"/>
      <c r="I339" s="12"/>
      <c r="J339" s="12"/>
      <c r="M339" s="7"/>
      <c r="N339" s="16">
        <f>((G339-1)*(1-(IF(H339="no",0,'month 2 only singles'!$C$3)))+1)</f>
        <v>5.0000000000000044E-2</v>
      </c>
      <c r="O339" s="16">
        <f t="shared" si="5"/>
        <v>0</v>
      </c>
      <c r="P3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39" s="17">
        <f>IF(ISBLANK(M339),,IF(ISBLANK(G339),,(IF(M339="WON-EW",((((N339-1)*J339)*'month 2 only singles'!$C$2)+('month 2 only singles'!$C$2*(N339-1))),IF(M339="WON",((((N339-1)*J339)*'month 2 only singles'!$C$2)+('month 2 only singles'!$C$2*(N339-1))),IF(M339="PLACED",((((N339-1)*J339)*'month 2 only singles'!$C$2)-'month 2 only singles'!$C$2),IF(J339=0,-'month 2 only singles'!$C$2,IF(J339=0,-'month 2 only singles'!$C$2,-('month 2 only singles'!$C$2*2)))))))*E339))</f>
        <v>0</v>
      </c>
      <c r="R339" s="17">
        <f>IF(ISBLANK(M339),,IF(T339&lt;&gt;1,((IF(M339="WON-EW",(((K339-1)*'month 2 only singles'!$C$2)*(1-$C$3))+(((L339-1)*'month 2 only singles'!$C$2)*(1-$C$3)),IF(M339="WON",(((K339-1)*'month 2 only singles'!$C$2)*(1-$C$3)),IF(M339="PLACED",(((L339-1)*'month 2 only singles'!$C$2)*(1-$C$3))-'month 2 only singles'!$C$2,IF(J339=0,-'month 2 only singles'!$C$2,-('month 2 only singles'!$C$2*2))))))*E339),0))</f>
        <v>0</v>
      </c>
      <c r="S339" s="64"/>
    </row>
    <row r="340" spans="8:19" ht="15" x14ac:dyDescent="0.2">
      <c r="H340" s="12"/>
      <c r="I340" s="12"/>
      <c r="J340" s="12"/>
      <c r="M340" s="7"/>
      <c r="N340" s="16">
        <f>((G340-1)*(1-(IF(H340="no",0,'month 2 only singles'!$C$3)))+1)</f>
        <v>5.0000000000000044E-2</v>
      </c>
      <c r="O340" s="16">
        <f t="shared" si="5"/>
        <v>0</v>
      </c>
      <c r="P3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0" s="17">
        <f>IF(ISBLANK(M340),,IF(ISBLANK(G340),,(IF(M340="WON-EW",((((N340-1)*J340)*'month 2 only singles'!$C$2)+('month 2 only singles'!$C$2*(N340-1))),IF(M340="WON",((((N340-1)*J340)*'month 2 only singles'!$C$2)+('month 2 only singles'!$C$2*(N340-1))),IF(M340="PLACED",((((N340-1)*J340)*'month 2 only singles'!$C$2)-'month 2 only singles'!$C$2),IF(J340=0,-'month 2 only singles'!$C$2,IF(J340=0,-'month 2 only singles'!$C$2,-('month 2 only singles'!$C$2*2)))))))*E340))</f>
        <v>0</v>
      </c>
      <c r="R340" s="17">
        <f>IF(ISBLANK(M340),,IF(T340&lt;&gt;1,((IF(M340="WON-EW",(((K340-1)*'month 2 only singles'!$C$2)*(1-$C$3))+(((L340-1)*'month 2 only singles'!$C$2)*(1-$C$3)),IF(M340="WON",(((K340-1)*'month 2 only singles'!$C$2)*(1-$C$3)),IF(M340="PLACED",(((L340-1)*'month 2 only singles'!$C$2)*(1-$C$3))-'month 2 only singles'!$C$2,IF(J340=0,-'month 2 only singles'!$C$2,-('month 2 only singles'!$C$2*2))))))*E340),0))</f>
        <v>0</v>
      </c>
      <c r="S340" s="64"/>
    </row>
    <row r="341" spans="8:19" ht="15" x14ac:dyDescent="0.2">
      <c r="H341" s="12"/>
      <c r="I341" s="12"/>
      <c r="J341" s="12"/>
      <c r="M341" s="7"/>
      <c r="N341" s="16">
        <f>((G341-1)*(1-(IF(H341="no",0,'month 2 only singles'!$C$3)))+1)</f>
        <v>5.0000000000000044E-2</v>
      </c>
      <c r="O341" s="16">
        <f t="shared" si="5"/>
        <v>0</v>
      </c>
      <c r="P3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1" s="17">
        <f>IF(ISBLANK(M341),,IF(ISBLANK(G341),,(IF(M341="WON-EW",((((N341-1)*J341)*'month 2 only singles'!$C$2)+('month 2 only singles'!$C$2*(N341-1))),IF(M341="WON",((((N341-1)*J341)*'month 2 only singles'!$C$2)+('month 2 only singles'!$C$2*(N341-1))),IF(M341="PLACED",((((N341-1)*J341)*'month 2 only singles'!$C$2)-'month 2 only singles'!$C$2),IF(J341=0,-'month 2 only singles'!$C$2,IF(J341=0,-'month 2 only singles'!$C$2,-('month 2 only singles'!$C$2*2)))))))*E341))</f>
        <v>0</v>
      </c>
      <c r="R341" s="17">
        <f>IF(ISBLANK(M341),,IF(T341&lt;&gt;1,((IF(M341="WON-EW",(((K341-1)*'month 2 only singles'!$C$2)*(1-$C$3))+(((L341-1)*'month 2 only singles'!$C$2)*(1-$C$3)),IF(M341="WON",(((K341-1)*'month 2 only singles'!$C$2)*(1-$C$3)),IF(M341="PLACED",(((L341-1)*'month 2 only singles'!$C$2)*(1-$C$3))-'month 2 only singles'!$C$2,IF(J341=0,-'month 2 only singles'!$C$2,-('month 2 only singles'!$C$2*2))))))*E341),0))</f>
        <v>0</v>
      </c>
      <c r="S341" s="64"/>
    </row>
    <row r="342" spans="8:19" ht="15" x14ac:dyDescent="0.2">
      <c r="H342" s="12"/>
      <c r="I342" s="12"/>
      <c r="J342" s="12"/>
      <c r="M342" s="7"/>
      <c r="N342" s="16">
        <f>((G342-1)*(1-(IF(H342="no",0,'month 2 only singles'!$C$3)))+1)</f>
        <v>5.0000000000000044E-2</v>
      </c>
      <c r="O342" s="16">
        <f t="shared" si="5"/>
        <v>0</v>
      </c>
      <c r="P3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2" s="17">
        <f>IF(ISBLANK(M342),,IF(ISBLANK(G342),,(IF(M342="WON-EW",((((N342-1)*J342)*'month 2 only singles'!$C$2)+('month 2 only singles'!$C$2*(N342-1))),IF(M342="WON",((((N342-1)*J342)*'month 2 only singles'!$C$2)+('month 2 only singles'!$C$2*(N342-1))),IF(M342="PLACED",((((N342-1)*J342)*'month 2 only singles'!$C$2)-'month 2 only singles'!$C$2),IF(J342=0,-'month 2 only singles'!$C$2,IF(J342=0,-'month 2 only singles'!$C$2,-('month 2 only singles'!$C$2*2)))))))*E342))</f>
        <v>0</v>
      </c>
      <c r="R342" s="17">
        <f>IF(ISBLANK(M342),,IF(T342&lt;&gt;1,((IF(M342="WON-EW",(((K342-1)*'month 2 only singles'!$C$2)*(1-$C$3))+(((L342-1)*'month 2 only singles'!$C$2)*(1-$C$3)),IF(M342="WON",(((K342-1)*'month 2 only singles'!$C$2)*(1-$C$3)),IF(M342="PLACED",(((L342-1)*'month 2 only singles'!$C$2)*(1-$C$3))-'month 2 only singles'!$C$2,IF(J342=0,-'month 2 only singles'!$C$2,-('month 2 only singles'!$C$2*2))))))*E342),0))</f>
        <v>0</v>
      </c>
      <c r="S342" s="64"/>
    </row>
    <row r="343" spans="8:19" ht="15" x14ac:dyDescent="0.2">
      <c r="H343" s="12"/>
      <c r="I343" s="12"/>
      <c r="J343" s="12"/>
      <c r="M343" s="7"/>
      <c r="N343" s="16">
        <f>((G343-1)*(1-(IF(H343="no",0,'month 2 only singles'!$C$3)))+1)</f>
        <v>5.0000000000000044E-2</v>
      </c>
      <c r="O343" s="16">
        <f t="shared" si="5"/>
        <v>0</v>
      </c>
      <c r="P3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3" s="17">
        <f>IF(ISBLANK(M343),,IF(ISBLANK(G343),,(IF(M343="WON-EW",((((N343-1)*J343)*'month 2 only singles'!$C$2)+('month 2 only singles'!$C$2*(N343-1))),IF(M343="WON",((((N343-1)*J343)*'month 2 only singles'!$C$2)+('month 2 only singles'!$C$2*(N343-1))),IF(M343="PLACED",((((N343-1)*J343)*'month 2 only singles'!$C$2)-'month 2 only singles'!$C$2),IF(J343=0,-'month 2 only singles'!$C$2,IF(J343=0,-'month 2 only singles'!$C$2,-('month 2 only singles'!$C$2*2)))))))*E343))</f>
        <v>0</v>
      </c>
      <c r="R343" s="17">
        <f>IF(ISBLANK(M343),,IF(T343&lt;&gt;1,((IF(M343="WON-EW",(((K343-1)*'month 2 only singles'!$C$2)*(1-$C$3))+(((L343-1)*'month 2 only singles'!$C$2)*(1-$C$3)),IF(M343="WON",(((K343-1)*'month 2 only singles'!$C$2)*(1-$C$3)),IF(M343="PLACED",(((L343-1)*'month 2 only singles'!$C$2)*(1-$C$3))-'month 2 only singles'!$C$2,IF(J343=0,-'month 2 only singles'!$C$2,-('month 2 only singles'!$C$2*2))))))*E343),0))</f>
        <v>0</v>
      </c>
      <c r="S343" s="64"/>
    </row>
    <row r="344" spans="8:19" ht="15" x14ac:dyDescent="0.2">
      <c r="H344" s="12"/>
      <c r="I344" s="12"/>
      <c r="J344" s="12"/>
      <c r="M344" s="7"/>
      <c r="N344" s="16">
        <f>((G344-1)*(1-(IF(H344="no",0,'month 2 only singles'!$C$3)))+1)</f>
        <v>5.0000000000000044E-2</v>
      </c>
      <c r="O344" s="16">
        <f t="shared" si="5"/>
        <v>0</v>
      </c>
      <c r="P3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4" s="17">
        <f>IF(ISBLANK(M344),,IF(ISBLANK(G344),,(IF(M344="WON-EW",((((N344-1)*J344)*'month 2 only singles'!$C$2)+('month 2 only singles'!$C$2*(N344-1))),IF(M344="WON",((((N344-1)*J344)*'month 2 only singles'!$C$2)+('month 2 only singles'!$C$2*(N344-1))),IF(M344="PLACED",((((N344-1)*J344)*'month 2 only singles'!$C$2)-'month 2 only singles'!$C$2),IF(J344=0,-'month 2 only singles'!$C$2,IF(J344=0,-'month 2 only singles'!$C$2,-('month 2 only singles'!$C$2*2)))))))*E344))</f>
        <v>0</v>
      </c>
      <c r="R344" s="17">
        <f>IF(ISBLANK(M344),,IF(T344&lt;&gt;1,((IF(M344="WON-EW",(((K344-1)*'month 2 only singles'!$C$2)*(1-$C$3))+(((L344-1)*'month 2 only singles'!$C$2)*(1-$C$3)),IF(M344="WON",(((K344-1)*'month 2 only singles'!$C$2)*(1-$C$3)),IF(M344="PLACED",(((L344-1)*'month 2 only singles'!$C$2)*(1-$C$3))-'month 2 only singles'!$C$2,IF(J344=0,-'month 2 only singles'!$C$2,-('month 2 only singles'!$C$2*2))))))*E344),0))</f>
        <v>0</v>
      </c>
      <c r="S344" s="64"/>
    </row>
    <row r="345" spans="8:19" ht="15" x14ac:dyDescent="0.2">
      <c r="H345" s="12"/>
      <c r="I345" s="12"/>
      <c r="J345" s="12"/>
      <c r="M345" s="7"/>
      <c r="N345" s="16">
        <f>((G345-1)*(1-(IF(H345="no",0,'month 2 only singles'!$C$3)))+1)</f>
        <v>5.0000000000000044E-2</v>
      </c>
      <c r="O345" s="16">
        <f t="shared" si="5"/>
        <v>0</v>
      </c>
      <c r="P3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5" s="17">
        <f>IF(ISBLANK(M345),,IF(ISBLANK(G345),,(IF(M345="WON-EW",((((N345-1)*J345)*'month 2 only singles'!$C$2)+('month 2 only singles'!$C$2*(N345-1))),IF(M345="WON",((((N345-1)*J345)*'month 2 only singles'!$C$2)+('month 2 only singles'!$C$2*(N345-1))),IF(M345="PLACED",((((N345-1)*J345)*'month 2 only singles'!$C$2)-'month 2 only singles'!$C$2),IF(J345=0,-'month 2 only singles'!$C$2,IF(J345=0,-'month 2 only singles'!$C$2,-('month 2 only singles'!$C$2*2)))))))*E345))</f>
        <v>0</v>
      </c>
      <c r="R345" s="17">
        <f>IF(ISBLANK(M345),,IF(T345&lt;&gt;1,((IF(M345="WON-EW",(((K345-1)*'month 2 only singles'!$C$2)*(1-$C$3))+(((L345-1)*'month 2 only singles'!$C$2)*(1-$C$3)),IF(M345="WON",(((K345-1)*'month 2 only singles'!$C$2)*(1-$C$3)),IF(M345="PLACED",(((L345-1)*'month 2 only singles'!$C$2)*(1-$C$3))-'month 2 only singles'!$C$2,IF(J345=0,-'month 2 only singles'!$C$2,-('month 2 only singles'!$C$2*2))))))*E345),0))</f>
        <v>0</v>
      </c>
      <c r="S345" s="64"/>
    </row>
    <row r="346" spans="8:19" ht="15" x14ac:dyDescent="0.2">
      <c r="H346" s="12"/>
      <c r="I346" s="12"/>
      <c r="J346" s="12"/>
      <c r="M346" s="7"/>
      <c r="N346" s="16">
        <f>((G346-1)*(1-(IF(H346="no",0,'month 2 only singles'!$C$3)))+1)</f>
        <v>5.0000000000000044E-2</v>
      </c>
      <c r="O346" s="16">
        <f t="shared" si="5"/>
        <v>0</v>
      </c>
      <c r="P3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6" s="17">
        <f>IF(ISBLANK(M346),,IF(ISBLANK(G346),,(IF(M346="WON-EW",((((N346-1)*J346)*'month 2 only singles'!$C$2)+('month 2 only singles'!$C$2*(N346-1))),IF(M346="WON",((((N346-1)*J346)*'month 2 only singles'!$C$2)+('month 2 only singles'!$C$2*(N346-1))),IF(M346="PLACED",((((N346-1)*J346)*'month 2 only singles'!$C$2)-'month 2 only singles'!$C$2),IF(J346=0,-'month 2 only singles'!$C$2,IF(J346=0,-'month 2 only singles'!$C$2,-('month 2 only singles'!$C$2*2)))))))*E346))</f>
        <v>0</v>
      </c>
      <c r="R346" s="17">
        <f>IF(ISBLANK(M346),,IF(T346&lt;&gt;1,((IF(M346="WON-EW",(((K346-1)*'month 2 only singles'!$C$2)*(1-$C$3))+(((L346-1)*'month 2 only singles'!$C$2)*(1-$C$3)),IF(M346="WON",(((K346-1)*'month 2 only singles'!$C$2)*(1-$C$3)),IF(M346="PLACED",(((L346-1)*'month 2 only singles'!$C$2)*(1-$C$3))-'month 2 only singles'!$C$2,IF(J346=0,-'month 2 only singles'!$C$2,-('month 2 only singles'!$C$2*2))))))*E346),0))</f>
        <v>0</v>
      </c>
      <c r="S346" s="64"/>
    </row>
    <row r="347" spans="8:19" ht="15" x14ac:dyDescent="0.2">
      <c r="H347" s="12"/>
      <c r="I347" s="12"/>
      <c r="J347" s="12"/>
      <c r="M347" s="7"/>
      <c r="N347" s="16">
        <f>((G347-1)*(1-(IF(H347="no",0,'month 2 only singles'!$C$3)))+1)</f>
        <v>5.0000000000000044E-2</v>
      </c>
      <c r="O347" s="16">
        <f t="shared" si="5"/>
        <v>0</v>
      </c>
      <c r="P3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7" s="17">
        <f>IF(ISBLANK(M347),,IF(ISBLANK(G347),,(IF(M347="WON-EW",((((N347-1)*J347)*'month 2 only singles'!$C$2)+('month 2 only singles'!$C$2*(N347-1))),IF(M347="WON",((((N347-1)*J347)*'month 2 only singles'!$C$2)+('month 2 only singles'!$C$2*(N347-1))),IF(M347="PLACED",((((N347-1)*J347)*'month 2 only singles'!$C$2)-'month 2 only singles'!$C$2),IF(J347=0,-'month 2 only singles'!$C$2,IF(J347=0,-'month 2 only singles'!$C$2,-('month 2 only singles'!$C$2*2)))))))*E347))</f>
        <v>0</v>
      </c>
      <c r="R347" s="17">
        <f>IF(ISBLANK(M347),,IF(T347&lt;&gt;1,((IF(M347="WON-EW",(((K347-1)*'month 2 only singles'!$C$2)*(1-$C$3))+(((L347-1)*'month 2 only singles'!$C$2)*(1-$C$3)),IF(M347="WON",(((K347-1)*'month 2 only singles'!$C$2)*(1-$C$3)),IF(M347="PLACED",(((L347-1)*'month 2 only singles'!$C$2)*(1-$C$3))-'month 2 only singles'!$C$2,IF(J347=0,-'month 2 only singles'!$C$2,-('month 2 only singles'!$C$2*2))))))*E347),0))</f>
        <v>0</v>
      </c>
      <c r="S347" s="64"/>
    </row>
    <row r="348" spans="8:19" ht="15" x14ac:dyDescent="0.2">
      <c r="H348" s="12"/>
      <c r="I348" s="12"/>
      <c r="J348" s="12"/>
      <c r="M348" s="7"/>
      <c r="N348" s="16">
        <f>((G348-1)*(1-(IF(H348="no",0,'month 2 only singles'!$C$3)))+1)</f>
        <v>5.0000000000000044E-2</v>
      </c>
      <c r="O348" s="16">
        <f t="shared" si="5"/>
        <v>0</v>
      </c>
      <c r="P3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8" s="17">
        <f>IF(ISBLANK(M348),,IF(ISBLANK(G348),,(IF(M348="WON-EW",((((N348-1)*J348)*'month 2 only singles'!$C$2)+('month 2 only singles'!$C$2*(N348-1))),IF(M348="WON",((((N348-1)*J348)*'month 2 only singles'!$C$2)+('month 2 only singles'!$C$2*(N348-1))),IF(M348="PLACED",((((N348-1)*J348)*'month 2 only singles'!$C$2)-'month 2 only singles'!$C$2),IF(J348=0,-'month 2 only singles'!$C$2,IF(J348=0,-'month 2 only singles'!$C$2,-('month 2 only singles'!$C$2*2)))))))*E348))</f>
        <v>0</v>
      </c>
      <c r="R348" s="17">
        <f>IF(ISBLANK(M348),,IF(T348&lt;&gt;1,((IF(M348="WON-EW",(((K348-1)*'month 2 only singles'!$C$2)*(1-$C$3))+(((L348-1)*'month 2 only singles'!$C$2)*(1-$C$3)),IF(M348="WON",(((K348-1)*'month 2 only singles'!$C$2)*(1-$C$3)),IF(M348="PLACED",(((L348-1)*'month 2 only singles'!$C$2)*(1-$C$3))-'month 2 only singles'!$C$2,IF(J348=0,-'month 2 only singles'!$C$2,-('month 2 only singles'!$C$2*2))))))*E348),0))</f>
        <v>0</v>
      </c>
      <c r="S348" s="64"/>
    </row>
    <row r="349" spans="8:19" ht="15" x14ac:dyDescent="0.2">
      <c r="H349" s="12"/>
      <c r="I349" s="12"/>
      <c r="J349" s="12"/>
      <c r="M349" s="7"/>
      <c r="N349" s="16">
        <f>((G349-1)*(1-(IF(H349="no",0,'month 2 only singles'!$C$3)))+1)</f>
        <v>5.0000000000000044E-2</v>
      </c>
      <c r="O349" s="16">
        <f t="shared" si="5"/>
        <v>0</v>
      </c>
      <c r="P3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49" s="17">
        <f>IF(ISBLANK(M349),,IF(ISBLANK(G349),,(IF(M349="WON-EW",((((N349-1)*J349)*'month 2 only singles'!$C$2)+('month 2 only singles'!$C$2*(N349-1))),IF(M349="WON",((((N349-1)*J349)*'month 2 only singles'!$C$2)+('month 2 only singles'!$C$2*(N349-1))),IF(M349="PLACED",((((N349-1)*J349)*'month 2 only singles'!$C$2)-'month 2 only singles'!$C$2),IF(J349=0,-'month 2 only singles'!$C$2,IF(J349=0,-'month 2 only singles'!$C$2,-('month 2 only singles'!$C$2*2)))))))*E349))</f>
        <v>0</v>
      </c>
      <c r="R349" s="17">
        <f>IF(ISBLANK(M349),,IF(T349&lt;&gt;1,((IF(M349="WON-EW",(((K349-1)*'month 2 only singles'!$C$2)*(1-$C$3))+(((L349-1)*'month 2 only singles'!$C$2)*(1-$C$3)),IF(M349="WON",(((K349-1)*'month 2 only singles'!$C$2)*(1-$C$3)),IF(M349="PLACED",(((L349-1)*'month 2 only singles'!$C$2)*(1-$C$3))-'month 2 only singles'!$C$2,IF(J349=0,-'month 2 only singles'!$C$2,-('month 2 only singles'!$C$2*2))))))*E349),0))</f>
        <v>0</v>
      </c>
      <c r="S349" s="64"/>
    </row>
    <row r="350" spans="8:19" ht="15" x14ac:dyDescent="0.2">
      <c r="H350" s="12"/>
      <c r="I350" s="12"/>
      <c r="J350" s="12"/>
      <c r="M350" s="7"/>
      <c r="N350" s="16">
        <f>((G350-1)*(1-(IF(H350="no",0,'month 2 only singles'!$C$3)))+1)</f>
        <v>5.0000000000000044E-2</v>
      </c>
      <c r="O350" s="16">
        <f t="shared" si="5"/>
        <v>0</v>
      </c>
      <c r="P3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0" s="17">
        <f>IF(ISBLANK(M350),,IF(ISBLANK(G350),,(IF(M350="WON-EW",((((N350-1)*J350)*'month 2 only singles'!$C$2)+('month 2 only singles'!$C$2*(N350-1))),IF(M350="WON",((((N350-1)*J350)*'month 2 only singles'!$C$2)+('month 2 only singles'!$C$2*(N350-1))),IF(M350="PLACED",((((N350-1)*J350)*'month 2 only singles'!$C$2)-'month 2 only singles'!$C$2),IF(J350=0,-'month 2 only singles'!$C$2,IF(J350=0,-'month 2 only singles'!$C$2,-('month 2 only singles'!$C$2*2)))))))*E350))</f>
        <v>0</v>
      </c>
      <c r="R350" s="17">
        <f>IF(ISBLANK(M350),,IF(T350&lt;&gt;1,((IF(M350="WON-EW",(((K350-1)*'month 2 only singles'!$C$2)*(1-$C$3))+(((L350-1)*'month 2 only singles'!$C$2)*(1-$C$3)),IF(M350="WON",(((K350-1)*'month 2 only singles'!$C$2)*(1-$C$3)),IF(M350="PLACED",(((L350-1)*'month 2 only singles'!$C$2)*(1-$C$3))-'month 2 only singles'!$C$2,IF(J350=0,-'month 2 only singles'!$C$2,-('month 2 only singles'!$C$2*2))))))*E350),0))</f>
        <v>0</v>
      </c>
      <c r="S350" s="64"/>
    </row>
    <row r="351" spans="8:19" ht="15" x14ac:dyDescent="0.2">
      <c r="H351" s="12"/>
      <c r="I351" s="12"/>
      <c r="J351" s="12"/>
      <c r="M351" s="7"/>
      <c r="N351" s="16">
        <f>((G351-1)*(1-(IF(H351="no",0,'month 2 only singles'!$C$3)))+1)</f>
        <v>5.0000000000000044E-2</v>
      </c>
      <c r="O351" s="16">
        <f t="shared" si="5"/>
        <v>0</v>
      </c>
      <c r="P3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1" s="17">
        <f>IF(ISBLANK(M351),,IF(ISBLANK(G351),,(IF(M351="WON-EW",((((N351-1)*J351)*'month 2 only singles'!$C$2)+('month 2 only singles'!$C$2*(N351-1))),IF(M351="WON",((((N351-1)*J351)*'month 2 only singles'!$C$2)+('month 2 only singles'!$C$2*(N351-1))),IF(M351="PLACED",((((N351-1)*J351)*'month 2 only singles'!$C$2)-'month 2 only singles'!$C$2),IF(J351=0,-'month 2 only singles'!$C$2,IF(J351=0,-'month 2 only singles'!$C$2,-('month 2 only singles'!$C$2*2)))))))*E351))</f>
        <v>0</v>
      </c>
      <c r="R351" s="17">
        <f>IF(ISBLANK(M351),,IF(T351&lt;&gt;1,((IF(M351="WON-EW",(((K351-1)*'month 2 only singles'!$C$2)*(1-$C$3))+(((L351-1)*'month 2 only singles'!$C$2)*(1-$C$3)),IF(M351="WON",(((K351-1)*'month 2 only singles'!$C$2)*(1-$C$3)),IF(M351="PLACED",(((L351-1)*'month 2 only singles'!$C$2)*(1-$C$3))-'month 2 only singles'!$C$2,IF(J351=0,-'month 2 only singles'!$C$2,-('month 2 only singles'!$C$2*2))))))*E351),0))</f>
        <v>0</v>
      </c>
      <c r="S351" s="64"/>
    </row>
    <row r="352" spans="8:19" ht="15" x14ac:dyDescent="0.2">
      <c r="H352" s="12"/>
      <c r="I352" s="12"/>
      <c r="J352" s="12"/>
      <c r="M352" s="7"/>
      <c r="N352" s="16">
        <f>((G352-1)*(1-(IF(H352="no",0,'month 2 only singles'!$C$3)))+1)</f>
        <v>5.0000000000000044E-2</v>
      </c>
      <c r="O352" s="16">
        <f t="shared" si="5"/>
        <v>0</v>
      </c>
      <c r="P3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2" s="17">
        <f>IF(ISBLANK(M352),,IF(ISBLANK(G352),,(IF(M352="WON-EW",((((N352-1)*J352)*'month 2 only singles'!$C$2)+('month 2 only singles'!$C$2*(N352-1))),IF(M352="WON",((((N352-1)*J352)*'month 2 only singles'!$C$2)+('month 2 only singles'!$C$2*(N352-1))),IF(M352="PLACED",((((N352-1)*J352)*'month 2 only singles'!$C$2)-'month 2 only singles'!$C$2),IF(J352=0,-'month 2 only singles'!$C$2,IF(J352=0,-'month 2 only singles'!$C$2,-('month 2 only singles'!$C$2*2)))))))*E352))</f>
        <v>0</v>
      </c>
      <c r="R352" s="17">
        <f>IF(ISBLANK(M352),,IF(T352&lt;&gt;1,((IF(M352="WON-EW",(((K352-1)*'month 2 only singles'!$C$2)*(1-$C$3))+(((L352-1)*'month 2 only singles'!$C$2)*(1-$C$3)),IF(M352="WON",(((K352-1)*'month 2 only singles'!$C$2)*(1-$C$3)),IF(M352="PLACED",(((L352-1)*'month 2 only singles'!$C$2)*(1-$C$3))-'month 2 only singles'!$C$2,IF(J352=0,-'month 2 only singles'!$C$2,-('month 2 only singles'!$C$2*2))))))*E352),0))</f>
        <v>0</v>
      </c>
      <c r="S352" s="64"/>
    </row>
    <row r="353" spans="8:19" ht="15" x14ac:dyDescent="0.2">
      <c r="H353" s="12"/>
      <c r="I353" s="12"/>
      <c r="J353" s="12"/>
      <c r="M353" s="7"/>
      <c r="N353" s="16">
        <f>((G353-1)*(1-(IF(H353="no",0,'month 2 only singles'!$C$3)))+1)</f>
        <v>5.0000000000000044E-2</v>
      </c>
      <c r="O353" s="16">
        <f t="shared" si="5"/>
        <v>0</v>
      </c>
      <c r="P3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3" s="17">
        <f>IF(ISBLANK(M353),,IF(ISBLANK(G353),,(IF(M353="WON-EW",((((N353-1)*J353)*'month 2 only singles'!$C$2)+('month 2 only singles'!$C$2*(N353-1))),IF(M353="WON",((((N353-1)*J353)*'month 2 only singles'!$C$2)+('month 2 only singles'!$C$2*(N353-1))),IF(M353="PLACED",((((N353-1)*J353)*'month 2 only singles'!$C$2)-'month 2 only singles'!$C$2),IF(J353=0,-'month 2 only singles'!$C$2,IF(J353=0,-'month 2 only singles'!$C$2,-('month 2 only singles'!$C$2*2)))))))*E353))</f>
        <v>0</v>
      </c>
      <c r="R353" s="17">
        <f>IF(ISBLANK(M353),,IF(T353&lt;&gt;1,((IF(M353="WON-EW",(((K353-1)*'month 2 only singles'!$C$2)*(1-$C$3))+(((L353-1)*'month 2 only singles'!$C$2)*(1-$C$3)),IF(M353="WON",(((K353-1)*'month 2 only singles'!$C$2)*(1-$C$3)),IF(M353="PLACED",(((L353-1)*'month 2 only singles'!$C$2)*(1-$C$3))-'month 2 only singles'!$C$2,IF(J353=0,-'month 2 only singles'!$C$2,-('month 2 only singles'!$C$2*2))))))*E353),0))</f>
        <v>0</v>
      </c>
      <c r="S353" s="64"/>
    </row>
    <row r="354" spans="8:19" ht="15" x14ac:dyDescent="0.2">
      <c r="H354" s="12"/>
      <c r="I354" s="12"/>
      <c r="J354" s="12"/>
      <c r="M354" s="7"/>
      <c r="N354" s="16">
        <f>((G354-1)*(1-(IF(H354="no",0,'month 2 only singles'!$C$3)))+1)</f>
        <v>5.0000000000000044E-2</v>
      </c>
      <c r="O354" s="16">
        <f t="shared" si="5"/>
        <v>0</v>
      </c>
      <c r="P3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4" s="17">
        <f>IF(ISBLANK(M354),,IF(ISBLANK(G354),,(IF(M354="WON-EW",((((N354-1)*J354)*'month 2 only singles'!$C$2)+('month 2 only singles'!$C$2*(N354-1))),IF(M354="WON",((((N354-1)*J354)*'month 2 only singles'!$C$2)+('month 2 only singles'!$C$2*(N354-1))),IF(M354="PLACED",((((N354-1)*J354)*'month 2 only singles'!$C$2)-'month 2 only singles'!$C$2),IF(J354=0,-'month 2 only singles'!$C$2,IF(J354=0,-'month 2 only singles'!$C$2,-('month 2 only singles'!$C$2*2)))))))*E354))</f>
        <v>0</v>
      </c>
      <c r="R354" s="17">
        <f>IF(ISBLANK(M354),,IF(T354&lt;&gt;1,((IF(M354="WON-EW",(((K354-1)*'month 2 only singles'!$C$2)*(1-$C$3))+(((L354-1)*'month 2 only singles'!$C$2)*(1-$C$3)),IF(M354="WON",(((K354-1)*'month 2 only singles'!$C$2)*(1-$C$3)),IF(M354="PLACED",(((L354-1)*'month 2 only singles'!$C$2)*(1-$C$3))-'month 2 only singles'!$C$2,IF(J354=0,-'month 2 only singles'!$C$2,-('month 2 only singles'!$C$2*2))))))*E354),0))</f>
        <v>0</v>
      </c>
      <c r="S354" s="64"/>
    </row>
    <row r="355" spans="8:19" ht="15" x14ac:dyDescent="0.2">
      <c r="H355" s="12"/>
      <c r="I355" s="12"/>
      <c r="J355" s="12"/>
      <c r="M355" s="7"/>
      <c r="N355" s="16">
        <f>((G355-1)*(1-(IF(H355="no",0,'month 2 only singles'!$C$3)))+1)</f>
        <v>5.0000000000000044E-2</v>
      </c>
      <c r="O355" s="16">
        <f t="shared" si="5"/>
        <v>0</v>
      </c>
      <c r="P3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5" s="17">
        <f>IF(ISBLANK(M355),,IF(ISBLANK(G355),,(IF(M355="WON-EW",((((N355-1)*J355)*'month 2 only singles'!$C$2)+('month 2 only singles'!$C$2*(N355-1))),IF(M355="WON",((((N355-1)*J355)*'month 2 only singles'!$C$2)+('month 2 only singles'!$C$2*(N355-1))),IF(M355="PLACED",((((N355-1)*J355)*'month 2 only singles'!$C$2)-'month 2 only singles'!$C$2),IF(J355=0,-'month 2 only singles'!$C$2,IF(J355=0,-'month 2 only singles'!$C$2,-('month 2 only singles'!$C$2*2)))))))*E355))</f>
        <v>0</v>
      </c>
      <c r="R355" s="17">
        <f>IF(ISBLANK(M355),,IF(T355&lt;&gt;1,((IF(M355="WON-EW",(((K355-1)*'month 2 only singles'!$C$2)*(1-$C$3))+(((L355-1)*'month 2 only singles'!$C$2)*(1-$C$3)),IF(M355="WON",(((K355-1)*'month 2 only singles'!$C$2)*(1-$C$3)),IF(M355="PLACED",(((L355-1)*'month 2 only singles'!$C$2)*(1-$C$3))-'month 2 only singles'!$C$2,IF(J355=0,-'month 2 only singles'!$C$2,-('month 2 only singles'!$C$2*2))))))*E355),0))</f>
        <v>0</v>
      </c>
      <c r="S355" s="64"/>
    </row>
    <row r="356" spans="8:19" ht="15" x14ac:dyDescent="0.2">
      <c r="H356" s="12"/>
      <c r="I356" s="12"/>
      <c r="J356" s="12"/>
      <c r="M356" s="7"/>
      <c r="N356" s="16">
        <f>((G356-1)*(1-(IF(H356="no",0,'month 2 only singles'!$C$3)))+1)</f>
        <v>5.0000000000000044E-2</v>
      </c>
      <c r="O356" s="16">
        <f t="shared" si="5"/>
        <v>0</v>
      </c>
      <c r="P3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6" s="17">
        <f>IF(ISBLANK(M356),,IF(ISBLANK(G356),,(IF(M356="WON-EW",((((N356-1)*J356)*'month 2 only singles'!$C$2)+('month 2 only singles'!$C$2*(N356-1))),IF(M356="WON",((((N356-1)*J356)*'month 2 only singles'!$C$2)+('month 2 only singles'!$C$2*(N356-1))),IF(M356="PLACED",((((N356-1)*J356)*'month 2 only singles'!$C$2)-'month 2 only singles'!$C$2),IF(J356=0,-'month 2 only singles'!$C$2,IF(J356=0,-'month 2 only singles'!$C$2,-('month 2 only singles'!$C$2*2)))))))*E356))</f>
        <v>0</v>
      </c>
      <c r="R356" s="17">
        <f>IF(ISBLANK(M356),,IF(T356&lt;&gt;1,((IF(M356="WON-EW",(((K356-1)*'month 2 only singles'!$C$2)*(1-$C$3))+(((L356-1)*'month 2 only singles'!$C$2)*(1-$C$3)),IF(M356="WON",(((K356-1)*'month 2 only singles'!$C$2)*(1-$C$3)),IF(M356="PLACED",(((L356-1)*'month 2 only singles'!$C$2)*(1-$C$3))-'month 2 only singles'!$C$2,IF(J356=0,-'month 2 only singles'!$C$2,-('month 2 only singles'!$C$2*2))))))*E356),0))</f>
        <v>0</v>
      </c>
      <c r="S356" s="64"/>
    </row>
    <row r="357" spans="8:19" ht="15" x14ac:dyDescent="0.2">
      <c r="H357" s="12"/>
      <c r="I357" s="12"/>
      <c r="J357" s="12"/>
      <c r="M357" s="7"/>
      <c r="N357" s="16">
        <f>((G357-1)*(1-(IF(H357="no",0,'month 2 only singles'!$C$3)))+1)</f>
        <v>5.0000000000000044E-2</v>
      </c>
      <c r="O357" s="16">
        <f t="shared" si="5"/>
        <v>0</v>
      </c>
      <c r="P3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7" s="17">
        <f>IF(ISBLANK(M357),,IF(ISBLANK(G357),,(IF(M357="WON-EW",((((N357-1)*J357)*'month 2 only singles'!$C$2)+('month 2 only singles'!$C$2*(N357-1))),IF(M357="WON",((((N357-1)*J357)*'month 2 only singles'!$C$2)+('month 2 only singles'!$C$2*(N357-1))),IF(M357="PLACED",((((N357-1)*J357)*'month 2 only singles'!$C$2)-'month 2 only singles'!$C$2),IF(J357=0,-'month 2 only singles'!$C$2,IF(J357=0,-'month 2 only singles'!$C$2,-('month 2 only singles'!$C$2*2)))))))*E357))</f>
        <v>0</v>
      </c>
      <c r="R357" s="17">
        <f>IF(ISBLANK(M357),,IF(T357&lt;&gt;1,((IF(M357="WON-EW",(((K357-1)*'month 2 only singles'!$C$2)*(1-$C$3))+(((L357-1)*'month 2 only singles'!$C$2)*(1-$C$3)),IF(M357="WON",(((K357-1)*'month 2 only singles'!$C$2)*(1-$C$3)),IF(M357="PLACED",(((L357-1)*'month 2 only singles'!$C$2)*(1-$C$3))-'month 2 only singles'!$C$2,IF(J357=0,-'month 2 only singles'!$C$2,-('month 2 only singles'!$C$2*2))))))*E357),0))</f>
        <v>0</v>
      </c>
      <c r="S357" s="64"/>
    </row>
    <row r="358" spans="8:19" ht="15" x14ac:dyDescent="0.2">
      <c r="H358" s="12"/>
      <c r="I358" s="12"/>
      <c r="J358" s="12"/>
      <c r="M358" s="7"/>
      <c r="N358" s="16">
        <f>((G358-1)*(1-(IF(H358="no",0,'month 2 only singles'!$C$3)))+1)</f>
        <v>5.0000000000000044E-2</v>
      </c>
      <c r="O358" s="16">
        <f t="shared" si="5"/>
        <v>0</v>
      </c>
      <c r="P3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8" s="17">
        <f>IF(ISBLANK(M358),,IF(ISBLANK(G358),,(IF(M358="WON-EW",((((N358-1)*J358)*'month 2 only singles'!$C$2)+('month 2 only singles'!$C$2*(N358-1))),IF(M358="WON",((((N358-1)*J358)*'month 2 only singles'!$C$2)+('month 2 only singles'!$C$2*(N358-1))),IF(M358="PLACED",((((N358-1)*J358)*'month 2 only singles'!$C$2)-'month 2 only singles'!$C$2),IF(J358=0,-'month 2 only singles'!$C$2,IF(J358=0,-'month 2 only singles'!$C$2,-('month 2 only singles'!$C$2*2)))))))*E358))</f>
        <v>0</v>
      </c>
      <c r="R358" s="17">
        <f>IF(ISBLANK(M358),,IF(T358&lt;&gt;1,((IF(M358="WON-EW",(((K358-1)*'month 2 only singles'!$C$2)*(1-$C$3))+(((L358-1)*'month 2 only singles'!$C$2)*(1-$C$3)),IF(M358="WON",(((K358-1)*'month 2 only singles'!$C$2)*(1-$C$3)),IF(M358="PLACED",(((L358-1)*'month 2 only singles'!$C$2)*(1-$C$3))-'month 2 only singles'!$C$2,IF(J358=0,-'month 2 only singles'!$C$2,-('month 2 only singles'!$C$2*2))))))*E358),0))</f>
        <v>0</v>
      </c>
      <c r="S358" s="64"/>
    </row>
    <row r="359" spans="8:19" ht="15" x14ac:dyDescent="0.2">
      <c r="H359" s="12"/>
      <c r="I359" s="12"/>
      <c r="J359" s="12"/>
      <c r="M359" s="7"/>
      <c r="N359" s="16">
        <f>((G359-1)*(1-(IF(H359="no",0,'month 2 only singles'!$C$3)))+1)</f>
        <v>5.0000000000000044E-2</v>
      </c>
      <c r="O359" s="16">
        <f t="shared" si="5"/>
        <v>0</v>
      </c>
      <c r="P3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59" s="17">
        <f>IF(ISBLANK(M359),,IF(ISBLANK(G359),,(IF(M359="WON-EW",((((N359-1)*J359)*'month 2 only singles'!$C$2)+('month 2 only singles'!$C$2*(N359-1))),IF(M359="WON",((((N359-1)*J359)*'month 2 only singles'!$C$2)+('month 2 only singles'!$C$2*(N359-1))),IF(M359="PLACED",((((N359-1)*J359)*'month 2 only singles'!$C$2)-'month 2 only singles'!$C$2),IF(J359=0,-'month 2 only singles'!$C$2,IF(J359=0,-'month 2 only singles'!$C$2,-('month 2 only singles'!$C$2*2)))))))*E359))</f>
        <v>0</v>
      </c>
      <c r="R359" s="17">
        <f>IF(ISBLANK(M359),,IF(T359&lt;&gt;1,((IF(M359="WON-EW",(((K359-1)*'month 2 only singles'!$C$2)*(1-$C$3))+(((L359-1)*'month 2 only singles'!$C$2)*(1-$C$3)),IF(M359="WON",(((K359-1)*'month 2 only singles'!$C$2)*(1-$C$3)),IF(M359="PLACED",(((L359-1)*'month 2 only singles'!$C$2)*(1-$C$3))-'month 2 only singles'!$C$2,IF(J359=0,-'month 2 only singles'!$C$2,-('month 2 only singles'!$C$2*2))))))*E359),0))</f>
        <v>0</v>
      </c>
      <c r="S359" s="64"/>
    </row>
    <row r="360" spans="8:19" ht="15" x14ac:dyDescent="0.2">
      <c r="H360" s="12"/>
      <c r="I360" s="12"/>
      <c r="J360" s="12"/>
      <c r="M360" s="7"/>
      <c r="N360" s="16">
        <f>((G360-1)*(1-(IF(H360="no",0,'month 2 only singles'!$C$3)))+1)</f>
        <v>5.0000000000000044E-2</v>
      </c>
      <c r="O360" s="16">
        <f t="shared" si="5"/>
        <v>0</v>
      </c>
      <c r="P3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0" s="17">
        <f>IF(ISBLANK(M360),,IF(ISBLANK(G360),,(IF(M360="WON-EW",((((N360-1)*J360)*'month 2 only singles'!$C$2)+('month 2 only singles'!$C$2*(N360-1))),IF(M360="WON",((((N360-1)*J360)*'month 2 only singles'!$C$2)+('month 2 only singles'!$C$2*(N360-1))),IF(M360="PLACED",((((N360-1)*J360)*'month 2 only singles'!$C$2)-'month 2 only singles'!$C$2),IF(J360=0,-'month 2 only singles'!$C$2,IF(J360=0,-'month 2 only singles'!$C$2,-('month 2 only singles'!$C$2*2)))))))*E360))</f>
        <v>0</v>
      </c>
      <c r="R360" s="17">
        <f>IF(ISBLANK(M360),,IF(T360&lt;&gt;1,((IF(M360="WON-EW",(((K360-1)*'month 2 only singles'!$C$2)*(1-$C$3))+(((L360-1)*'month 2 only singles'!$C$2)*(1-$C$3)),IF(M360="WON",(((K360-1)*'month 2 only singles'!$C$2)*(1-$C$3)),IF(M360="PLACED",(((L360-1)*'month 2 only singles'!$C$2)*(1-$C$3))-'month 2 only singles'!$C$2,IF(J360=0,-'month 2 only singles'!$C$2,-('month 2 only singles'!$C$2*2))))))*E360),0))</f>
        <v>0</v>
      </c>
      <c r="S360" s="64"/>
    </row>
    <row r="361" spans="8:19" ht="15" x14ac:dyDescent="0.2">
      <c r="H361" s="12"/>
      <c r="I361" s="12"/>
      <c r="J361" s="12"/>
      <c r="M361" s="7"/>
      <c r="N361" s="16">
        <f>((G361-1)*(1-(IF(H361="no",0,'month 2 only singles'!$C$3)))+1)</f>
        <v>5.0000000000000044E-2</v>
      </c>
      <c r="O361" s="16">
        <f t="shared" si="5"/>
        <v>0</v>
      </c>
      <c r="P3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1" s="17">
        <f>IF(ISBLANK(M361),,IF(ISBLANK(G361),,(IF(M361="WON-EW",((((N361-1)*J361)*'month 2 only singles'!$C$2)+('month 2 only singles'!$C$2*(N361-1))),IF(M361="WON",((((N361-1)*J361)*'month 2 only singles'!$C$2)+('month 2 only singles'!$C$2*(N361-1))),IF(M361="PLACED",((((N361-1)*J361)*'month 2 only singles'!$C$2)-'month 2 only singles'!$C$2),IF(J361=0,-'month 2 only singles'!$C$2,IF(J361=0,-'month 2 only singles'!$C$2,-('month 2 only singles'!$C$2*2)))))))*E361))</f>
        <v>0</v>
      </c>
      <c r="R361" s="17">
        <f>IF(ISBLANK(M361),,IF(T361&lt;&gt;1,((IF(M361="WON-EW",(((K361-1)*'month 2 only singles'!$C$2)*(1-$C$3))+(((L361-1)*'month 2 only singles'!$C$2)*(1-$C$3)),IF(M361="WON",(((K361-1)*'month 2 only singles'!$C$2)*(1-$C$3)),IF(M361="PLACED",(((L361-1)*'month 2 only singles'!$C$2)*(1-$C$3))-'month 2 only singles'!$C$2,IF(J361=0,-'month 2 only singles'!$C$2,-('month 2 only singles'!$C$2*2))))))*E361),0))</f>
        <v>0</v>
      </c>
      <c r="S361" s="64"/>
    </row>
    <row r="362" spans="8:19" ht="15" x14ac:dyDescent="0.2">
      <c r="H362" s="12"/>
      <c r="I362" s="12"/>
      <c r="J362" s="12"/>
      <c r="M362" s="7"/>
      <c r="N362" s="16">
        <f>((G362-1)*(1-(IF(H362="no",0,'month 2 only singles'!$C$3)))+1)</f>
        <v>5.0000000000000044E-2</v>
      </c>
      <c r="O362" s="16">
        <f t="shared" si="5"/>
        <v>0</v>
      </c>
      <c r="P3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2" s="17">
        <f>IF(ISBLANK(M362),,IF(ISBLANK(G362),,(IF(M362="WON-EW",((((N362-1)*J362)*'month 2 only singles'!$C$2)+('month 2 only singles'!$C$2*(N362-1))),IF(M362="WON",((((N362-1)*J362)*'month 2 only singles'!$C$2)+('month 2 only singles'!$C$2*(N362-1))),IF(M362="PLACED",((((N362-1)*J362)*'month 2 only singles'!$C$2)-'month 2 only singles'!$C$2),IF(J362=0,-'month 2 only singles'!$C$2,IF(J362=0,-'month 2 only singles'!$C$2,-('month 2 only singles'!$C$2*2)))))))*E362))</f>
        <v>0</v>
      </c>
      <c r="R362" s="17">
        <f>IF(ISBLANK(M362),,IF(T362&lt;&gt;1,((IF(M362="WON-EW",(((K362-1)*'month 2 only singles'!$C$2)*(1-$C$3))+(((L362-1)*'month 2 only singles'!$C$2)*(1-$C$3)),IF(M362="WON",(((K362-1)*'month 2 only singles'!$C$2)*(1-$C$3)),IF(M362="PLACED",(((L362-1)*'month 2 only singles'!$C$2)*(1-$C$3))-'month 2 only singles'!$C$2,IF(J362=0,-'month 2 only singles'!$C$2,-('month 2 only singles'!$C$2*2))))))*E362),0))</f>
        <v>0</v>
      </c>
      <c r="S362" s="64"/>
    </row>
    <row r="363" spans="8:19" ht="15" x14ac:dyDescent="0.2">
      <c r="H363" s="12"/>
      <c r="I363" s="12"/>
      <c r="J363" s="12"/>
      <c r="M363" s="7"/>
      <c r="N363" s="16">
        <f>((G363-1)*(1-(IF(H363="no",0,'month 2 only singles'!$C$3)))+1)</f>
        <v>5.0000000000000044E-2</v>
      </c>
      <c r="O363" s="16">
        <f t="shared" si="5"/>
        <v>0</v>
      </c>
      <c r="P3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3" s="17">
        <f>IF(ISBLANK(M363),,IF(ISBLANK(G363),,(IF(M363="WON-EW",((((N363-1)*J363)*'month 2 only singles'!$C$2)+('month 2 only singles'!$C$2*(N363-1))),IF(M363="WON",((((N363-1)*J363)*'month 2 only singles'!$C$2)+('month 2 only singles'!$C$2*(N363-1))),IF(M363="PLACED",((((N363-1)*J363)*'month 2 only singles'!$C$2)-'month 2 only singles'!$C$2),IF(J363=0,-'month 2 only singles'!$C$2,IF(J363=0,-'month 2 only singles'!$C$2,-('month 2 only singles'!$C$2*2)))))))*E363))</f>
        <v>0</v>
      </c>
      <c r="R363" s="17">
        <f>IF(ISBLANK(M363),,IF(T363&lt;&gt;1,((IF(M363="WON-EW",(((K363-1)*'month 2 only singles'!$C$2)*(1-$C$3))+(((L363-1)*'month 2 only singles'!$C$2)*(1-$C$3)),IF(M363="WON",(((K363-1)*'month 2 only singles'!$C$2)*(1-$C$3)),IF(M363="PLACED",(((L363-1)*'month 2 only singles'!$C$2)*(1-$C$3))-'month 2 only singles'!$C$2,IF(J363=0,-'month 2 only singles'!$C$2,-('month 2 only singles'!$C$2*2))))))*E363),0))</f>
        <v>0</v>
      </c>
      <c r="S363" s="64"/>
    </row>
    <row r="364" spans="8:19" ht="15" x14ac:dyDescent="0.2">
      <c r="H364" s="12"/>
      <c r="I364" s="12"/>
      <c r="J364" s="12"/>
      <c r="M364" s="7"/>
      <c r="N364" s="16">
        <f>((G364-1)*(1-(IF(H364="no",0,'month 2 only singles'!$C$3)))+1)</f>
        <v>5.0000000000000044E-2</v>
      </c>
      <c r="O364" s="16">
        <f t="shared" si="5"/>
        <v>0</v>
      </c>
      <c r="P3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4" s="17">
        <f>IF(ISBLANK(M364),,IF(ISBLANK(G364),,(IF(M364="WON-EW",((((N364-1)*J364)*'month 2 only singles'!$C$2)+('month 2 only singles'!$C$2*(N364-1))),IF(M364="WON",((((N364-1)*J364)*'month 2 only singles'!$C$2)+('month 2 only singles'!$C$2*(N364-1))),IF(M364="PLACED",((((N364-1)*J364)*'month 2 only singles'!$C$2)-'month 2 only singles'!$C$2),IF(J364=0,-'month 2 only singles'!$C$2,IF(J364=0,-'month 2 only singles'!$C$2,-('month 2 only singles'!$C$2*2)))))))*E364))</f>
        <v>0</v>
      </c>
      <c r="R364" s="17">
        <f>IF(ISBLANK(M364),,IF(T364&lt;&gt;1,((IF(M364="WON-EW",(((K364-1)*'month 2 only singles'!$C$2)*(1-$C$3))+(((L364-1)*'month 2 only singles'!$C$2)*(1-$C$3)),IF(M364="WON",(((K364-1)*'month 2 only singles'!$C$2)*(1-$C$3)),IF(M364="PLACED",(((L364-1)*'month 2 only singles'!$C$2)*(1-$C$3))-'month 2 only singles'!$C$2,IF(J364=0,-'month 2 only singles'!$C$2,-('month 2 only singles'!$C$2*2))))))*E364),0))</f>
        <v>0</v>
      </c>
      <c r="S364" s="64"/>
    </row>
    <row r="365" spans="8:19" ht="15" x14ac:dyDescent="0.2">
      <c r="H365" s="12"/>
      <c r="I365" s="12"/>
      <c r="J365" s="12"/>
      <c r="M365" s="7"/>
      <c r="N365" s="16">
        <f>((G365-1)*(1-(IF(H365="no",0,'month 2 only singles'!$C$3)))+1)</f>
        <v>5.0000000000000044E-2</v>
      </c>
      <c r="O365" s="16">
        <f t="shared" si="5"/>
        <v>0</v>
      </c>
      <c r="P3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5" s="17">
        <f>IF(ISBLANK(M365),,IF(ISBLANK(G365),,(IF(M365="WON-EW",((((N365-1)*J365)*'month 2 only singles'!$C$2)+('month 2 only singles'!$C$2*(N365-1))),IF(M365="WON",((((N365-1)*J365)*'month 2 only singles'!$C$2)+('month 2 only singles'!$C$2*(N365-1))),IF(M365="PLACED",((((N365-1)*J365)*'month 2 only singles'!$C$2)-'month 2 only singles'!$C$2),IF(J365=0,-'month 2 only singles'!$C$2,IF(J365=0,-'month 2 only singles'!$C$2,-('month 2 only singles'!$C$2*2)))))))*E365))</f>
        <v>0</v>
      </c>
      <c r="R365" s="17">
        <f>IF(ISBLANK(M365),,IF(T365&lt;&gt;1,((IF(M365="WON-EW",(((K365-1)*'month 2 only singles'!$C$2)*(1-$C$3))+(((L365-1)*'month 2 only singles'!$C$2)*(1-$C$3)),IF(M365="WON",(((K365-1)*'month 2 only singles'!$C$2)*(1-$C$3)),IF(M365="PLACED",(((L365-1)*'month 2 only singles'!$C$2)*(1-$C$3))-'month 2 only singles'!$C$2,IF(J365=0,-'month 2 only singles'!$C$2,-('month 2 only singles'!$C$2*2))))))*E365),0))</f>
        <v>0</v>
      </c>
      <c r="S365" s="64"/>
    </row>
    <row r="366" spans="8:19" ht="15" x14ac:dyDescent="0.2">
      <c r="H366" s="12"/>
      <c r="I366" s="12"/>
      <c r="J366" s="12"/>
      <c r="M366" s="7"/>
      <c r="N366" s="16">
        <f>((G366-1)*(1-(IF(H366="no",0,'month 2 only singles'!$C$3)))+1)</f>
        <v>5.0000000000000044E-2</v>
      </c>
      <c r="O366" s="16">
        <f t="shared" si="5"/>
        <v>0</v>
      </c>
      <c r="P3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6" s="17">
        <f>IF(ISBLANK(M366),,IF(ISBLANK(G366),,(IF(M366="WON-EW",((((N366-1)*J366)*'month 2 only singles'!$C$2)+('month 2 only singles'!$C$2*(N366-1))),IF(M366="WON",((((N366-1)*J366)*'month 2 only singles'!$C$2)+('month 2 only singles'!$C$2*(N366-1))),IF(M366="PLACED",((((N366-1)*J366)*'month 2 only singles'!$C$2)-'month 2 only singles'!$C$2),IF(J366=0,-'month 2 only singles'!$C$2,IF(J366=0,-'month 2 only singles'!$C$2,-('month 2 only singles'!$C$2*2)))))))*E366))</f>
        <v>0</v>
      </c>
      <c r="R366" s="17">
        <f>IF(ISBLANK(M366),,IF(T366&lt;&gt;1,((IF(M366="WON-EW",(((K366-1)*'month 2 only singles'!$C$2)*(1-$C$3))+(((L366-1)*'month 2 only singles'!$C$2)*(1-$C$3)),IF(M366="WON",(((K366-1)*'month 2 only singles'!$C$2)*(1-$C$3)),IF(M366="PLACED",(((L366-1)*'month 2 only singles'!$C$2)*(1-$C$3))-'month 2 only singles'!$C$2,IF(J366=0,-'month 2 only singles'!$C$2,-('month 2 only singles'!$C$2*2))))))*E366),0))</f>
        <v>0</v>
      </c>
      <c r="S366" s="64"/>
    </row>
    <row r="367" spans="8:19" ht="15" x14ac:dyDescent="0.2">
      <c r="H367" s="12"/>
      <c r="I367" s="12"/>
      <c r="J367" s="12"/>
      <c r="M367" s="7"/>
      <c r="N367" s="16">
        <f>((G367-1)*(1-(IF(H367="no",0,'month 2 only singles'!$C$3)))+1)</f>
        <v>5.0000000000000044E-2</v>
      </c>
      <c r="O367" s="16">
        <f t="shared" si="5"/>
        <v>0</v>
      </c>
      <c r="P3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7" s="17">
        <f>IF(ISBLANK(M367),,IF(ISBLANK(G367),,(IF(M367="WON-EW",((((N367-1)*J367)*'month 2 only singles'!$C$2)+('month 2 only singles'!$C$2*(N367-1))),IF(M367="WON",((((N367-1)*J367)*'month 2 only singles'!$C$2)+('month 2 only singles'!$C$2*(N367-1))),IF(M367="PLACED",((((N367-1)*J367)*'month 2 only singles'!$C$2)-'month 2 only singles'!$C$2),IF(J367=0,-'month 2 only singles'!$C$2,IF(J367=0,-'month 2 only singles'!$C$2,-('month 2 only singles'!$C$2*2)))))))*E367))</f>
        <v>0</v>
      </c>
      <c r="R367" s="17">
        <f>IF(ISBLANK(M367),,IF(T367&lt;&gt;1,((IF(M367="WON-EW",(((K367-1)*'month 2 only singles'!$C$2)*(1-$C$3))+(((L367-1)*'month 2 only singles'!$C$2)*(1-$C$3)),IF(M367="WON",(((K367-1)*'month 2 only singles'!$C$2)*(1-$C$3)),IF(M367="PLACED",(((L367-1)*'month 2 only singles'!$C$2)*(1-$C$3))-'month 2 only singles'!$C$2,IF(J367=0,-'month 2 only singles'!$C$2,-('month 2 only singles'!$C$2*2))))))*E367),0))</f>
        <v>0</v>
      </c>
      <c r="S367" s="64"/>
    </row>
    <row r="368" spans="8:19" ht="15" x14ac:dyDescent="0.2">
      <c r="H368" s="12"/>
      <c r="I368" s="12"/>
      <c r="J368" s="12"/>
      <c r="M368" s="7"/>
      <c r="N368" s="16">
        <f>((G368-1)*(1-(IF(H368="no",0,'month 2 only singles'!$C$3)))+1)</f>
        <v>5.0000000000000044E-2</v>
      </c>
      <c r="O368" s="16">
        <f t="shared" ref="O368:O431" si="6">E368*IF(I368="yes",2,1)</f>
        <v>0</v>
      </c>
      <c r="P3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8" s="17">
        <f>IF(ISBLANK(M368),,IF(ISBLANK(G368),,(IF(M368="WON-EW",((((N368-1)*J368)*'month 2 only singles'!$C$2)+('month 2 only singles'!$C$2*(N368-1))),IF(M368="WON",((((N368-1)*J368)*'month 2 only singles'!$C$2)+('month 2 only singles'!$C$2*(N368-1))),IF(M368="PLACED",((((N368-1)*J368)*'month 2 only singles'!$C$2)-'month 2 only singles'!$C$2),IF(J368=0,-'month 2 only singles'!$C$2,IF(J368=0,-'month 2 only singles'!$C$2,-('month 2 only singles'!$C$2*2)))))))*E368))</f>
        <v>0</v>
      </c>
      <c r="R368" s="17">
        <f>IF(ISBLANK(M368),,IF(T368&lt;&gt;1,((IF(M368="WON-EW",(((K368-1)*'month 2 only singles'!$C$2)*(1-$C$3))+(((L368-1)*'month 2 only singles'!$C$2)*(1-$C$3)),IF(M368="WON",(((K368-1)*'month 2 only singles'!$C$2)*(1-$C$3)),IF(M368="PLACED",(((L368-1)*'month 2 only singles'!$C$2)*(1-$C$3))-'month 2 only singles'!$C$2,IF(J368=0,-'month 2 only singles'!$C$2,-('month 2 only singles'!$C$2*2))))))*E368),0))</f>
        <v>0</v>
      </c>
      <c r="S368" s="64"/>
    </row>
    <row r="369" spans="8:19" ht="15" x14ac:dyDescent="0.2">
      <c r="H369" s="12"/>
      <c r="I369" s="12"/>
      <c r="J369" s="12"/>
      <c r="M369" s="7"/>
      <c r="N369" s="16">
        <f>((G369-1)*(1-(IF(H369="no",0,'month 2 only singles'!$C$3)))+1)</f>
        <v>5.0000000000000044E-2</v>
      </c>
      <c r="O369" s="16">
        <f t="shared" si="6"/>
        <v>0</v>
      </c>
      <c r="P3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69" s="17">
        <f>IF(ISBLANK(M369),,IF(ISBLANK(G369),,(IF(M369="WON-EW",((((N369-1)*J369)*'month 2 only singles'!$C$2)+('month 2 only singles'!$C$2*(N369-1))),IF(M369="WON",((((N369-1)*J369)*'month 2 only singles'!$C$2)+('month 2 only singles'!$C$2*(N369-1))),IF(M369="PLACED",((((N369-1)*J369)*'month 2 only singles'!$C$2)-'month 2 only singles'!$C$2),IF(J369=0,-'month 2 only singles'!$C$2,IF(J369=0,-'month 2 only singles'!$C$2,-('month 2 only singles'!$C$2*2)))))))*E369))</f>
        <v>0</v>
      </c>
      <c r="R369" s="17">
        <f>IF(ISBLANK(M369),,IF(T369&lt;&gt;1,((IF(M369="WON-EW",(((K369-1)*'month 2 only singles'!$C$2)*(1-$C$3))+(((L369-1)*'month 2 only singles'!$C$2)*(1-$C$3)),IF(M369="WON",(((K369-1)*'month 2 only singles'!$C$2)*(1-$C$3)),IF(M369="PLACED",(((L369-1)*'month 2 only singles'!$C$2)*(1-$C$3))-'month 2 only singles'!$C$2,IF(J369=0,-'month 2 only singles'!$C$2,-('month 2 only singles'!$C$2*2))))))*E369),0))</f>
        <v>0</v>
      </c>
      <c r="S369" s="64"/>
    </row>
    <row r="370" spans="8:19" ht="15" x14ac:dyDescent="0.2">
      <c r="H370" s="12"/>
      <c r="I370" s="12"/>
      <c r="J370" s="12"/>
      <c r="M370" s="7"/>
      <c r="N370" s="16">
        <f>((G370-1)*(1-(IF(H370="no",0,'month 2 only singles'!$C$3)))+1)</f>
        <v>5.0000000000000044E-2</v>
      </c>
      <c r="O370" s="16">
        <f t="shared" si="6"/>
        <v>0</v>
      </c>
      <c r="P3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0" s="17">
        <f>IF(ISBLANK(M370),,IF(ISBLANK(G370),,(IF(M370="WON-EW",((((N370-1)*J370)*'month 2 only singles'!$C$2)+('month 2 only singles'!$C$2*(N370-1))),IF(M370="WON",((((N370-1)*J370)*'month 2 only singles'!$C$2)+('month 2 only singles'!$C$2*(N370-1))),IF(M370="PLACED",((((N370-1)*J370)*'month 2 only singles'!$C$2)-'month 2 only singles'!$C$2),IF(J370=0,-'month 2 only singles'!$C$2,IF(J370=0,-'month 2 only singles'!$C$2,-('month 2 only singles'!$C$2*2)))))))*E370))</f>
        <v>0</v>
      </c>
      <c r="R370" s="17">
        <f>IF(ISBLANK(M370),,IF(T370&lt;&gt;1,((IF(M370="WON-EW",(((K370-1)*'month 2 only singles'!$C$2)*(1-$C$3))+(((L370-1)*'month 2 only singles'!$C$2)*(1-$C$3)),IF(M370="WON",(((K370-1)*'month 2 only singles'!$C$2)*(1-$C$3)),IF(M370="PLACED",(((L370-1)*'month 2 only singles'!$C$2)*(1-$C$3))-'month 2 only singles'!$C$2,IF(J370=0,-'month 2 only singles'!$C$2,-('month 2 only singles'!$C$2*2))))))*E370),0))</f>
        <v>0</v>
      </c>
      <c r="S370" s="64"/>
    </row>
    <row r="371" spans="8:19" ht="15" x14ac:dyDescent="0.2">
      <c r="H371" s="12"/>
      <c r="I371" s="12"/>
      <c r="J371" s="12"/>
      <c r="M371" s="7"/>
      <c r="N371" s="16">
        <f>((G371-1)*(1-(IF(H371="no",0,'month 2 only singles'!$C$3)))+1)</f>
        <v>5.0000000000000044E-2</v>
      </c>
      <c r="O371" s="16">
        <f t="shared" si="6"/>
        <v>0</v>
      </c>
      <c r="P3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1" s="17">
        <f>IF(ISBLANK(M371),,IF(ISBLANK(G371),,(IF(M371="WON-EW",((((N371-1)*J371)*'month 2 only singles'!$C$2)+('month 2 only singles'!$C$2*(N371-1))),IF(M371="WON",((((N371-1)*J371)*'month 2 only singles'!$C$2)+('month 2 only singles'!$C$2*(N371-1))),IF(M371="PLACED",((((N371-1)*J371)*'month 2 only singles'!$C$2)-'month 2 only singles'!$C$2),IF(J371=0,-'month 2 only singles'!$C$2,IF(J371=0,-'month 2 only singles'!$C$2,-('month 2 only singles'!$C$2*2)))))))*E371))</f>
        <v>0</v>
      </c>
      <c r="R371" s="17">
        <f>IF(ISBLANK(M371),,IF(T371&lt;&gt;1,((IF(M371="WON-EW",(((K371-1)*'month 2 only singles'!$C$2)*(1-$C$3))+(((L371-1)*'month 2 only singles'!$C$2)*(1-$C$3)),IF(M371="WON",(((K371-1)*'month 2 only singles'!$C$2)*(1-$C$3)),IF(M371="PLACED",(((L371-1)*'month 2 only singles'!$C$2)*(1-$C$3))-'month 2 only singles'!$C$2,IF(J371=0,-'month 2 only singles'!$C$2,-('month 2 only singles'!$C$2*2))))))*E371),0))</f>
        <v>0</v>
      </c>
      <c r="S371" s="64"/>
    </row>
    <row r="372" spans="8:19" ht="15" x14ac:dyDescent="0.2">
      <c r="H372" s="12"/>
      <c r="I372" s="12"/>
      <c r="J372" s="12"/>
      <c r="M372" s="7"/>
      <c r="N372" s="16">
        <f>((G372-1)*(1-(IF(H372="no",0,'month 2 only singles'!$C$3)))+1)</f>
        <v>5.0000000000000044E-2</v>
      </c>
      <c r="O372" s="16">
        <f t="shared" si="6"/>
        <v>0</v>
      </c>
      <c r="P3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2" s="17">
        <f>IF(ISBLANK(M372),,IF(ISBLANK(G372),,(IF(M372="WON-EW",((((N372-1)*J372)*'month 2 only singles'!$C$2)+('month 2 only singles'!$C$2*(N372-1))),IF(M372="WON",((((N372-1)*J372)*'month 2 only singles'!$C$2)+('month 2 only singles'!$C$2*(N372-1))),IF(M372="PLACED",((((N372-1)*J372)*'month 2 only singles'!$C$2)-'month 2 only singles'!$C$2),IF(J372=0,-'month 2 only singles'!$C$2,IF(J372=0,-'month 2 only singles'!$C$2,-('month 2 only singles'!$C$2*2)))))))*E372))</f>
        <v>0</v>
      </c>
      <c r="R372" s="17">
        <f>IF(ISBLANK(M372),,IF(T372&lt;&gt;1,((IF(M372="WON-EW",(((K372-1)*'month 2 only singles'!$C$2)*(1-$C$3))+(((L372-1)*'month 2 only singles'!$C$2)*(1-$C$3)),IF(M372="WON",(((K372-1)*'month 2 only singles'!$C$2)*(1-$C$3)),IF(M372="PLACED",(((L372-1)*'month 2 only singles'!$C$2)*(1-$C$3))-'month 2 only singles'!$C$2,IF(J372=0,-'month 2 only singles'!$C$2,-('month 2 only singles'!$C$2*2))))))*E372),0))</f>
        <v>0</v>
      </c>
      <c r="S372" s="64"/>
    </row>
    <row r="373" spans="8:19" ht="15" x14ac:dyDescent="0.2">
      <c r="H373" s="12"/>
      <c r="I373" s="12"/>
      <c r="J373" s="12"/>
      <c r="M373" s="7"/>
      <c r="N373" s="16">
        <f>((G373-1)*(1-(IF(H373="no",0,'month 2 only singles'!$C$3)))+1)</f>
        <v>5.0000000000000044E-2</v>
      </c>
      <c r="O373" s="16">
        <f t="shared" si="6"/>
        <v>0</v>
      </c>
      <c r="P3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3" s="17">
        <f>IF(ISBLANK(M373),,IF(ISBLANK(G373),,(IF(M373="WON-EW",((((N373-1)*J373)*'month 2 only singles'!$C$2)+('month 2 only singles'!$C$2*(N373-1))),IF(M373="WON",((((N373-1)*J373)*'month 2 only singles'!$C$2)+('month 2 only singles'!$C$2*(N373-1))),IF(M373="PLACED",((((N373-1)*J373)*'month 2 only singles'!$C$2)-'month 2 only singles'!$C$2),IF(J373=0,-'month 2 only singles'!$C$2,IF(J373=0,-'month 2 only singles'!$C$2,-('month 2 only singles'!$C$2*2)))))))*E373))</f>
        <v>0</v>
      </c>
      <c r="R373" s="17">
        <f>IF(ISBLANK(M373),,IF(T373&lt;&gt;1,((IF(M373="WON-EW",(((K373-1)*'month 2 only singles'!$C$2)*(1-$C$3))+(((L373-1)*'month 2 only singles'!$C$2)*(1-$C$3)),IF(M373="WON",(((K373-1)*'month 2 only singles'!$C$2)*(1-$C$3)),IF(M373="PLACED",(((L373-1)*'month 2 only singles'!$C$2)*(1-$C$3))-'month 2 only singles'!$C$2,IF(J373=0,-'month 2 only singles'!$C$2,-('month 2 only singles'!$C$2*2))))))*E373),0))</f>
        <v>0</v>
      </c>
      <c r="S373" s="64"/>
    </row>
    <row r="374" spans="8:19" ht="15" x14ac:dyDescent="0.2">
      <c r="H374" s="12"/>
      <c r="I374" s="12"/>
      <c r="J374" s="12"/>
      <c r="M374" s="7"/>
      <c r="N374" s="16">
        <f>((G374-1)*(1-(IF(H374="no",0,'month 2 only singles'!$C$3)))+1)</f>
        <v>5.0000000000000044E-2</v>
      </c>
      <c r="O374" s="16">
        <f t="shared" si="6"/>
        <v>0</v>
      </c>
      <c r="P3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4" s="17">
        <f>IF(ISBLANK(M374),,IF(ISBLANK(G374),,(IF(M374="WON-EW",((((N374-1)*J374)*'month 2 only singles'!$C$2)+('month 2 only singles'!$C$2*(N374-1))),IF(M374="WON",((((N374-1)*J374)*'month 2 only singles'!$C$2)+('month 2 only singles'!$C$2*(N374-1))),IF(M374="PLACED",((((N374-1)*J374)*'month 2 only singles'!$C$2)-'month 2 only singles'!$C$2),IF(J374=0,-'month 2 only singles'!$C$2,IF(J374=0,-'month 2 only singles'!$C$2,-('month 2 only singles'!$C$2*2)))))))*E374))</f>
        <v>0</v>
      </c>
      <c r="R374" s="17">
        <f>IF(ISBLANK(M374),,IF(T374&lt;&gt;1,((IF(M374="WON-EW",(((K374-1)*'month 2 only singles'!$C$2)*(1-$C$3))+(((L374-1)*'month 2 only singles'!$C$2)*(1-$C$3)),IF(M374="WON",(((K374-1)*'month 2 only singles'!$C$2)*(1-$C$3)),IF(M374="PLACED",(((L374-1)*'month 2 only singles'!$C$2)*(1-$C$3))-'month 2 only singles'!$C$2,IF(J374=0,-'month 2 only singles'!$C$2,-('month 2 only singles'!$C$2*2))))))*E374),0))</f>
        <v>0</v>
      </c>
      <c r="S374" s="64"/>
    </row>
    <row r="375" spans="8:19" ht="15" x14ac:dyDescent="0.2">
      <c r="H375" s="12"/>
      <c r="I375" s="12"/>
      <c r="J375" s="12"/>
      <c r="M375" s="7"/>
      <c r="N375" s="16">
        <f>((G375-1)*(1-(IF(H375="no",0,'month 2 only singles'!$C$3)))+1)</f>
        <v>5.0000000000000044E-2</v>
      </c>
      <c r="O375" s="16">
        <f t="shared" si="6"/>
        <v>0</v>
      </c>
      <c r="P3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5" s="17">
        <f>IF(ISBLANK(M375),,IF(ISBLANK(G375),,(IF(M375="WON-EW",((((N375-1)*J375)*'month 2 only singles'!$C$2)+('month 2 only singles'!$C$2*(N375-1))),IF(M375="WON",((((N375-1)*J375)*'month 2 only singles'!$C$2)+('month 2 only singles'!$C$2*(N375-1))),IF(M375="PLACED",((((N375-1)*J375)*'month 2 only singles'!$C$2)-'month 2 only singles'!$C$2),IF(J375=0,-'month 2 only singles'!$C$2,IF(J375=0,-'month 2 only singles'!$C$2,-('month 2 only singles'!$C$2*2)))))))*E375))</f>
        <v>0</v>
      </c>
      <c r="R375" s="17">
        <f>IF(ISBLANK(M375),,IF(T375&lt;&gt;1,((IF(M375="WON-EW",(((K375-1)*'month 2 only singles'!$C$2)*(1-$C$3))+(((L375-1)*'month 2 only singles'!$C$2)*(1-$C$3)),IF(M375="WON",(((K375-1)*'month 2 only singles'!$C$2)*(1-$C$3)),IF(M375="PLACED",(((L375-1)*'month 2 only singles'!$C$2)*(1-$C$3))-'month 2 only singles'!$C$2,IF(J375=0,-'month 2 only singles'!$C$2,-('month 2 only singles'!$C$2*2))))))*E375),0))</f>
        <v>0</v>
      </c>
      <c r="S375" s="64"/>
    </row>
    <row r="376" spans="8:19" ht="15" x14ac:dyDescent="0.2">
      <c r="H376" s="12"/>
      <c r="I376" s="12"/>
      <c r="J376" s="12"/>
      <c r="M376" s="7"/>
      <c r="N376" s="16">
        <f>((G376-1)*(1-(IF(H376="no",0,'month 2 only singles'!$C$3)))+1)</f>
        <v>5.0000000000000044E-2</v>
      </c>
      <c r="O376" s="16">
        <f t="shared" si="6"/>
        <v>0</v>
      </c>
      <c r="P3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6" s="17">
        <f>IF(ISBLANK(M376),,IF(ISBLANK(G376),,(IF(M376="WON-EW",((((N376-1)*J376)*'month 2 only singles'!$C$2)+('month 2 only singles'!$C$2*(N376-1))),IF(M376="WON",((((N376-1)*J376)*'month 2 only singles'!$C$2)+('month 2 only singles'!$C$2*(N376-1))),IF(M376="PLACED",((((N376-1)*J376)*'month 2 only singles'!$C$2)-'month 2 only singles'!$C$2),IF(J376=0,-'month 2 only singles'!$C$2,IF(J376=0,-'month 2 only singles'!$C$2,-('month 2 only singles'!$C$2*2)))))))*E376))</f>
        <v>0</v>
      </c>
      <c r="R376" s="17">
        <f>IF(ISBLANK(M376),,IF(T376&lt;&gt;1,((IF(M376="WON-EW",(((K376-1)*'month 2 only singles'!$C$2)*(1-$C$3))+(((L376-1)*'month 2 only singles'!$C$2)*(1-$C$3)),IF(M376="WON",(((K376-1)*'month 2 only singles'!$C$2)*(1-$C$3)),IF(M376="PLACED",(((L376-1)*'month 2 only singles'!$C$2)*(1-$C$3))-'month 2 only singles'!$C$2,IF(J376=0,-'month 2 only singles'!$C$2,-('month 2 only singles'!$C$2*2))))))*E376),0))</f>
        <v>0</v>
      </c>
      <c r="S376" s="64"/>
    </row>
    <row r="377" spans="8:19" ht="15" x14ac:dyDescent="0.2">
      <c r="H377" s="12"/>
      <c r="I377" s="12"/>
      <c r="J377" s="12"/>
      <c r="M377" s="7"/>
      <c r="N377" s="16">
        <f>((G377-1)*(1-(IF(H377="no",0,'month 2 only singles'!$C$3)))+1)</f>
        <v>5.0000000000000044E-2</v>
      </c>
      <c r="O377" s="16">
        <f t="shared" si="6"/>
        <v>0</v>
      </c>
      <c r="P3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7" s="17">
        <f>IF(ISBLANK(M377),,IF(ISBLANK(G377),,(IF(M377="WON-EW",((((N377-1)*J377)*'month 2 only singles'!$C$2)+('month 2 only singles'!$C$2*(N377-1))),IF(M377="WON",((((N377-1)*J377)*'month 2 only singles'!$C$2)+('month 2 only singles'!$C$2*(N377-1))),IF(M377="PLACED",((((N377-1)*J377)*'month 2 only singles'!$C$2)-'month 2 only singles'!$C$2),IF(J377=0,-'month 2 only singles'!$C$2,IF(J377=0,-'month 2 only singles'!$C$2,-('month 2 only singles'!$C$2*2)))))))*E377))</f>
        <v>0</v>
      </c>
      <c r="R377" s="17">
        <f>IF(ISBLANK(M377),,IF(T377&lt;&gt;1,((IF(M377="WON-EW",(((K377-1)*'month 2 only singles'!$C$2)*(1-$C$3))+(((L377-1)*'month 2 only singles'!$C$2)*(1-$C$3)),IF(M377="WON",(((K377-1)*'month 2 only singles'!$C$2)*(1-$C$3)),IF(M377="PLACED",(((L377-1)*'month 2 only singles'!$C$2)*(1-$C$3))-'month 2 only singles'!$C$2,IF(J377=0,-'month 2 only singles'!$C$2,-('month 2 only singles'!$C$2*2))))))*E377),0))</f>
        <v>0</v>
      </c>
      <c r="S377" s="64"/>
    </row>
    <row r="378" spans="8:19" ht="15" x14ac:dyDescent="0.2">
      <c r="H378" s="12"/>
      <c r="I378" s="12"/>
      <c r="J378" s="12"/>
      <c r="M378" s="7"/>
      <c r="N378" s="16">
        <f>((G378-1)*(1-(IF(H378="no",0,'month 2 only singles'!$C$3)))+1)</f>
        <v>5.0000000000000044E-2</v>
      </c>
      <c r="O378" s="16">
        <f t="shared" si="6"/>
        <v>0</v>
      </c>
      <c r="P3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8" s="17">
        <f>IF(ISBLANK(M378),,IF(ISBLANK(G378),,(IF(M378="WON-EW",((((N378-1)*J378)*'month 2 only singles'!$C$2)+('month 2 only singles'!$C$2*(N378-1))),IF(M378="WON",((((N378-1)*J378)*'month 2 only singles'!$C$2)+('month 2 only singles'!$C$2*(N378-1))),IF(M378="PLACED",((((N378-1)*J378)*'month 2 only singles'!$C$2)-'month 2 only singles'!$C$2),IF(J378=0,-'month 2 only singles'!$C$2,IF(J378=0,-'month 2 only singles'!$C$2,-('month 2 only singles'!$C$2*2)))))))*E378))</f>
        <v>0</v>
      </c>
      <c r="R378" s="17">
        <f>IF(ISBLANK(M378),,IF(T378&lt;&gt;1,((IF(M378="WON-EW",(((K378-1)*'month 2 only singles'!$C$2)*(1-$C$3))+(((L378-1)*'month 2 only singles'!$C$2)*(1-$C$3)),IF(M378="WON",(((K378-1)*'month 2 only singles'!$C$2)*(1-$C$3)),IF(M378="PLACED",(((L378-1)*'month 2 only singles'!$C$2)*(1-$C$3))-'month 2 only singles'!$C$2,IF(J378=0,-'month 2 only singles'!$C$2,-('month 2 only singles'!$C$2*2))))))*E378),0))</f>
        <v>0</v>
      </c>
      <c r="S378" s="64"/>
    </row>
    <row r="379" spans="8:19" ht="15" x14ac:dyDescent="0.2">
      <c r="H379" s="12"/>
      <c r="I379" s="12"/>
      <c r="J379" s="12"/>
      <c r="M379" s="7"/>
      <c r="N379" s="16">
        <f>((G379-1)*(1-(IF(H379="no",0,'month 2 only singles'!$C$3)))+1)</f>
        <v>5.0000000000000044E-2</v>
      </c>
      <c r="O379" s="16">
        <f t="shared" si="6"/>
        <v>0</v>
      </c>
      <c r="P3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79" s="17">
        <f>IF(ISBLANK(M379),,IF(ISBLANK(G379),,(IF(M379="WON-EW",((((N379-1)*J379)*'month 2 only singles'!$C$2)+('month 2 only singles'!$C$2*(N379-1))),IF(M379="WON",((((N379-1)*J379)*'month 2 only singles'!$C$2)+('month 2 only singles'!$C$2*(N379-1))),IF(M379="PLACED",((((N379-1)*J379)*'month 2 only singles'!$C$2)-'month 2 only singles'!$C$2),IF(J379=0,-'month 2 only singles'!$C$2,IF(J379=0,-'month 2 only singles'!$C$2,-('month 2 only singles'!$C$2*2)))))))*E379))</f>
        <v>0</v>
      </c>
      <c r="R379" s="17">
        <f>IF(ISBLANK(M379),,IF(T379&lt;&gt;1,((IF(M379="WON-EW",(((K379-1)*'month 2 only singles'!$C$2)*(1-$C$3))+(((L379-1)*'month 2 only singles'!$C$2)*(1-$C$3)),IF(M379="WON",(((K379-1)*'month 2 only singles'!$C$2)*(1-$C$3)),IF(M379="PLACED",(((L379-1)*'month 2 only singles'!$C$2)*(1-$C$3))-'month 2 only singles'!$C$2,IF(J379=0,-'month 2 only singles'!$C$2,-('month 2 only singles'!$C$2*2))))))*E379),0))</f>
        <v>0</v>
      </c>
      <c r="S379" s="64"/>
    </row>
    <row r="380" spans="8:19" ht="15" x14ac:dyDescent="0.2">
      <c r="H380" s="12"/>
      <c r="I380" s="12"/>
      <c r="J380" s="12"/>
      <c r="M380" s="7"/>
      <c r="N380" s="16">
        <f>((G380-1)*(1-(IF(H380="no",0,'month 2 only singles'!$C$3)))+1)</f>
        <v>5.0000000000000044E-2</v>
      </c>
      <c r="O380" s="16">
        <f t="shared" si="6"/>
        <v>0</v>
      </c>
      <c r="P3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0" s="17">
        <f>IF(ISBLANK(M380),,IF(ISBLANK(G380),,(IF(M380="WON-EW",((((N380-1)*J380)*'month 2 only singles'!$C$2)+('month 2 only singles'!$C$2*(N380-1))),IF(M380="WON",((((N380-1)*J380)*'month 2 only singles'!$C$2)+('month 2 only singles'!$C$2*(N380-1))),IF(M380="PLACED",((((N380-1)*J380)*'month 2 only singles'!$C$2)-'month 2 only singles'!$C$2),IF(J380=0,-'month 2 only singles'!$C$2,IF(J380=0,-'month 2 only singles'!$C$2,-('month 2 only singles'!$C$2*2)))))))*E380))</f>
        <v>0</v>
      </c>
      <c r="R380" s="17">
        <f>IF(ISBLANK(M380),,IF(T380&lt;&gt;1,((IF(M380="WON-EW",(((K380-1)*'month 2 only singles'!$C$2)*(1-$C$3))+(((L380-1)*'month 2 only singles'!$C$2)*(1-$C$3)),IF(M380="WON",(((K380-1)*'month 2 only singles'!$C$2)*(1-$C$3)),IF(M380="PLACED",(((L380-1)*'month 2 only singles'!$C$2)*(1-$C$3))-'month 2 only singles'!$C$2,IF(J380=0,-'month 2 only singles'!$C$2,-('month 2 only singles'!$C$2*2))))))*E380),0))</f>
        <v>0</v>
      </c>
      <c r="S380" s="64"/>
    </row>
    <row r="381" spans="8:19" ht="15" x14ac:dyDescent="0.2">
      <c r="H381" s="12"/>
      <c r="I381" s="12"/>
      <c r="J381" s="12"/>
      <c r="M381" s="7"/>
      <c r="N381" s="16">
        <f>((G381-1)*(1-(IF(H381="no",0,'month 2 only singles'!$C$3)))+1)</f>
        <v>5.0000000000000044E-2</v>
      </c>
      <c r="O381" s="16">
        <f t="shared" si="6"/>
        <v>0</v>
      </c>
      <c r="P3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1" s="17">
        <f>IF(ISBLANK(M381),,IF(ISBLANK(G381),,(IF(M381="WON-EW",((((N381-1)*J381)*'month 2 only singles'!$C$2)+('month 2 only singles'!$C$2*(N381-1))),IF(M381="WON",((((N381-1)*J381)*'month 2 only singles'!$C$2)+('month 2 only singles'!$C$2*(N381-1))),IF(M381="PLACED",((((N381-1)*J381)*'month 2 only singles'!$C$2)-'month 2 only singles'!$C$2),IF(J381=0,-'month 2 only singles'!$C$2,IF(J381=0,-'month 2 only singles'!$C$2,-('month 2 only singles'!$C$2*2)))))))*E381))</f>
        <v>0</v>
      </c>
      <c r="R381" s="17">
        <f>IF(ISBLANK(M381),,IF(T381&lt;&gt;1,((IF(M381="WON-EW",(((K381-1)*'month 2 only singles'!$C$2)*(1-$C$3))+(((L381-1)*'month 2 only singles'!$C$2)*(1-$C$3)),IF(M381="WON",(((K381-1)*'month 2 only singles'!$C$2)*(1-$C$3)),IF(M381="PLACED",(((L381-1)*'month 2 only singles'!$C$2)*(1-$C$3))-'month 2 only singles'!$C$2,IF(J381=0,-'month 2 only singles'!$C$2,-('month 2 only singles'!$C$2*2))))))*E381),0))</f>
        <v>0</v>
      </c>
      <c r="S381" s="64"/>
    </row>
    <row r="382" spans="8:19" ht="15" x14ac:dyDescent="0.2">
      <c r="H382" s="12"/>
      <c r="I382" s="12"/>
      <c r="J382" s="12"/>
      <c r="M382" s="7"/>
      <c r="N382" s="16">
        <f>((G382-1)*(1-(IF(H382="no",0,'month 2 only singles'!$C$3)))+1)</f>
        <v>5.0000000000000044E-2</v>
      </c>
      <c r="O382" s="16">
        <f t="shared" si="6"/>
        <v>0</v>
      </c>
      <c r="P3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2" s="17">
        <f>IF(ISBLANK(M382),,IF(ISBLANK(G382),,(IF(M382="WON-EW",((((N382-1)*J382)*'month 2 only singles'!$C$2)+('month 2 only singles'!$C$2*(N382-1))),IF(M382="WON",((((N382-1)*J382)*'month 2 only singles'!$C$2)+('month 2 only singles'!$C$2*(N382-1))),IF(M382="PLACED",((((N382-1)*J382)*'month 2 only singles'!$C$2)-'month 2 only singles'!$C$2),IF(J382=0,-'month 2 only singles'!$C$2,IF(J382=0,-'month 2 only singles'!$C$2,-('month 2 only singles'!$C$2*2)))))))*E382))</f>
        <v>0</v>
      </c>
      <c r="R382" s="17">
        <f>IF(ISBLANK(M382),,IF(T382&lt;&gt;1,((IF(M382="WON-EW",(((K382-1)*'month 2 only singles'!$C$2)*(1-$C$3))+(((L382-1)*'month 2 only singles'!$C$2)*(1-$C$3)),IF(M382="WON",(((K382-1)*'month 2 only singles'!$C$2)*(1-$C$3)),IF(M382="PLACED",(((L382-1)*'month 2 only singles'!$C$2)*(1-$C$3))-'month 2 only singles'!$C$2,IF(J382=0,-'month 2 only singles'!$C$2,-('month 2 only singles'!$C$2*2))))))*E382),0))</f>
        <v>0</v>
      </c>
      <c r="S382" s="64"/>
    </row>
    <row r="383" spans="8:19" ht="15" x14ac:dyDescent="0.2">
      <c r="H383" s="12"/>
      <c r="I383" s="12"/>
      <c r="J383" s="12"/>
      <c r="M383" s="7"/>
      <c r="N383" s="16">
        <f>((G383-1)*(1-(IF(H383="no",0,'month 2 only singles'!$C$3)))+1)</f>
        <v>5.0000000000000044E-2</v>
      </c>
      <c r="O383" s="16">
        <f t="shared" si="6"/>
        <v>0</v>
      </c>
      <c r="P3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3" s="17">
        <f>IF(ISBLANK(M383),,IF(ISBLANK(G383),,(IF(M383="WON-EW",((((N383-1)*J383)*'month 2 only singles'!$C$2)+('month 2 only singles'!$C$2*(N383-1))),IF(M383="WON",((((N383-1)*J383)*'month 2 only singles'!$C$2)+('month 2 only singles'!$C$2*(N383-1))),IF(M383="PLACED",((((N383-1)*J383)*'month 2 only singles'!$C$2)-'month 2 only singles'!$C$2),IF(J383=0,-'month 2 only singles'!$C$2,IF(J383=0,-'month 2 only singles'!$C$2,-('month 2 only singles'!$C$2*2)))))))*E383))</f>
        <v>0</v>
      </c>
      <c r="R383" s="17">
        <f>IF(ISBLANK(M383),,IF(T383&lt;&gt;1,((IF(M383="WON-EW",(((K383-1)*'month 2 only singles'!$C$2)*(1-$C$3))+(((L383-1)*'month 2 only singles'!$C$2)*(1-$C$3)),IF(M383="WON",(((K383-1)*'month 2 only singles'!$C$2)*(1-$C$3)),IF(M383="PLACED",(((L383-1)*'month 2 only singles'!$C$2)*(1-$C$3))-'month 2 only singles'!$C$2,IF(J383=0,-'month 2 only singles'!$C$2,-('month 2 only singles'!$C$2*2))))))*E383),0))</f>
        <v>0</v>
      </c>
      <c r="S383" s="64"/>
    </row>
    <row r="384" spans="8:19" ht="15" x14ac:dyDescent="0.2">
      <c r="H384" s="12"/>
      <c r="I384" s="12"/>
      <c r="J384" s="12"/>
      <c r="M384" s="7"/>
      <c r="N384" s="16">
        <f>((G384-1)*(1-(IF(H384="no",0,'month 2 only singles'!$C$3)))+1)</f>
        <v>5.0000000000000044E-2</v>
      </c>
      <c r="O384" s="16">
        <f t="shared" si="6"/>
        <v>0</v>
      </c>
      <c r="P3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4" s="17">
        <f>IF(ISBLANK(M384),,IF(ISBLANK(G384),,(IF(M384="WON-EW",((((N384-1)*J384)*'month 2 only singles'!$C$2)+('month 2 only singles'!$C$2*(N384-1))),IF(M384="WON",((((N384-1)*J384)*'month 2 only singles'!$C$2)+('month 2 only singles'!$C$2*(N384-1))),IF(M384="PLACED",((((N384-1)*J384)*'month 2 only singles'!$C$2)-'month 2 only singles'!$C$2),IF(J384=0,-'month 2 only singles'!$C$2,IF(J384=0,-'month 2 only singles'!$C$2,-('month 2 only singles'!$C$2*2)))))))*E384))</f>
        <v>0</v>
      </c>
      <c r="R384" s="17">
        <f>IF(ISBLANK(M384),,IF(T384&lt;&gt;1,((IF(M384="WON-EW",(((K384-1)*'month 2 only singles'!$C$2)*(1-$C$3))+(((L384-1)*'month 2 only singles'!$C$2)*(1-$C$3)),IF(M384="WON",(((K384-1)*'month 2 only singles'!$C$2)*(1-$C$3)),IF(M384="PLACED",(((L384-1)*'month 2 only singles'!$C$2)*(1-$C$3))-'month 2 only singles'!$C$2,IF(J384=0,-'month 2 only singles'!$C$2,-('month 2 only singles'!$C$2*2))))))*E384),0))</f>
        <v>0</v>
      </c>
      <c r="S384" s="64"/>
    </row>
    <row r="385" spans="8:19" ht="15" x14ac:dyDescent="0.2">
      <c r="H385" s="12"/>
      <c r="I385" s="12"/>
      <c r="J385" s="12"/>
      <c r="M385" s="7"/>
      <c r="N385" s="16">
        <f>((G385-1)*(1-(IF(H385="no",0,'month 2 only singles'!$C$3)))+1)</f>
        <v>5.0000000000000044E-2</v>
      </c>
      <c r="O385" s="16">
        <f t="shared" si="6"/>
        <v>0</v>
      </c>
      <c r="P3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5" s="17">
        <f>IF(ISBLANK(M385),,IF(ISBLANK(G385),,(IF(M385="WON-EW",((((N385-1)*J385)*'month 2 only singles'!$C$2)+('month 2 only singles'!$C$2*(N385-1))),IF(M385="WON",((((N385-1)*J385)*'month 2 only singles'!$C$2)+('month 2 only singles'!$C$2*(N385-1))),IF(M385="PLACED",((((N385-1)*J385)*'month 2 only singles'!$C$2)-'month 2 only singles'!$C$2),IF(J385=0,-'month 2 only singles'!$C$2,IF(J385=0,-'month 2 only singles'!$C$2,-('month 2 only singles'!$C$2*2)))))))*E385))</f>
        <v>0</v>
      </c>
      <c r="R385" s="17">
        <f>IF(ISBLANK(M385),,IF(T385&lt;&gt;1,((IF(M385="WON-EW",(((K385-1)*'month 2 only singles'!$C$2)*(1-$C$3))+(((L385-1)*'month 2 only singles'!$C$2)*(1-$C$3)),IF(M385="WON",(((K385-1)*'month 2 only singles'!$C$2)*(1-$C$3)),IF(M385="PLACED",(((L385-1)*'month 2 only singles'!$C$2)*(1-$C$3))-'month 2 only singles'!$C$2,IF(J385=0,-'month 2 only singles'!$C$2,-('month 2 only singles'!$C$2*2))))))*E385),0))</f>
        <v>0</v>
      </c>
      <c r="S385" s="64"/>
    </row>
    <row r="386" spans="8:19" ht="15" x14ac:dyDescent="0.2">
      <c r="H386" s="12"/>
      <c r="I386" s="12"/>
      <c r="J386" s="12"/>
      <c r="M386" s="7"/>
      <c r="N386" s="16">
        <f>((G386-1)*(1-(IF(H386="no",0,'month 2 only singles'!$C$3)))+1)</f>
        <v>5.0000000000000044E-2</v>
      </c>
      <c r="O386" s="16">
        <f t="shared" si="6"/>
        <v>0</v>
      </c>
      <c r="P3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6" s="17">
        <f>IF(ISBLANK(M386),,IF(ISBLANK(G386),,(IF(M386="WON-EW",((((N386-1)*J386)*'month 2 only singles'!$C$2)+('month 2 only singles'!$C$2*(N386-1))),IF(M386="WON",((((N386-1)*J386)*'month 2 only singles'!$C$2)+('month 2 only singles'!$C$2*(N386-1))),IF(M386="PLACED",((((N386-1)*J386)*'month 2 only singles'!$C$2)-'month 2 only singles'!$C$2),IF(J386=0,-'month 2 only singles'!$C$2,IF(J386=0,-'month 2 only singles'!$C$2,-('month 2 only singles'!$C$2*2)))))))*E386))</f>
        <v>0</v>
      </c>
      <c r="R386" s="17">
        <f>IF(ISBLANK(M386),,IF(T386&lt;&gt;1,((IF(M386="WON-EW",(((K386-1)*'month 2 only singles'!$C$2)*(1-$C$3))+(((L386-1)*'month 2 only singles'!$C$2)*(1-$C$3)),IF(M386="WON",(((K386-1)*'month 2 only singles'!$C$2)*(1-$C$3)),IF(M386="PLACED",(((L386-1)*'month 2 only singles'!$C$2)*(1-$C$3))-'month 2 only singles'!$C$2,IF(J386=0,-'month 2 only singles'!$C$2,-('month 2 only singles'!$C$2*2))))))*E386),0))</f>
        <v>0</v>
      </c>
      <c r="S386" s="64"/>
    </row>
    <row r="387" spans="8:19" ht="15" x14ac:dyDescent="0.2">
      <c r="H387" s="12"/>
      <c r="I387" s="12"/>
      <c r="J387" s="12"/>
      <c r="M387" s="7"/>
      <c r="N387" s="16">
        <f>((G387-1)*(1-(IF(H387="no",0,'month 2 only singles'!$C$3)))+1)</f>
        <v>5.0000000000000044E-2</v>
      </c>
      <c r="O387" s="16">
        <f t="shared" si="6"/>
        <v>0</v>
      </c>
      <c r="P3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7" s="17">
        <f>IF(ISBLANK(M387),,IF(ISBLANK(G387),,(IF(M387="WON-EW",((((N387-1)*J387)*'month 2 only singles'!$C$2)+('month 2 only singles'!$C$2*(N387-1))),IF(M387="WON",((((N387-1)*J387)*'month 2 only singles'!$C$2)+('month 2 only singles'!$C$2*(N387-1))),IF(M387="PLACED",((((N387-1)*J387)*'month 2 only singles'!$C$2)-'month 2 only singles'!$C$2),IF(J387=0,-'month 2 only singles'!$C$2,IF(J387=0,-'month 2 only singles'!$C$2,-('month 2 only singles'!$C$2*2)))))))*E387))</f>
        <v>0</v>
      </c>
      <c r="R387" s="17">
        <f>IF(ISBLANK(M387),,IF(T387&lt;&gt;1,((IF(M387="WON-EW",(((K387-1)*'month 2 only singles'!$C$2)*(1-$C$3))+(((L387-1)*'month 2 only singles'!$C$2)*(1-$C$3)),IF(M387="WON",(((K387-1)*'month 2 only singles'!$C$2)*(1-$C$3)),IF(M387="PLACED",(((L387-1)*'month 2 only singles'!$C$2)*(1-$C$3))-'month 2 only singles'!$C$2,IF(J387=0,-'month 2 only singles'!$C$2,-('month 2 only singles'!$C$2*2))))))*E387),0))</f>
        <v>0</v>
      </c>
      <c r="S387" s="64"/>
    </row>
    <row r="388" spans="8:19" ht="15" x14ac:dyDescent="0.2">
      <c r="H388" s="12"/>
      <c r="I388" s="12"/>
      <c r="J388" s="12"/>
      <c r="M388" s="7"/>
      <c r="N388" s="16">
        <f>((G388-1)*(1-(IF(H388="no",0,'month 2 only singles'!$C$3)))+1)</f>
        <v>5.0000000000000044E-2</v>
      </c>
      <c r="O388" s="16">
        <f t="shared" si="6"/>
        <v>0</v>
      </c>
      <c r="P3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8" s="17">
        <f>IF(ISBLANK(M388),,IF(ISBLANK(G388),,(IF(M388="WON-EW",((((N388-1)*J388)*'month 2 only singles'!$C$2)+('month 2 only singles'!$C$2*(N388-1))),IF(M388="WON",((((N388-1)*J388)*'month 2 only singles'!$C$2)+('month 2 only singles'!$C$2*(N388-1))),IF(M388="PLACED",((((N388-1)*J388)*'month 2 only singles'!$C$2)-'month 2 only singles'!$C$2),IF(J388=0,-'month 2 only singles'!$C$2,IF(J388=0,-'month 2 only singles'!$C$2,-('month 2 only singles'!$C$2*2)))))))*E388))</f>
        <v>0</v>
      </c>
      <c r="R388" s="17">
        <f>IF(ISBLANK(M388),,IF(T388&lt;&gt;1,((IF(M388="WON-EW",(((K388-1)*'month 2 only singles'!$C$2)*(1-$C$3))+(((L388-1)*'month 2 only singles'!$C$2)*(1-$C$3)),IF(M388="WON",(((K388-1)*'month 2 only singles'!$C$2)*(1-$C$3)),IF(M388="PLACED",(((L388-1)*'month 2 only singles'!$C$2)*(1-$C$3))-'month 2 only singles'!$C$2,IF(J388=0,-'month 2 only singles'!$C$2,-('month 2 only singles'!$C$2*2))))))*E388),0))</f>
        <v>0</v>
      </c>
      <c r="S388" s="64"/>
    </row>
    <row r="389" spans="8:19" ht="15" x14ac:dyDescent="0.2">
      <c r="H389" s="12"/>
      <c r="I389" s="12"/>
      <c r="J389" s="12"/>
      <c r="M389" s="7"/>
      <c r="N389" s="16">
        <f>((G389-1)*(1-(IF(H389="no",0,'month 2 only singles'!$C$3)))+1)</f>
        <v>5.0000000000000044E-2</v>
      </c>
      <c r="O389" s="16">
        <f t="shared" si="6"/>
        <v>0</v>
      </c>
      <c r="P3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89" s="17">
        <f>IF(ISBLANK(M389),,IF(ISBLANK(G389),,(IF(M389="WON-EW",((((N389-1)*J389)*'month 2 only singles'!$C$2)+('month 2 only singles'!$C$2*(N389-1))),IF(M389="WON",((((N389-1)*J389)*'month 2 only singles'!$C$2)+('month 2 only singles'!$C$2*(N389-1))),IF(M389="PLACED",((((N389-1)*J389)*'month 2 only singles'!$C$2)-'month 2 only singles'!$C$2),IF(J389=0,-'month 2 only singles'!$C$2,IF(J389=0,-'month 2 only singles'!$C$2,-('month 2 only singles'!$C$2*2)))))))*E389))</f>
        <v>0</v>
      </c>
      <c r="R389" s="17">
        <f>IF(ISBLANK(M389),,IF(T389&lt;&gt;1,((IF(M389="WON-EW",(((K389-1)*'month 2 only singles'!$C$2)*(1-$C$3))+(((L389-1)*'month 2 only singles'!$C$2)*(1-$C$3)),IF(M389="WON",(((K389-1)*'month 2 only singles'!$C$2)*(1-$C$3)),IF(M389="PLACED",(((L389-1)*'month 2 only singles'!$C$2)*(1-$C$3))-'month 2 only singles'!$C$2,IF(J389=0,-'month 2 only singles'!$C$2,-('month 2 only singles'!$C$2*2))))))*E389),0))</f>
        <v>0</v>
      </c>
      <c r="S389" s="64"/>
    </row>
    <row r="390" spans="8:19" ht="15" x14ac:dyDescent="0.2">
      <c r="H390" s="12"/>
      <c r="I390" s="12"/>
      <c r="J390" s="12"/>
      <c r="M390" s="7"/>
      <c r="N390" s="16">
        <f>((G390-1)*(1-(IF(H390="no",0,'month 2 only singles'!$C$3)))+1)</f>
        <v>5.0000000000000044E-2</v>
      </c>
      <c r="O390" s="16">
        <f t="shared" si="6"/>
        <v>0</v>
      </c>
      <c r="P3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0" s="17">
        <f>IF(ISBLANK(M390),,IF(ISBLANK(G390),,(IF(M390="WON-EW",((((N390-1)*J390)*'month 2 only singles'!$C$2)+('month 2 only singles'!$C$2*(N390-1))),IF(M390="WON",((((N390-1)*J390)*'month 2 only singles'!$C$2)+('month 2 only singles'!$C$2*(N390-1))),IF(M390="PLACED",((((N390-1)*J390)*'month 2 only singles'!$C$2)-'month 2 only singles'!$C$2),IF(J390=0,-'month 2 only singles'!$C$2,IF(J390=0,-'month 2 only singles'!$C$2,-('month 2 only singles'!$C$2*2)))))))*E390))</f>
        <v>0</v>
      </c>
      <c r="R390" s="17">
        <f>IF(ISBLANK(M390),,IF(T390&lt;&gt;1,((IF(M390="WON-EW",(((K390-1)*'month 2 only singles'!$C$2)*(1-$C$3))+(((L390-1)*'month 2 only singles'!$C$2)*(1-$C$3)),IF(M390="WON",(((K390-1)*'month 2 only singles'!$C$2)*(1-$C$3)),IF(M390="PLACED",(((L390-1)*'month 2 only singles'!$C$2)*(1-$C$3))-'month 2 only singles'!$C$2,IF(J390=0,-'month 2 only singles'!$C$2,-('month 2 only singles'!$C$2*2))))))*E390),0))</f>
        <v>0</v>
      </c>
      <c r="S390" s="64"/>
    </row>
    <row r="391" spans="8:19" ht="15" x14ac:dyDescent="0.2">
      <c r="H391" s="12"/>
      <c r="I391" s="12"/>
      <c r="J391" s="12"/>
      <c r="M391" s="7"/>
      <c r="N391" s="16">
        <f>((G391-1)*(1-(IF(H391="no",0,'month 2 only singles'!$C$3)))+1)</f>
        <v>5.0000000000000044E-2</v>
      </c>
      <c r="O391" s="16">
        <f t="shared" si="6"/>
        <v>0</v>
      </c>
      <c r="P3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1" s="17">
        <f>IF(ISBLANK(M391),,IF(ISBLANK(G391),,(IF(M391="WON-EW",((((N391-1)*J391)*'month 2 only singles'!$C$2)+('month 2 only singles'!$C$2*(N391-1))),IF(M391="WON",((((N391-1)*J391)*'month 2 only singles'!$C$2)+('month 2 only singles'!$C$2*(N391-1))),IF(M391="PLACED",((((N391-1)*J391)*'month 2 only singles'!$C$2)-'month 2 only singles'!$C$2),IF(J391=0,-'month 2 only singles'!$C$2,IF(J391=0,-'month 2 only singles'!$C$2,-('month 2 only singles'!$C$2*2)))))))*E391))</f>
        <v>0</v>
      </c>
      <c r="R391" s="17">
        <f>IF(ISBLANK(M391),,IF(T391&lt;&gt;1,((IF(M391="WON-EW",(((K391-1)*'month 2 only singles'!$C$2)*(1-$C$3))+(((L391-1)*'month 2 only singles'!$C$2)*(1-$C$3)),IF(M391="WON",(((K391-1)*'month 2 only singles'!$C$2)*(1-$C$3)),IF(M391="PLACED",(((L391-1)*'month 2 only singles'!$C$2)*(1-$C$3))-'month 2 only singles'!$C$2,IF(J391=0,-'month 2 only singles'!$C$2,-('month 2 only singles'!$C$2*2))))))*E391),0))</f>
        <v>0</v>
      </c>
      <c r="S391" s="64"/>
    </row>
    <row r="392" spans="8:19" ht="15" x14ac:dyDescent="0.2">
      <c r="H392" s="12"/>
      <c r="I392" s="12"/>
      <c r="J392" s="12"/>
      <c r="M392" s="7"/>
      <c r="N392" s="16">
        <f>((G392-1)*(1-(IF(H392="no",0,'month 2 only singles'!$C$3)))+1)</f>
        <v>5.0000000000000044E-2</v>
      </c>
      <c r="O392" s="16">
        <f t="shared" si="6"/>
        <v>0</v>
      </c>
      <c r="P3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2" s="17">
        <f>IF(ISBLANK(M392),,IF(ISBLANK(G392),,(IF(M392="WON-EW",((((N392-1)*J392)*'month 2 only singles'!$C$2)+('month 2 only singles'!$C$2*(N392-1))),IF(M392="WON",((((N392-1)*J392)*'month 2 only singles'!$C$2)+('month 2 only singles'!$C$2*(N392-1))),IF(M392="PLACED",((((N392-1)*J392)*'month 2 only singles'!$C$2)-'month 2 only singles'!$C$2),IF(J392=0,-'month 2 only singles'!$C$2,IF(J392=0,-'month 2 only singles'!$C$2,-('month 2 only singles'!$C$2*2)))))))*E392))</f>
        <v>0</v>
      </c>
      <c r="R392" s="17">
        <f>IF(ISBLANK(M392),,IF(T392&lt;&gt;1,((IF(M392="WON-EW",(((K392-1)*'month 2 only singles'!$C$2)*(1-$C$3))+(((L392-1)*'month 2 only singles'!$C$2)*(1-$C$3)),IF(M392="WON",(((K392-1)*'month 2 only singles'!$C$2)*(1-$C$3)),IF(M392="PLACED",(((L392-1)*'month 2 only singles'!$C$2)*(1-$C$3))-'month 2 only singles'!$C$2,IF(J392=0,-'month 2 only singles'!$C$2,-('month 2 only singles'!$C$2*2))))))*E392),0))</f>
        <v>0</v>
      </c>
      <c r="S392" s="64"/>
    </row>
    <row r="393" spans="8:19" ht="15" x14ac:dyDescent="0.2">
      <c r="H393" s="12"/>
      <c r="I393" s="12"/>
      <c r="J393" s="12"/>
      <c r="M393" s="7"/>
      <c r="N393" s="16">
        <f>((G393-1)*(1-(IF(H393="no",0,'month 2 only singles'!$C$3)))+1)</f>
        <v>5.0000000000000044E-2</v>
      </c>
      <c r="O393" s="16">
        <f t="shared" si="6"/>
        <v>0</v>
      </c>
      <c r="P3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3" s="17">
        <f>IF(ISBLANK(M393),,IF(ISBLANK(G393),,(IF(M393="WON-EW",((((N393-1)*J393)*'month 2 only singles'!$C$2)+('month 2 only singles'!$C$2*(N393-1))),IF(M393="WON",((((N393-1)*J393)*'month 2 only singles'!$C$2)+('month 2 only singles'!$C$2*(N393-1))),IF(M393="PLACED",((((N393-1)*J393)*'month 2 only singles'!$C$2)-'month 2 only singles'!$C$2),IF(J393=0,-'month 2 only singles'!$C$2,IF(J393=0,-'month 2 only singles'!$C$2,-('month 2 only singles'!$C$2*2)))))))*E393))</f>
        <v>0</v>
      </c>
      <c r="R393" s="17">
        <f>IF(ISBLANK(M393),,IF(T393&lt;&gt;1,((IF(M393="WON-EW",(((K393-1)*'month 2 only singles'!$C$2)*(1-$C$3))+(((L393-1)*'month 2 only singles'!$C$2)*(1-$C$3)),IF(M393="WON",(((K393-1)*'month 2 only singles'!$C$2)*(1-$C$3)),IF(M393="PLACED",(((L393-1)*'month 2 only singles'!$C$2)*(1-$C$3))-'month 2 only singles'!$C$2,IF(J393=0,-'month 2 only singles'!$C$2,-('month 2 only singles'!$C$2*2))))))*E393),0))</f>
        <v>0</v>
      </c>
      <c r="S393" s="64"/>
    </row>
    <row r="394" spans="8:19" ht="15" x14ac:dyDescent="0.2">
      <c r="H394" s="12"/>
      <c r="I394" s="12"/>
      <c r="J394" s="12"/>
      <c r="M394" s="7"/>
      <c r="N394" s="16">
        <f>((G394-1)*(1-(IF(H394="no",0,'month 2 only singles'!$C$3)))+1)</f>
        <v>5.0000000000000044E-2</v>
      </c>
      <c r="O394" s="16">
        <f t="shared" si="6"/>
        <v>0</v>
      </c>
      <c r="P3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4" s="17">
        <f>IF(ISBLANK(M394),,IF(ISBLANK(G394),,(IF(M394="WON-EW",((((N394-1)*J394)*'month 2 only singles'!$C$2)+('month 2 only singles'!$C$2*(N394-1))),IF(M394="WON",((((N394-1)*J394)*'month 2 only singles'!$C$2)+('month 2 only singles'!$C$2*(N394-1))),IF(M394="PLACED",((((N394-1)*J394)*'month 2 only singles'!$C$2)-'month 2 only singles'!$C$2),IF(J394=0,-'month 2 only singles'!$C$2,IF(J394=0,-'month 2 only singles'!$C$2,-('month 2 only singles'!$C$2*2)))))))*E394))</f>
        <v>0</v>
      </c>
      <c r="R394" s="17">
        <f>IF(ISBLANK(M394),,IF(T394&lt;&gt;1,((IF(M394="WON-EW",(((K394-1)*'month 2 only singles'!$C$2)*(1-$C$3))+(((L394-1)*'month 2 only singles'!$C$2)*(1-$C$3)),IF(M394="WON",(((K394-1)*'month 2 only singles'!$C$2)*(1-$C$3)),IF(M394="PLACED",(((L394-1)*'month 2 only singles'!$C$2)*(1-$C$3))-'month 2 only singles'!$C$2,IF(J394=0,-'month 2 only singles'!$C$2,-('month 2 only singles'!$C$2*2))))))*E394),0))</f>
        <v>0</v>
      </c>
      <c r="S394" s="64"/>
    </row>
    <row r="395" spans="8:19" ht="15" x14ac:dyDescent="0.2">
      <c r="H395" s="12"/>
      <c r="I395" s="12"/>
      <c r="J395" s="12"/>
      <c r="M395" s="7"/>
      <c r="N395" s="16">
        <f>((G395-1)*(1-(IF(H395="no",0,'month 2 only singles'!$C$3)))+1)</f>
        <v>5.0000000000000044E-2</v>
      </c>
      <c r="O395" s="16">
        <f t="shared" si="6"/>
        <v>0</v>
      </c>
      <c r="P3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5" s="17">
        <f>IF(ISBLANK(M395),,IF(ISBLANK(G395),,(IF(M395="WON-EW",((((N395-1)*J395)*'month 2 only singles'!$C$2)+('month 2 only singles'!$C$2*(N395-1))),IF(M395="WON",((((N395-1)*J395)*'month 2 only singles'!$C$2)+('month 2 only singles'!$C$2*(N395-1))),IF(M395="PLACED",((((N395-1)*J395)*'month 2 only singles'!$C$2)-'month 2 only singles'!$C$2),IF(J395=0,-'month 2 only singles'!$C$2,IF(J395=0,-'month 2 only singles'!$C$2,-('month 2 only singles'!$C$2*2)))))))*E395))</f>
        <v>0</v>
      </c>
      <c r="R395" s="17">
        <f>IF(ISBLANK(M395),,IF(T395&lt;&gt;1,((IF(M395="WON-EW",(((K395-1)*'month 2 only singles'!$C$2)*(1-$C$3))+(((L395-1)*'month 2 only singles'!$C$2)*(1-$C$3)),IF(M395="WON",(((K395-1)*'month 2 only singles'!$C$2)*(1-$C$3)),IF(M395="PLACED",(((L395-1)*'month 2 only singles'!$C$2)*(1-$C$3))-'month 2 only singles'!$C$2,IF(J395=0,-'month 2 only singles'!$C$2,-('month 2 only singles'!$C$2*2))))))*E395),0))</f>
        <v>0</v>
      </c>
      <c r="S395" s="64"/>
    </row>
    <row r="396" spans="8:19" ht="15" x14ac:dyDescent="0.2">
      <c r="H396" s="12"/>
      <c r="I396" s="12"/>
      <c r="J396" s="12"/>
      <c r="M396" s="7"/>
      <c r="N396" s="16">
        <f>((G396-1)*(1-(IF(H396="no",0,'month 2 only singles'!$C$3)))+1)</f>
        <v>5.0000000000000044E-2</v>
      </c>
      <c r="O396" s="16">
        <f t="shared" si="6"/>
        <v>0</v>
      </c>
      <c r="P3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6" s="17">
        <f>IF(ISBLANK(M396),,IF(ISBLANK(G396),,(IF(M396="WON-EW",((((N396-1)*J396)*'month 2 only singles'!$C$2)+('month 2 only singles'!$C$2*(N396-1))),IF(M396="WON",((((N396-1)*J396)*'month 2 only singles'!$C$2)+('month 2 only singles'!$C$2*(N396-1))),IF(M396="PLACED",((((N396-1)*J396)*'month 2 only singles'!$C$2)-'month 2 only singles'!$C$2),IF(J396=0,-'month 2 only singles'!$C$2,IF(J396=0,-'month 2 only singles'!$C$2,-('month 2 only singles'!$C$2*2)))))))*E396))</f>
        <v>0</v>
      </c>
      <c r="R396" s="17">
        <f>IF(ISBLANK(M396),,IF(T396&lt;&gt;1,((IF(M396="WON-EW",(((K396-1)*'month 2 only singles'!$C$2)*(1-$C$3))+(((L396-1)*'month 2 only singles'!$C$2)*(1-$C$3)),IF(M396="WON",(((K396-1)*'month 2 only singles'!$C$2)*(1-$C$3)),IF(M396="PLACED",(((L396-1)*'month 2 only singles'!$C$2)*(1-$C$3))-'month 2 only singles'!$C$2,IF(J396=0,-'month 2 only singles'!$C$2,-('month 2 only singles'!$C$2*2))))))*E396),0))</f>
        <v>0</v>
      </c>
      <c r="S396" s="64"/>
    </row>
    <row r="397" spans="8:19" ht="15" x14ac:dyDescent="0.2">
      <c r="H397" s="12"/>
      <c r="I397" s="12"/>
      <c r="J397" s="12"/>
      <c r="M397" s="7"/>
      <c r="N397" s="16">
        <f>((G397-1)*(1-(IF(H397="no",0,'month 2 only singles'!$C$3)))+1)</f>
        <v>5.0000000000000044E-2</v>
      </c>
      <c r="O397" s="16">
        <f t="shared" si="6"/>
        <v>0</v>
      </c>
      <c r="P3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7" s="17">
        <f>IF(ISBLANK(M397),,IF(ISBLANK(G397),,(IF(M397="WON-EW",((((N397-1)*J397)*'month 2 only singles'!$C$2)+('month 2 only singles'!$C$2*(N397-1))),IF(M397="WON",((((N397-1)*J397)*'month 2 only singles'!$C$2)+('month 2 only singles'!$C$2*(N397-1))),IF(M397="PLACED",((((N397-1)*J397)*'month 2 only singles'!$C$2)-'month 2 only singles'!$C$2),IF(J397=0,-'month 2 only singles'!$C$2,IF(J397=0,-'month 2 only singles'!$C$2,-('month 2 only singles'!$C$2*2)))))))*E397))</f>
        <v>0</v>
      </c>
      <c r="R397" s="17">
        <f>IF(ISBLANK(M397),,IF(T397&lt;&gt;1,((IF(M397="WON-EW",(((K397-1)*'month 2 only singles'!$C$2)*(1-$C$3))+(((L397-1)*'month 2 only singles'!$C$2)*(1-$C$3)),IF(M397="WON",(((K397-1)*'month 2 only singles'!$C$2)*(1-$C$3)),IF(M397="PLACED",(((L397-1)*'month 2 only singles'!$C$2)*(1-$C$3))-'month 2 only singles'!$C$2,IF(J397=0,-'month 2 only singles'!$C$2,-('month 2 only singles'!$C$2*2))))))*E397),0))</f>
        <v>0</v>
      </c>
      <c r="S397" s="64"/>
    </row>
    <row r="398" spans="8:19" ht="15" x14ac:dyDescent="0.2">
      <c r="H398" s="12"/>
      <c r="I398" s="12"/>
      <c r="J398" s="12"/>
      <c r="M398" s="7"/>
      <c r="N398" s="16">
        <f>((G398-1)*(1-(IF(H398="no",0,'month 2 only singles'!$C$3)))+1)</f>
        <v>5.0000000000000044E-2</v>
      </c>
      <c r="O398" s="16">
        <f t="shared" si="6"/>
        <v>0</v>
      </c>
      <c r="P3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8" s="17">
        <f>IF(ISBLANK(M398),,IF(ISBLANK(G398),,(IF(M398="WON-EW",((((N398-1)*J398)*'month 2 only singles'!$C$2)+('month 2 only singles'!$C$2*(N398-1))),IF(M398="WON",((((N398-1)*J398)*'month 2 only singles'!$C$2)+('month 2 only singles'!$C$2*(N398-1))),IF(M398="PLACED",((((N398-1)*J398)*'month 2 only singles'!$C$2)-'month 2 only singles'!$C$2),IF(J398=0,-'month 2 only singles'!$C$2,IF(J398=0,-'month 2 only singles'!$C$2,-('month 2 only singles'!$C$2*2)))))))*E398))</f>
        <v>0</v>
      </c>
      <c r="R398" s="17">
        <f>IF(ISBLANK(M398),,IF(T398&lt;&gt;1,((IF(M398="WON-EW",(((K398-1)*'month 2 only singles'!$C$2)*(1-$C$3))+(((L398-1)*'month 2 only singles'!$C$2)*(1-$C$3)),IF(M398="WON",(((K398-1)*'month 2 only singles'!$C$2)*(1-$C$3)),IF(M398="PLACED",(((L398-1)*'month 2 only singles'!$C$2)*(1-$C$3))-'month 2 only singles'!$C$2,IF(J398=0,-'month 2 only singles'!$C$2,-('month 2 only singles'!$C$2*2))))))*E398),0))</f>
        <v>0</v>
      </c>
      <c r="S398" s="64"/>
    </row>
    <row r="399" spans="8:19" ht="15" x14ac:dyDescent="0.2">
      <c r="H399" s="12"/>
      <c r="I399" s="12"/>
      <c r="J399" s="12"/>
      <c r="M399" s="7"/>
      <c r="N399" s="16">
        <f>((G399-1)*(1-(IF(H399="no",0,'month 2 only singles'!$C$3)))+1)</f>
        <v>5.0000000000000044E-2</v>
      </c>
      <c r="O399" s="16">
        <f t="shared" si="6"/>
        <v>0</v>
      </c>
      <c r="P3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399" s="17">
        <f>IF(ISBLANK(M399),,IF(ISBLANK(G399),,(IF(M399="WON-EW",((((N399-1)*J399)*'month 2 only singles'!$C$2)+('month 2 only singles'!$C$2*(N399-1))),IF(M399="WON",((((N399-1)*J399)*'month 2 only singles'!$C$2)+('month 2 only singles'!$C$2*(N399-1))),IF(M399="PLACED",((((N399-1)*J399)*'month 2 only singles'!$C$2)-'month 2 only singles'!$C$2),IF(J399=0,-'month 2 only singles'!$C$2,IF(J399=0,-'month 2 only singles'!$C$2,-('month 2 only singles'!$C$2*2)))))))*E399))</f>
        <v>0</v>
      </c>
      <c r="R399" s="17">
        <f>IF(ISBLANK(M399),,IF(T399&lt;&gt;1,((IF(M399="WON-EW",(((K399-1)*'month 2 only singles'!$C$2)*(1-$C$3))+(((L399-1)*'month 2 only singles'!$C$2)*(1-$C$3)),IF(M399="WON",(((K399-1)*'month 2 only singles'!$C$2)*(1-$C$3)),IF(M399="PLACED",(((L399-1)*'month 2 only singles'!$C$2)*(1-$C$3))-'month 2 only singles'!$C$2,IF(J399=0,-'month 2 only singles'!$C$2,-('month 2 only singles'!$C$2*2))))))*E399),0))</f>
        <v>0</v>
      </c>
      <c r="S399" s="64"/>
    </row>
    <row r="400" spans="8:19" ht="15" x14ac:dyDescent="0.2">
      <c r="H400" s="12"/>
      <c r="I400" s="12"/>
      <c r="J400" s="12"/>
      <c r="M400" s="7"/>
      <c r="N400" s="16">
        <f>((G400-1)*(1-(IF(H400="no",0,'month 2 only singles'!$C$3)))+1)</f>
        <v>5.0000000000000044E-2</v>
      </c>
      <c r="O400" s="16">
        <f t="shared" si="6"/>
        <v>0</v>
      </c>
      <c r="P4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0" s="17">
        <f>IF(ISBLANK(M400),,IF(ISBLANK(G400),,(IF(M400="WON-EW",((((N400-1)*J400)*'month 2 only singles'!$C$2)+('month 2 only singles'!$C$2*(N400-1))),IF(M400="WON",((((N400-1)*J400)*'month 2 only singles'!$C$2)+('month 2 only singles'!$C$2*(N400-1))),IF(M400="PLACED",((((N400-1)*J400)*'month 2 only singles'!$C$2)-'month 2 only singles'!$C$2),IF(J400=0,-'month 2 only singles'!$C$2,IF(J400=0,-'month 2 only singles'!$C$2,-('month 2 only singles'!$C$2*2)))))))*E400))</f>
        <v>0</v>
      </c>
      <c r="R400" s="17">
        <f>IF(ISBLANK(M400),,IF(T400&lt;&gt;1,((IF(M400="WON-EW",(((K400-1)*'month 2 only singles'!$C$2)*(1-$C$3))+(((L400-1)*'month 2 only singles'!$C$2)*(1-$C$3)),IF(M400="WON",(((K400-1)*'month 2 only singles'!$C$2)*(1-$C$3)),IF(M400="PLACED",(((L400-1)*'month 2 only singles'!$C$2)*(1-$C$3))-'month 2 only singles'!$C$2,IF(J400=0,-'month 2 only singles'!$C$2,-('month 2 only singles'!$C$2*2))))))*E400),0))</f>
        <v>0</v>
      </c>
      <c r="S400" s="64"/>
    </row>
    <row r="401" spans="8:19" ht="15" x14ac:dyDescent="0.2">
      <c r="H401" s="12"/>
      <c r="I401" s="12"/>
      <c r="J401" s="12"/>
      <c r="M401" s="7"/>
      <c r="N401" s="16">
        <f>((G401-1)*(1-(IF(H401="no",0,'month 2 only singles'!$C$3)))+1)</f>
        <v>5.0000000000000044E-2</v>
      </c>
      <c r="O401" s="16">
        <f t="shared" si="6"/>
        <v>0</v>
      </c>
      <c r="P4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1" s="17">
        <f>IF(ISBLANK(M401),,IF(ISBLANK(G401),,(IF(M401="WON-EW",((((N401-1)*J401)*'month 2 only singles'!$C$2)+('month 2 only singles'!$C$2*(N401-1))),IF(M401="WON",((((N401-1)*J401)*'month 2 only singles'!$C$2)+('month 2 only singles'!$C$2*(N401-1))),IF(M401="PLACED",((((N401-1)*J401)*'month 2 only singles'!$C$2)-'month 2 only singles'!$C$2),IF(J401=0,-'month 2 only singles'!$C$2,IF(J401=0,-'month 2 only singles'!$C$2,-('month 2 only singles'!$C$2*2)))))))*E401))</f>
        <v>0</v>
      </c>
      <c r="R401" s="17">
        <f>IF(ISBLANK(M401),,IF(T401&lt;&gt;1,((IF(M401="WON-EW",(((K401-1)*'month 2 only singles'!$C$2)*(1-$C$3))+(((L401-1)*'month 2 only singles'!$C$2)*(1-$C$3)),IF(M401="WON",(((K401-1)*'month 2 only singles'!$C$2)*(1-$C$3)),IF(M401="PLACED",(((L401-1)*'month 2 only singles'!$C$2)*(1-$C$3))-'month 2 only singles'!$C$2,IF(J401=0,-'month 2 only singles'!$C$2,-('month 2 only singles'!$C$2*2))))))*E401),0))</f>
        <v>0</v>
      </c>
      <c r="S401" s="64"/>
    </row>
    <row r="402" spans="8:19" ht="15" x14ac:dyDescent="0.2">
      <c r="H402" s="12"/>
      <c r="I402" s="12"/>
      <c r="J402" s="12"/>
      <c r="M402" s="7"/>
      <c r="N402" s="16">
        <f>((G402-1)*(1-(IF(H402="no",0,'month 2 only singles'!$C$3)))+1)</f>
        <v>5.0000000000000044E-2</v>
      </c>
      <c r="O402" s="16">
        <f t="shared" si="6"/>
        <v>0</v>
      </c>
      <c r="P4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2" s="17">
        <f>IF(ISBLANK(M402),,IF(ISBLANK(G402),,(IF(M402="WON-EW",((((N402-1)*J402)*'month 2 only singles'!$C$2)+('month 2 only singles'!$C$2*(N402-1))),IF(M402="WON",((((N402-1)*J402)*'month 2 only singles'!$C$2)+('month 2 only singles'!$C$2*(N402-1))),IF(M402="PLACED",((((N402-1)*J402)*'month 2 only singles'!$C$2)-'month 2 only singles'!$C$2),IF(J402=0,-'month 2 only singles'!$C$2,IF(J402=0,-'month 2 only singles'!$C$2,-('month 2 only singles'!$C$2*2)))))))*E402))</f>
        <v>0</v>
      </c>
      <c r="R402" s="17">
        <f>IF(ISBLANK(M402),,IF(T402&lt;&gt;1,((IF(M402="WON-EW",(((K402-1)*'month 2 only singles'!$C$2)*(1-$C$3))+(((L402-1)*'month 2 only singles'!$C$2)*(1-$C$3)),IF(M402="WON",(((K402-1)*'month 2 only singles'!$C$2)*(1-$C$3)),IF(M402="PLACED",(((L402-1)*'month 2 only singles'!$C$2)*(1-$C$3))-'month 2 only singles'!$C$2,IF(J402=0,-'month 2 only singles'!$C$2,-('month 2 only singles'!$C$2*2))))))*E402),0))</f>
        <v>0</v>
      </c>
      <c r="S402" s="64"/>
    </row>
    <row r="403" spans="8:19" ht="15" x14ac:dyDescent="0.2">
      <c r="H403" s="12"/>
      <c r="I403" s="12"/>
      <c r="J403" s="12"/>
      <c r="M403" s="7"/>
      <c r="N403" s="16">
        <f>((G403-1)*(1-(IF(H403="no",0,'month 2 only singles'!$C$3)))+1)</f>
        <v>5.0000000000000044E-2</v>
      </c>
      <c r="O403" s="16">
        <f t="shared" si="6"/>
        <v>0</v>
      </c>
      <c r="P4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3" s="17">
        <f>IF(ISBLANK(M403),,IF(ISBLANK(G403),,(IF(M403="WON-EW",((((N403-1)*J403)*'month 2 only singles'!$C$2)+('month 2 only singles'!$C$2*(N403-1))),IF(M403="WON",((((N403-1)*J403)*'month 2 only singles'!$C$2)+('month 2 only singles'!$C$2*(N403-1))),IF(M403="PLACED",((((N403-1)*J403)*'month 2 only singles'!$C$2)-'month 2 only singles'!$C$2),IF(J403=0,-'month 2 only singles'!$C$2,IF(J403=0,-'month 2 only singles'!$C$2,-('month 2 only singles'!$C$2*2)))))))*E403))</f>
        <v>0</v>
      </c>
      <c r="R403" s="17">
        <f>IF(ISBLANK(M403),,IF(T403&lt;&gt;1,((IF(M403="WON-EW",(((K403-1)*'month 2 only singles'!$C$2)*(1-$C$3))+(((L403-1)*'month 2 only singles'!$C$2)*(1-$C$3)),IF(M403="WON",(((K403-1)*'month 2 only singles'!$C$2)*(1-$C$3)),IF(M403="PLACED",(((L403-1)*'month 2 only singles'!$C$2)*(1-$C$3))-'month 2 only singles'!$C$2,IF(J403=0,-'month 2 only singles'!$C$2,-('month 2 only singles'!$C$2*2))))))*E403),0))</f>
        <v>0</v>
      </c>
      <c r="S403" s="64"/>
    </row>
    <row r="404" spans="8:19" ht="15" x14ac:dyDescent="0.2">
      <c r="H404" s="12"/>
      <c r="I404" s="12"/>
      <c r="J404" s="12"/>
      <c r="M404" s="7"/>
      <c r="N404" s="16">
        <f>((G404-1)*(1-(IF(H404="no",0,'month 2 only singles'!$C$3)))+1)</f>
        <v>5.0000000000000044E-2</v>
      </c>
      <c r="O404" s="16">
        <f t="shared" si="6"/>
        <v>0</v>
      </c>
      <c r="P4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4" s="17">
        <f>IF(ISBLANK(M404),,IF(ISBLANK(G404),,(IF(M404="WON-EW",((((N404-1)*J404)*'month 2 only singles'!$C$2)+('month 2 only singles'!$C$2*(N404-1))),IF(M404="WON",((((N404-1)*J404)*'month 2 only singles'!$C$2)+('month 2 only singles'!$C$2*(N404-1))),IF(M404="PLACED",((((N404-1)*J404)*'month 2 only singles'!$C$2)-'month 2 only singles'!$C$2),IF(J404=0,-'month 2 only singles'!$C$2,IF(J404=0,-'month 2 only singles'!$C$2,-('month 2 only singles'!$C$2*2)))))))*E404))</f>
        <v>0</v>
      </c>
      <c r="R404" s="17">
        <f>IF(ISBLANK(M404),,IF(T404&lt;&gt;1,((IF(M404="WON-EW",(((K404-1)*'month 2 only singles'!$C$2)*(1-$C$3))+(((L404-1)*'month 2 only singles'!$C$2)*(1-$C$3)),IF(M404="WON",(((K404-1)*'month 2 only singles'!$C$2)*(1-$C$3)),IF(M404="PLACED",(((L404-1)*'month 2 only singles'!$C$2)*(1-$C$3))-'month 2 only singles'!$C$2,IF(J404=0,-'month 2 only singles'!$C$2,-('month 2 only singles'!$C$2*2))))))*E404),0))</f>
        <v>0</v>
      </c>
      <c r="S404" s="64"/>
    </row>
    <row r="405" spans="8:19" ht="15" x14ac:dyDescent="0.2">
      <c r="H405" s="12"/>
      <c r="I405" s="12"/>
      <c r="J405" s="12"/>
      <c r="M405" s="7"/>
      <c r="N405" s="16">
        <f>((G405-1)*(1-(IF(H405="no",0,'month 2 only singles'!$C$3)))+1)</f>
        <v>5.0000000000000044E-2</v>
      </c>
      <c r="O405" s="16">
        <f t="shared" si="6"/>
        <v>0</v>
      </c>
      <c r="P4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5" s="17">
        <f>IF(ISBLANK(M405),,IF(ISBLANK(G405),,(IF(M405="WON-EW",((((N405-1)*J405)*'month 2 only singles'!$C$2)+('month 2 only singles'!$C$2*(N405-1))),IF(M405="WON",((((N405-1)*J405)*'month 2 only singles'!$C$2)+('month 2 only singles'!$C$2*(N405-1))),IF(M405="PLACED",((((N405-1)*J405)*'month 2 only singles'!$C$2)-'month 2 only singles'!$C$2),IF(J405=0,-'month 2 only singles'!$C$2,IF(J405=0,-'month 2 only singles'!$C$2,-('month 2 only singles'!$C$2*2)))))))*E405))</f>
        <v>0</v>
      </c>
      <c r="R405" s="17">
        <f>IF(ISBLANK(M405),,IF(T405&lt;&gt;1,((IF(M405="WON-EW",(((K405-1)*'month 2 only singles'!$C$2)*(1-$C$3))+(((L405-1)*'month 2 only singles'!$C$2)*(1-$C$3)),IF(M405="WON",(((K405-1)*'month 2 only singles'!$C$2)*(1-$C$3)),IF(M405="PLACED",(((L405-1)*'month 2 only singles'!$C$2)*(1-$C$3))-'month 2 only singles'!$C$2,IF(J405=0,-'month 2 only singles'!$C$2,-('month 2 only singles'!$C$2*2))))))*E405),0))</f>
        <v>0</v>
      </c>
      <c r="S405" s="64"/>
    </row>
    <row r="406" spans="8:19" ht="15" x14ac:dyDescent="0.2">
      <c r="H406" s="12"/>
      <c r="I406" s="12"/>
      <c r="J406" s="12"/>
      <c r="M406" s="7"/>
      <c r="N406" s="16">
        <f>((G406-1)*(1-(IF(H406="no",0,'month 2 only singles'!$C$3)))+1)</f>
        <v>5.0000000000000044E-2</v>
      </c>
      <c r="O406" s="16">
        <f t="shared" si="6"/>
        <v>0</v>
      </c>
      <c r="P4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6" s="17">
        <f>IF(ISBLANK(M406),,IF(ISBLANK(G406),,(IF(M406="WON-EW",((((N406-1)*J406)*'month 2 only singles'!$C$2)+('month 2 only singles'!$C$2*(N406-1))),IF(M406="WON",((((N406-1)*J406)*'month 2 only singles'!$C$2)+('month 2 only singles'!$C$2*(N406-1))),IF(M406="PLACED",((((N406-1)*J406)*'month 2 only singles'!$C$2)-'month 2 only singles'!$C$2),IF(J406=0,-'month 2 only singles'!$C$2,IF(J406=0,-'month 2 only singles'!$C$2,-('month 2 only singles'!$C$2*2)))))))*E406))</f>
        <v>0</v>
      </c>
      <c r="R406" s="17">
        <f>IF(ISBLANK(M406),,IF(T406&lt;&gt;1,((IF(M406="WON-EW",(((K406-1)*'month 2 only singles'!$C$2)*(1-$C$3))+(((L406-1)*'month 2 only singles'!$C$2)*(1-$C$3)),IF(M406="WON",(((K406-1)*'month 2 only singles'!$C$2)*(1-$C$3)),IF(M406="PLACED",(((L406-1)*'month 2 only singles'!$C$2)*(1-$C$3))-'month 2 only singles'!$C$2,IF(J406=0,-'month 2 only singles'!$C$2,-('month 2 only singles'!$C$2*2))))))*E406),0))</f>
        <v>0</v>
      </c>
      <c r="S406" s="64"/>
    </row>
    <row r="407" spans="8:19" ht="15" x14ac:dyDescent="0.2">
      <c r="H407" s="12"/>
      <c r="I407" s="12"/>
      <c r="J407" s="12"/>
      <c r="M407" s="7"/>
      <c r="N407" s="16">
        <f>((G407-1)*(1-(IF(H407="no",0,'month 2 only singles'!$C$3)))+1)</f>
        <v>5.0000000000000044E-2</v>
      </c>
      <c r="O407" s="16">
        <f t="shared" si="6"/>
        <v>0</v>
      </c>
      <c r="P4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7" s="17">
        <f>IF(ISBLANK(M407),,IF(ISBLANK(G407),,(IF(M407="WON-EW",((((N407-1)*J407)*'month 2 only singles'!$C$2)+('month 2 only singles'!$C$2*(N407-1))),IF(M407="WON",((((N407-1)*J407)*'month 2 only singles'!$C$2)+('month 2 only singles'!$C$2*(N407-1))),IF(M407="PLACED",((((N407-1)*J407)*'month 2 only singles'!$C$2)-'month 2 only singles'!$C$2),IF(J407=0,-'month 2 only singles'!$C$2,IF(J407=0,-'month 2 only singles'!$C$2,-('month 2 only singles'!$C$2*2)))))))*E407))</f>
        <v>0</v>
      </c>
      <c r="R407" s="17">
        <f>IF(ISBLANK(M407),,IF(T407&lt;&gt;1,((IF(M407="WON-EW",(((K407-1)*'month 2 only singles'!$C$2)*(1-$C$3))+(((L407-1)*'month 2 only singles'!$C$2)*(1-$C$3)),IF(M407="WON",(((K407-1)*'month 2 only singles'!$C$2)*(1-$C$3)),IF(M407="PLACED",(((L407-1)*'month 2 only singles'!$C$2)*(1-$C$3))-'month 2 only singles'!$C$2,IF(J407=0,-'month 2 only singles'!$C$2,-('month 2 only singles'!$C$2*2))))))*E407),0))</f>
        <v>0</v>
      </c>
      <c r="S407" s="64"/>
    </row>
    <row r="408" spans="8:19" ht="15" x14ac:dyDescent="0.2">
      <c r="H408" s="12"/>
      <c r="I408" s="12"/>
      <c r="J408" s="12"/>
      <c r="M408" s="7"/>
      <c r="N408" s="16">
        <f>((G408-1)*(1-(IF(H408="no",0,'month 2 only singles'!$C$3)))+1)</f>
        <v>5.0000000000000044E-2</v>
      </c>
      <c r="O408" s="16">
        <f t="shared" si="6"/>
        <v>0</v>
      </c>
      <c r="P4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8" s="17">
        <f>IF(ISBLANK(M408),,IF(ISBLANK(G408),,(IF(M408="WON-EW",((((N408-1)*J408)*'month 2 only singles'!$C$2)+('month 2 only singles'!$C$2*(N408-1))),IF(M408="WON",((((N408-1)*J408)*'month 2 only singles'!$C$2)+('month 2 only singles'!$C$2*(N408-1))),IF(M408="PLACED",((((N408-1)*J408)*'month 2 only singles'!$C$2)-'month 2 only singles'!$C$2),IF(J408=0,-'month 2 only singles'!$C$2,IF(J408=0,-'month 2 only singles'!$C$2,-('month 2 only singles'!$C$2*2)))))))*E408))</f>
        <v>0</v>
      </c>
      <c r="R408" s="17">
        <f>IF(ISBLANK(M408),,IF(T408&lt;&gt;1,((IF(M408="WON-EW",(((K408-1)*'month 2 only singles'!$C$2)*(1-$C$3))+(((L408-1)*'month 2 only singles'!$C$2)*(1-$C$3)),IF(M408="WON",(((K408-1)*'month 2 only singles'!$C$2)*(1-$C$3)),IF(M408="PLACED",(((L408-1)*'month 2 only singles'!$C$2)*(1-$C$3))-'month 2 only singles'!$C$2,IF(J408=0,-'month 2 only singles'!$C$2,-('month 2 only singles'!$C$2*2))))))*E408),0))</f>
        <v>0</v>
      </c>
      <c r="S408" s="64"/>
    </row>
    <row r="409" spans="8:19" ht="15" x14ac:dyDescent="0.2">
      <c r="H409" s="12"/>
      <c r="I409" s="12"/>
      <c r="J409" s="12"/>
      <c r="M409" s="7"/>
      <c r="N409" s="16">
        <f>((G409-1)*(1-(IF(H409="no",0,'month 2 only singles'!$C$3)))+1)</f>
        <v>5.0000000000000044E-2</v>
      </c>
      <c r="O409" s="16">
        <f t="shared" si="6"/>
        <v>0</v>
      </c>
      <c r="P4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09" s="17">
        <f>IF(ISBLANK(M409),,IF(ISBLANK(G409),,(IF(M409="WON-EW",((((N409-1)*J409)*'month 2 only singles'!$C$2)+('month 2 only singles'!$C$2*(N409-1))),IF(M409="WON",((((N409-1)*J409)*'month 2 only singles'!$C$2)+('month 2 only singles'!$C$2*(N409-1))),IF(M409="PLACED",((((N409-1)*J409)*'month 2 only singles'!$C$2)-'month 2 only singles'!$C$2),IF(J409=0,-'month 2 only singles'!$C$2,IF(J409=0,-'month 2 only singles'!$C$2,-('month 2 only singles'!$C$2*2)))))))*E409))</f>
        <v>0</v>
      </c>
      <c r="R409" s="17">
        <f>IF(ISBLANK(M409),,IF(T409&lt;&gt;1,((IF(M409="WON-EW",(((K409-1)*'month 2 only singles'!$C$2)*(1-$C$3))+(((L409-1)*'month 2 only singles'!$C$2)*(1-$C$3)),IF(M409="WON",(((K409-1)*'month 2 only singles'!$C$2)*(1-$C$3)),IF(M409="PLACED",(((L409-1)*'month 2 only singles'!$C$2)*(1-$C$3))-'month 2 only singles'!$C$2,IF(J409=0,-'month 2 only singles'!$C$2,-('month 2 only singles'!$C$2*2))))))*E409),0))</f>
        <v>0</v>
      </c>
      <c r="S409" s="64"/>
    </row>
    <row r="410" spans="8:19" ht="15" x14ac:dyDescent="0.2">
      <c r="H410" s="12"/>
      <c r="I410" s="12"/>
      <c r="J410" s="12"/>
      <c r="M410" s="7"/>
      <c r="N410" s="16">
        <f>((G410-1)*(1-(IF(H410="no",0,'month 2 only singles'!$C$3)))+1)</f>
        <v>5.0000000000000044E-2</v>
      </c>
      <c r="O410" s="16">
        <f t="shared" si="6"/>
        <v>0</v>
      </c>
      <c r="P4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0" s="17">
        <f>IF(ISBLANK(M410),,IF(ISBLANK(G410),,(IF(M410="WON-EW",((((N410-1)*J410)*'month 2 only singles'!$C$2)+('month 2 only singles'!$C$2*(N410-1))),IF(M410="WON",((((N410-1)*J410)*'month 2 only singles'!$C$2)+('month 2 only singles'!$C$2*(N410-1))),IF(M410="PLACED",((((N410-1)*J410)*'month 2 only singles'!$C$2)-'month 2 only singles'!$C$2),IF(J410=0,-'month 2 only singles'!$C$2,IF(J410=0,-'month 2 only singles'!$C$2,-('month 2 only singles'!$C$2*2)))))))*E410))</f>
        <v>0</v>
      </c>
      <c r="R410" s="17">
        <f>IF(ISBLANK(M410),,IF(T410&lt;&gt;1,((IF(M410="WON-EW",(((K410-1)*'month 2 only singles'!$C$2)*(1-$C$3))+(((L410-1)*'month 2 only singles'!$C$2)*(1-$C$3)),IF(M410="WON",(((K410-1)*'month 2 only singles'!$C$2)*(1-$C$3)),IF(M410="PLACED",(((L410-1)*'month 2 only singles'!$C$2)*(1-$C$3))-'month 2 only singles'!$C$2,IF(J410=0,-'month 2 only singles'!$C$2,-('month 2 only singles'!$C$2*2))))))*E410),0))</f>
        <v>0</v>
      </c>
      <c r="S410" s="64"/>
    </row>
    <row r="411" spans="8:19" ht="15" x14ac:dyDescent="0.2">
      <c r="H411" s="12"/>
      <c r="I411" s="12"/>
      <c r="J411" s="12"/>
      <c r="M411" s="7"/>
      <c r="N411" s="16">
        <f>((G411-1)*(1-(IF(H411="no",0,'month 2 only singles'!$C$3)))+1)</f>
        <v>5.0000000000000044E-2</v>
      </c>
      <c r="O411" s="16">
        <f t="shared" si="6"/>
        <v>0</v>
      </c>
      <c r="P4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1" s="17">
        <f>IF(ISBLANK(M411),,IF(ISBLANK(G411),,(IF(M411="WON-EW",((((N411-1)*J411)*'month 2 only singles'!$C$2)+('month 2 only singles'!$C$2*(N411-1))),IF(M411="WON",((((N411-1)*J411)*'month 2 only singles'!$C$2)+('month 2 only singles'!$C$2*(N411-1))),IF(M411="PLACED",((((N411-1)*J411)*'month 2 only singles'!$C$2)-'month 2 only singles'!$C$2),IF(J411=0,-'month 2 only singles'!$C$2,IF(J411=0,-'month 2 only singles'!$C$2,-('month 2 only singles'!$C$2*2)))))))*E411))</f>
        <v>0</v>
      </c>
      <c r="R411" s="17">
        <f>IF(ISBLANK(M411),,IF(T411&lt;&gt;1,((IF(M411="WON-EW",(((K411-1)*'month 2 only singles'!$C$2)*(1-$C$3))+(((L411-1)*'month 2 only singles'!$C$2)*(1-$C$3)),IF(M411="WON",(((K411-1)*'month 2 only singles'!$C$2)*(1-$C$3)),IF(M411="PLACED",(((L411-1)*'month 2 only singles'!$C$2)*(1-$C$3))-'month 2 only singles'!$C$2,IF(J411=0,-'month 2 only singles'!$C$2,-('month 2 only singles'!$C$2*2))))))*E411),0))</f>
        <v>0</v>
      </c>
      <c r="S411" s="64"/>
    </row>
    <row r="412" spans="8:19" ht="15" x14ac:dyDescent="0.2">
      <c r="H412" s="12"/>
      <c r="I412" s="12"/>
      <c r="J412" s="12"/>
      <c r="M412" s="7"/>
      <c r="N412" s="16">
        <f>((G412-1)*(1-(IF(H412="no",0,'month 2 only singles'!$C$3)))+1)</f>
        <v>5.0000000000000044E-2</v>
      </c>
      <c r="O412" s="16">
        <f t="shared" si="6"/>
        <v>0</v>
      </c>
      <c r="P4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2" s="17">
        <f>IF(ISBLANK(M412),,IF(ISBLANK(G412),,(IF(M412="WON-EW",((((N412-1)*J412)*'month 2 only singles'!$C$2)+('month 2 only singles'!$C$2*(N412-1))),IF(M412="WON",((((N412-1)*J412)*'month 2 only singles'!$C$2)+('month 2 only singles'!$C$2*(N412-1))),IF(M412="PLACED",((((N412-1)*J412)*'month 2 only singles'!$C$2)-'month 2 only singles'!$C$2),IF(J412=0,-'month 2 only singles'!$C$2,IF(J412=0,-'month 2 only singles'!$C$2,-('month 2 only singles'!$C$2*2)))))))*E412))</f>
        <v>0</v>
      </c>
      <c r="R412" s="17">
        <f>IF(ISBLANK(M412),,IF(T412&lt;&gt;1,((IF(M412="WON-EW",(((K412-1)*'month 2 only singles'!$C$2)*(1-$C$3))+(((L412-1)*'month 2 only singles'!$C$2)*(1-$C$3)),IF(M412="WON",(((K412-1)*'month 2 only singles'!$C$2)*(1-$C$3)),IF(M412="PLACED",(((L412-1)*'month 2 only singles'!$C$2)*(1-$C$3))-'month 2 only singles'!$C$2,IF(J412=0,-'month 2 only singles'!$C$2,-('month 2 only singles'!$C$2*2))))))*E412),0))</f>
        <v>0</v>
      </c>
      <c r="S412" s="64"/>
    </row>
    <row r="413" spans="8:19" ht="15" x14ac:dyDescent="0.2">
      <c r="H413" s="12"/>
      <c r="I413" s="12"/>
      <c r="J413" s="12"/>
      <c r="M413" s="7"/>
      <c r="N413" s="16">
        <f>((G413-1)*(1-(IF(H413="no",0,'month 2 only singles'!$C$3)))+1)</f>
        <v>5.0000000000000044E-2</v>
      </c>
      <c r="O413" s="16">
        <f t="shared" si="6"/>
        <v>0</v>
      </c>
      <c r="P4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3" s="17">
        <f>IF(ISBLANK(M413),,IF(ISBLANK(G413),,(IF(M413="WON-EW",((((N413-1)*J413)*'month 2 only singles'!$C$2)+('month 2 only singles'!$C$2*(N413-1))),IF(M413="WON",((((N413-1)*J413)*'month 2 only singles'!$C$2)+('month 2 only singles'!$C$2*(N413-1))),IF(M413="PLACED",((((N413-1)*J413)*'month 2 only singles'!$C$2)-'month 2 only singles'!$C$2),IF(J413=0,-'month 2 only singles'!$C$2,IF(J413=0,-'month 2 only singles'!$C$2,-('month 2 only singles'!$C$2*2)))))))*E413))</f>
        <v>0</v>
      </c>
      <c r="R413" s="17">
        <f>IF(ISBLANK(M413),,IF(T413&lt;&gt;1,((IF(M413="WON-EW",(((K413-1)*'month 2 only singles'!$C$2)*(1-$C$3))+(((L413-1)*'month 2 only singles'!$C$2)*(1-$C$3)),IF(M413="WON",(((K413-1)*'month 2 only singles'!$C$2)*(1-$C$3)),IF(M413="PLACED",(((L413-1)*'month 2 only singles'!$C$2)*(1-$C$3))-'month 2 only singles'!$C$2,IF(J413=0,-'month 2 only singles'!$C$2,-('month 2 only singles'!$C$2*2))))))*E413),0))</f>
        <v>0</v>
      </c>
      <c r="S413" s="64"/>
    </row>
    <row r="414" spans="8:19" ht="15" x14ac:dyDescent="0.2">
      <c r="H414" s="12"/>
      <c r="I414" s="12"/>
      <c r="J414" s="12"/>
      <c r="M414" s="7"/>
      <c r="N414" s="16">
        <f>((G414-1)*(1-(IF(H414="no",0,'month 2 only singles'!$C$3)))+1)</f>
        <v>5.0000000000000044E-2</v>
      </c>
      <c r="O414" s="16">
        <f t="shared" si="6"/>
        <v>0</v>
      </c>
      <c r="P4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4" s="17">
        <f>IF(ISBLANK(M414),,IF(ISBLANK(G414),,(IF(M414="WON-EW",((((N414-1)*J414)*'month 2 only singles'!$C$2)+('month 2 only singles'!$C$2*(N414-1))),IF(M414="WON",((((N414-1)*J414)*'month 2 only singles'!$C$2)+('month 2 only singles'!$C$2*(N414-1))),IF(M414="PLACED",((((N414-1)*J414)*'month 2 only singles'!$C$2)-'month 2 only singles'!$C$2),IF(J414=0,-'month 2 only singles'!$C$2,IF(J414=0,-'month 2 only singles'!$C$2,-('month 2 only singles'!$C$2*2)))))))*E414))</f>
        <v>0</v>
      </c>
      <c r="R414" s="17">
        <f>IF(ISBLANK(M414),,IF(T414&lt;&gt;1,((IF(M414="WON-EW",(((K414-1)*'month 2 only singles'!$C$2)*(1-$C$3))+(((L414-1)*'month 2 only singles'!$C$2)*(1-$C$3)),IF(M414="WON",(((K414-1)*'month 2 only singles'!$C$2)*(1-$C$3)),IF(M414="PLACED",(((L414-1)*'month 2 only singles'!$C$2)*(1-$C$3))-'month 2 only singles'!$C$2,IF(J414=0,-'month 2 only singles'!$C$2,-('month 2 only singles'!$C$2*2))))))*E414),0))</f>
        <v>0</v>
      </c>
      <c r="S414" s="64"/>
    </row>
    <row r="415" spans="8:19" ht="15" x14ac:dyDescent="0.2">
      <c r="H415" s="12"/>
      <c r="I415" s="12"/>
      <c r="J415" s="12"/>
      <c r="M415" s="7"/>
      <c r="N415" s="16">
        <f>((G415-1)*(1-(IF(H415="no",0,'month 2 only singles'!$C$3)))+1)</f>
        <v>5.0000000000000044E-2</v>
      </c>
      <c r="O415" s="16">
        <f t="shared" si="6"/>
        <v>0</v>
      </c>
      <c r="P4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5" s="17">
        <f>IF(ISBLANK(M415),,IF(ISBLANK(G415),,(IF(M415="WON-EW",((((N415-1)*J415)*'month 2 only singles'!$C$2)+('month 2 only singles'!$C$2*(N415-1))),IF(M415="WON",((((N415-1)*J415)*'month 2 only singles'!$C$2)+('month 2 only singles'!$C$2*(N415-1))),IF(M415="PLACED",((((N415-1)*J415)*'month 2 only singles'!$C$2)-'month 2 only singles'!$C$2),IF(J415=0,-'month 2 only singles'!$C$2,IF(J415=0,-'month 2 only singles'!$C$2,-('month 2 only singles'!$C$2*2)))))))*E415))</f>
        <v>0</v>
      </c>
      <c r="R415" s="17">
        <f>IF(ISBLANK(M415),,IF(T415&lt;&gt;1,((IF(M415="WON-EW",(((K415-1)*'month 2 only singles'!$C$2)*(1-$C$3))+(((L415-1)*'month 2 only singles'!$C$2)*(1-$C$3)),IF(M415="WON",(((K415-1)*'month 2 only singles'!$C$2)*(1-$C$3)),IF(M415="PLACED",(((L415-1)*'month 2 only singles'!$C$2)*(1-$C$3))-'month 2 only singles'!$C$2,IF(J415=0,-'month 2 only singles'!$C$2,-('month 2 only singles'!$C$2*2))))))*E415),0))</f>
        <v>0</v>
      </c>
      <c r="S415" s="64"/>
    </row>
    <row r="416" spans="8:19" ht="15" x14ac:dyDescent="0.2">
      <c r="H416" s="12"/>
      <c r="I416" s="12"/>
      <c r="J416" s="12"/>
      <c r="M416" s="7"/>
      <c r="N416" s="16">
        <f>((G416-1)*(1-(IF(H416="no",0,'month 2 only singles'!$C$3)))+1)</f>
        <v>5.0000000000000044E-2</v>
      </c>
      <c r="O416" s="16">
        <f t="shared" si="6"/>
        <v>0</v>
      </c>
      <c r="P4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6" s="17">
        <f>IF(ISBLANK(M416),,IF(ISBLANK(G416),,(IF(M416="WON-EW",((((N416-1)*J416)*'month 2 only singles'!$C$2)+('month 2 only singles'!$C$2*(N416-1))),IF(M416="WON",((((N416-1)*J416)*'month 2 only singles'!$C$2)+('month 2 only singles'!$C$2*(N416-1))),IF(M416="PLACED",((((N416-1)*J416)*'month 2 only singles'!$C$2)-'month 2 only singles'!$C$2),IF(J416=0,-'month 2 only singles'!$C$2,IF(J416=0,-'month 2 only singles'!$C$2,-('month 2 only singles'!$C$2*2)))))))*E416))</f>
        <v>0</v>
      </c>
      <c r="R416" s="17">
        <f>IF(ISBLANK(M416),,IF(T416&lt;&gt;1,((IF(M416="WON-EW",(((K416-1)*'month 2 only singles'!$C$2)*(1-$C$3))+(((L416-1)*'month 2 only singles'!$C$2)*(1-$C$3)),IF(M416="WON",(((K416-1)*'month 2 only singles'!$C$2)*(1-$C$3)),IF(M416="PLACED",(((L416-1)*'month 2 only singles'!$C$2)*(1-$C$3))-'month 2 only singles'!$C$2,IF(J416=0,-'month 2 only singles'!$C$2,-('month 2 only singles'!$C$2*2))))))*E416),0))</f>
        <v>0</v>
      </c>
      <c r="S416" s="64"/>
    </row>
    <row r="417" spans="8:19" ht="15" x14ac:dyDescent="0.2">
      <c r="H417" s="12"/>
      <c r="I417" s="12"/>
      <c r="J417" s="12"/>
      <c r="M417" s="7"/>
      <c r="N417" s="16">
        <f>((G417-1)*(1-(IF(H417="no",0,'month 2 only singles'!$C$3)))+1)</f>
        <v>5.0000000000000044E-2</v>
      </c>
      <c r="O417" s="16">
        <f t="shared" si="6"/>
        <v>0</v>
      </c>
      <c r="P4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7" s="17">
        <f>IF(ISBLANK(M417),,IF(ISBLANK(G417),,(IF(M417="WON-EW",((((N417-1)*J417)*'month 2 only singles'!$C$2)+('month 2 only singles'!$C$2*(N417-1))),IF(M417="WON",((((N417-1)*J417)*'month 2 only singles'!$C$2)+('month 2 only singles'!$C$2*(N417-1))),IF(M417="PLACED",((((N417-1)*J417)*'month 2 only singles'!$C$2)-'month 2 only singles'!$C$2),IF(J417=0,-'month 2 only singles'!$C$2,IF(J417=0,-'month 2 only singles'!$C$2,-('month 2 only singles'!$C$2*2)))))))*E417))</f>
        <v>0</v>
      </c>
      <c r="R417" s="17">
        <f>IF(ISBLANK(M417),,IF(T417&lt;&gt;1,((IF(M417="WON-EW",(((K417-1)*'month 2 only singles'!$C$2)*(1-$C$3))+(((L417-1)*'month 2 only singles'!$C$2)*(1-$C$3)),IF(M417="WON",(((K417-1)*'month 2 only singles'!$C$2)*(1-$C$3)),IF(M417="PLACED",(((L417-1)*'month 2 only singles'!$C$2)*(1-$C$3))-'month 2 only singles'!$C$2,IF(J417=0,-'month 2 only singles'!$C$2,-('month 2 only singles'!$C$2*2))))))*E417),0))</f>
        <v>0</v>
      </c>
      <c r="S417" s="64"/>
    </row>
    <row r="418" spans="8:19" ht="15" x14ac:dyDescent="0.2">
      <c r="H418" s="12"/>
      <c r="I418" s="12"/>
      <c r="J418" s="12"/>
      <c r="M418" s="7"/>
      <c r="N418" s="16">
        <f>((G418-1)*(1-(IF(H418="no",0,'month 2 only singles'!$C$3)))+1)</f>
        <v>5.0000000000000044E-2</v>
      </c>
      <c r="O418" s="16">
        <f t="shared" si="6"/>
        <v>0</v>
      </c>
      <c r="P4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8" s="17">
        <f>IF(ISBLANK(M418),,IF(ISBLANK(G418),,(IF(M418="WON-EW",((((N418-1)*J418)*'month 2 only singles'!$C$2)+('month 2 only singles'!$C$2*(N418-1))),IF(M418="WON",((((N418-1)*J418)*'month 2 only singles'!$C$2)+('month 2 only singles'!$C$2*(N418-1))),IF(M418="PLACED",((((N418-1)*J418)*'month 2 only singles'!$C$2)-'month 2 only singles'!$C$2),IF(J418=0,-'month 2 only singles'!$C$2,IF(J418=0,-'month 2 only singles'!$C$2,-('month 2 only singles'!$C$2*2)))))))*E418))</f>
        <v>0</v>
      </c>
      <c r="R418" s="17">
        <f>IF(ISBLANK(M418),,IF(T418&lt;&gt;1,((IF(M418="WON-EW",(((K418-1)*'month 2 only singles'!$C$2)*(1-$C$3))+(((L418-1)*'month 2 only singles'!$C$2)*(1-$C$3)),IF(M418="WON",(((K418-1)*'month 2 only singles'!$C$2)*(1-$C$3)),IF(M418="PLACED",(((L418-1)*'month 2 only singles'!$C$2)*(1-$C$3))-'month 2 only singles'!$C$2,IF(J418=0,-'month 2 only singles'!$C$2,-('month 2 only singles'!$C$2*2))))))*E418),0))</f>
        <v>0</v>
      </c>
      <c r="S418" s="64"/>
    </row>
    <row r="419" spans="8:19" ht="15" x14ac:dyDescent="0.2">
      <c r="H419" s="12"/>
      <c r="I419" s="12"/>
      <c r="J419" s="12"/>
      <c r="M419" s="7"/>
      <c r="N419" s="16">
        <f>((G419-1)*(1-(IF(H419="no",0,'month 2 only singles'!$C$3)))+1)</f>
        <v>5.0000000000000044E-2</v>
      </c>
      <c r="O419" s="16">
        <f t="shared" si="6"/>
        <v>0</v>
      </c>
      <c r="P4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19" s="17">
        <f>IF(ISBLANK(M419),,IF(ISBLANK(G419),,(IF(M419="WON-EW",((((N419-1)*J419)*'month 2 only singles'!$C$2)+('month 2 only singles'!$C$2*(N419-1))),IF(M419="WON",((((N419-1)*J419)*'month 2 only singles'!$C$2)+('month 2 only singles'!$C$2*(N419-1))),IF(M419="PLACED",((((N419-1)*J419)*'month 2 only singles'!$C$2)-'month 2 only singles'!$C$2),IF(J419=0,-'month 2 only singles'!$C$2,IF(J419=0,-'month 2 only singles'!$C$2,-('month 2 only singles'!$C$2*2)))))))*E419))</f>
        <v>0</v>
      </c>
      <c r="R419" s="17">
        <f>IF(ISBLANK(M419),,IF(T419&lt;&gt;1,((IF(M419="WON-EW",(((K419-1)*'month 2 only singles'!$C$2)*(1-$C$3))+(((L419-1)*'month 2 only singles'!$C$2)*(1-$C$3)),IF(M419="WON",(((K419-1)*'month 2 only singles'!$C$2)*(1-$C$3)),IF(M419="PLACED",(((L419-1)*'month 2 only singles'!$C$2)*(1-$C$3))-'month 2 only singles'!$C$2,IF(J419=0,-'month 2 only singles'!$C$2,-('month 2 only singles'!$C$2*2))))))*E419),0))</f>
        <v>0</v>
      </c>
      <c r="S419" s="64"/>
    </row>
    <row r="420" spans="8:19" ht="15" x14ac:dyDescent="0.2">
      <c r="H420" s="12"/>
      <c r="I420" s="12"/>
      <c r="J420" s="12"/>
      <c r="M420" s="7"/>
      <c r="N420" s="16">
        <f>((G420-1)*(1-(IF(H420="no",0,'month 2 only singles'!$C$3)))+1)</f>
        <v>5.0000000000000044E-2</v>
      </c>
      <c r="O420" s="16">
        <f t="shared" si="6"/>
        <v>0</v>
      </c>
      <c r="P4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0" s="17">
        <f>IF(ISBLANK(M420),,IF(ISBLANK(G420),,(IF(M420="WON-EW",((((N420-1)*J420)*'month 2 only singles'!$C$2)+('month 2 only singles'!$C$2*(N420-1))),IF(M420="WON",((((N420-1)*J420)*'month 2 only singles'!$C$2)+('month 2 only singles'!$C$2*(N420-1))),IF(M420="PLACED",((((N420-1)*J420)*'month 2 only singles'!$C$2)-'month 2 only singles'!$C$2),IF(J420=0,-'month 2 only singles'!$C$2,IF(J420=0,-'month 2 only singles'!$C$2,-('month 2 only singles'!$C$2*2)))))))*E420))</f>
        <v>0</v>
      </c>
      <c r="R420" s="17">
        <f>IF(ISBLANK(M420),,IF(T420&lt;&gt;1,((IF(M420="WON-EW",(((K420-1)*'month 2 only singles'!$C$2)*(1-$C$3))+(((L420-1)*'month 2 only singles'!$C$2)*(1-$C$3)),IF(M420="WON",(((K420-1)*'month 2 only singles'!$C$2)*(1-$C$3)),IF(M420="PLACED",(((L420-1)*'month 2 only singles'!$C$2)*(1-$C$3))-'month 2 only singles'!$C$2,IF(J420=0,-'month 2 only singles'!$C$2,-('month 2 only singles'!$C$2*2))))))*E420),0))</f>
        <v>0</v>
      </c>
      <c r="S420" s="64"/>
    </row>
    <row r="421" spans="8:19" ht="15" x14ac:dyDescent="0.2">
      <c r="H421" s="12"/>
      <c r="I421" s="12"/>
      <c r="J421" s="12"/>
      <c r="M421" s="7"/>
      <c r="N421" s="16">
        <f>((G421-1)*(1-(IF(H421="no",0,'month 2 only singles'!$C$3)))+1)</f>
        <v>5.0000000000000044E-2</v>
      </c>
      <c r="O421" s="16">
        <f t="shared" si="6"/>
        <v>0</v>
      </c>
      <c r="P4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1" s="17">
        <f>IF(ISBLANK(M421),,IF(ISBLANK(G421),,(IF(M421="WON-EW",((((N421-1)*J421)*'month 2 only singles'!$C$2)+('month 2 only singles'!$C$2*(N421-1))),IF(M421="WON",((((N421-1)*J421)*'month 2 only singles'!$C$2)+('month 2 only singles'!$C$2*(N421-1))),IF(M421="PLACED",((((N421-1)*J421)*'month 2 only singles'!$C$2)-'month 2 only singles'!$C$2),IF(J421=0,-'month 2 only singles'!$C$2,IF(J421=0,-'month 2 only singles'!$C$2,-('month 2 only singles'!$C$2*2)))))))*E421))</f>
        <v>0</v>
      </c>
      <c r="R421" s="17">
        <f>IF(ISBLANK(M421),,IF(T421&lt;&gt;1,((IF(M421="WON-EW",(((K421-1)*'month 2 only singles'!$C$2)*(1-$C$3))+(((L421-1)*'month 2 only singles'!$C$2)*(1-$C$3)),IF(M421="WON",(((K421-1)*'month 2 only singles'!$C$2)*(1-$C$3)),IF(M421="PLACED",(((L421-1)*'month 2 only singles'!$C$2)*(1-$C$3))-'month 2 only singles'!$C$2,IF(J421=0,-'month 2 only singles'!$C$2,-('month 2 only singles'!$C$2*2))))))*E421),0))</f>
        <v>0</v>
      </c>
      <c r="S421" s="64"/>
    </row>
    <row r="422" spans="8:19" ht="15" x14ac:dyDescent="0.2">
      <c r="H422" s="12"/>
      <c r="I422" s="12"/>
      <c r="J422" s="12"/>
      <c r="M422" s="7"/>
      <c r="N422" s="16">
        <f>((G422-1)*(1-(IF(H422="no",0,'month 2 only singles'!$C$3)))+1)</f>
        <v>5.0000000000000044E-2</v>
      </c>
      <c r="O422" s="16">
        <f t="shared" si="6"/>
        <v>0</v>
      </c>
      <c r="P4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2" s="17">
        <f>IF(ISBLANK(M422),,IF(ISBLANK(G422),,(IF(M422="WON-EW",((((N422-1)*J422)*'month 2 only singles'!$C$2)+('month 2 only singles'!$C$2*(N422-1))),IF(M422="WON",((((N422-1)*J422)*'month 2 only singles'!$C$2)+('month 2 only singles'!$C$2*(N422-1))),IF(M422="PLACED",((((N422-1)*J422)*'month 2 only singles'!$C$2)-'month 2 only singles'!$C$2),IF(J422=0,-'month 2 only singles'!$C$2,IF(J422=0,-'month 2 only singles'!$C$2,-('month 2 only singles'!$C$2*2)))))))*E422))</f>
        <v>0</v>
      </c>
      <c r="R422" s="17">
        <f>IF(ISBLANK(M422),,IF(T422&lt;&gt;1,((IF(M422="WON-EW",(((K422-1)*'month 2 only singles'!$C$2)*(1-$C$3))+(((L422-1)*'month 2 only singles'!$C$2)*(1-$C$3)),IF(M422="WON",(((K422-1)*'month 2 only singles'!$C$2)*(1-$C$3)),IF(M422="PLACED",(((L422-1)*'month 2 only singles'!$C$2)*(1-$C$3))-'month 2 only singles'!$C$2,IF(J422=0,-'month 2 only singles'!$C$2,-('month 2 only singles'!$C$2*2))))))*E422),0))</f>
        <v>0</v>
      </c>
      <c r="S422" s="64"/>
    </row>
    <row r="423" spans="8:19" ht="15" x14ac:dyDescent="0.2">
      <c r="H423" s="12"/>
      <c r="I423" s="12"/>
      <c r="J423" s="12"/>
      <c r="M423" s="7"/>
      <c r="N423" s="16">
        <f>((G423-1)*(1-(IF(H423="no",0,'month 2 only singles'!$C$3)))+1)</f>
        <v>5.0000000000000044E-2</v>
      </c>
      <c r="O423" s="16">
        <f t="shared" si="6"/>
        <v>0</v>
      </c>
      <c r="P4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3" s="17">
        <f>IF(ISBLANK(M423),,IF(ISBLANK(G423),,(IF(M423="WON-EW",((((N423-1)*J423)*'month 2 only singles'!$C$2)+('month 2 only singles'!$C$2*(N423-1))),IF(M423="WON",((((N423-1)*J423)*'month 2 only singles'!$C$2)+('month 2 only singles'!$C$2*(N423-1))),IF(M423="PLACED",((((N423-1)*J423)*'month 2 only singles'!$C$2)-'month 2 only singles'!$C$2),IF(J423=0,-'month 2 only singles'!$C$2,IF(J423=0,-'month 2 only singles'!$C$2,-('month 2 only singles'!$C$2*2)))))))*E423))</f>
        <v>0</v>
      </c>
      <c r="R423" s="17">
        <f>IF(ISBLANK(M423),,IF(T423&lt;&gt;1,((IF(M423="WON-EW",(((K423-1)*'month 2 only singles'!$C$2)*(1-$C$3))+(((L423-1)*'month 2 only singles'!$C$2)*(1-$C$3)),IF(M423="WON",(((K423-1)*'month 2 only singles'!$C$2)*(1-$C$3)),IF(M423="PLACED",(((L423-1)*'month 2 only singles'!$C$2)*(1-$C$3))-'month 2 only singles'!$C$2,IF(J423=0,-'month 2 only singles'!$C$2,-('month 2 only singles'!$C$2*2))))))*E423),0))</f>
        <v>0</v>
      </c>
      <c r="S423" s="64"/>
    </row>
    <row r="424" spans="8:19" ht="15" x14ac:dyDescent="0.2">
      <c r="H424" s="12"/>
      <c r="I424" s="12"/>
      <c r="J424" s="12"/>
      <c r="M424" s="7"/>
      <c r="N424" s="16">
        <f>((G424-1)*(1-(IF(H424="no",0,'month 2 only singles'!$C$3)))+1)</f>
        <v>5.0000000000000044E-2</v>
      </c>
      <c r="O424" s="16">
        <f t="shared" si="6"/>
        <v>0</v>
      </c>
      <c r="P4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4" s="17">
        <f>IF(ISBLANK(M424),,IF(ISBLANK(G424),,(IF(M424="WON-EW",((((N424-1)*J424)*'month 2 only singles'!$C$2)+('month 2 only singles'!$C$2*(N424-1))),IF(M424="WON",((((N424-1)*J424)*'month 2 only singles'!$C$2)+('month 2 only singles'!$C$2*(N424-1))),IF(M424="PLACED",((((N424-1)*J424)*'month 2 only singles'!$C$2)-'month 2 only singles'!$C$2),IF(J424=0,-'month 2 only singles'!$C$2,IF(J424=0,-'month 2 only singles'!$C$2,-('month 2 only singles'!$C$2*2)))))))*E424))</f>
        <v>0</v>
      </c>
      <c r="R424" s="17">
        <f>IF(ISBLANK(M424),,IF(T424&lt;&gt;1,((IF(M424="WON-EW",(((K424-1)*'month 2 only singles'!$C$2)*(1-$C$3))+(((L424-1)*'month 2 only singles'!$C$2)*(1-$C$3)),IF(M424="WON",(((K424-1)*'month 2 only singles'!$C$2)*(1-$C$3)),IF(M424="PLACED",(((L424-1)*'month 2 only singles'!$C$2)*(1-$C$3))-'month 2 only singles'!$C$2,IF(J424=0,-'month 2 only singles'!$C$2,-('month 2 only singles'!$C$2*2))))))*E424),0))</f>
        <v>0</v>
      </c>
      <c r="S424" s="64"/>
    </row>
    <row r="425" spans="8:19" ht="15" x14ac:dyDescent="0.2">
      <c r="H425" s="12"/>
      <c r="I425" s="12"/>
      <c r="J425" s="12"/>
      <c r="M425" s="7"/>
      <c r="N425" s="16">
        <f>((G425-1)*(1-(IF(H425="no",0,'month 2 only singles'!$C$3)))+1)</f>
        <v>5.0000000000000044E-2</v>
      </c>
      <c r="O425" s="16">
        <f t="shared" si="6"/>
        <v>0</v>
      </c>
      <c r="P4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5" s="17">
        <f>IF(ISBLANK(M425),,IF(ISBLANK(G425),,(IF(M425="WON-EW",((((N425-1)*J425)*'month 2 only singles'!$C$2)+('month 2 only singles'!$C$2*(N425-1))),IF(M425="WON",((((N425-1)*J425)*'month 2 only singles'!$C$2)+('month 2 only singles'!$C$2*(N425-1))),IF(M425="PLACED",((((N425-1)*J425)*'month 2 only singles'!$C$2)-'month 2 only singles'!$C$2),IF(J425=0,-'month 2 only singles'!$C$2,IF(J425=0,-'month 2 only singles'!$C$2,-('month 2 only singles'!$C$2*2)))))))*E425))</f>
        <v>0</v>
      </c>
      <c r="R425" s="17">
        <f>IF(ISBLANK(M425),,IF(T425&lt;&gt;1,((IF(M425="WON-EW",(((K425-1)*'month 2 only singles'!$C$2)*(1-$C$3))+(((L425-1)*'month 2 only singles'!$C$2)*(1-$C$3)),IF(M425="WON",(((K425-1)*'month 2 only singles'!$C$2)*(1-$C$3)),IF(M425="PLACED",(((L425-1)*'month 2 only singles'!$C$2)*(1-$C$3))-'month 2 only singles'!$C$2,IF(J425=0,-'month 2 only singles'!$C$2,-('month 2 only singles'!$C$2*2))))))*E425),0))</f>
        <v>0</v>
      </c>
      <c r="S425" s="64"/>
    </row>
    <row r="426" spans="8:19" ht="15" x14ac:dyDescent="0.2">
      <c r="H426" s="12"/>
      <c r="I426" s="12"/>
      <c r="J426" s="12"/>
      <c r="M426" s="7"/>
      <c r="N426" s="16">
        <f>((G426-1)*(1-(IF(H426="no",0,'month 2 only singles'!$C$3)))+1)</f>
        <v>5.0000000000000044E-2</v>
      </c>
      <c r="O426" s="16">
        <f t="shared" si="6"/>
        <v>0</v>
      </c>
      <c r="P4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6" s="17">
        <f>IF(ISBLANK(M426),,IF(ISBLANK(G426),,(IF(M426="WON-EW",((((N426-1)*J426)*'month 2 only singles'!$C$2)+('month 2 only singles'!$C$2*(N426-1))),IF(M426="WON",((((N426-1)*J426)*'month 2 only singles'!$C$2)+('month 2 only singles'!$C$2*(N426-1))),IF(M426="PLACED",((((N426-1)*J426)*'month 2 only singles'!$C$2)-'month 2 only singles'!$C$2),IF(J426=0,-'month 2 only singles'!$C$2,IF(J426=0,-'month 2 only singles'!$C$2,-('month 2 only singles'!$C$2*2)))))))*E426))</f>
        <v>0</v>
      </c>
      <c r="R426" s="17">
        <f>IF(ISBLANK(M426),,IF(T426&lt;&gt;1,((IF(M426="WON-EW",(((K426-1)*'month 2 only singles'!$C$2)*(1-$C$3))+(((L426-1)*'month 2 only singles'!$C$2)*(1-$C$3)),IF(M426="WON",(((K426-1)*'month 2 only singles'!$C$2)*(1-$C$3)),IF(M426="PLACED",(((L426-1)*'month 2 only singles'!$C$2)*(1-$C$3))-'month 2 only singles'!$C$2,IF(J426=0,-'month 2 only singles'!$C$2,-('month 2 only singles'!$C$2*2))))))*E426),0))</f>
        <v>0</v>
      </c>
      <c r="S426" s="64"/>
    </row>
    <row r="427" spans="8:19" ht="15" x14ac:dyDescent="0.2">
      <c r="H427" s="12"/>
      <c r="I427" s="12"/>
      <c r="J427" s="12"/>
      <c r="M427" s="7"/>
      <c r="N427" s="16">
        <f>((G427-1)*(1-(IF(H427="no",0,'month 2 only singles'!$C$3)))+1)</f>
        <v>5.0000000000000044E-2</v>
      </c>
      <c r="O427" s="16">
        <f t="shared" si="6"/>
        <v>0</v>
      </c>
      <c r="P4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7" s="17">
        <f>IF(ISBLANK(M427),,IF(ISBLANK(G427),,(IF(M427="WON-EW",((((N427-1)*J427)*'month 2 only singles'!$C$2)+('month 2 only singles'!$C$2*(N427-1))),IF(M427="WON",((((N427-1)*J427)*'month 2 only singles'!$C$2)+('month 2 only singles'!$C$2*(N427-1))),IF(M427="PLACED",((((N427-1)*J427)*'month 2 only singles'!$C$2)-'month 2 only singles'!$C$2),IF(J427=0,-'month 2 only singles'!$C$2,IF(J427=0,-'month 2 only singles'!$C$2,-('month 2 only singles'!$C$2*2)))))))*E427))</f>
        <v>0</v>
      </c>
      <c r="R427" s="17">
        <f>IF(ISBLANK(M427),,IF(T427&lt;&gt;1,((IF(M427="WON-EW",(((K427-1)*'month 2 only singles'!$C$2)*(1-$C$3))+(((L427-1)*'month 2 only singles'!$C$2)*(1-$C$3)),IF(M427="WON",(((K427-1)*'month 2 only singles'!$C$2)*(1-$C$3)),IF(M427="PLACED",(((L427-1)*'month 2 only singles'!$C$2)*(1-$C$3))-'month 2 only singles'!$C$2,IF(J427=0,-'month 2 only singles'!$C$2,-('month 2 only singles'!$C$2*2))))))*E427),0))</f>
        <v>0</v>
      </c>
      <c r="S427" s="64"/>
    </row>
    <row r="428" spans="8:19" ht="15" x14ac:dyDescent="0.2">
      <c r="H428" s="12"/>
      <c r="I428" s="12"/>
      <c r="J428" s="12"/>
      <c r="M428" s="7"/>
      <c r="N428" s="16">
        <f>((G428-1)*(1-(IF(H428="no",0,'month 2 only singles'!$C$3)))+1)</f>
        <v>5.0000000000000044E-2</v>
      </c>
      <c r="O428" s="16">
        <f t="shared" si="6"/>
        <v>0</v>
      </c>
      <c r="P4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8" s="17">
        <f>IF(ISBLANK(M428),,IF(ISBLANK(G428),,(IF(M428="WON-EW",((((N428-1)*J428)*'month 2 only singles'!$C$2)+('month 2 only singles'!$C$2*(N428-1))),IF(M428="WON",((((N428-1)*J428)*'month 2 only singles'!$C$2)+('month 2 only singles'!$C$2*(N428-1))),IF(M428="PLACED",((((N428-1)*J428)*'month 2 only singles'!$C$2)-'month 2 only singles'!$C$2),IF(J428=0,-'month 2 only singles'!$C$2,IF(J428=0,-'month 2 only singles'!$C$2,-('month 2 only singles'!$C$2*2)))))))*E428))</f>
        <v>0</v>
      </c>
      <c r="R428" s="17">
        <f>IF(ISBLANK(M428),,IF(T428&lt;&gt;1,((IF(M428="WON-EW",(((K428-1)*'month 2 only singles'!$C$2)*(1-$C$3))+(((L428-1)*'month 2 only singles'!$C$2)*(1-$C$3)),IF(M428="WON",(((K428-1)*'month 2 only singles'!$C$2)*(1-$C$3)),IF(M428="PLACED",(((L428-1)*'month 2 only singles'!$C$2)*(1-$C$3))-'month 2 only singles'!$C$2,IF(J428=0,-'month 2 only singles'!$C$2,-('month 2 only singles'!$C$2*2))))))*E428),0))</f>
        <v>0</v>
      </c>
      <c r="S428" s="64"/>
    </row>
    <row r="429" spans="8:19" ht="15" x14ac:dyDescent="0.2">
      <c r="H429" s="12"/>
      <c r="I429" s="12"/>
      <c r="J429" s="12"/>
      <c r="M429" s="7"/>
      <c r="N429" s="16">
        <f>((G429-1)*(1-(IF(H429="no",0,'month 2 only singles'!$C$3)))+1)</f>
        <v>5.0000000000000044E-2</v>
      </c>
      <c r="O429" s="16">
        <f t="shared" si="6"/>
        <v>0</v>
      </c>
      <c r="P4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29" s="17">
        <f>IF(ISBLANK(M429),,IF(ISBLANK(G429),,(IF(M429="WON-EW",((((N429-1)*J429)*'month 2 only singles'!$C$2)+('month 2 only singles'!$C$2*(N429-1))),IF(M429="WON",((((N429-1)*J429)*'month 2 only singles'!$C$2)+('month 2 only singles'!$C$2*(N429-1))),IF(M429="PLACED",((((N429-1)*J429)*'month 2 only singles'!$C$2)-'month 2 only singles'!$C$2),IF(J429=0,-'month 2 only singles'!$C$2,IF(J429=0,-'month 2 only singles'!$C$2,-('month 2 only singles'!$C$2*2)))))))*E429))</f>
        <v>0</v>
      </c>
      <c r="R429" s="17">
        <f>IF(ISBLANK(M429),,IF(T429&lt;&gt;1,((IF(M429="WON-EW",(((K429-1)*'month 2 only singles'!$C$2)*(1-$C$3))+(((L429-1)*'month 2 only singles'!$C$2)*(1-$C$3)),IF(M429="WON",(((K429-1)*'month 2 only singles'!$C$2)*(1-$C$3)),IF(M429="PLACED",(((L429-1)*'month 2 only singles'!$C$2)*(1-$C$3))-'month 2 only singles'!$C$2,IF(J429=0,-'month 2 only singles'!$C$2,-('month 2 only singles'!$C$2*2))))))*E429),0))</f>
        <v>0</v>
      </c>
      <c r="S429" s="64"/>
    </row>
    <row r="430" spans="8:19" ht="15" x14ac:dyDescent="0.2">
      <c r="H430" s="12"/>
      <c r="I430" s="12"/>
      <c r="J430" s="12"/>
      <c r="M430" s="7"/>
      <c r="N430" s="16">
        <f>((G430-1)*(1-(IF(H430="no",0,'month 2 only singles'!$C$3)))+1)</f>
        <v>5.0000000000000044E-2</v>
      </c>
      <c r="O430" s="16">
        <f t="shared" si="6"/>
        <v>0</v>
      </c>
      <c r="P4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0" s="17">
        <f>IF(ISBLANK(M430),,IF(ISBLANK(G430),,(IF(M430="WON-EW",((((N430-1)*J430)*'month 2 only singles'!$C$2)+('month 2 only singles'!$C$2*(N430-1))),IF(M430="WON",((((N430-1)*J430)*'month 2 only singles'!$C$2)+('month 2 only singles'!$C$2*(N430-1))),IF(M430="PLACED",((((N430-1)*J430)*'month 2 only singles'!$C$2)-'month 2 only singles'!$C$2),IF(J430=0,-'month 2 only singles'!$C$2,IF(J430=0,-'month 2 only singles'!$C$2,-('month 2 only singles'!$C$2*2)))))))*E430))</f>
        <v>0</v>
      </c>
      <c r="R430" s="17">
        <f>IF(ISBLANK(M430),,IF(T430&lt;&gt;1,((IF(M430="WON-EW",(((K430-1)*'month 2 only singles'!$C$2)*(1-$C$3))+(((L430-1)*'month 2 only singles'!$C$2)*(1-$C$3)),IF(M430="WON",(((K430-1)*'month 2 only singles'!$C$2)*(1-$C$3)),IF(M430="PLACED",(((L430-1)*'month 2 only singles'!$C$2)*(1-$C$3))-'month 2 only singles'!$C$2,IF(J430=0,-'month 2 only singles'!$C$2,-('month 2 only singles'!$C$2*2))))))*E430),0))</f>
        <v>0</v>
      </c>
      <c r="S430" s="64"/>
    </row>
    <row r="431" spans="8:19" ht="15" x14ac:dyDescent="0.2">
      <c r="H431" s="12"/>
      <c r="I431" s="12"/>
      <c r="J431" s="12"/>
      <c r="M431" s="7"/>
      <c r="N431" s="16">
        <f>((G431-1)*(1-(IF(H431="no",0,'month 2 only singles'!$C$3)))+1)</f>
        <v>5.0000000000000044E-2</v>
      </c>
      <c r="O431" s="16">
        <f t="shared" si="6"/>
        <v>0</v>
      </c>
      <c r="P4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1" s="17">
        <f>IF(ISBLANK(M431),,IF(ISBLANK(G431),,(IF(M431="WON-EW",((((N431-1)*J431)*'month 2 only singles'!$C$2)+('month 2 only singles'!$C$2*(N431-1))),IF(M431="WON",((((N431-1)*J431)*'month 2 only singles'!$C$2)+('month 2 only singles'!$C$2*(N431-1))),IF(M431="PLACED",((((N431-1)*J431)*'month 2 only singles'!$C$2)-'month 2 only singles'!$C$2),IF(J431=0,-'month 2 only singles'!$C$2,IF(J431=0,-'month 2 only singles'!$C$2,-('month 2 only singles'!$C$2*2)))))))*E431))</f>
        <v>0</v>
      </c>
      <c r="R431" s="17">
        <f>IF(ISBLANK(M431),,IF(T431&lt;&gt;1,((IF(M431="WON-EW",(((K431-1)*'month 2 only singles'!$C$2)*(1-$C$3))+(((L431-1)*'month 2 only singles'!$C$2)*(1-$C$3)),IF(M431="WON",(((K431-1)*'month 2 only singles'!$C$2)*(1-$C$3)),IF(M431="PLACED",(((L431-1)*'month 2 only singles'!$C$2)*(1-$C$3))-'month 2 only singles'!$C$2,IF(J431=0,-'month 2 only singles'!$C$2,-('month 2 only singles'!$C$2*2))))))*E431),0))</f>
        <v>0</v>
      </c>
      <c r="S431" s="64"/>
    </row>
    <row r="432" spans="8:19" ht="15" x14ac:dyDescent="0.2">
      <c r="H432" s="12"/>
      <c r="I432" s="12"/>
      <c r="J432" s="12"/>
      <c r="M432" s="7"/>
      <c r="N432" s="16">
        <f>((G432-1)*(1-(IF(H432="no",0,'month 2 only singles'!$C$3)))+1)</f>
        <v>5.0000000000000044E-2</v>
      </c>
      <c r="O432" s="16">
        <f t="shared" ref="O432:O495" si="7">E432*IF(I432="yes",2,1)</f>
        <v>0</v>
      </c>
      <c r="P4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2" s="17">
        <f>IF(ISBLANK(M432),,IF(ISBLANK(G432),,(IF(M432="WON-EW",((((N432-1)*J432)*'month 2 only singles'!$C$2)+('month 2 only singles'!$C$2*(N432-1))),IF(M432="WON",((((N432-1)*J432)*'month 2 only singles'!$C$2)+('month 2 only singles'!$C$2*(N432-1))),IF(M432="PLACED",((((N432-1)*J432)*'month 2 only singles'!$C$2)-'month 2 only singles'!$C$2),IF(J432=0,-'month 2 only singles'!$C$2,IF(J432=0,-'month 2 only singles'!$C$2,-('month 2 only singles'!$C$2*2)))))))*E432))</f>
        <v>0</v>
      </c>
      <c r="R432" s="17">
        <f>IF(ISBLANK(M432),,IF(T432&lt;&gt;1,((IF(M432="WON-EW",(((K432-1)*'month 2 only singles'!$C$2)*(1-$C$3))+(((L432-1)*'month 2 only singles'!$C$2)*(1-$C$3)),IF(M432="WON",(((K432-1)*'month 2 only singles'!$C$2)*(1-$C$3)),IF(M432="PLACED",(((L432-1)*'month 2 only singles'!$C$2)*(1-$C$3))-'month 2 only singles'!$C$2,IF(J432=0,-'month 2 only singles'!$C$2,-('month 2 only singles'!$C$2*2))))))*E432),0))</f>
        <v>0</v>
      </c>
      <c r="S432" s="64"/>
    </row>
    <row r="433" spans="8:19" ht="15" x14ac:dyDescent="0.2">
      <c r="H433" s="12"/>
      <c r="I433" s="12"/>
      <c r="J433" s="12"/>
      <c r="M433" s="7"/>
      <c r="N433" s="16">
        <f>((G433-1)*(1-(IF(H433="no",0,'month 2 only singles'!$C$3)))+1)</f>
        <v>5.0000000000000044E-2</v>
      </c>
      <c r="O433" s="16">
        <f t="shared" si="7"/>
        <v>0</v>
      </c>
      <c r="P4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3" s="17">
        <f>IF(ISBLANK(M433),,IF(ISBLANK(G433),,(IF(M433="WON-EW",((((N433-1)*J433)*'month 2 only singles'!$C$2)+('month 2 only singles'!$C$2*(N433-1))),IF(M433="WON",((((N433-1)*J433)*'month 2 only singles'!$C$2)+('month 2 only singles'!$C$2*(N433-1))),IF(M433="PLACED",((((N433-1)*J433)*'month 2 only singles'!$C$2)-'month 2 only singles'!$C$2),IF(J433=0,-'month 2 only singles'!$C$2,IF(J433=0,-'month 2 only singles'!$C$2,-('month 2 only singles'!$C$2*2)))))))*E433))</f>
        <v>0</v>
      </c>
      <c r="R433" s="17">
        <f>IF(ISBLANK(M433),,IF(T433&lt;&gt;1,((IF(M433="WON-EW",(((K433-1)*'month 2 only singles'!$C$2)*(1-$C$3))+(((L433-1)*'month 2 only singles'!$C$2)*(1-$C$3)),IF(M433="WON",(((K433-1)*'month 2 only singles'!$C$2)*(1-$C$3)),IF(M433="PLACED",(((L433-1)*'month 2 only singles'!$C$2)*(1-$C$3))-'month 2 only singles'!$C$2,IF(J433=0,-'month 2 only singles'!$C$2,-('month 2 only singles'!$C$2*2))))))*E433),0))</f>
        <v>0</v>
      </c>
      <c r="S433" s="64"/>
    </row>
    <row r="434" spans="8:19" ht="15" x14ac:dyDescent="0.2">
      <c r="H434" s="12"/>
      <c r="I434" s="12"/>
      <c r="J434" s="12"/>
      <c r="M434" s="7"/>
      <c r="N434" s="16">
        <f>((G434-1)*(1-(IF(H434="no",0,'month 2 only singles'!$C$3)))+1)</f>
        <v>5.0000000000000044E-2</v>
      </c>
      <c r="O434" s="16">
        <f t="shared" si="7"/>
        <v>0</v>
      </c>
      <c r="P4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4" s="17">
        <f>IF(ISBLANK(M434),,IF(ISBLANK(G434),,(IF(M434="WON-EW",((((N434-1)*J434)*'month 2 only singles'!$C$2)+('month 2 only singles'!$C$2*(N434-1))),IF(M434="WON",((((N434-1)*J434)*'month 2 only singles'!$C$2)+('month 2 only singles'!$C$2*(N434-1))),IF(M434="PLACED",((((N434-1)*J434)*'month 2 only singles'!$C$2)-'month 2 only singles'!$C$2),IF(J434=0,-'month 2 only singles'!$C$2,IF(J434=0,-'month 2 only singles'!$C$2,-('month 2 only singles'!$C$2*2)))))))*E434))</f>
        <v>0</v>
      </c>
      <c r="R434" s="17">
        <f>IF(ISBLANK(M434),,IF(T434&lt;&gt;1,((IF(M434="WON-EW",(((K434-1)*'month 2 only singles'!$C$2)*(1-$C$3))+(((L434-1)*'month 2 only singles'!$C$2)*(1-$C$3)),IF(M434="WON",(((K434-1)*'month 2 only singles'!$C$2)*(1-$C$3)),IF(M434="PLACED",(((L434-1)*'month 2 only singles'!$C$2)*(1-$C$3))-'month 2 only singles'!$C$2,IF(J434=0,-'month 2 only singles'!$C$2,-('month 2 only singles'!$C$2*2))))))*E434),0))</f>
        <v>0</v>
      </c>
      <c r="S434" s="64"/>
    </row>
    <row r="435" spans="8:19" ht="15" x14ac:dyDescent="0.2">
      <c r="H435" s="12"/>
      <c r="I435" s="12"/>
      <c r="J435" s="12"/>
      <c r="M435" s="7"/>
      <c r="N435" s="16">
        <f>((G435-1)*(1-(IF(H435="no",0,'month 2 only singles'!$C$3)))+1)</f>
        <v>5.0000000000000044E-2</v>
      </c>
      <c r="O435" s="16">
        <f t="shared" si="7"/>
        <v>0</v>
      </c>
      <c r="P4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5" s="17">
        <f>IF(ISBLANK(M435),,IF(ISBLANK(G435),,(IF(M435="WON-EW",((((N435-1)*J435)*'month 2 only singles'!$C$2)+('month 2 only singles'!$C$2*(N435-1))),IF(M435="WON",((((N435-1)*J435)*'month 2 only singles'!$C$2)+('month 2 only singles'!$C$2*(N435-1))),IF(M435="PLACED",((((N435-1)*J435)*'month 2 only singles'!$C$2)-'month 2 only singles'!$C$2),IF(J435=0,-'month 2 only singles'!$C$2,IF(J435=0,-'month 2 only singles'!$C$2,-('month 2 only singles'!$C$2*2)))))))*E435))</f>
        <v>0</v>
      </c>
      <c r="R435" s="17">
        <f>IF(ISBLANK(M435),,IF(T435&lt;&gt;1,((IF(M435="WON-EW",(((K435-1)*'month 2 only singles'!$C$2)*(1-$C$3))+(((L435-1)*'month 2 only singles'!$C$2)*(1-$C$3)),IF(M435="WON",(((K435-1)*'month 2 only singles'!$C$2)*(1-$C$3)),IF(M435="PLACED",(((L435-1)*'month 2 only singles'!$C$2)*(1-$C$3))-'month 2 only singles'!$C$2,IF(J435=0,-'month 2 only singles'!$C$2,-('month 2 only singles'!$C$2*2))))))*E435),0))</f>
        <v>0</v>
      </c>
      <c r="S435" s="64"/>
    </row>
    <row r="436" spans="8:19" ht="15" x14ac:dyDescent="0.2">
      <c r="H436" s="12"/>
      <c r="I436" s="12"/>
      <c r="J436" s="12"/>
      <c r="M436" s="7"/>
      <c r="N436" s="16">
        <f>((G436-1)*(1-(IF(H436="no",0,'month 2 only singles'!$C$3)))+1)</f>
        <v>5.0000000000000044E-2</v>
      </c>
      <c r="O436" s="16">
        <f t="shared" si="7"/>
        <v>0</v>
      </c>
      <c r="P4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6" s="17">
        <f>IF(ISBLANK(M436),,IF(ISBLANK(G436),,(IF(M436="WON-EW",((((N436-1)*J436)*'month 2 only singles'!$C$2)+('month 2 only singles'!$C$2*(N436-1))),IF(M436="WON",((((N436-1)*J436)*'month 2 only singles'!$C$2)+('month 2 only singles'!$C$2*(N436-1))),IF(M436="PLACED",((((N436-1)*J436)*'month 2 only singles'!$C$2)-'month 2 only singles'!$C$2),IF(J436=0,-'month 2 only singles'!$C$2,IF(J436=0,-'month 2 only singles'!$C$2,-('month 2 only singles'!$C$2*2)))))))*E436))</f>
        <v>0</v>
      </c>
      <c r="R436" s="17">
        <f>IF(ISBLANK(M436),,IF(T436&lt;&gt;1,((IF(M436="WON-EW",(((K436-1)*'month 2 only singles'!$C$2)*(1-$C$3))+(((L436-1)*'month 2 only singles'!$C$2)*(1-$C$3)),IF(M436="WON",(((K436-1)*'month 2 only singles'!$C$2)*(1-$C$3)),IF(M436="PLACED",(((L436-1)*'month 2 only singles'!$C$2)*(1-$C$3))-'month 2 only singles'!$C$2,IF(J436=0,-'month 2 only singles'!$C$2,-('month 2 only singles'!$C$2*2))))))*E436),0))</f>
        <v>0</v>
      </c>
      <c r="S436" s="64"/>
    </row>
    <row r="437" spans="8:19" ht="15" x14ac:dyDescent="0.2">
      <c r="H437" s="12"/>
      <c r="I437" s="12"/>
      <c r="J437" s="12"/>
      <c r="M437" s="7"/>
      <c r="N437" s="16">
        <f>((G437-1)*(1-(IF(H437="no",0,'month 2 only singles'!$C$3)))+1)</f>
        <v>5.0000000000000044E-2</v>
      </c>
      <c r="O437" s="16">
        <f t="shared" si="7"/>
        <v>0</v>
      </c>
      <c r="P4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7" s="17">
        <f>IF(ISBLANK(M437),,IF(ISBLANK(G437),,(IF(M437="WON-EW",((((N437-1)*J437)*'month 2 only singles'!$C$2)+('month 2 only singles'!$C$2*(N437-1))),IF(M437="WON",((((N437-1)*J437)*'month 2 only singles'!$C$2)+('month 2 only singles'!$C$2*(N437-1))),IF(M437="PLACED",((((N437-1)*J437)*'month 2 only singles'!$C$2)-'month 2 only singles'!$C$2),IF(J437=0,-'month 2 only singles'!$C$2,IF(J437=0,-'month 2 only singles'!$C$2,-('month 2 only singles'!$C$2*2)))))))*E437))</f>
        <v>0</v>
      </c>
      <c r="R437" s="17">
        <f>IF(ISBLANK(M437),,IF(T437&lt;&gt;1,((IF(M437="WON-EW",(((K437-1)*'month 2 only singles'!$C$2)*(1-$C$3))+(((L437-1)*'month 2 only singles'!$C$2)*(1-$C$3)),IF(M437="WON",(((K437-1)*'month 2 only singles'!$C$2)*(1-$C$3)),IF(M437="PLACED",(((L437-1)*'month 2 only singles'!$C$2)*(1-$C$3))-'month 2 only singles'!$C$2,IF(J437=0,-'month 2 only singles'!$C$2,-('month 2 only singles'!$C$2*2))))))*E437),0))</f>
        <v>0</v>
      </c>
      <c r="S437" s="64"/>
    </row>
    <row r="438" spans="8:19" ht="15" x14ac:dyDescent="0.2">
      <c r="H438" s="12"/>
      <c r="I438" s="12"/>
      <c r="J438" s="12"/>
      <c r="M438" s="7"/>
      <c r="N438" s="16">
        <f>((G438-1)*(1-(IF(H438="no",0,'month 2 only singles'!$C$3)))+1)</f>
        <v>5.0000000000000044E-2</v>
      </c>
      <c r="O438" s="16">
        <f t="shared" si="7"/>
        <v>0</v>
      </c>
      <c r="P4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8" s="17">
        <f>IF(ISBLANK(M438),,IF(ISBLANK(G438),,(IF(M438="WON-EW",((((N438-1)*J438)*'month 2 only singles'!$C$2)+('month 2 only singles'!$C$2*(N438-1))),IF(M438="WON",((((N438-1)*J438)*'month 2 only singles'!$C$2)+('month 2 only singles'!$C$2*(N438-1))),IF(M438="PLACED",((((N438-1)*J438)*'month 2 only singles'!$C$2)-'month 2 only singles'!$C$2),IF(J438=0,-'month 2 only singles'!$C$2,IF(J438=0,-'month 2 only singles'!$C$2,-('month 2 only singles'!$C$2*2)))))))*E438))</f>
        <v>0</v>
      </c>
      <c r="R438" s="17">
        <f>IF(ISBLANK(M438),,IF(T438&lt;&gt;1,((IF(M438="WON-EW",(((K438-1)*'month 2 only singles'!$C$2)*(1-$C$3))+(((L438-1)*'month 2 only singles'!$C$2)*(1-$C$3)),IF(M438="WON",(((K438-1)*'month 2 only singles'!$C$2)*(1-$C$3)),IF(M438="PLACED",(((L438-1)*'month 2 only singles'!$C$2)*(1-$C$3))-'month 2 only singles'!$C$2,IF(J438=0,-'month 2 only singles'!$C$2,-('month 2 only singles'!$C$2*2))))))*E438),0))</f>
        <v>0</v>
      </c>
      <c r="S438" s="64"/>
    </row>
    <row r="439" spans="8:19" ht="15" x14ac:dyDescent="0.2">
      <c r="H439" s="12"/>
      <c r="I439" s="12"/>
      <c r="J439" s="12"/>
      <c r="M439" s="7"/>
      <c r="N439" s="16">
        <f>((G439-1)*(1-(IF(H439="no",0,'month 2 only singles'!$C$3)))+1)</f>
        <v>5.0000000000000044E-2</v>
      </c>
      <c r="O439" s="16">
        <f t="shared" si="7"/>
        <v>0</v>
      </c>
      <c r="P4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39" s="17">
        <f>IF(ISBLANK(M439),,IF(ISBLANK(G439),,(IF(M439="WON-EW",((((N439-1)*J439)*'month 2 only singles'!$C$2)+('month 2 only singles'!$C$2*(N439-1))),IF(M439="WON",((((N439-1)*J439)*'month 2 only singles'!$C$2)+('month 2 only singles'!$C$2*(N439-1))),IF(M439="PLACED",((((N439-1)*J439)*'month 2 only singles'!$C$2)-'month 2 only singles'!$C$2),IF(J439=0,-'month 2 only singles'!$C$2,IF(J439=0,-'month 2 only singles'!$C$2,-('month 2 only singles'!$C$2*2)))))))*E439))</f>
        <v>0</v>
      </c>
      <c r="R439" s="17">
        <f>IF(ISBLANK(M439),,IF(T439&lt;&gt;1,((IF(M439="WON-EW",(((K439-1)*'month 2 only singles'!$C$2)*(1-$C$3))+(((L439-1)*'month 2 only singles'!$C$2)*(1-$C$3)),IF(M439="WON",(((K439-1)*'month 2 only singles'!$C$2)*(1-$C$3)),IF(M439="PLACED",(((L439-1)*'month 2 only singles'!$C$2)*(1-$C$3))-'month 2 only singles'!$C$2,IF(J439=0,-'month 2 only singles'!$C$2,-('month 2 only singles'!$C$2*2))))))*E439),0))</f>
        <v>0</v>
      </c>
      <c r="S439" s="64"/>
    </row>
    <row r="440" spans="8:19" ht="15" x14ac:dyDescent="0.2">
      <c r="H440" s="12"/>
      <c r="I440" s="12"/>
      <c r="J440" s="12"/>
      <c r="M440" s="7"/>
      <c r="N440" s="16">
        <f>((G440-1)*(1-(IF(H440="no",0,'month 2 only singles'!$C$3)))+1)</f>
        <v>5.0000000000000044E-2</v>
      </c>
      <c r="O440" s="16">
        <f t="shared" si="7"/>
        <v>0</v>
      </c>
      <c r="P4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0" s="17">
        <f>IF(ISBLANK(M440),,IF(ISBLANK(G440),,(IF(M440="WON-EW",((((N440-1)*J440)*'month 2 only singles'!$C$2)+('month 2 only singles'!$C$2*(N440-1))),IF(M440="WON",((((N440-1)*J440)*'month 2 only singles'!$C$2)+('month 2 only singles'!$C$2*(N440-1))),IF(M440="PLACED",((((N440-1)*J440)*'month 2 only singles'!$C$2)-'month 2 only singles'!$C$2),IF(J440=0,-'month 2 only singles'!$C$2,IF(J440=0,-'month 2 only singles'!$C$2,-('month 2 only singles'!$C$2*2)))))))*E440))</f>
        <v>0</v>
      </c>
      <c r="R440" s="17">
        <f>IF(ISBLANK(M440),,IF(T440&lt;&gt;1,((IF(M440="WON-EW",(((K440-1)*'month 2 only singles'!$C$2)*(1-$C$3))+(((L440-1)*'month 2 only singles'!$C$2)*(1-$C$3)),IF(M440="WON",(((K440-1)*'month 2 only singles'!$C$2)*(1-$C$3)),IF(M440="PLACED",(((L440-1)*'month 2 only singles'!$C$2)*(1-$C$3))-'month 2 only singles'!$C$2,IF(J440=0,-'month 2 only singles'!$C$2,-('month 2 only singles'!$C$2*2))))))*E440),0))</f>
        <v>0</v>
      </c>
      <c r="S440" s="64"/>
    </row>
    <row r="441" spans="8:19" ht="15" x14ac:dyDescent="0.2">
      <c r="H441" s="12"/>
      <c r="I441" s="12"/>
      <c r="J441" s="12"/>
      <c r="M441" s="7"/>
      <c r="N441" s="16">
        <f>((G441-1)*(1-(IF(H441="no",0,'month 2 only singles'!$C$3)))+1)</f>
        <v>5.0000000000000044E-2</v>
      </c>
      <c r="O441" s="16">
        <f t="shared" si="7"/>
        <v>0</v>
      </c>
      <c r="P4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1" s="17">
        <f>IF(ISBLANK(M441),,IF(ISBLANK(G441),,(IF(M441="WON-EW",((((N441-1)*J441)*'month 2 only singles'!$C$2)+('month 2 only singles'!$C$2*(N441-1))),IF(M441="WON",((((N441-1)*J441)*'month 2 only singles'!$C$2)+('month 2 only singles'!$C$2*(N441-1))),IF(M441="PLACED",((((N441-1)*J441)*'month 2 only singles'!$C$2)-'month 2 only singles'!$C$2),IF(J441=0,-'month 2 only singles'!$C$2,IF(J441=0,-'month 2 only singles'!$C$2,-('month 2 only singles'!$C$2*2)))))))*E441))</f>
        <v>0</v>
      </c>
      <c r="R441" s="17">
        <f>IF(ISBLANK(M441),,IF(T441&lt;&gt;1,((IF(M441="WON-EW",(((K441-1)*'month 2 only singles'!$C$2)*(1-$C$3))+(((L441-1)*'month 2 only singles'!$C$2)*(1-$C$3)),IF(M441="WON",(((K441-1)*'month 2 only singles'!$C$2)*(1-$C$3)),IF(M441="PLACED",(((L441-1)*'month 2 only singles'!$C$2)*(1-$C$3))-'month 2 only singles'!$C$2,IF(J441=0,-'month 2 only singles'!$C$2,-('month 2 only singles'!$C$2*2))))))*E441),0))</f>
        <v>0</v>
      </c>
      <c r="S441" s="64"/>
    </row>
    <row r="442" spans="8:19" ht="15" x14ac:dyDescent="0.2">
      <c r="H442" s="12"/>
      <c r="I442" s="12"/>
      <c r="J442" s="12"/>
      <c r="M442" s="7"/>
      <c r="N442" s="16">
        <f>((G442-1)*(1-(IF(H442="no",0,'month 2 only singles'!$C$3)))+1)</f>
        <v>5.0000000000000044E-2</v>
      </c>
      <c r="O442" s="16">
        <f t="shared" si="7"/>
        <v>0</v>
      </c>
      <c r="P4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2" s="17">
        <f>IF(ISBLANK(M442),,IF(ISBLANK(G442),,(IF(M442="WON-EW",((((N442-1)*J442)*'month 2 only singles'!$C$2)+('month 2 only singles'!$C$2*(N442-1))),IF(M442="WON",((((N442-1)*J442)*'month 2 only singles'!$C$2)+('month 2 only singles'!$C$2*(N442-1))),IF(M442="PLACED",((((N442-1)*J442)*'month 2 only singles'!$C$2)-'month 2 only singles'!$C$2),IF(J442=0,-'month 2 only singles'!$C$2,IF(J442=0,-'month 2 only singles'!$C$2,-('month 2 only singles'!$C$2*2)))))))*E442))</f>
        <v>0</v>
      </c>
      <c r="R442" s="17">
        <f>IF(ISBLANK(M442),,IF(T442&lt;&gt;1,((IF(M442="WON-EW",(((K442-1)*'month 2 only singles'!$C$2)*(1-$C$3))+(((L442-1)*'month 2 only singles'!$C$2)*(1-$C$3)),IF(M442="WON",(((K442-1)*'month 2 only singles'!$C$2)*(1-$C$3)),IF(M442="PLACED",(((L442-1)*'month 2 only singles'!$C$2)*(1-$C$3))-'month 2 only singles'!$C$2,IF(J442=0,-'month 2 only singles'!$C$2,-('month 2 only singles'!$C$2*2))))))*E442),0))</f>
        <v>0</v>
      </c>
      <c r="S442" s="64"/>
    </row>
    <row r="443" spans="8:19" ht="15" x14ac:dyDescent="0.2">
      <c r="H443" s="12"/>
      <c r="I443" s="12"/>
      <c r="J443" s="12"/>
      <c r="M443" s="7"/>
      <c r="N443" s="16">
        <f>((G443-1)*(1-(IF(H443="no",0,'month 2 only singles'!$C$3)))+1)</f>
        <v>5.0000000000000044E-2</v>
      </c>
      <c r="O443" s="16">
        <f t="shared" si="7"/>
        <v>0</v>
      </c>
      <c r="P4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3" s="17">
        <f>IF(ISBLANK(M443),,IF(ISBLANK(G443),,(IF(M443="WON-EW",((((N443-1)*J443)*'month 2 only singles'!$C$2)+('month 2 only singles'!$C$2*(N443-1))),IF(M443="WON",((((N443-1)*J443)*'month 2 only singles'!$C$2)+('month 2 only singles'!$C$2*(N443-1))),IF(M443="PLACED",((((N443-1)*J443)*'month 2 only singles'!$C$2)-'month 2 only singles'!$C$2),IF(J443=0,-'month 2 only singles'!$C$2,IF(J443=0,-'month 2 only singles'!$C$2,-('month 2 only singles'!$C$2*2)))))))*E443))</f>
        <v>0</v>
      </c>
      <c r="R443" s="17">
        <f>IF(ISBLANK(M443),,IF(T443&lt;&gt;1,((IF(M443="WON-EW",(((K443-1)*'month 2 only singles'!$C$2)*(1-$C$3))+(((L443-1)*'month 2 only singles'!$C$2)*(1-$C$3)),IF(M443="WON",(((K443-1)*'month 2 only singles'!$C$2)*(1-$C$3)),IF(M443="PLACED",(((L443-1)*'month 2 only singles'!$C$2)*(1-$C$3))-'month 2 only singles'!$C$2,IF(J443=0,-'month 2 only singles'!$C$2,-('month 2 only singles'!$C$2*2))))))*E443),0))</f>
        <v>0</v>
      </c>
      <c r="S443" s="64"/>
    </row>
    <row r="444" spans="8:19" ht="15" x14ac:dyDescent="0.2">
      <c r="H444" s="12"/>
      <c r="I444" s="12"/>
      <c r="J444" s="12"/>
      <c r="M444" s="7"/>
      <c r="N444" s="16">
        <f>((G444-1)*(1-(IF(H444="no",0,'month 2 only singles'!$C$3)))+1)</f>
        <v>5.0000000000000044E-2</v>
      </c>
      <c r="O444" s="16">
        <f t="shared" si="7"/>
        <v>0</v>
      </c>
      <c r="P4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4" s="17">
        <f>IF(ISBLANK(M444),,IF(ISBLANK(G444),,(IF(M444="WON-EW",((((N444-1)*J444)*'month 2 only singles'!$C$2)+('month 2 only singles'!$C$2*(N444-1))),IF(M444="WON",((((N444-1)*J444)*'month 2 only singles'!$C$2)+('month 2 only singles'!$C$2*(N444-1))),IF(M444="PLACED",((((N444-1)*J444)*'month 2 only singles'!$C$2)-'month 2 only singles'!$C$2),IF(J444=0,-'month 2 only singles'!$C$2,IF(J444=0,-'month 2 only singles'!$C$2,-('month 2 only singles'!$C$2*2)))))))*E444))</f>
        <v>0</v>
      </c>
      <c r="R444" s="17">
        <f>IF(ISBLANK(M444),,IF(T444&lt;&gt;1,((IF(M444="WON-EW",(((K444-1)*'month 2 only singles'!$C$2)*(1-$C$3))+(((L444-1)*'month 2 only singles'!$C$2)*(1-$C$3)),IF(M444="WON",(((K444-1)*'month 2 only singles'!$C$2)*(1-$C$3)),IF(M444="PLACED",(((L444-1)*'month 2 only singles'!$C$2)*(1-$C$3))-'month 2 only singles'!$C$2,IF(J444=0,-'month 2 only singles'!$C$2,-('month 2 only singles'!$C$2*2))))))*E444),0))</f>
        <v>0</v>
      </c>
      <c r="S444" s="64"/>
    </row>
    <row r="445" spans="8:19" ht="15" x14ac:dyDescent="0.2">
      <c r="H445" s="12"/>
      <c r="I445" s="12"/>
      <c r="J445" s="12"/>
      <c r="M445" s="7"/>
      <c r="N445" s="16">
        <f>((G445-1)*(1-(IF(H445="no",0,'month 2 only singles'!$C$3)))+1)</f>
        <v>5.0000000000000044E-2</v>
      </c>
      <c r="O445" s="16">
        <f t="shared" si="7"/>
        <v>0</v>
      </c>
      <c r="P4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5" s="17">
        <f>IF(ISBLANK(M445),,IF(ISBLANK(G445),,(IF(M445="WON-EW",((((N445-1)*J445)*'month 2 only singles'!$C$2)+('month 2 only singles'!$C$2*(N445-1))),IF(M445="WON",((((N445-1)*J445)*'month 2 only singles'!$C$2)+('month 2 only singles'!$C$2*(N445-1))),IF(M445="PLACED",((((N445-1)*J445)*'month 2 only singles'!$C$2)-'month 2 only singles'!$C$2),IF(J445=0,-'month 2 only singles'!$C$2,IF(J445=0,-'month 2 only singles'!$C$2,-('month 2 only singles'!$C$2*2)))))))*E445))</f>
        <v>0</v>
      </c>
      <c r="R445" s="17">
        <f>IF(ISBLANK(M445),,IF(T445&lt;&gt;1,((IF(M445="WON-EW",(((K445-1)*'month 2 only singles'!$C$2)*(1-$C$3))+(((L445-1)*'month 2 only singles'!$C$2)*(1-$C$3)),IF(M445="WON",(((K445-1)*'month 2 only singles'!$C$2)*(1-$C$3)),IF(M445="PLACED",(((L445-1)*'month 2 only singles'!$C$2)*(1-$C$3))-'month 2 only singles'!$C$2,IF(J445=0,-'month 2 only singles'!$C$2,-('month 2 only singles'!$C$2*2))))))*E445),0))</f>
        <v>0</v>
      </c>
      <c r="S445" s="64"/>
    </row>
    <row r="446" spans="8:19" ht="15" x14ac:dyDescent="0.2">
      <c r="H446" s="12"/>
      <c r="I446" s="12"/>
      <c r="J446" s="12"/>
      <c r="M446" s="7"/>
      <c r="N446" s="16">
        <f>((G446-1)*(1-(IF(H446="no",0,'month 2 only singles'!$C$3)))+1)</f>
        <v>5.0000000000000044E-2</v>
      </c>
      <c r="O446" s="16">
        <f t="shared" si="7"/>
        <v>0</v>
      </c>
      <c r="P4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6" s="17">
        <f>IF(ISBLANK(M446),,IF(ISBLANK(G446),,(IF(M446="WON-EW",((((N446-1)*J446)*'month 2 only singles'!$C$2)+('month 2 only singles'!$C$2*(N446-1))),IF(M446="WON",((((N446-1)*J446)*'month 2 only singles'!$C$2)+('month 2 only singles'!$C$2*(N446-1))),IF(M446="PLACED",((((N446-1)*J446)*'month 2 only singles'!$C$2)-'month 2 only singles'!$C$2),IF(J446=0,-'month 2 only singles'!$C$2,IF(J446=0,-'month 2 only singles'!$C$2,-('month 2 only singles'!$C$2*2)))))))*E446))</f>
        <v>0</v>
      </c>
      <c r="R446" s="17">
        <f>IF(ISBLANK(M446),,IF(T446&lt;&gt;1,((IF(M446="WON-EW",(((K446-1)*'month 2 only singles'!$C$2)*(1-$C$3))+(((L446-1)*'month 2 only singles'!$C$2)*(1-$C$3)),IF(M446="WON",(((K446-1)*'month 2 only singles'!$C$2)*(1-$C$3)),IF(M446="PLACED",(((L446-1)*'month 2 only singles'!$C$2)*(1-$C$3))-'month 2 only singles'!$C$2,IF(J446=0,-'month 2 only singles'!$C$2,-('month 2 only singles'!$C$2*2))))))*E446),0))</f>
        <v>0</v>
      </c>
      <c r="S446" s="64"/>
    </row>
    <row r="447" spans="8:19" ht="15" x14ac:dyDescent="0.2">
      <c r="H447" s="12"/>
      <c r="I447" s="12"/>
      <c r="J447" s="12"/>
      <c r="M447" s="7"/>
      <c r="N447" s="16">
        <f>((G447-1)*(1-(IF(H447="no",0,'month 2 only singles'!$C$3)))+1)</f>
        <v>5.0000000000000044E-2</v>
      </c>
      <c r="O447" s="16">
        <f t="shared" si="7"/>
        <v>0</v>
      </c>
      <c r="P4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7" s="17">
        <f>IF(ISBLANK(M447),,IF(ISBLANK(G447),,(IF(M447="WON-EW",((((N447-1)*J447)*'month 2 only singles'!$C$2)+('month 2 only singles'!$C$2*(N447-1))),IF(M447="WON",((((N447-1)*J447)*'month 2 only singles'!$C$2)+('month 2 only singles'!$C$2*(N447-1))),IF(M447="PLACED",((((N447-1)*J447)*'month 2 only singles'!$C$2)-'month 2 only singles'!$C$2),IF(J447=0,-'month 2 only singles'!$C$2,IF(J447=0,-'month 2 only singles'!$C$2,-('month 2 only singles'!$C$2*2)))))))*E447))</f>
        <v>0</v>
      </c>
      <c r="R447" s="17">
        <f>IF(ISBLANK(M447),,IF(T447&lt;&gt;1,((IF(M447="WON-EW",(((K447-1)*'month 2 only singles'!$C$2)*(1-$C$3))+(((L447-1)*'month 2 only singles'!$C$2)*(1-$C$3)),IF(M447="WON",(((K447-1)*'month 2 only singles'!$C$2)*(1-$C$3)),IF(M447="PLACED",(((L447-1)*'month 2 only singles'!$C$2)*(1-$C$3))-'month 2 only singles'!$C$2,IF(J447=0,-'month 2 only singles'!$C$2,-('month 2 only singles'!$C$2*2))))))*E447),0))</f>
        <v>0</v>
      </c>
      <c r="S447" s="64"/>
    </row>
    <row r="448" spans="8:19" ht="15" x14ac:dyDescent="0.2">
      <c r="H448" s="12"/>
      <c r="I448" s="12"/>
      <c r="J448" s="12"/>
      <c r="M448" s="7"/>
      <c r="N448" s="16">
        <f>((G448-1)*(1-(IF(H448="no",0,'month 2 only singles'!$C$3)))+1)</f>
        <v>5.0000000000000044E-2</v>
      </c>
      <c r="O448" s="16">
        <f t="shared" si="7"/>
        <v>0</v>
      </c>
      <c r="P4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8" s="17">
        <f>IF(ISBLANK(M448),,IF(ISBLANK(G448),,(IF(M448="WON-EW",((((N448-1)*J448)*'month 2 only singles'!$C$2)+('month 2 only singles'!$C$2*(N448-1))),IF(M448="WON",((((N448-1)*J448)*'month 2 only singles'!$C$2)+('month 2 only singles'!$C$2*(N448-1))),IF(M448="PLACED",((((N448-1)*J448)*'month 2 only singles'!$C$2)-'month 2 only singles'!$C$2),IF(J448=0,-'month 2 only singles'!$C$2,IF(J448=0,-'month 2 only singles'!$C$2,-('month 2 only singles'!$C$2*2)))))))*E448))</f>
        <v>0</v>
      </c>
      <c r="R448" s="17">
        <f>IF(ISBLANK(M448),,IF(T448&lt;&gt;1,((IF(M448="WON-EW",(((K448-1)*'month 2 only singles'!$C$2)*(1-$C$3))+(((L448-1)*'month 2 only singles'!$C$2)*(1-$C$3)),IF(M448="WON",(((K448-1)*'month 2 only singles'!$C$2)*(1-$C$3)),IF(M448="PLACED",(((L448-1)*'month 2 only singles'!$C$2)*(1-$C$3))-'month 2 only singles'!$C$2,IF(J448=0,-'month 2 only singles'!$C$2,-('month 2 only singles'!$C$2*2))))))*E448),0))</f>
        <v>0</v>
      </c>
      <c r="S448" s="64"/>
    </row>
    <row r="449" spans="8:19" ht="15" x14ac:dyDescent="0.2">
      <c r="H449" s="12"/>
      <c r="I449" s="12"/>
      <c r="J449" s="12"/>
      <c r="M449" s="7"/>
      <c r="N449" s="16">
        <f>((G449-1)*(1-(IF(H449="no",0,'month 2 only singles'!$C$3)))+1)</f>
        <v>5.0000000000000044E-2</v>
      </c>
      <c r="O449" s="16">
        <f t="shared" si="7"/>
        <v>0</v>
      </c>
      <c r="P4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49" s="17">
        <f>IF(ISBLANK(M449),,IF(ISBLANK(G449),,(IF(M449="WON-EW",((((N449-1)*J449)*'month 2 only singles'!$C$2)+('month 2 only singles'!$C$2*(N449-1))),IF(M449="WON",((((N449-1)*J449)*'month 2 only singles'!$C$2)+('month 2 only singles'!$C$2*(N449-1))),IF(M449="PLACED",((((N449-1)*J449)*'month 2 only singles'!$C$2)-'month 2 only singles'!$C$2),IF(J449=0,-'month 2 only singles'!$C$2,IF(J449=0,-'month 2 only singles'!$C$2,-('month 2 only singles'!$C$2*2)))))))*E449))</f>
        <v>0</v>
      </c>
      <c r="R449" s="17">
        <f>IF(ISBLANK(M449),,IF(T449&lt;&gt;1,((IF(M449="WON-EW",(((K449-1)*'month 2 only singles'!$C$2)*(1-$C$3))+(((L449-1)*'month 2 only singles'!$C$2)*(1-$C$3)),IF(M449="WON",(((K449-1)*'month 2 only singles'!$C$2)*(1-$C$3)),IF(M449="PLACED",(((L449-1)*'month 2 only singles'!$C$2)*(1-$C$3))-'month 2 only singles'!$C$2,IF(J449=0,-'month 2 only singles'!$C$2,-('month 2 only singles'!$C$2*2))))))*E449),0))</f>
        <v>0</v>
      </c>
      <c r="S449" s="64"/>
    </row>
    <row r="450" spans="8:19" ht="15" x14ac:dyDescent="0.2">
      <c r="H450" s="12"/>
      <c r="I450" s="12"/>
      <c r="J450" s="12"/>
      <c r="M450" s="7"/>
      <c r="N450" s="16">
        <f>((G450-1)*(1-(IF(H450="no",0,'month 2 only singles'!$C$3)))+1)</f>
        <v>5.0000000000000044E-2</v>
      </c>
      <c r="O450" s="16">
        <f t="shared" si="7"/>
        <v>0</v>
      </c>
      <c r="P4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0" s="17">
        <f>IF(ISBLANK(M450),,IF(ISBLANK(G450),,(IF(M450="WON-EW",((((N450-1)*J450)*'month 2 only singles'!$C$2)+('month 2 only singles'!$C$2*(N450-1))),IF(M450="WON",((((N450-1)*J450)*'month 2 only singles'!$C$2)+('month 2 only singles'!$C$2*(N450-1))),IF(M450="PLACED",((((N450-1)*J450)*'month 2 only singles'!$C$2)-'month 2 only singles'!$C$2),IF(J450=0,-'month 2 only singles'!$C$2,IF(J450=0,-'month 2 only singles'!$C$2,-('month 2 only singles'!$C$2*2)))))))*E450))</f>
        <v>0</v>
      </c>
      <c r="R450" s="17">
        <f>IF(ISBLANK(M450),,IF(T450&lt;&gt;1,((IF(M450="WON-EW",(((K450-1)*'month 2 only singles'!$C$2)*(1-$C$3))+(((L450-1)*'month 2 only singles'!$C$2)*(1-$C$3)),IF(M450="WON",(((K450-1)*'month 2 only singles'!$C$2)*(1-$C$3)),IF(M450="PLACED",(((L450-1)*'month 2 only singles'!$C$2)*(1-$C$3))-'month 2 only singles'!$C$2,IF(J450=0,-'month 2 only singles'!$C$2,-('month 2 only singles'!$C$2*2))))))*E450),0))</f>
        <v>0</v>
      </c>
      <c r="S450" s="64"/>
    </row>
    <row r="451" spans="8:19" ht="15" x14ac:dyDescent="0.2">
      <c r="H451" s="12"/>
      <c r="I451" s="12"/>
      <c r="J451" s="12"/>
      <c r="M451" s="7"/>
      <c r="N451" s="16">
        <f>((G451-1)*(1-(IF(H451="no",0,'month 2 only singles'!$C$3)))+1)</f>
        <v>5.0000000000000044E-2</v>
      </c>
      <c r="O451" s="16">
        <f t="shared" si="7"/>
        <v>0</v>
      </c>
      <c r="P4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1" s="17">
        <f>IF(ISBLANK(M451),,IF(ISBLANK(G451),,(IF(M451="WON-EW",((((N451-1)*J451)*'month 2 only singles'!$C$2)+('month 2 only singles'!$C$2*(N451-1))),IF(M451="WON",((((N451-1)*J451)*'month 2 only singles'!$C$2)+('month 2 only singles'!$C$2*(N451-1))),IF(M451="PLACED",((((N451-1)*J451)*'month 2 only singles'!$C$2)-'month 2 only singles'!$C$2),IF(J451=0,-'month 2 only singles'!$C$2,IF(J451=0,-'month 2 only singles'!$C$2,-('month 2 only singles'!$C$2*2)))))))*E451))</f>
        <v>0</v>
      </c>
      <c r="R451" s="17">
        <f>IF(ISBLANK(M451),,IF(T451&lt;&gt;1,((IF(M451="WON-EW",(((K451-1)*'month 2 only singles'!$C$2)*(1-$C$3))+(((L451-1)*'month 2 only singles'!$C$2)*(1-$C$3)),IF(M451="WON",(((K451-1)*'month 2 only singles'!$C$2)*(1-$C$3)),IF(M451="PLACED",(((L451-1)*'month 2 only singles'!$C$2)*(1-$C$3))-'month 2 only singles'!$C$2,IF(J451=0,-'month 2 only singles'!$C$2,-('month 2 only singles'!$C$2*2))))))*E451),0))</f>
        <v>0</v>
      </c>
      <c r="S451" s="64"/>
    </row>
    <row r="452" spans="8:19" ht="15" x14ac:dyDescent="0.2">
      <c r="H452" s="12"/>
      <c r="I452" s="12"/>
      <c r="J452" s="12"/>
      <c r="M452" s="7"/>
      <c r="N452" s="16">
        <f>((G452-1)*(1-(IF(H452="no",0,'month 2 only singles'!$C$3)))+1)</f>
        <v>5.0000000000000044E-2</v>
      </c>
      <c r="O452" s="16">
        <f t="shared" si="7"/>
        <v>0</v>
      </c>
      <c r="P4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2" s="17">
        <f>IF(ISBLANK(M452),,IF(ISBLANK(G452),,(IF(M452="WON-EW",((((N452-1)*J452)*'month 2 only singles'!$C$2)+('month 2 only singles'!$C$2*(N452-1))),IF(M452="WON",((((N452-1)*J452)*'month 2 only singles'!$C$2)+('month 2 only singles'!$C$2*(N452-1))),IF(M452="PLACED",((((N452-1)*J452)*'month 2 only singles'!$C$2)-'month 2 only singles'!$C$2),IF(J452=0,-'month 2 only singles'!$C$2,IF(J452=0,-'month 2 only singles'!$C$2,-('month 2 only singles'!$C$2*2)))))))*E452))</f>
        <v>0</v>
      </c>
      <c r="R452" s="17">
        <f>IF(ISBLANK(M452),,IF(T452&lt;&gt;1,((IF(M452="WON-EW",(((K452-1)*'month 2 only singles'!$C$2)*(1-$C$3))+(((L452-1)*'month 2 only singles'!$C$2)*(1-$C$3)),IF(M452="WON",(((K452-1)*'month 2 only singles'!$C$2)*(1-$C$3)),IF(M452="PLACED",(((L452-1)*'month 2 only singles'!$C$2)*(1-$C$3))-'month 2 only singles'!$C$2,IF(J452=0,-'month 2 only singles'!$C$2,-('month 2 only singles'!$C$2*2))))))*E452),0))</f>
        <v>0</v>
      </c>
      <c r="S452" s="64"/>
    </row>
    <row r="453" spans="8:19" ht="15" x14ac:dyDescent="0.2">
      <c r="H453" s="12"/>
      <c r="I453" s="12"/>
      <c r="J453" s="12"/>
      <c r="M453" s="7"/>
      <c r="N453" s="16">
        <f>((G453-1)*(1-(IF(H453="no",0,'month 2 only singles'!$C$3)))+1)</f>
        <v>5.0000000000000044E-2</v>
      </c>
      <c r="O453" s="16">
        <f t="shared" si="7"/>
        <v>0</v>
      </c>
      <c r="P4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3" s="17">
        <f>IF(ISBLANK(M453),,IF(ISBLANK(G453),,(IF(M453="WON-EW",((((N453-1)*J453)*'month 2 only singles'!$C$2)+('month 2 only singles'!$C$2*(N453-1))),IF(M453="WON",((((N453-1)*J453)*'month 2 only singles'!$C$2)+('month 2 only singles'!$C$2*(N453-1))),IF(M453="PLACED",((((N453-1)*J453)*'month 2 only singles'!$C$2)-'month 2 only singles'!$C$2),IF(J453=0,-'month 2 only singles'!$C$2,IF(J453=0,-'month 2 only singles'!$C$2,-('month 2 only singles'!$C$2*2)))))))*E453))</f>
        <v>0</v>
      </c>
      <c r="R453" s="17">
        <f>IF(ISBLANK(M453),,IF(T453&lt;&gt;1,((IF(M453="WON-EW",(((K453-1)*'month 2 only singles'!$C$2)*(1-$C$3))+(((L453-1)*'month 2 only singles'!$C$2)*(1-$C$3)),IF(M453="WON",(((K453-1)*'month 2 only singles'!$C$2)*(1-$C$3)),IF(M453="PLACED",(((L453-1)*'month 2 only singles'!$C$2)*(1-$C$3))-'month 2 only singles'!$C$2,IF(J453=0,-'month 2 only singles'!$C$2,-('month 2 only singles'!$C$2*2))))))*E453),0))</f>
        <v>0</v>
      </c>
      <c r="S453" s="64"/>
    </row>
    <row r="454" spans="8:19" ht="15" x14ac:dyDescent="0.2">
      <c r="H454" s="12"/>
      <c r="I454" s="12"/>
      <c r="J454" s="12"/>
      <c r="M454" s="7"/>
      <c r="N454" s="16">
        <f>((G454-1)*(1-(IF(H454="no",0,'month 2 only singles'!$C$3)))+1)</f>
        <v>5.0000000000000044E-2</v>
      </c>
      <c r="O454" s="16">
        <f t="shared" si="7"/>
        <v>0</v>
      </c>
      <c r="P4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4" s="17">
        <f>IF(ISBLANK(M454),,IF(ISBLANK(G454),,(IF(M454="WON-EW",((((N454-1)*J454)*'month 2 only singles'!$C$2)+('month 2 only singles'!$C$2*(N454-1))),IF(M454="WON",((((N454-1)*J454)*'month 2 only singles'!$C$2)+('month 2 only singles'!$C$2*(N454-1))),IF(M454="PLACED",((((N454-1)*J454)*'month 2 only singles'!$C$2)-'month 2 only singles'!$C$2),IF(J454=0,-'month 2 only singles'!$C$2,IF(J454=0,-'month 2 only singles'!$C$2,-('month 2 only singles'!$C$2*2)))))))*E454))</f>
        <v>0</v>
      </c>
      <c r="R454" s="17">
        <f>IF(ISBLANK(M454),,IF(T454&lt;&gt;1,((IF(M454="WON-EW",(((K454-1)*'month 2 only singles'!$C$2)*(1-$C$3))+(((L454-1)*'month 2 only singles'!$C$2)*(1-$C$3)),IF(M454="WON",(((K454-1)*'month 2 only singles'!$C$2)*(1-$C$3)),IF(M454="PLACED",(((L454-1)*'month 2 only singles'!$C$2)*(1-$C$3))-'month 2 only singles'!$C$2,IF(J454=0,-'month 2 only singles'!$C$2,-('month 2 only singles'!$C$2*2))))))*E454),0))</f>
        <v>0</v>
      </c>
      <c r="S454" s="64"/>
    </row>
    <row r="455" spans="8:19" ht="15" x14ac:dyDescent="0.2">
      <c r="H455" s="12"/>
      <c r="I455" s="12"/>
      <c r="J455" s="12"/>
      <c r="M455" s="7"/>
      <c r="N455" s="16">
        <f>((G455-1)*(1-(IF(H455="no",0,'month 2 only singles'!$C$3)))+1)</f>
        <v>5.0000000000000044E-2</v>
      </c>
      <c r="O455" s="16">
        <f t="shared" si="7"/>
        <v>0</v>
      </c>
      <c r="P4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5" s="17">
        <f>IF(ISBLANK(M455),,IF(ISBLANK(G455),,(IF(M455="WON-EW",((((N455-1)*J455)*'month 2 only singles'!$C$2)+('month 2 only singles'!$C$2*(N455-1))),IF(M455="WON",((((N455-1)*J455)*'month 2 only singles'!$C$2)+('month 2 only singles'!$C$2*(N455-1))),IF(M455="PLACED",((((N455-1)*J455)*'month 2 only singles'!$C$2)-'month 2 only singles'!$C$2),IF(J455=0,-'month 2 only singles'!$C$2,IF(J455=0,-'month 2 only singles'!$C$2,-('month 2 only singles'!$C$2*2)))))))*E455))</f>
        <v>0</v>
      </c>
      <c r="R455" s="17">
        <f>IF(ISBLANK(M455),,IF(T455&lt;&gt;1,((IF(M455="WON-EW",(((K455-1)*'month 2 only singles'!$C$2)*(1-$C$3))+(((L455-1)*'month 2 only singles'!$C$2)*(1-$C$3)),IF(M455="WON",(((K455-1)*'month 2 only singles'!$C$2)*(1-$C$3)),IF(M455="PLACED",(((L455-1)*'month 2 only singles'!$C$2)*(1-$C$3))-'month 2 only singles'!$C$2,IF(J455=0,-'month 2 only singles'!$C$2,-('month 2 only singles'!$C$2*2))))))*E455),0))</f>
        <v>0</v>
      </c>
      <c r="S455" s="64"/>
    </row>
    <row r="456" spans="8:19" ht="15" x14ac:dyDescent="0.2">
      <c r="H456" s="12"/>
      <c r="I456" s="12"/>
      <c r="J456" s="12"/>
      <c r="M456" s="7"/>
      <c r="N456" s="16">
        <f>((G456-1)*(1-(IF(H456="no",0,'month 2 only singles'!$C$3)))+1)</f>
        <v>5.0000000000000044E-2</v>
      </c>
      <c r="O456" s="16">
        <f t="shared" si="7"/>
        <v>0</v>
      </c>
      <c r="P4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6" s="17">
        <f>IF(ISBLANK(M456),,IF(ISBLANK(G456),,(IF(M456="WON-EW",((((N456-1)*J456)*'month 2 only singles'!$C$2)+('month 2 only singles'!$C$2*(N456-1))),IF(M456="WON",((((N456-1)*J456)*'month 2 only singles'!$C$2)+('month 2 only singles'!$C$2*(N456-1))),IF(M456="PLACED",((((N456-1)*J456)*'month 2 only singles'!$C$2)-'month 2 only singles'!$C$2),IF(J456=0,-'month 2 only singles'!$C$2,IF(J456=0,-'month 2 only singles'!$C$2,-('month 2 only singles'!$C$2*2)))))))*E456))</f>
        <v>0</v>
      </c>
      <c r="R456" s="17">
        <f>IF(ISBLANK(M456),,IF(T456&lt;&gt;1,((IF(M456="WON-EW",(((K456-1)*'month 2 only singles'!$C$2)*(1-$C$3))+(((L456-1)*'month 2 only singles'!$C$2)*(1-$C$3)),IF(M456="WON",(((K456-1)*'month 2 only singles'!$C$2)*(1-$C$3)),IF(M456="PLACED",(((L456-1)*'month 2 only singles'!$C$2)*(1-$C$3))-'month 2 only singles'!$C$2,IF(J456=0,-'month 2 only singles'!$C$2,-('month 2 only singles'!$C$2*2))))))*E456),0))</f>
        <v>0</v>
      </c>
      <c r="S456" s="64"/>
    </row>
    <row r="457" spans="8:19" ht="15" x14ac:dyDescent="0.2">
      <c r="H457" s="12"/>
      <c r="I457" s="12"/>
      <c r="J457" s="12"/>
      <c r="M457" s="7"/>
      <c r="N457" s="16">
        <f>((G457-1)*(1-(IF(H457="no",0,'month 2 only singles'!$C$3)))+1)</f>
        <v>5.0000000000000044E-2</v>
      </c>
      <c r="O457" s="16">
        <f t="shared" si="7"/>
        <v>0</v>
      </c>
      <c r="P4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7" s="17">
        <f>IF(ISBLANK(M457),,IF(ISBLANK(G457),,(IF(M457="WON-EW",((((N457-1)*J457)*'month 2 only singles'!$C$2)+('month 2 only singles'!$C$2*(N457-1))),IF(M457="WON",((((N457-1)*J457)*'month 2 only singles'!$C$2)+('month 2 only singles'!$C$2*(N457-1))),IF(M457="PLACED",((((N457-1)*J457)*'month 2 only singles'!$C$2)-'month 2 only singles'!$C$2),IF(J457=0,-'month 2 only singles'!$C$2,IF(J457=0,-'month 2 only singles'!$C$2,-('month 2 only singles'!$C$2*2)))))))*E457))</f>
        <v>0</v>
      </c>
      <c r="R457" s="17">
        <f>IF(ISBLANK(M457),,IF(T457&lt;&gt;1,((IF(M457="WON-EW",(((K457-1)*'month 2 only singles'!$C$2)*(1-$C$3))+(((L457-1)*'month 2 only singles'!$C$2)*(1-$C$3)),IF(M457="WON",(((K457-1)*'month 2 only singles'!$C$2)*(1-$C$3)),IF(M457="PLACED",(((L457-1)*'month 2 only singles'!$C$2)*(1-$C$3))-'month 2 only singles'!$C$2,IF(J457=0,-'month 2 only singles'!$C$2,-('month 2 only singles'!$C$2*2))))))*E457),0))</f>
        <v>0</v>
      </c>
      <c r="S457" s="64"/>
    </row>
    <row r="458" spans="8:19" ht="15" x14ac:dyDescent="0.2">
      <c r="H458" s="12"/>
      <c r="I458" s="12"/>
      <c r="J458" s="12"/>
      <c r="M458" s="7"/>
      <c r="N458" s="16">
        <f>((G458-1)*(1-(IF(H458="no",0,'month 2 only singles'!$C$3)))+1)</f>
        <v>5.0000000000000044E-2</v>
      </c>
      <c r="O458" s="16">
        <f t="shared" si="7"/>
        <v>0</v>
      </c>
      <c r="P4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8" s="17">
        <f>IF(ISBLANK(M458),,IF(ISBLANK(G458),,(IF(M458="WON-EW",((((N458-1)*J458)*'month 2 only singles'!$C$2)+('month 2 only singles'!$C$2*(N458-1))),IF(M458="WON",((((N458-1)*J458)*'month 2 only singles'!$C$2)+('month 2 only singles'!$C$2*(N458-1))),IF(M458="PLACED",((((N458-1)*J458)*'month 2 only singles'!$C$2)-'month 2 only singles'!$C$2),IF(J458=0,-'month 2 only singles'!$C$2,IF(J458=0,-'month 2 only singles'!$C$2,-('month 2 only singles'!$C$2*2)))))))*E458))</f>
        <v>0</v>
      </c>
      <c r="R458" s="17">
        <f>IF(ISBLANK(M458),,IF(T458&lt;&gt;1,((IF(M458="WON-EW",(((K458-1)*'month 2 only singles'!$C$2)*(1-$C$3))+(((L458-1)*'month 2 only singles'!$C$2)*(1-$C$3)),IF(M458="WON",(((K458-1)*'month 2 only singles'!$C$2)*(1-$C$3)),IF(M458="PLACED",(((L458-1)*'month 2 only singles'!$C$2)*(1-$C$3))-'month 2 only singles'!$C$2,IF(J458=0,-'month 2 only singles'!$C$2,-('month 2 only singles'!$C$2*2))))))*E458),0))</f>
        <v>0</v>
      </c>
      <c r="S458" s="64"/>
    </row>
    <row r="459" spans="8:19" ht="15" x14ac:dyDescent="0.2">
      <c r="H459" s="12"/>
      <c r="I459" s="12"/>
      <c r="J459" s="12"/>
      <c r="M459" s="7"/>
      <c r="N459" s="16">
        <f>((G459-1)*(1-(IF(H459="no",0,'month 2 only singles'!$C$3)))+1)</f>
        <v>5.0000000000000044E-2</v>
      </c>
      <c r="O459" s="16">
        <f t="shared" si="7"/>
        <v>0</v>
      </c>
      <c r="P4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59" s="17">
        <f>IF(ISBLANK(M459),,IF(ISBLANK(G459),,(IF(M459="WON-EW",((((N459-1)*J459)*'month 2 only singles'!$C$2)+('month 2 only singles'!$C$2*(N459-1))),IF(M459="WON",((((N459-1)*J459)*'month 2 only singles'!$C$2)+('month 2 only singles'!$C$2*(N459-1))),IF(M459="PLACED",((((N459-1)*J459)*'month 2 only singles'!$C$2)-'month 2 only singles'!$C$2),IF(J459=0,-'month 2 only singles'!$C$2,IF(J459=0,-'month 2 only singles'!$C$2,-('month 2 only singles'!$C$2*2)))))))*E459))</f>
        <v>0</v>
      </c>
      <c r="R459" s="17">
        <f>IF(ISBLANK(M459),,IF(T459&lt;&gt;1,((IF(M459="WON-EW",(((K459-1)*'month 2 only singles'!$C$2)*(1-$C$3))+(((L459-1)*'month 2 only singles'!$C$2)*(1-$C$3)),IF(M459="WON",(((K459-1)*'month 2 only singles'!$C$2)*(1-$C$3)),IF(M459="PLACED",(((L459-1)*'month 2 only singles'!$C$2)*(1-$C$3))-'month 2 only singles'!$C$2,IF(J459=0,-'month 2 only singles'!$C$2,-('month 2 only singles'!$C$2*2))))))*E459),0))</f>
        <v>0</v>
      </c>
      <c r="S459" s="64"/>
    </row>
    <row r="460" spans="8:19" ht="15" x14ac:dyDescent="0.2">
      <c r="H460" s="12"/>
      <c r="I460" s="12"/>
      <c r="J460" s="12"/>
      <c r="M460" s="7"/>
      <c r="N460" s="16">
        <f>((G460-1)*(1-(IF(H460="no",0,'month 2 only singles'!$C$3)))+1)</f>
        <v>5.0000000000000044E-2</v>
      </c>
      <c r="O460" s="16">
        <f t="shared" si="7"/>
        <v>0</v>
      </c>
      <c r="P4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0" s="17">
        <f>IF(ISBLANK(M460),,IF(ISBLANK(G460),,(IF(M460="WON-EW",((((N460-1)*J460)*'month 2 only singles'!$C$2)+('month 2 only singles'!$C$2*(N460-1))),IF(M460="WON",((((N460-1)*J460)*'month 2 only singles'!$C$2)+('month 2 only singles'!$C$2*(N460-1))),IF(M460="PLACED",((((N460-1)*J460)*'month 2 only singles'!$C$2)-'month 2 only singles'!$C$2),IF(J460=0,-'month 2 only singles'!$C$2,IF(J460=0,-'month 2 only singles'!$C$2,-('month 2 only singles'!$C$2*2)))))))*E460))</f>
        <v>0</v>
      </c>
      <c r="R460" s="17">
        <f>IF(ISBLANK(M460),,IF(T460&lt;&gt;1,((IF(M460="WON-EW",(((K460-1)*'month 2 only singles'!$C$2)*(1-$C$3))+(((L460-1)*'month 2 only singles'!$C$2)*(1-$C$3)),IF(M460="WON",(((K460-1)*'month 2 only singles'!$C$2)*(1-$C$3)),IF(M460="PLACED",(((L460-1)*'month 2 only singles'!$C$2)*(1-$C$3))-'month 2 only singles'!$C$2,IF(J460=0,-'month 2 only singles'!$C$2,-('month 2 only singles'!$C$2*2))))))*E460),0))</f>
        <v>0</v>
      </c>
      <c r="S460" s="64"/>
    </row>
    <row r="461" spans="8:19" ht="15" x14ac:dyDescent="0.2">
      <c r="H461" s="12"/>
      <c r="I461" s="12"/>
      <c r="J461" s="12"/>
      <c r="M461" s="7"/>
      <c r="N461" s="16">
        <f>((G461-1)*(1-(IF(H461="no",0,'month 2 only singles'!$C$3)))+1)</f>
        <v>5.0000000000000044E-2</v>
      </c>
      <c r="O461" s="16">
        <f t="shared" si="7"/>
        <v>0</v>
      </c>
      <c r="P4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1" s="17">
        <f>IF(ISBLANK(M461),,IF(ISBLANK(G461),,(IF(M461="WON-EW",((((N461-1)*J461)*'month 2 only singles'!$C$2)+('month 2 only singles'!$C$2*(N461-1))),IF(M461="WON",((((N461-1)*J461)*'month 2 only singles'!$C$2)+('month 2 only singles'!$C$2*(N461-1))),IF(M461="PLACED",((((N461-1)*J461)*'month 2 only singles'!$C$2)-'month 2 only singles'!$C$2),IF(J461=0,-'month 2 only singles'!$C$2,IF(J461=0,-'month 2 only singles'!$C$2,-('month 2 only singles'!$C$2*2)))))))*E461))</f>
        <v>0</v>
      </c>
      <c r="R461" s="17">
        <f>IF(ISBLANK(M461),,IF(T461&lt;&gt;1,((IF(M461="WON-EW",(((K461-1)*'month 2 only singles'!$C$2)*(1-$C$3))+(((L461-1)*'month 2 only singles'!$C$2)*(1-$C$3)),IF(M461="WON",(((K461-1)*'month 2 only singles'!$C$2)*(1-$C$3)),IF(M461="PLACED",(((L461-1)*'month 2 only singles'!$C$2)*(1-$C$3))-'month 2 only singles'!$C$2,IF(J461=0,-'month 2 only singles'!$C$2,-('month 2 only singles'!$C$2*2))))))*E461),0))</f>
        <v>0</v>
      </c>
      <c r="S461" s="64"/>
    </row>
    <row r="462" spans="8:19" ht="15" x14ac:dyDescent="0.2">
      <c r="H462" s="12"/>
      <c r="I462" s="12"/>
      <c r="J462" s="12"/>
      <c r="M462" s="7"/>
      <c r="N462" s="16">
        <f>((G462-1)*(1-(IF(H462="no",0,'month 2 only singles'!$C$3)))+1)</f>
        <v>5.0000000000000044E-2</v>
      </c>
      <c r="O462" s="16">
        <f t="shared" si="7"/>
        <v>0</v>
      </c>
      <c r="P4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2" s="17">
        <f>IF(ISBLANK(M462),,IF(ISBLANK(G462),,(IF(M462="WON-EW",((((N462-1)*J462)*'month 2 only singles'!$C$2)+('month 2 only singles'!$C$2*(N462-1))),IF(M462="WON",((((N462-1)*J462)*'month 2 only singles'!$C$2)+('month 2 only singles'!$C$2*(N462-1))),IF(M462="PLACED",((((N462-1)*J462)*'month 2 only singles'!$C$2)-'month 2 only singles'!$C$2),IF(J462=0,-'month 2 only singles'!$C$2,IF(J462=0,-'month 2 only singles'!$C$2,-('month 2 only singles'!$C$2*2)))))))*E462))</f>
        <v>0</v>
      </c>
      <c r="R462" s="17">
        <f>IF(ISBLANK(M462),,IF(T462&lt;&gt;1,((IF(M462="WON-EW",(((K462-1)*'month 2 only singles'!$C$2)*(1-$C$3))+(((L462-1)*'month 2 only singles'!$C$2)*(1-$C$3)),IF(M462="WON",(((K462-1)*'month 2 only singles'!$C$2)*(1-$C$3)),IF(M462="PLACED",(((L462-1)*'month 2 only singles'!$C$2)*(1-$C$3))-'month 2 only singles'!$C$2,IF(J462=0,-'month 2 only singles'!$C$2,-('month 2 only singles'!$C$2*2))))))*E462),0))</f>
        <v>0</v>
      </c>
      <c r="S462" s="64"/>
    </row>
    <row r="463" spans="8:19" ht="15" x14ac:dyDescent="0.2">
      <c r="H463" s="12"/>
      <c r="I463" s="12"/>
      <c r="J463" s="12"/>
      <c r="M463" s="7"/>
      <c r="N463" s="16">
        <f>((G463-1)*(1-(IF(H463="no",0,'month 2 only singles'!$C$3)))+1)</f>
        <v>5.0000000000000044E-2</v>
      </c>
      <c r="O463" s="16">
        <f t="shared" si="7"/>
        <v>0</v>
      </c>
      <c r="P4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3" s="17">
        <f>IF(ISBLANK(M463),,IF(ISBLANK(G463),,(IF(M463="WON-EW",((((N463-1)*J463)*'month 2 only singles'!$C$2)+('month 2 only singles'!$C$2*(N463-1))),IF(M463="WON",((((N463-1)*J463)*'month 2 only singles'!$C$2)+('month 2 only singles'!$C$2*(N463-1))),IF(M463="PLACED",((((N463-1)*J463)*'month 2 only singles'!$C$2)-'month 2 only singles'!$C$2),IF(J463=0,-'month 2 only singles'!$C$2,IF(J463=0,-'month 2 only singles'!$C$2,-('month 2 only singles'!$C$2*2)))))))*E463))</f>
        <v>0</v>
      </c>
      <c r="R463" s="17">
        <f>IF(ISBLANK(M463),,IF(T463&lt;&gt;1,((IF(M463="WON-EW",(((K463-1)*'month 2 only singles'!$C$2)*(1-$C$3))+(((L463-1)*'month 2 only singles'!$C$2)*(1-$C$3)),IF(M463="WON",(((K463-1)*'month 2 only singles'!$C$2)*(1-$C$3)),IF(M463="PLACED",(((L463-1)*'month 2 only singles'!$C$2)*(1-$C$3))-'month 2 only singles'!$C$2,IF(J463=0,-'month 2 only singles'!$C$2,-('month 2 only singles'!$C$2*2))))))*E463),0))</f>
        <v>0</v>
      </c>
      <c r="S463" s="64"/>
    </row>
    <row r="464" spans="8:19" ht="15" x14ac:dyDescent="0.2">
      <c r="H464" s="12"/>
      <c r="I464" s="12"/>
      <c r="J464" s="12"/>
      <c r="M464" s="7"/>
      <c r="N464" s="16">
        <f>((G464-1)*(1-(IF(H464="no",0,'month 2 only singles'!$C$3)))+1)</f>
        <v>5.0000000000000044E-2</v>
      </c>
      <c r="O464" s="16">
        <f t="shared" si="7"/>
        <v>0</v>
      </c>
      <c r="P4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4" s="17">
        <f>IF(ISBLANK(M464),,IF(ISBLANK(G464),,(IF(M464="WON-EW",((((N464-1)*J464)*'month 2 only singles'!$C$2)+('month 2 only singles'!$C$2*(N464-1))),IF(M464="WON",((((N464-1)*J464)*'month 2 only singles'!$C$2)+('month 2 only singles'!$C$2*(N464-1))),IF(M464="PLACED",((((N464-1)*J464)*'month 2 only singles'!$C$2)-'month 2 only singles'!$C$2),IF(J464=0,-'month 2 only singles'!$C$2,IF(J464=0,-'month 2 only singles'!$C$2,-('month 2 only singles'!$C$2*2)))))))*E464))</f>
        <v>0</v>
      </c>
      <c r="R464" s="17">
        <f>IF(ISBLANK(M464),,IF(T464&lt;&gt;1,((IF(M464="WON-EW",(((K464-1)*'month 2 only singles'!$C$2)*(1-$C$3))+(((L464-1)*'month 2 only singles'!$C$2)*(1-$C$3)),IF(M464="WON",(((K464-1)*'month 2 only singles'!$C$2)*(1-$C$3)),IF(M464="PLACED",(((L464-1)*'month 2 only singles'!$C$2)*(1-$C$3))-'month 2 only singles'!$C$2,IF(J464=0,-'month 2 only singles'!$C$2,-('month 2 only singles'!$C$2*2))))))*E464),0))</f>
        <v>0</v>
      </c>
      <c r="S464" s="64"/>
    </row>
    <row r="465" spans="8:19" ht="15" x14ac:dyDescent="0.2">
      <c r="H465" s="12"/>
      <c r="I465" s="12"/>
      <c r="J465" s="12"/>
      <c r="M465" s="7"/>
      <c r="N465" s="16">
        <f>((G465-1)*(1-(IF(H465="no",0,'month 2 only singles'!$C$3)))+1)</f>
        <v>5.0000000000000044E-2</v>
      </c>
      <c r="O465" s="16">
        <f t="shared" si="7"/>
        <v>0</v>
      </c>
      <c r="P4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5" s="17">
        <f>IF(ISBLANK(M465),,IF(ISBLANK(G465),,(IF(M465="WON-EW",((((N465-1)*J465)*'month 2 only singles'!$C$2)+('month 2 only singles'!$C$2*(N465-1))),IF(M465="WON",((((N465-1)*J465)*'month 2 only singles'!$C$2)+('month 2 only singles'!$C$2*(N465-1))),IF(M465="PLACED",((((N465-1)*J465)*'month 2 only singles'!$C$2)-'month 2 only singles'!$C$2),IF(J465=0,-'month 2 only singles'!$C$2,IF(J465=0,-'month 2 only singles'!$C$2,-('month 2 only singles'!$C$2*2)))))))*E465))</f>
        <v>0</v>
      </c>
      <c r="R465" s="17">
        <f>IF(ISBLANK(M465),,IF(T465&lt;&gt;1,((IF(M465="WON-EW",(((K465-1)*'month 2 only singles'!$C$2)*(1-$C$3))+(((L465-1)*'month 2 only singles'!$C$2)*(1-$C$3)),IF(M465="WON",(((K465-1)*'month 2 only singles'!$C$2)*(1-$C$3)),IF(M465="PLACED",(((L465-1)*'month 2 only singles'!$C$2)*(1-$C$3))-'month 2 only singles'!$C$2,IF(J465=0,-'month 2 only singles'!$C$2,-('month 2 only singles'!$C$2*2))))))*E465),0))</f>
        <v>0</v>
      </c>
      <c r="S465" s="64"/>
    </row>
    <row r="466" spans="8:19" ht="15" x14ac:dyDescent="0.2">
      <c r="H466" s="12"/>
      <c r="I466" s="12"/>
      <c r="J466" s="12"/>
      <c r="M466" s="7"/>
      <c r="N466" s="16">
        <f>((G466-1)*(1-(IF(H466="no",0,'month 2 only singles'!$C$3)))+1)</f>
        <v>5.0000000000000044E-2</v>
      </c>
      <c r="O466" s="16">
        <f t="shared" si="7"/>
        <v>0</v>
      </c>
      <c r="P4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6" s="17">
        <f>IF(ISBLANK(M466),,IF(ISBLANK(G466),,(IF(M466="WON-EW",((((N466-1)*J466)*'month 2 only singles'!$C$2)+('month 2 only singles'!$C$2*(N466-1))),IF(M466="WON",((((N466-1)*J466)*'month 2 only singles'!$C$2)+('month 2 only singles'!$C$2*(N466-1))),IF(M466="PLACED",((((N466-1)*J466)*'month 2 only singles'!$C$2)-'month 2 only singles'!$C$2),IF(J466=0,-'month 2 only singles'!$C$2,IF(J466=0,-'month 2 only singles'!$C$2,-('month 2 only singles'!$C$2*2)))))))*E466))</f>
        <v>0</v>
      </c>
      <c r="R466" s="17">
        <f>IF(ISBLANK(M466),,IF(T466&lt;&gt;1,((IF(M466="WON-EW",(((K466-1)*'month 2 only singles'!$C$2)*(1-$C$3))+(((L466-1)*'month 2 only singles'!$C$2)*(1-$C$3)),IF(M466="WON",(((K466-1)*'month 2 only singles'!$C$2)*(1-$C$3)),IF(M466="PLACED",(((L466-1)*'month 2 only singles'!$C$2)*(1-$C$3))-'month 2 only singles'!$C$2,IF(J466=0,-'month 2 only singles'!$C$2,-('month 2 only singles'!$C$2*2))))))*E466),0))</f>
        <v>0</v>
      </c>
      <c r="S466" s="64"/>
    </row>
    <row r="467" spans="8:19" ht="15" x14ac:dyDescent="0.2">
      <c r="H467" s="12"/>
      <c r="I467" s="12"/>
      <c r="J467" s="12"/>
      <c r="M467" s="7"/>
      <c r="N467" s="16">
        <f>((G467-1)*(1-(IF(H467="no",0,'month 2 only singles'!$C$3)))+1)</f>
        <v>5.0000000000000044E-2</v>
      </c>
      <c r="O467" s="16">
        <f t="shared" si="7"/>
        <v>0</v>
      </c>
      <c r="P4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7" s="17">
        <f>IF(ISBLANK(M467),,IF(ISBLANK(G467),,(IF(M467="WON-EW",((((N467-1)*J467)*'month 2 only singles'!$C$2)+('month 2 only singles'!$C$2*(N467-1))),IF(M467="WON",((((N467-1)*J467)*'month 2 only singles'!$C$2)+('month 2 only singles'!$C$2*(N467-1))),IF(M467="PLACED",((((N467-1)*J467)*'month 2 only singles'!$C$2)-'month 2 only singles'!$C$2),IF(J467=0,-'month 2 only singles'!$C$2,IF(J467=0,-'month 2 only singles'!$C$2,-('month 2 only singles'!$C$2*2)))))))*E467))</f>
        <v>0</v>
      </c>
      <c r="R467" s="17">
        <f>IF(ISBLANK(M467),,IF(T467&lt;&gt;1,((IF(M467="WON-EW",(((K467-1)*'month 2 only singles'!$C$2)*(1-$C$3))+(((L467-1)*'month 2 only singles'!$C$2)*(1-$C$3)),IF(M467="WON",(((K467-1)*'month 2 only singles'!$C$2)*(1-$C$3)),IF(M467="PLACED",(((L467-1)*'month 2 only singles'!$C$2)*(1-$C$3))-'month 2 only singles'!$C$2,IF(J467=0,-'month 2 only singles'!$C$2,-('month 2 only singles'!$C$2*2))))))*E467),0))</f>
        <v>0</v>
      </c>
      <c r="S467" s="64"/>
    </row>
    <row r="468" spans="8:19" ht="15" x14ac:dyDescent="0.2">
      <c r="H468" s="12"/>
      <c r="I468" s="12"/>
      <c r="J468" s="12"/>
      <c r="M468" s="7"/>
      <c r="N468" s="16">
        <f>((G468-1)*(1-(IF(H468="no",0,'month 2 only singles'!$C$3)))+1)</f>
        <v>5.0000000000000044E-2</v>
      </c>
      <c r="O468" s="16">
        <f t="shared" si="7"/>
        <v>0</v>
      </c>
      <c r="P4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8" s="17">
        <f>IF(ISBLANK(M468),,IF(ISBLANK(G468),,(IF(M468="WON-EW",((((N468-1)*J468)*'month 2 only singles'!$C$2)+('month 2 only singles'!$C$2*(N468-1))),IF(M468="WON",((((N468-1)*J468)*'month 2 only singles'!$C$2)+('month 2 only singles'!$C$2*(N468-1))),IF(M468="PLACED",((((N468-1)*J468)*'month 2 only singles'!$C$2)-'month 2 only singles'!$C$2),IF(J468=0,-'month 2 only singles'!$C$2,IF(J468=0,-'month 2 only singles'!$C$2,-('month 2 only singles'!$C$2*2)))))))*E468))</f>
        <v>0</v>
      </c>
      <c r="R468" s="17">
        <f>IF(ISBLANK(M468),,IF(T468&lt;&gt;1,((IF(M468="WON-EW",(((K468-1)*'month 2 only singles'!$C$2)*(1-$C$3))+(((L468-1)*'month 2 only singles'!$C$2)*(1-$C$3)),IF(M468="WON",(((K468-1)*'month 2 only singles'!$C$2)*(1-$C$3)),IF(M468="PLACED",(((L468-1)*'month 2 only singles'!$C$2)*(1-$C$3))-'month 2 only singles'!$C$2,IF(J468=0,-'month 2 only singles'!$C$2,-('month 2 only singles'!$C$2*2))))))*E468),0))</f>
        <v>0</v>
      </c>
      <c r="S468" s="64"/>
    </row>
    <row r="469" spans="8:19" ht="15" x14ac:dyDescent="0.2">
      <c r="H469" s="12"/>
      <c r="I469" s="12"/>
      <c r="J469" s="12"/>
      <c r="M469" s="7"/>
      <c r="N469" s="16">
        <f>((G469-1)*(1-(IF(H469="no",0,'month 2 only singles'!$C$3)))+1)</f>
        <v>5.0000000000000044E-2</v>
      </c>
      <c r="O469" s="16">
        <f t="shared" si="7"/>
        <v>0</v>
      </c>
      <c r="P4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69" s="17">
        <f>IF(ISBLANK(M469),,IF(ISBLANK(G469),,(IF(M469="WON-EW",((((N469-1)*J469)*'month 2 only singles'!$C$2)+('month 2 only singles'!$C$2*(N469-1))),IF(M469="WON",((((N469-1)*J469)*'month 2 only singles'!$C$2)+('month 2 only singles'!$C$2*(N469-1))),IF(M469="PLACED",((((N469-1)*J469)*'month 2 only singles'!$C$2)-'month 2 only singles'!$C$2),IF(J469=0,-'month 2 only singles'!$C$2,IF(J469=0,-'month 2 only singles'!$C$2,-('month 2 only singles'!$C$2*2)))))))*E469))</f>
        <v>0</v>
      </c>
      <c r="R469" s="17">
        <f>IF(ISBLANK(M469),,IF(T469&lt;&gt;1,((IF(M469="WON-EW",(((K469-1)*'month 2 only singles'!$C$2)*(1-$C$3))+(((L469-1)*'month 2 only singles'!$C$2)*(1-$C$3)),IF(M469="WON",(((K469-1)*'month 2 only singles'!$C$2)*(1-$C$3)),IF(M469="PLACED",(((L469-1)*'month 2 only singles'!$C$2)*(1-$C$3))-'month 2 only singles'!$C$2,IF(J469=0,-'month 2 only singles'!$C$2,-('month 2 only singles'!$C$2*2))))))*E469),0))</f>
        <v>0</v>
      </c>
      <c r="S469" s="64"/>
    </row>
    <row r="470" spans="8:19" ht="15" x14ac:dyDescent="0.2">
      <c r="H470" s="12"/>
      <c r="I470" s="12"/>
      <c r="J470" s="12"/>
      <c r="M470" s="7"/>
      <c r="N470" s="16">
        <f>((G470-1)*(1-(IF(H470="no",0,'month 2 only singles'!$C$3)))+1)</f>
        <v>5.0000000000000044E-2</v>
      </c>
      <c r="O470" s="16">
        <f t="shared" si="7"/>
        <v>0</v>
      </c>
      <c r="P4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0" s="17">
        <f>IF(ISBLANK(M470),,IF(ISBLANK(G470),,(IF(M470="WON-EW",((((N470-1)*J470)*'month 2 only singles'!$C$2)+('month 2 only singles'!$C$2*(N470-1))),IF(M470="WON",((((N470-1)*J470)*'month 2 only singles'!$C$2)+('month 2 only singles'!$C$2*(N470-1))),IF(M470="PLACED",((((N470-1)*J470)*'month 2 only singles'!$C$2)-'month 2 only singles'!$C$2),IF(J470=0,-'month 2 only singles'!$C$2,IF(J470=0,-'month 2 only singles'!$C$2,-('month 2 only singles'!$C$2*2)))))))*E470))</f>
        <v>0</v>
      </c>
      <c r="R470" s="17">
        <f>IF(ISBLANK(M470),,IF(T470&lt;&gt;1,((IF(M470="WON-EW",(((K470-1)*'month 2 only singles'!$C$2)*(1-$C$3))+(((L470-1)*'month 2 only singles'!$C$2)*(1-$C$3)),IF(M470="WON",(((K470-1)*'month 2 only singles'!$C$2)*(1-$C$3)),IF(M470="PLACED",(((L470-1)*'month 2 only singles'!$C$2)*(1-$C$3))-'month 2 only singles'!$C$2,IF(J470=0,-'month 2 only singles'!$C$2,-('month 2 only singles'!$C$2*2))))))*E470),0))</f>
        <v>0</v>
      </c>
      <c r="S470" s="64"/>
    </row>
    <row r="471" spans="8:19" ht="15" x14ac:dyDescent="0.2">
      <c r="H471" s="12"/>
      <c r="I471" s="12"/>
      <c r="J471" s="12"/>
      <c r="M471" s="7"/>
      <c r="N471" s="16">
        <f>((G471-1)*(1-(IF(H471="no",0,'month 2 only singles'!$C$3)))+1)</f>
        <v>5.0000000000000044E-2</v>
      </c>
      <c r="O471" s="16">
        <f t="shared" si="7"/>
        <v>0</v>
      </c>
      <c r="P4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1" s="17">
        <f>IF(ISBLANK(M471),,IF(ISBLANK(G471),,(IF(M471="WON-EW",((((N471-1)*J471)*'month 2 only singles'!$C$2)+('month 2 only singles'!$C$2*(N471-1))),IF(M471="WON",((((N471-1)*J471)*'month 2 only singles'!$C$2)+('month 2 only singles'!$C$2*(N471-1))),IF(M471="PLACED",((((N471-1)*J471)*'month 2 only singles'!$C$2)-'month 2 only singles'!$C$2),IF(J471=0,-'month 2 only singles'!$C$2,IF(J471=0,-'month 2 only singles'!$C$2,-('month 2 only singles'!$C$2*2)))))))*E471))</f>
        <v>0</v>
      </c>
      <c r="R471" s="17">
        <f>IF(ISBLANK(M471),,IF(T471&lt;&gt;1,((IF(M471="WON-EW",(((K471-1)*'month 2 only singles'!$C$2)*(1-$C$3))+(((L471-1)*'month 2 only singles'!$C$2)*(1-$C$3)),IF(M471="WON",(((K471-1)*'month 2 only singles'!$C$2)*(1-$C$3)),IF(M471="PLACED",(((L471-1)*'month 2 only singles'!$C$2)*(1-$C$3))-'month 2 only singles'!$C$2,IF(J471=0,-'month 2 only singles'!$C$2,-('month 2 only singles'!$C$2*2))))))*E471),0))</f>
        <v>0</v>
      </c>
      <c r="S471" s="64"/>
    </row>
    <row r="472" spans="8:19" ht="15" x14ac:dyDescent="0.2">
      <c r="H472" s="12"/>
      <c r="I472" s="12"/>
      <c r="J472" s="12"/>
      <c r="M472" s="7"/>
      <c r="N472" s="16">
        <f>((G472-1)*(1-(IF(H472="no",0,'month 2 only singles'!$C$3)))+1)</f>
        <v>5.0000000000000044E-2</v>
      </c>
      <c r="O472" s="16">
        <f t="shared" si="7"/>
        <v>0</v>
      </c>
      <c r="P4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2" s="17">
        <f>IF(ISBLANK(M472),,IF(ISBLANK(G472),,(IF(M472="WON-EW",((((N472-1)*J472)*'month 2 only singles'!$C$2)+('month 2 only singles'!$C$2*(N472-1))),IF(M472="WON",((((N472-1)*J472)*'month 2 only singles'!$C$2)+('month 2 only singles'!$C$2*(N472-1))),IF(M472="PLACED",((((N472-1)*J472)*'month 2 only singles'!$C$2)-'month 2 only singles'!$C$2),IF(J472=0,-'month 2 only singles'!$C$2,IF(J472=0,-'month 2 only singles'!$C$2,-('month 2 only singles'!$C$2*2)))))))*E472))</f>
        <v>0</v>
      </c>
      <c r="R472" s="17">
        <f>IF(ISBLANK(M472),,IF(T472&lt;&gt;1,((IF(M472="WON-EW",(((K472-1)*'month 2 only singles'!$C$2)*(1-$C$3))+(((L472-1)*'month 2 only singles'!$C$2)*(1-$C$3)),IF(M472="WON",(((K472-1)*'month 2 only singles'!$C$2)*(1-$C$3)),IF(M472="PLACED",(((L472-1)*'month 2 only singles'!$C$2)*(1-$C$3))-'month 2 only singles'!$C$2,IF(J472=0,-'month 2 only singles'!$C$2,-('month 2 only singles'!$C$2*2))))))*E472),0))</f>
        <v>0</v>
      </c>
      <c r="S472" s="64"/>
    </row>
    <row r="473" spans="8:19" ht="15" x14ac:dyDescent="0.2">
      <c r="H473" s="12"/>
      <c r="I473" s="12"/>
      <c r="J473" s="12"/>
      <c r="M473" s="7"/>
      <c r="N473" s="16">
        <f>((G473-1)*(1-(IF(H473="no",0,'month 2 only singles'!$C$3)))+1)</f>
        <v>5.0000000000000044E-2</v>
      </c>
      <c r="O473" s="16">
        <f t="shared" si="7"/>
        <v>0</v>
      </c>
      <c r="P4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3" s="17">
        <f>IF(ISBLANK(M473),,IF(ISBLANK(G473),,(IF(M473="WON-EW",((((N473-1)*J473)*'month 2 only singles'!$C$2)+('month 2 only singles'!$C$2*(N473-1))),IF(M473="WON",((((N473-1)*J473)*'month 2 only singles'!$C$2)+('month 2 only singles'!$C$2*(N473-1))),IF(M473="PLACED",((((N473-1)*J473)*'month 2 only singles'!$C$2)-'month 2 only singles'!$C$2),IF(J473=0,-'month 2 only singles'!$C$2,IF(J473=0,-'month 2 only singles'!$C$2,-('month 2 only singles'!$C$2*2)))))))*E473))</f>
        <v>0</v>
      </c>
      <c r="R473" s="17">
        <f>IF(ISBLANK(M473),,IF(T473&lt;&gt;1,((IF(M473="WON-EW",(((K473-1)*'month 2 only singles'!$C$2)*(1-$C$3))+(((L473-1)*'month 2 only singles'!$C$2)*(1-$C$3)),IF(M473="WON",(((K473-1)*'month 2 only singles'!$C$2)*(1-$C$3)),IF(M473="PLACED",(((L473-1)*'month 2 only singles'!$C$2)*(1-$C$3))-'month 2 only singles'!$C$2,IF(J473=0,-'month 2 only singles'!$C$2,-('month 2 only singles'!$C$2*2))))))*E473),0))</f>
        <v>0</v>
      </c>
      <c r="S473" s="64"/>
    </row>
    <row r="474" spans="8:19" ht="15" x14ac:dyDescent="0.2">
      <c r="H474" s="12"/>
      <c r="I474" s="12"/>
      <c r="J474" s="12"/>
      <c r="M474" s="7"/>
      <c r="N474" s="16">
        <f>((G474-1)*(1-(IF(H474="no",0,'month 2 only singles'!$C$3)))+1)</f>
        <v>5.0000000000000044E-2</v>
      </c>
      <c r="O474" s="16">
        <f t="shared" si="7"/>
        <v>0</v>
      </c>
      <c r="P4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4" s="17">
        <f>IF(ISBLANK(M474),,IF(ISBLANK(G474),,(IF(M474="WON-EW",((((N474-1)*J474)*'month 2 only singles'!$C$2)+('month 2 only singles'!$C$2*(N474-1))),IF(M474="WON",((((N474-1)*J474)*'month 2 only singles'!$C$2)+('month 2 only singles'!$C$2*(N474-1))),IF(M474="PLACED",((((N474-1)*J474)*'month 2 only singles'!$C$2)-'month 2 only singles'!$C$2),IF(J474=0,-'month 2 only singles'!$C$2,IF(J474=0,-'month 2 only singles'!$C$2,-('month 2 only singles'!$C$2*2)))))))*E474))</f>
        <v>0</v>
      </c>
      <c r="R474" s="17">
        <f>IF(ISBLANK(M474),,IF(T474&lt;&gt;1,((IF(M474="WON-EW",(((K474-1)*'month 2 only singles'!$C$2)*(1-$C$3))+(((L474-1)*'month 2 only singles'!$C$2)*(1-$C$3)),IF(M474="WON",(((K474-1)*'month 2 only singles'!$C$2)*(1-$C$3)),IF(M474="PLACED",(((L474-1)*'month 2 only singles'!$C$2)*(1-$C$3))-'month 2 only singles'!$C$2,IF(J474=0,-'month 2 only singles'!$C$2,-('month 2 only singles'!$C$2*2))))))*E474),0))</f>
        <v>0</v>
      </c>
      <c r="S474" s="64"/>
    </row>
    <row r="475" spans="8:19" ht="15" x14ac:dyDescent="0.2">
      <c r="H475" s="12"/>
      <c r="I475" s="12"/>
      <c r="J475" s="12"/>
      <c r="M475" s="7"/>
      <c r="N475" s="16">
        <f>((G475-1)*(1-(IF(H475="no",0,'month 2 only singles'!$C$3)))+1)</f>
        <v>5.0000000000000044E-2</v>
      </c>
      <c r="O475" s="16">
        <f t="shared" si="7"/>
        <v>0</v>
      </c>
      <c r="P4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5" s="17">
        <f>IF(ISBLANK(M475),,IF(ISBLANK(G475),,(IF(M475="WON-EW",((((N475-1)*J475)*'month 2 only singles'!$C$2)+('month 2 only singles'!$C$2*(N475-1))),IF(M475="WON",((((N475-1)*J475)*'month 2 only singles'!$C$2)+('month 2 only singles'!$C$2*(N475-1))),IF(M475="PLACED",((((N475-1)*J475)*'month 2 only singles'!$C$2)-'month 2 only singles'!$C$2),IF(J475=0,-'month 2 only singles'!$C$2,IF(J475=0,-'month 2 only singles'!$C$2,-('month 2 only singles'!$C$2*2)))))))*E475))</f>
        <v>0</v>
      </c>
      <c r="R475" s="17">
        <f>IF(ISBLANK(M475),,IF(T475&lt;&gt;1,((IF(M475="WON-EW",(((K475-1)*'month 2 only singles'!$C$2)*(1-$C$3))+(((L475-1)*'month 2 only singles'!$C$2)*(1-$C$3)),IF(M475="WON",(((K475-1)*'month 2 only singles'!$C$2)*(1-$C$3)),IF(M475="PLACED",(((L475-1)*'month 2 only singles'!$C$2)*(1-$C$3))-'month 2 only singles'!$C$2,IF(J475=0,-'month 2 only singles'!$C$2,-('month 2 only singles'!$C$2*2))))))*E475),0))</f>
        <v>0</v>
      </c>
      <c r="S475" s="64"/>
    </row>
    <row r="476" spans="8:19" ht="15" x14ac:dyDescent="0.2">
      <c r="H476" s="12"/>
      <c r="I476" s="12"/>
      <c r="J476" s="12"/>
      <c r="M476" s="7"/>
      <c r="N476" s="16">
        <f>((G476-1)*(1-(IF(H476="no",0,'month 2 only singles'!$C$3)))+1)</f>
        <v>5.0000000000000044E-2</v>
      </c>
      <c r="O476" s="16">
        <f t="shared" si="7"/>
        <v>0</v>
      </c>
      <c r="P4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6" s="17">
        <f>IF(ISBLANK(M476),,IF(ISBLANK(G476),,(IF(M476="WON-EW",((((N476-1)*J476)*'month 2 only singles'!$C$2)+('month 2 only singles'!$C$2*(N476-1))),IF(M476="WON",((((N476-1)*J476)*'month 2 only singles'!$C$2)+('month 2 only singles'!$C$2*(N476-1))),IF(M476="PLACED",((((N476-1)*J476)*'month 2 only singles'!$C$2)-'month 2 only singles'!$C$2),IF(J476=0,-'month 2 only singles'!$C$2,IF(J476=0,-'month 2 only singles'!$C$2,-('month 2 only singles'!$C$2*2)))))))*E476))</f>
        <v>0</v>
      </c>
      <c r="R476" s="17">
        <f>IF(ISBLANK(M476),,IF(T476&lt;&gt;1,((IF(M476="WON-EW",(((K476-1)*'month 2 only singles'!$C$2)*(1-$C$3))+(((L476-1)*'month 2 only singles'!$C$2)*(1-$C$3)),IF(M476="WON",(((K476-1)*'month 2 only singles'!$C$2)*(1-$C$3)),IF(M476="PLACED",(((L476-1)*'month 2 only singles'!$C$2)*(1-$C$3))-'month 2 only singles'!$C$2,IF(J476=0,-'month 2 only singles'!$C$2,-('month 2 only singles'!$C$2*2))))))*E476),0))</f>
        <v>0</v>
      </c>
      <c r="S476" s="64"/>
    </row>
    <row r="477" spans="8:19" ht="15" x14ac:dyDescent="0.2">
      <c r="H477" s="12"/>
      <c r="I477" s="12"/>
      <c r="J477" s="12"/>
      <c r="M477" s="7"/>
      <c r="N477" s="16">
        <f>((G477-1)*(1-(IF(H477="no",0,'month 2 only singles'!$C$3)))+1)</f>
        <v>5.0000000000000044E-2</v>
      </c>
      <c r="O477" s="16">
        <f t="shared" si="7"/>
        <v>0</v>
      </c>
      <c r="P4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7" s="17">
        <f>IF(ISBLANK(M477),,IF(ISBLANK(G477),,(IF(M477="WON-EW",((((N477-1)*J477)*'month 2 only singles'!$C$2)+('month 2 only singles'!$C$2*(N477-1))),IF(M477="WON",((((N477-1)*J477)*'month 2 only singles'!$C$2)+('month 2 only singles'!$C$2*(N477-1))),IF(M477="PLACED",((((N477-1)*J477)*'month 2 only singles'!$C$2)-'month 2 only singles'!$C$2),IF(J477=0,-'month 2 only singles'!$C$2,IF(J477=0,-'month 2 only singles'!$C$2,-('month 2 only singles'!$C$2*2)))))))*E477))</f>
        <v>0</v>
      </c>
      <c r="R477" s="17">
        <f>IF(ISBLANK(M477),,IF(T477&lt;&gt;1,((IF(M477="WON-EW",(((K477-1)*'month 2 only singles'!$C$2)*(1-$C$3))+(((L477-1)*'month 2 only singles'!$C$2)*(1-$C$3)),IF(M477="WON",(((K477-1)*'month 2 only singles'!$C$2)*(1-$C$3)),IF(M477="PLACED",(((L477-1)*'month 2 only singles'!$C$2)*(1-$C$3))-'month 2 only singles'!$C$2,IF(J477=0,-'month 2 only singles'!$C$2,-('month 2 only singles'!$C$2*2))))))*E477),0))</f>
        <v>0</v>
      </c>
      <c r="S477" s="64"/>
    </row>
    <row r="478" spans="8:19" ht="15" x14ac:dyDescent="0.2">
      <c r="H478" s="12"/>
      <c r="I478" s="12"/>
      <c r="J478" s="12"/>
      <c r="M478" s="7"/>
      <c r="N478" s="16">
        <f>((G478-1)*(1-(IF(H478="no",0,'month 2 only singles'!$C$3)))+1)</f>
        <v>5.0000000000000044E-2</v>
      </c>
      <c r="O478" s="16">
        <f t="shared" si="7"/>
        <v>0</v>
      </c>
      <c r="P4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8" s="17">
        <f>IF(ISBLANK(M478),,IF(ISBLANK(G478),,(IF(M478="WON-EW",((((N478-1)*J478)*'month 2 only singles'!$C$2)+('month 2 only singles'!$C$2*(N478-1))),IF(M478="WON",((((N478-1)*J478)*'month 2 only singles'!$C$2)+('month 2 only singles'!$C$2*(N478-1))),IF(M478="PLACED",((((N478-1)*J478)*'month 2 only singles'!$C$2)-'month 2 only singles'!$C$2),IF(J478=0,-'month 2 only singles'!$C$2,IF(J478=0,-'month 2 only singles'!$C$2,-('month 2 only singles'!$C$2*2)))))))*E478))</f>
        <v>0</v>
      </c>
      <c r="R478" s="17">
        <f>IF(ISBLANK(M478),,IF(T478&lt;&gt;1,((IF(M478="WON-EW",(((K478-1)*'month 2 only singles'!$C$2)*(1-$C$3))+(((L478-1)*'month 2 only singles'!$C$2)*(1-$C$3)),IF(M478="WON",(((K478-1)*'month 2 only singles'!$C$2)*(1-$C$3)),IF(M478="PLACED",(((L478-1)*'month 2 only singles'!$C$2)*(1-$C$3))-'month 2 only singles'!$C$2,IF(J478=0,-'month 2 only singles'!$C$2,-('month 2 only singles'!$C$2*2))))))*E478),0))</f>
        <v>0</v>
      </c>
      <c r="S478" s="64"/>
    </row>
    <row r="479" spans="8:19" ht="15" x14ac:dyDescent="0.2">
      <c r="H479" s="12"/>
      <c r="I479" s="12"/>
      <c r="J479" s="12"/>
      <c r="M479" s="7"/>
      <c r="N479" s="16">
        <f>((G479-1)*(1-(IF(H479="no",0,'month 2 only singles'!$C$3)))+1)</f>
        <v>5.0000000000000044E-2</v>
      </c>
      <c r="O479" s="16">
        <f t="shared" si="7"/>
        <v>0</v>
      </c>
      <c r="P4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79" s="17">
        <f>IF(ISBLANK(M479),,IF(ISBLANK(G479),,(IF(M479="WON-EW",((((N479-1)*J479)*'month 2 only singles'!$C$2)+('month 2 only singles'!$C$2*(N479-1))),IF(M479="WON",((((N479-1)*J479)*'month 2 only singles'!$C$2)+('month 2 only singles'!$C$2*(N479-1))),IF(M479="PLACED",((((N479-1)*J479)*'month 2 only singles'!$C$2)-'month 2 only singles'!$C$2),IF(J479=0,-'month 2 only singles'!$C$2,IF(J479=0,-'month 2 only singles'!$C$2,-('month 2 only singles'!$C$2*2)))))))*E479))</f>
        <v>0</v>
      </c>
      <c r="R479" s="17">
        <f>IF(ISBLANK(M479),,IF(T479&lt;&gt;1,((IF(M479="WON-EW",(((K479-1)*'month 2 only singles'!$C$2)*(1-$C$3))+(((L479-1)*'month 2 only singles'!$C$2)*(1-$C$3)),IF(M479="WON",(((K479-1)*'month 2 only singles'!$C$2)*(1-$C$3)),IF(M479="PLACED",(((L479-1)*'month 2 only singles'!$C$2)*(1-$C$3))-'month 2 only singles'!$C$2,IF(J479=0,-'month 2 only singles'!$C$2,-('month 2 only singles'!$C$2*2))))))*E479),0))</f>
        <v>0</v>
      </c>
      <c r="S479" s="64"/>
    </row>
    <row r="480" spans="8:19" ht="15" x14ac:dyDescent="0.2">
      <c r="H480" s="12"/>
      <c r="I480" s="12"/>
      <c r="J480" s="12"/>
      <c r="M480" s="7"/>
      <c r="N480" s="16">
        <f>((G480-1)*(1-(IF(H480="no",0,'month 2 only singles'!$C$3)))+1)</f>
        <v>5.0000000000000044E-2</v>
      </c>
      <c r="O480" s="16">
        <f t="shared" si="7"/>
        <v>0</v>
      </c>
      <c r="P4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0" s="17">
        <f>IF(ISBLANK(M480),,IF(ISBLANK(G480),,(IF(M480="WON-EW",((((N480-1)*J480)*'month 2 only singles'!$C$2)+('month 2 only singles'!$C$2*(N480-1))),IF(M480="WON",((((N480-1)*J480)*'month 2 only singles'!$C$2)+('month 2 only singles'!$C$2*(N480-1))),IF(M480="PLACED",((((N480-1)*J480)*'month 2 only singles'!$C$2)-'month 2 only singles'!$C$2),IF(J480=0,-'month 2 only singles'!$C$2,IF(J480=0,-'month 2 only singles'!$C$2,-('month 2 only singles'!$C$2*2)))))))*E480))</f>
        <v>0</v>
      </c>
      <c r="R480" s="17">
        <f>IF(ISBLANK(M480),,IF(T480&lt;&gt;1,((IF(M480="WON-EW",(((K480-1)*'month 2 only singles'!$C$2)*(1-$C$3))+(((L480-1)*'month 2 only singles'!$C$2)*(1-$C$3)),IF(M480="WON",(((K480-1)*'month 2 only singles'!$C$2)*(1-$C$3)),IF(M480="PLACED",(((L480-1)*'month 2 only singles'!$C$2)*(1-$C$3))-'month 2 only singles'!$C$2,IF(J480=0,-'month 2 only singles'!$C$2,-('month 2 only singles'!$C$2*2))))))*E480),0))</f>
        <v>0</v>
      </c>
      <c r="S480" s="64"/>
    </row>
    <row r="481" spans="8:19" ht="15" x14ac:dyDescent="0.2">
      <c r="H481" s="12"/>
      <c r="I481" s="12"/>
      <c r="J481" s="12"/>
      <c r="M481" s="7"/>
      <c r="N481" s="16">
        <f>((G481-1)*(1-(IF(H481="no",0,'month 2 only singles'!$C$3)))+1)</f>
        <v>5.0000000000000044E-2</v>
      </c>
      <c r="O481" s="16">
        <f t="shared" si="7"/>
        <v>0</v>
      </c>
      <c r="P4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1" s="17">
        <f>IF(ISBLANK(M481),,IF(ISBLANK(G481),,(IF(M481="WON-EW",((((N481-1)*J481)*'month 2 only singles'!$C$2)+('month 2 only singles'!$C$2*(N481-1))),IF(M481="WON",((((N481-1)*J481)*'month 2 only singles'!$C$2)+('month 2 only singles'!$C$2*(N481-1))),IF(M481="PLACED",((((N481-1)*J481)*'month 2 only singles'!$C$2)-'month 2 only singles'!$C$2),IF(J481=0,-'month 2 only singles'!$C$2,IF(J481=0,-'month 2 only singles'!$C$2,-('month 2 only singles'!$C$2*2)))))))*E481))</f>
        <v>0</v>
      </c>
      <c r="R481" s="17">
        <f>IF(ISBLANK(M481),,IF(T481&lt;&gt;1,((IF(M481="WON-EW",(((K481-1)*'month 2 only singles'!$C$2)*(1-$C$3))+(((L481-1)*'month 2 only singles'!$C$2)*(1-$C$3)),IF(M481="WON",(((K481-1)*'month 2 only singles'!$C$2)*(1-$C$3)),IF(M481="PLACED",(((L481-1)*'month 2 only singles'!$C$2)*(1-$C$3))-'month 2 only singles'!$C$2,IF(J481=0,-'month 2 only singles'!$C$2,-('month 2 only singles'!$C$2*2))))))*E481),0))</f>
        <v>0</v>
      </c>
      <c r="S481" s="64"/>
    </row>
    <row r="482" spans="8:19" ht="15" x14ac:dyDescent="0.2">
      <c r="H482" s="12"/>
      <c r="I482" s="12"/>
      <c r="J482" s="12"/>
      <c r="M482" s="7"/>
      <c r="N482" s="16">
        <f>((G482-1)*(1-(IF(H482="no",0,'month 2 only singles'!$C$3)))+1)</f>
        <v>5.0000000000000044E-2</v>
      </c>
      <c r="O482" s="16">
        <f t="shared" si="7"/>
        <v>0</v>
      </c>
      <c r="P4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2" s="17">
        <f>IF(ISBLANK(M482),,IF(ISBLANK(G482),,(IF(M482="WON-EW",((((N482-1)*J482)*'month 2 only singles'!$C$2)+('month 2 only singles'!$C$2*(N482-1))),IF(M482="WON",((((N482-1)*J482)*'month 2 only singles'!$C$2)+('month 2 only singles'!$C$2*(N482-1))),IF(M482="PLACED",((((N482-1)*J482)*'month 2 only singles'!$C$2)-'month 2 only singles'!$C$2),IF(J482=0,-'month 2 only singles'!$C$2,IF(J482=0,-'month 2 only singles'!$C$2,-('month 2 only singles'!$C$2*2)))))))*E482))</f>
        <v>0</v>
      </c>
      <c r="R482" s="17">
        <f>IF(ISBLANK(M482),,IF(T482&lt;&gt;1,((IF(M482="WON-EW",(((K482-1)*'month 2 only singles'!$C$2)*(1-$C$3))+(((L482-1)*'month 2 only singles'!$C$2)*(1-$C$3)),IF(M482="WON",(((K482-1)*'month 2 only singles'!$C$2)*(1-$C$3)),IF(M482="PLACED",(((L482-1)*'month 2 only singles'!$C$2)*(1-$C$3))-'month 2 only singles'!$C$2,IF(J482=0,-'month 2 only singles'!$C$2,-('month 2 only singles'!$C$2*2))))))*E482),0))</f>
        <v>0</v>
      </c>
      <c r="S482" s="64"/>
    </row>
    <row r="483" spans="8:19" ht="15" x14ac:dyDescent="0.2">
      <c r="H483" s="12"/>
      <c r="I483" s="12"/>
      <c r="J483" s="12"/>
      <c r="M483" s="7"/>
      <c r="N483" s="16">
        <f>((G483-1)*(1-(IF(H483="no",0,'month 2 only singles'!$C$3)))+1)</f>
        <v>5.0000000000000044E-2</v>
      </c>
      <c r="O483" s="16">
        <f t="shared" si="7"/>
        <v>0</v>
      </c>
      <c r="P4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3" s="17">
        <f>IF(ISBLANK(M483),,IF(ISBLANK(G483),,(IF(M483="WON-EW",((((N483-1)*J483)*'month 2 only singles'!$C$2)+('month 2 only singles'!$C$2*(N483-1))),IF(M483="WON",((((N483-1)*J483)*'month 2 only singles'!$C$2)+('month 2 only singles'!$C$2*(N483-1))),IF(M483="PLACED",((((N483-1)*J483)*'month 2 only singles'!$C$2)-'month 2 only singles'!$C$2),IF(J483=0,-'month 2 only singles'!$C$2,IF(J483=0,-'month 2 only singles'!$C$2,-('month 2 only singles'!$C$2*2)))))))*E483))</f>
        <v>0</v>
      </c>
      <c r="R483" s="17">
        <f>IF(ISBLANK(M483),,IF(T483&lt;&gt;1,((IF(M483="WON-EW",(((K483-1)*'month 2 only singles'!$C$2)*(1-$C$3))+(((L483-1)*'month 2 only singles'!$C$2)*(1-$C$3)),IF(M483="WON",(((K483-1)*'month 2 only singles'!$C$2)*(1-$C$3)),IF(M483="PLACED",(((L483-1)*'month 2 only singles'!$C$2)*(1-$C$3))-'month 2 only singles'!$C$2,IF(J483=0,-'month 2 only singles'!$C$2,-('month 2 only singles'!$C$2*2))))))*E483),0))</f>
        <v>0</v>
      </c>
      <c r="S483" s="64"/>
    </row>
    <row r="484" spans="8:19" ht="15" x14ac:dyDescent="0.2">
      <c r="H484" s="12"/>
      <c r="I484" s="12"/>
      <c r="J484" s="12"/>
      <c r="M484" s="7"/>
      <c r="N484" s="16">
        <f>((G484-1)*(1-(IF(H484="no",0,'month 2 only singles'!$C$3)))+1)</f>
        <v>5.0000000000000044E-2</v>
      </c>
      <c r="O484" s="16">
        <f t="shared" si="7"/>
        <v>0</v>
      </c>
      <c r="P4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4" s="17">
        <f>IF(ISBLANK(M484),,IF(ISBLANK(G484),,(IF(M484="WON-EW",((((N484-1)*J484)*'month 2 only singles'!$C$2)+('month 2 only singles'!$C$2*(N484-1))),IF(M484="WON",((((N484-1)*J484)*'month 2 only singles'!$C$2)+('month 2 only singles'!$C$2*(N484-1))),IF(M484="PLACED",((((N484-1)*J484)*'month 2 only singles'!$C$2)-'month 2 only singles'!$C$2),IF(J484=0,-'month 2 only singles'!$C$2,IF(J484=0,-'month 2 only singles'!$C$2,-('month 2 only singles'!$C$2*2)))))))*E484))</f>
        <v>0</v>
      </c>
      <c r="R484" s="17">
        <f>IF(ISBLANK(M484),,IF(T484&lt;&gt;1,((IF(M484="WON-EW",(((K484-1)*'month 2 only singles'!$C$2)*(1-$C$3))+(((L484-1)*'month 2 only singles'!$C$2)*(1-$C$3)),IF(M484="WON",(((K484-1)*'month 2 only singles'!$C$2)*(1-$C$3)),IF(M484="PLACED",(((L484-1)*'month 2 only singles'!$C$2)*(1-$C$3))-'month 2 only singles'!$C$2,IF(J484=0,-'month 2 only singles'!$C$2,-('month 2 only singles'!$C$2*2))))))*E484),0))</f>
        <v>0</v>
      </c>
      <c r="S484" s="64"/>
    </row>
    <row r="485" spans="8:19" ht="15" x14ac:dyDescent="0.2">
      <c r="H485" s="12"/>
      <c r="I485" s="12"/>
      <c r="J485" s="12"/>
      <c r="M485" s="7"/>
      <c r="N485" s="16">
        <f>((G485-1)*(1-(IF(H485="no",0,'month 2 only singles'!$C$3)))+1)</f>
        <v>5.0000000000000044E-2</v>
      </c>
      <c r="O485" s="16">
        <f t="shared" si="7"/>
        <v>0</v>
      </c>
      <c r="P4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5" s="17">
        <f>IF(ISBLANK(M485),,IF(ISBLANK(G485),,(IF(M485="WON-EW",((((N485-1)*J485)*'month 2 only singles'!$C$2)+('month 2 only singles'!$C$2*(N485-1))),IF(M485="WON",((((N485-1)*J485)*'month 2 only singles'!$C$2)+('month 2 only singles'!$C$2*(N485-1))),IF(M485="PLACED",((((N485-1)*J485)*'month 2 only singles'!$C$2)-'month 2 only singles'!$C$2),IF(J485=0,-'month 2 only singles'!$C$2,IF(J485=0,-'month 2 only singles'!$C$2,-('month 2 only singles'!$C$2*2)))))))*E485))</f>
        <v>0</v>
      </c>
      <c r="R485" s="17">
        <f>IF(ISBLANK(M485),,IF(T485&lt;&gt;1,((IF(M485="WON-EW",(((K485-1)*'month 2 only singles'!$C$2)*(1-$C$3))+(((L485-1)*'month 2 only singles'!$C$2)*(1-$C$3)),IF(M485="WON",(((K485-1)*'month 2 only singles'!$C$2)*(1-$C$3)),IF(M485="PLACED",(((L485-1)*'month 2 only singles'!$C$2)*(1-$C$3))-'month 2 only singles'!$C$2,IF(J485=0,-'month 2 only singles'!$C$2,-('month 2 only singles'!$C$2*2))))))*E485),0))</f>
        <v>0</v>
      </c>
      <c r="S485" s="64"/>
    </row>
    <row r="486" spans="8:19" ht="15" x14ac:dyDescent="0.2">
      <c r="H486" s="12"/>
      <c r="I486" s="12"/>
      <c r="J486" s="12"/>
      <c r="M486" s="7"/>
      <c r="N486" s="16">
        <f>((G486-1)*(1-(IF(H486="no",0,'month 2 only singles'!$C$3)))+1)</f>
        <v>5.0000000000000044E-2</v>
      </c>
      <c r="O486" s="16">
        <f t="shared" si="7"/>
        <v>0</v>
      </c>
      <c r="P4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6" s="17">
        <f>IF(ISBLANK(M486),,IF(ISBLANK(G486),,(IF(M486="WON-EW",((((N486-1)*J486)*'month 2 only singles'!$C$2)+('month 2 only singles'!$C$2*(N486-1))),IF(M486="WON",((((N486-1)*J486)*'month 2 only singles'!$C$2)+('month 2 only singles'!$C$2*(N486-1))),IF(M486="PLACED",((((N486-1)*J486)*'month 2 only singles'!$C$2)-'month 2 only singles'!$C$2),IF(J486=0,-'month 2 only singles'!$C$2,IF(J486=0,-'month 2 only singles'!$C$2,-('month 2 only singles'!$C$2*2)))))))*E486))</f>
        <v>0</v>
      </c>
      <c r="R486" s="17">
        <f>IF(ISBLANK(M486),,IF(T486&lt;&gt;1,((IF(M486="WON-EW",(((K486-1)*'month 2 only singles'!$C$2)*(1-$C$3))+(((L486-1)*'month 2 only singles'!$C$2)*(1-$C$3)),IF(M486="WON",(((K486-1)*'month 2 only singles'!$C$2)*(1-$C$3)),IF(M486="PLACED",(((L486-1)*'month 2 only singles'!$C$2)*(1-$C$3))-'month 2 only singles'!$C$2,IF(J486=0,-'month 2 only singles'!$C$2,-('month 2 only singles'!$C$2*2))))))*E486),0))</f>
        <v>0</v>
      </c>
      <c r="S486" s="64"/>
    </row>
    <row r="487" spans="8:19" ht="15" x14ac:dyDescent="0.2">
      <c r="H487" s="12"/>
      <c r="I487" s="12"/>
      <c r="J487" s="12"/>
      <c r="M487" s="7"/>
      <c r="N487" s="16">
        <f>((G487-1)*(1-(IF(H487="no",0,'month 2 only singles'!$C$3)))+1)</f>
        <v>5.0000000000000044E-2</v>
      </c>
      <c r="O487" s="16">
        <f t="shared" si="7"/>
        <v>0</v>
      </c>
      <c r="P4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7" s="17">
        <f>IF(ISBLANK(M487),,IF(ISBLANK(G487),,(IF(M487="WON-EW",((((N487-1)*J487)*'month 2 only singles'!$C$2)+('month 2 only singles'!$C$2*(N487-1))),IF(M487="WON",((((N487-1)*J487)*'month 2 only singles'!$C$2)+('month 2 only singles'!$C$2*(N487-1))),IF(M487="PLACED",((((N487-1)*J487)*'month 2 only singles'!$C$2)-'month 2 only singles'!$C$2),IF(J487=0,-'month 2 only singles'!$C$2,IF(J487=0,-'month 2 only singles'!$C$2,-('month 2 only singles'!$C$2*2)))))))*E487))</f>
        <v>0</v>
      </c>
      <c r="R487" s="17">
        <f>IF(ISBLANK(M487),,IF(T487&lt;&gt;1,((IF(M487="WON-EW",(((K487-1)*'month 2 only singles'!$C$2)*(1-$C$3))+(((L487-1)*'month 2 only singles'!$C$2)*(1-$C$3)),IF(M487="WON",(((K487-1)*'month 2 only singles'!$C$2)*(1-$C$3)),IF(M487="PLACED",(((L487-1)*'month 2 only singles'!$C$2)*(1-$C$3))-'month 2 only singles'!$C$2,IF(J487=0,-'month 2 only singles'!$C$2,-('month 2 only singles'!$C$2*2))))))*E487),0))</f>
        <v>0</v>
      </c>
      <c r="S487" s="64"/>
    </row>
    <row r="488" spans="8:19" ht="15" x14ac:dyDescent="0.2">
      <c r="H488" s="12"/>
      <c r="I488" s="12"/>
      <c r="J488" s="12"/>
      <c r="M488" s="7"/>
      <c r="N488" s="16">
        <f>((G488-1)*(1-(IF(H488="no",0,'month 2 only singles'!$C$3)))+1)</f>
        <v>5.0000000000000044E-2</v>
      </c>
      <c r="O488" s="16">
        <f t="shared" si="7"/>
        <v>0</v>
      </c>
      <c r="P4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8" s="17">
        <f>IF(ISBLANK(M488),,IF(ISBLANK(G488),,(IF(M488="WON-EW",((((N488-1)*J488)*'month 2 only singles'!$C$2)+('month 2 only singles'!$C$2*(N488-1))),IF(M488="WON",((((N488-1)*J488)*'month 2 only singles'!$C$2)+('month 2 only singles'!$C$2*(N488-1))),IF(M488="PLACED",((((N488-1)*J488)*'month 2 only singles'!$C$2)-'month 2 only singles'!$C$2),IF(J488=0,-'month 2 only singles'!$C$2,IF(J488=0,-'month 2 only singles'!$C$2,-('month 2 only singles'!$C$2*2)))))))*E488))</f>
        <v>0</v>
      </c>
      <c r="R488" s="17">
        <f>IF(ISBLANK(M488),,IF(T488&lt;&gt;1,((IF(M488="WON-EW",(((K488-1)*'month 2 only singles'!$C$2)*(1-$C$3))+(((L488-1)*'month 2 only singles'!$C$2)*(1-$C$3)),IF(M488="WON",(((K488-1)*'month 2 only singles'!$C$2)*(1-$C$3)),IF(M488="PLACED",(((L488-1)*'month 2 only singles'!$C$2)*(1-$C$3))-'month 2 only singles'!$C$2,IF(J488=0,-'month 2 only singles'!$C$2,-('month 2 only singles'!$C$2*2))))))*E488),0))</f>
        <v>0</v>
      </c>
      <c r="S488" s="64"/>
    </row>
    <row r="489" spans="8:19" ht="15" x14ac:dyDescent="0.2">
      <c r="H489" s="12"/>
      <c r="I489" s="12"/>
      <c r="J489" s="12"/>
      <c r="M489" s="7"/>
      <c r="N489" s="16">
        <f>((G489-1)*(1-(IF(H489="no",0,'month 2 only singles'!$C$3)))+1)</f>
        <v>5.0000000000000044E-2</v>
      </c>
      <c r="O489" s="16">
        <f t="shared" si="7"/>
        <v>0</v>
      </c>
      <c r="P4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89" s="17">
        <f>IF(ISBLANK(M489),,IF(ISBLANK(G489),,(IF(M489="WON-EW",((((N489-1)*J489)*'month 2 only singles'!$C$2)+('month 2 only singles'!$C$2*(N489-1))),IF(M489="WON",((((N489-1)*J489)*'month 2 only singles'!$C$2)+('month 2 only singles'!$C$2*(N489-1))),IF(M489="PLACED",((((N489-1)*J489)*'month 2 only singles'!$C$2)-'month 2 only singles'!$C$2),IF(J489=0,-'month 2 only singles'!$C$2,IF(J489=0,-'month 2 only singles'!$C$2,-('month 2 only singles'!$C$2*2)))))))*E489))</f>
        <v>0</v>
      </c>
      <c r="R489" s="17">
        <f>IF(ISBLANK(M489),,IF(T489&lt;&gt;1,((IF(M489="WON-EW",(((K489-1)*'month 2 only singles'!$C$2)*(1-$C$3))+(((L489-1)*'month 2 only singles'!$C$2)*(1-$C$3)),IF(M489="WON",(((K489-1)*'month 2 only singles'!$C$2)*(1-$C$3)),IF(M489="PLACED",(((L489-1)*'month 2 only singles'!$C$2)*(1-$C$3))-'month 2 only singles'!$C$2,IF(J489=0,-'month 2 only singles'!$C$2,-('month 2 only singles'!$C$2*2))))))*E489),0))</f>
        <v>0</v>
      </c>
      <c r="S489" s="64"/>
    </row>
    <row r="490" spans="8:19" ht="15" x14ac:dyDescent="0.2">
      <c r="H490" s="12"/>
      <c r="I490" s="12"/>
      <c r="J490" s="12"/>
      <c r="M490" s="7"/>
      <c r="N490" s="16">
        <f>((G490-1)*(1-(IF(H490="no",0,'month 2 only singles'!$C$3)))+1)</f>
        <v>5.0000000000000044E-2</v>
      </c>
      <c r="O490" s="16">
        <f t="shared" si="7"/>
        <v>0</v>
      </c>
      <c r="P4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0" s="17">
        <f>IF(ISBLANK(M490),,IF(ISBLANK(G490),,(IF(M490="WON-EW",((((N490-1)*J490)*'month 2 only singles'!$C$2)+('month 2 only singles'!$C$2*(N490-1))),IF(M490="WON",((((N490-1)*J490)*'month 2 only singles'!$C$2)+('month 2 only singles'!$C$2*(N490-1))),IF(M490="PLACED",((((N490-1)*J490)*'month 2 only singles'!$C$2)-'month 2 only singles'!$C$2),IF(J490=0,-'month 2 only singles'!$C$2,IF(J490=0,-'month 2 only singles'!$C$2,-('month 2 only singles'!$C$2*2)))))))*E490))</f>
        <v>0</v>
      </c>
      <c r="R490" s="17">
        <f>IF(ISBLANK(M490),,IF(T490&lt;&gt;1,((IF(M490="WON-EW",(((K490-1)*'month 2 only singles'!$C$2)*(1-$C$3))+(((L490-1)*'month 2 only singles'!$C$2)*(1-$C$3)),IF(M490="WON",(((K490-1)*'month 2 only singles'!$C$2)*(1-$C$3)),IF(M490="PLACED",(((L490-1)*'month 2 only singles'!$C$2)*(1-$C$3))-'month 2 only singles'!$C$2,IF(J490=0,-'month 2 only singles'!$C$2,-('month 2 only singles'!$C$2*2))))))*E490),0))</f>
        <v>0</v>
      </c>
      <c r="S490" s="64"/>
    </row>
    <row r="491" spans="8:19" ht="15" x14ac:dyDescent="0.2">
      <c r="H491" s="12"/>
      <c r="I491" s="12"/>
      <c r="J491" s="12"/>
      <c r="M491" s="7"/>
      <c r="N491" s="16">
        <f>((G491-1)*(1-(IF(H491="no",0,'month 2 only singles'!$C$3)))+1)</f>
        <v>5.0000000000000044E-2</v>
      </c>
      <c r="O491" s="16">
        <f t="shared" si="7"/>
        <v>0</v>
      </c>
      <c r="P4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1" s="17">
        <f>IF(ISBLANK(M491),,IF(ISBLANK(G491),,(IF(M491="WON-EW",((((N491-1)*J491)*'month 2 only singles'!$C$2)+('month 2 only singles'!$C$2*(N491-1))),IF(M491="WON",((((N491-1)*J491)*'month 2 only singles'!$C$2)+('month 2 only singles'!$C$2*(N491-1))),IF(M491="PLACED",((((N491-1)*J491)*'month 2 only singles'!$C$2)-'month 2 only singles'!$C$2),IF(J491=0,-'month 2 only singles'!$C$2,IF(J491=0,-'month 2 only singles'!$C$2,-('month 2 only singles'!$C$2*2)))))))*E491))</f>
        <v>0</v>
      </c>
      <c r="R491" s="17">
        <f>IF(ISBLANK(M491),,IF(T491&lt;&gt;1,((IF(M491="WON-EW",(((K491-1)*'month 2 only singles'!$C$2)*(1-$C$3))+(((L491-1)*'month 2 only singles'!$C$2)*(1-$C$3)),IF(M491="WON",(((K491-1)*'month 2 only singles'!$C$2)*(1-$C$3)),IF(M491="PLACED",(((L491-1)*'month 2 only singles'!$C$2)*(1-$C$3))-'month 2 only singles'!$C$2,IF(J491=0,-'month 2 only singles'!$C$2,-('month 2 only singles'!$C$2*2))))))*E491),0))</f>
        <v>0</v>
      </c>
      <c r="S491" s="64"/>
    </row>
    <row r="492" spans="8:19" ht="15" x14ac:dyDescent="0.2">
      <c r="H492" s="12"/>
      <c r="I492" s="12"/>
      <c r="J492" s="12"/>
      <c r="M492" s="7"/>
      <c r="N492" s="16">
        <f>((G492-1)*(1-(IF(H492="no",0,'month 2 only singles'!$C$3)))+1)</f>
        <v>5.0000000000000044E-2</v>
      </c>
      <c r="O492" s="16">
        <f t="shared" si="7"/>
        <v>0</v>
      </c>
      <c r="P4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2" s="17">
        <f>IF(ISBLANK(M492),,IF(ISBLANK(G492),,(IF(M492="WON-EW",((((N492-1)*J492)*'month 2 only singles'!$C$2)+('month 2 only singles'!$C$2*(N492-1))),IF(M492="WON",((((N492-1)*J492)*'month 2 only singles'!$C$2)+('month 2 only singles'!$C$2*(N492-1))),IF(M492="PLACED",((((N492-1)*J492)*'month 2 only singles'!$C$2)-'month 2 only singles'!$C$2),IF(J492=0,-'month 2 only singles'!$C$2,IF(J492=0,-'month 2 only singles'!$C$2,-('month 2 only singles'!$C$2*2)))))))*E492))</f>
        <v>0</v>
      </c>
      <c r="R492" s="17">
        <f>IF(ISBLANK(M492),,IF(T492&lt;&gt;1,((IF(M492="WON-EW",(((K492-1)*'month 2 only singles'!$C$2)*(1-$C$3))+(((L492-1)*'month 2 only singles'!$C$2)*(1-$C$3)),IF(M492="WON",(((K492-1)*'month 2 only singles'!$C$2)*(1-$C$3)),IF(M492="PLACED",(((L492-1)*'month 2 only singles'!$C$2)*(1-$C$3))-'month 2 only singles'!$C$2,IF(J492=0,-'month 2 only singles'!$C$2,-('month 2 only singles'!$C$2*2))))))*E492),0))</f>
        <v>0</v>
      </c>
      <c r="S492" s="64"/>
    </row>
    <row r="493" spans="8:19" ht="15" x14ac:dyDescent="0.2">
      <c r="H493" s="12"/>
      <c r="I493" s="12"/>
      <c r="J493" s="12"/>
      <c r="M493" s="7"/>
      <c r="N493" s="16">
        <f>((G493-1)*(1-(IF(H493="no",0,'month 2 only singles'!$C$3)))+1)</f>
        <v>5.0000000000000044E-2</v>
      </c>
      <c r="O493" s="16">
        <f t="shared" si="7"/>
        <v>0</v>
      </c>
      <c r="P4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3" s="17">
        <f>IF(ISBLANK(M493),,IF(ISBLANK(G493),,(IF(M493="WON-EW",((((N493-1)*J493)*'month 2 only singles'!$C$2)+('month 2 only singles'!$C$2*(N493-1))),IF(M493="WON",((((N493-1)*J493)*'month 2 only singles'!$C$2)+('month 2 only singles'!$C$2*(N493-1))),IF(M493="PLACED",((((N493-1)*J493)*'month 2 only singles'!$C$2)-'month 2 only singles'!$C$2),IF(J493=0,-'month 2 only singles'!$C$2,IF(J493=0,-'month 2 only singles'!$C$2,-('month 2 only singles'!$C$2*2)))))))*E493))</f>
        <v>0</v>
      </c>
      <c r="R493" s="17">
        <f>IF(ISBLANK(M493),,IF(T493&lt;&gt;1,((IF(M493="WON-EW",(((K493-1)*'month 2 only singles'!$C$2)*(1-$C$3))+(((L493-1)*'month 2 only singles'!$C$2)*(1-$C$3)),IF(M493="WON",(((K493-1)*'month 2 only singles'!$C$2)*(1-$C$3)),IF(M493="PLACED",(((L493-1)*'month 2 only singles'!$C$2)*(1-$C$3))-'month 2 only singles'!$C$2,IF(J493=0,-'month 2 only singles'!$C$2,-('month 2 only singles'!$C$2*2))))))*E493),0))</f>
        <v>0</v>
      </c>
      <c r="S493" s="64"/>
    </row>
    <row r="494" spans="8:19" ht="15" x14ac:dyDescent="0.2">
      <c r="H494" s="12"/>
      <c r="I494" s="12"/>
      <c r="J494" s="12"/>
      <c r="M494" s="7"/>
      <c r="N494" s="16">
        <f>((G494-1)*(1-(IF(H494="no",0,'month 2 only singles'!$C$3)))+1)</f>
        <v>5.0000000000000044E-2</v>
      </c>
      <c r="O494" s="16">
        <f t="shared" si="7"/>
        <v>0</v>
      </c>
      <c r="P4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4" s="17">
        <f>IF(ISBLANK(M494),,IF(ISBLANK(G494),,(IF(M494="WON-EW",((((N494-1)*J494)*'month 2 only singles'!$C$2)+('month 2 only singles'!$C$2*(N494-1))),IF(M494="WON",((((N494-1)*J494)*'month 2 only singles'!$C$2)+('month 2 only singles'!$C$2*(N494-1))),IF(M494="PLACED",((((N494-1)*J494)*'month 2 only singles'!$C$2)-'month 2 only singles'!$C$2),IF(J494=0,-'month 2 only singles'!$C$2,IF(J494=0,-'month 2 only singles'!$C$2,-('month 2 only singles'!$C$2*2)))))))*E494))</f>
        <v>0</v>
      </c>
      <c r="R494" s="17">
        <f>IF(ISBLANK(M494),,IF(T494&lt;&gt;1,((IF(M494="WON-EW",(((K494-1)*'month 2 only singles'!$C$2)*(1-$C$3))+(((L494-1)*'month 2 only singles'!$C$2)*(1-$C$3)),IF(M494="WON",(((K494-1)*'month 2 only singles'!$C$2)*(1-$C$3)),IF(M494="PLACED",(((L494-1)*'month 2 only singles'!$C$2)*(1-$C$3))-'month 2 only singles'!$C$2,IF(J494=0,-'month 2 only singles'!$C$2,-('month 2 only singles'!$C$2*2))))))*E494),0))</f>
        <v>0</v>
      </c>
      <c r="S494" s="64"/>
    </row>
    <row r="495" spans="8:19" ht="15" x14ac:dyDescent="0.2">
      <c r="H495" s="12"/>
      <c r="I495" s="12"/>
      <c r="J495" s="12"/>
      <c r="M495" s="7"/>
      <c r="N495" s="16">
        <f>((G495-1)*(1-(IF(H495="no",0,'month 2 only singles'!$C$3)))+1)</f>
        <v>5.0000000000000044E-2</v>
      </c>
      <c r="O495" s="16">
        <f t="shared" si="7"/>
        <v>0</v>
      </c>
      <c r="P4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5" s="17">
        <f>IF(ISBLANK(M495),,IF(ISBLANK(G495),,(IF(M495="WON-EW",((((N495-1)*J495)*'month 2 only singles'!$C$2)+('month 2 only singles'!$C$2*(N495-1))),IF(M495="WON",((((N495-1)*J495)*'month 2 only singles'!$C$2)+('month 2 only singles'!$C$2*(N495-1))),IF(M495="PLACED",((((N495-1)*J495)*'month 2 only singles'!$C$2)-'month 2 only singles'!$C$2),IF(J495=0,-'month 2 only singles'!$C$2,IF(J495=0,-'month 2 only singles'!$C$2,-('month 2 only singles'!$C$2*2)))))))*E495))</f>
        <v>0</v>
      </c>
      <c r="R495" s="17">
        <f>IF(ISBLANK(M495),,IF(T495&lt;&gt;1,((IF(M495="WON-EW",(((K495-1)*'month 2 only singles'!$C$2)*(1-$C$3))+(((L495-1)*'month 2 only singles'!$C$2)*(1-$C$3)),IF(M495="WON",(((K495-1)*'month 2 only singles'!$C$2)*(1-$C$3)),IF(M495="PLACED",(((L495-1)*'month 2 only singles'!$C$2)*(1-$C$3))-'month 2 only singles'!$C$2,IF(J495=0,-'month 2 only singles'!$C$2,-('month 2 only singles'!$C$2*2))))))*E495),0))</f>
        <v>0</v>
      </c>
      <c r="S495" s="64"/>
    </row>
    <row r="496" spans="8:19" ht="15" x14ac:dyDescent="0.2">
      <c r="H496" s="12"/>
      <c r="I496" s="12"/>
      <c r="J496" s="12"/>
      <c r="M496" s="7"/>
      <c r="N496" s="16">
        <f>((G496-1)*(1-(IF(H496="no",0,'month 2 only singles'!$C$3)))+1)</f>
        <v>5.0000000000000044E-2</v>
      </c>
      <c r="O496" s="16">
        <f t="shared" ref="O496:O559" si="8">E496*IF(I496="yes",2,1)</f>
        <v>0</v>
      </c>
      <c r="P4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6" s="17">
        <f>IF(ISBLANK(M496),,IF(ISBLANK(G496),,(IF(M496="WON-EW",((((N496-1)*J496)*'month 2 only singles'!$C$2)+('month 2 only singles'!$C$2*(N496-1))),IF(M496="WON",((((N496-1)*J496)*'month 2 only singles'!$C$2)+('month 2 only singles'!$C$2*(N496-1))),IF(M496="PLACED",((((N496-1)*J496)*'month 2 only singles'!$C$2)-'month 2 only singles'!$C$2),IF(J496=0,-'month 2 only singles'!$C$2,IF(J496=0,-'month 2 only singles'!$C$2,-('month 2 only singles'!$C$2*2)))))))*E496))</f>
        <v>0</v>
      </c>
      <c r="R496" s="17">
        <f>IF(ISBLANK(M496),,IF(T496&lt;&gt;1,((IF(M496="WON-EW",(((K496-1)*'month 2 only singles'!$C$2)*(1-$C$3))+(((L496-1)*'month 2 only singles'!$C$2)*(1-$C$3)),IF(M496="WON",(((K496-1)*'month 2 only singles'!$C$2)*(1-$C$3)),IF(M496="PLACED",(((L496-1)*'month 2 only singles'!$C$2)*(1-$C$3))-'month 2 only singles'!$C$2,IF(J496=0,-'month 2 only singles'!$C$2,-('month 2 only singles'!$C$2*2))))))*E496),0))</f>
        <v>0</v>
      </c>
      <c r="S496" s="64"/>
    </row>
    <row r="497" spans="8:19" ht="15" x14ac:dyDescent="0.2">
      <c r="H497" s="12"/>
      <c r="I497" s="12"/>
      <c r="J497" s="12"/>
      <c r="M497" s="7"/>
      <c r="N497" s="16">
        <f>((G497-1)*(1-(IF(H497="no",0,'month 2 only singles'!$C$3)))+1)</f>
        <v>5.0000000000000044E-2</v>
      </c>
      <c r="O497" s="16">
        <f t="shared" si="8"/>
        <v>0</v>
      </c>
      <c r="P4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7" s="17">
        <f>IF(ISBLANK(M497),,IF(ISBLANK(G497),,(IF(M497="WON-EW",((((N497-1)*J497)*'month 2 only singles'!$C$2)+('month 2 only singles'!$C$2*(N497-1))),IF(M497="WON",((((N497-1)*J497)*'month 2 only singles'!$C$2)+('month 2 only singles'!$C$2*(N497-1))),IF(M497="PLACED",((((N497-1)*J497)*'month 2 only singles'!$C$2)-'month 2 only singles'!$C$2),IF(J497=0,-'month 2 only singles'!$C$2,IF(J497=0,-'month 2 only singles'!$C$2,-('month 2 only singles'!$C$2*2)))))))*E497))</f>
        <v>0</v>
      </c>
      <c r="R497" s="17">
        <f>IF(ISBLANK(M497),,IF(T497&lt;&gt;1,((IF(M497="WON-EW",(((K497-1)*'month 2 only singles'!$C$2)*(1-$C$3))+(((L497-1)*'month 2 only singles'!$C$2)*(1-$C$3)),IF(M497="WON",(((K497-1)*'month 2 only singles'!$C$2)*(1-$C$3)),IF(M497="PLACED",(((L497-1)*'month 2 only singles'!$C$2)*(1-$C$3))-'month 2 only singles'!$C$2,IF(J497=0,-'month 2 only singles'!$C$2,-('month 2 only singles'!$C$2*2))))))*E497),0))</f>
        <v>0</v>
      </c>
      <c r="S497" s="64"/>
    </row>
    <row r="498" spans="8:19" ht="15" x14ac:dyDescent="0.2">
      <c r="H498" s="12"/>
      <c r="I498" s="12"/>
      <c r="J498" s="12"/>
      <c r="M498" s="7"/>
      <c r="N498" s="16">
        <f>((G498-1)*(1-(IF(H498="no",0,'month 2 only singles'!$C$3)))+1)</f>
        <v>5.0000000000000044E-2</v>
      </c>
      <c r="O498" s="16">
        <f t="shared" si="8"/>
        <v>0</v>
      </c>
      <c r="P4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8" s="17">
        <f>IF(ISBLANK(M498),,IF(ISBLANK(G498),,(IF(M498="WON-EW",((((N498-1)*J498)*'month 2 only singles'!$C$2)+('month 2 only singles'!$C$2*(N498-1))),IF(M498="WON",((((N498-1)*J498)*'month 2 only singles'!$C$2)+('month 2 only singles'!$C$2*(N498-1))),IF(M498="PLACED",((((N498-1)*J498)*'month 2 only singles'!$C$2)-'month 2 only singles'!$C$2),IF(J498=0,-'month 2 only singles'!$C$2,IF(J498=0,-'month 2 only singles'!$C$2,-('month 2 only singles'!$C$2*2)))))))*E498))</f>
        <v>0</v>
      </c>
      <c r="R498" s="17">
        <f>IF(ISBLANK(M498),,IF(T498&lt;&gt;1,((IF(M498="WON-EW",(((K498-1)*'month 2 only singles'!$C$2)*(1-$C$3))+(((L498-1)*'month 2 only singles'!$C$2)*(1-$C$3)),IF(M498="WON",(((K498-1)*'month 2 only singles'!$C$2)*(1-$C$3)),IF(M498="PLACED",(((L498-1)*'month 2 only singles'!$C$2)*(1-$C$3))-'month 2 only singles'!$C$2,IF(J498=0,-'month 2 only singles'!$C$2,-('month 2 only singles'!$C$2*2))))))*E498),0))</f>
        <v>0</v>
      </c>
      <c r="S498" s="64"/>
    </row>
    <row r="499" spans="8:19" ht="15" x14ac:dyDescent="0.2">
      <c r="H499" s="12"/>
      <c r="I499" s="12"/>
      <c r="J499" s="12"/>
      <c r="M499" s="7"/>
      <c r="N499" s="16">
        <f>((G499-1)*(1-(IF(H499="no",0,'month 2 only singles'!$C$3)))+1)</f>
        <v>5.0000000000000044E-2</v>
      </c>
      <c r="O499" s="16">
        <f t="shared" si="8"/>
        <v>0</v>
      </c>
      <c r="P4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499" s="17">
        <f>IF(ISBLANK(M499),,IF(ISBLANK(G499),,(IF(M499="WON-EW",((((N499-1)*J499)*'month 2 only singles'!$C$2)+('month 2 only singles'!$C$2*(N499-1))),IF(M499="WON",((((N499-1)*J499)*'month 2 only singles'!$C$2)+('month 2 only singles'!$C$2*(N499-1))),IF(M499="PLACED",((((N499-1)*J499)*'month 2 only singles'!$C$2)-'month 2 only singles'!$C$2),IF(J499=0,-'month 2 only singles'!$C$2,IF(J499=0,-'month 2 only singles'!$C$2,-('month 2 only singles'!$C$2*2)))))))*E499))</f>
        <v>0</v>
      </c>
      <c r="R499" s="17">
        <f>IF(ISBLANK(M499),,IF(T499&lt;&gt;1,((IF(M499="WON-EW",(((K499-1)*'month 2 only singles'!$C$2)*(1-$C$3))+(((L499-1)*'month 2 only singles'!$C$2)*(1-$C$3)),IF(M499="WON",(((K499-1)*'month 2 only singles'!$C$2)*(1-$C$3)),IF(M499="PLACED",(((L499-1)*'month 2 only singles'!$C$2)*(1-$C$3))-'month 2 only singles'!$C$2,IF(J499=0,-'month 2 only singles'!$C$2,-('month 2 only singles'!$C$2*2))))))*E499),0))</f>
        <v>0</v>
      </c>
      <c r="S499" s="64"/>
    </row>
    <row r="500" spans="8:19" ht="15" x14ac:dyDescent="0.2">
      <c r="H500" s="12"/>
      <c r="I500" s="12"/>
      <c r="J500" s="12"/>
      <c r="M500" s="7"/>
      <c r="N500" s="16">
        <f>((G500-1)*(1-(IF(H500="no",0,'month 2 only singles'!$C$3)))+1)</f>
        <v>5.0000000000000044E-2</v>
      </c>
      <c r="O500" s="16">
        <f t="shared" si="8"/>
        <v>0</v>
      </c>
      <c r="P5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0" s="17">
        <f>IF(ISBLANK(M500),,IF(ISBLANK(G500),,(IF(M500="WON-EW",((((N500-1)*J500)*'month 2 only singles'!$C$2)+('month 2 only singles'!$C$2*(N500-1))),IF(M500="WON",((((N500-1)*J500)*'month 2 only singles'!$C$2)+('month 2 only singles'!$C$2*(N500-1))),IF(M500="PLACED",((((N500-1)*J500)*'month 2 only singles'!$C$2)-'month 2 only singles'!$C$2),IF(J500=0,-'month 2 only singles'!$C$2,IF(J500=0,-'month 2 only singles'!$C$2,-('month 2 only singles'!$C$2*2)))))))*E500))</f>
        <v>0</v>
      </c>
      <c r="R500" s="17">
        <f>IF(ISBLANK(M500),,IF(T500&lt;&gt;1,((IF(M500="WON-EW",(((K500-1)*'month 2 only singles'!$C$2)*(1-$C$3))+(((L500-1)*'month 2 only singles'!$C$2)*(1-$C$3)),IF(M500="WON",(((K500-1)*'month 2 only singles'!$C$2)*(1-$C$3)),IF(M500="PLACED",(((L500-1)*'month 2 only singles'!$C$2)*(1-$C$3))-'month 2 only singles'!$C$2,IF(J500=0,-'month 2 only singles'!$C$2,-('month 2 only singles'!$C$2*2))))))*E500),0))</f>
        <v>0</v>
      </c>
      <c r="S500" s="64"/>
    </row>
    <row r="501" spans="8:19" ht="15" x14ac:dyDescent="0.2">
      <c r="H501" s="12"/>
      <c r="I501" s="12"/>
      <c r="J501" s="12"/>
      <c r="M501" s="7"/>
      <c r="N501" s="16">
        <f>((G501-1)*(1-(IF(H501="no",0,'month 2 only singles'!$C$3)))+1)</f>
        <v>5.0000000000000044E-2</v>
      </c>
      <c r="O501" s="16">
        <f t="shared" si="8"/>
        <v>0</v>
      </c>
      <c r="P5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1" s="17">
        <f>IF(ISBLANK(M501),,IF(ISBLANK(G501),,(IF(M501="WON-EW",((((N501-1)*J501)*'month 2 only singles'!$C$2)+('month 2 only singles'!$C$2*(N501-1))),IF(M501="WON",((((N501-1)*J501)*'month 2 only singles'!$C$2)+('month 2 only singles'!$C$2*(N501-1))),IF(M501="PLACED",((((N501-1)*J501)*'month 2 only singles'!$C$2)-'month 2 only singles'!$C$2),IF(J501=0,-'month 2 only singles'!$C$2,IF(J501=0,-'month 2 only singles'!$C$2,-('month 2 only singles'!$C$2*2)))))))*E501))</f>
        <v>0</v>
      </c>
      <c r="R501" s="17">
        <f>IF(ISBLANK(M501),,IF(T501&lt;&gt;1,((IF(M501="WON-EW",(((K501-1)*'month 2 only singles'!$C$2)*(1-$C$3))+(((L501-1)*'month 2 only singles'!$C$2)*(1-$C$3)),IF(M501="WON",(((K501-1)*'month 2 only singles'!$C$2)*(1-$C$3)),IF(M501="PLACED",(((L501-1)*'month 2 only singles'!$C$2)*(1-$C$3))-'month 2 only singles'!$C$2,IF(J501=0,-'month 2 only singles'!$C$2,-('month 2 only singles'!$C$2*2))))))*E501),0))</f>
        <v>0</v>
      </c>
      <c r="S501" s="64"/>
    </row>
    <row r="502" spans="8:19" ht="15" x14ac:dyDescent="0.2">
      <c r="H502" s="12"/>
      <c r="I502" s="12"/>
      <c r="J502" s="12"/>
      <c r="M502" s="7"/>
      <c r="N502" s="16">
        <f>((G502-1)*(1-(IF(H502="no",0,'month 2 only singles'!$C$3)))+1)</f>
        <v>5.0000000000000044E-2</v>
      </c>
      <c r="O502" s="16">
        <f t="shared" si="8"/>
        <v>0</v>
      </c>
      <c r="P5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2" s="17">
        <f>IF(ISBLANK(M502),,IF(ISBLANK(G502),,(IF(M502="WON-EW",((((N502-1)*J502)*'month 2 only singles'!$C$2)+('month 2 only singles'!$C$2*(N502-1))),IF(M502="WON",((((N502-1)*J502)*'month 2 only singles'!$C$2)+('month 2 only singles'!$C$2*(N502-1))),IF(M502="PLACED",((((N502-1)*J502)*'month 2 only singles'!$C$2)-'month 2 only singles'!$C$2),IF(J502=0,-'month 2 only singles'!$C$2,IF(J502=0,-'month 2 only singles'!$C$2,-('month 2 only singles'!$C$2*2)))))))*E502))</f>
        <v>0</v>
      </c>
      <c r="R502" s="17">
        <f>IF(ISBLANK(M502),,IF(T502&lt;&gt;1,((IF(M502="WON-EW",(((K502-1)*'month 2 only singles'!$C$2)*(1-$C$3))+(((L502-1)*'month 2 only singles'!$C$2)*(1-$C$3)),IF(M502="WON",(((K502-1)*'month 2 only singles'!$C$2)*(1-$C$3)),IF(M502="PLACED",(((L502-1)*'month 2 only singles'!$C$2)*(1-$C$3))-'month 2 only singles'!$C$2,IF(J502=0,-'month 2 only singles'!$C$2,-('month 2 only singles'!$C$2*2))))))*E502),0))</f>
        <v>0</v>
      </c>
      <c r="S502" s="64"/>
    </row>
    <row r="503" spans="8:19" ht="15" x14ac:dyDescent="0.2">
      <c r="H503" s="12"/>
      <c r="I503" s="12"/>
      <c r="J503" s="12"/>
      <c r="M503" s="7"/>
      <c r="N503" s="16">
        <f>((G503-1)*(1-(IF(H503="no",0,'month 2 only singles'!$C$3)))+1)</f>
        <v>5.0000000000000044E-2</v>
      </c>
      <c r="O503" s="16">
        <f t="shared" si="8"/>
        <v>0</v>
      </c>
      <c r="P5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3" s="17">
        <f>IF(ISBLANK(M503),,IF(ISBLANK(G503),,(IF(M503="WON-EW",((((N503-1)*J503)*'month 2 only singles'!$C$2)+('month 2 only singles'!$C$2*(N503-1))),IF(M503="WON",((((N503-1)*J503)*'month 2 only singles'!$C$2)+('month 2 only singles'!$C$2*(N503-1))),IF(M503="PLACED",((((N503-1)*J503)*'month 2 only singles'!$C$2)-'month 2 only singles'!$C$2),IF(J503=0,-'month 2 only singles'!$C$2,IF(J503=0,-'month 2 only singles'!$C$2,-('month 2 only singles'!$C$2*2)))))))*E503))</f>
        <v>0</v>
      </c>
      <c r="R503" s="17">
        <f>IF(ISBLANK(M503),,IF(T503&lt;&gt;1,((IF(M503="WON-EW",(((K503-1)*'month 2 only singles'!$C$2)*(1-$C$3))+(((L503-1)*'month 2 only singles'!$C$2)*(1-$C$3)),IF(M503="WON",(((K503-1)*'month 2 only singles'!$C$2)*(1-$C$3)),IF(M503="PLACED",(((L503-1)*'month 2 only singles'!$C$2)*(1-$C$3))-'month 2 only singles'!$C$2,IF(J503=0,-'month 2 only singles'!$C$2,-('month 2 only singles'!$C$2*2))))))*E503),0))</f>
        <v>0</v>
      </c>
      <c r="S503" s="64"/>
    </row>
    <row r="504" spans="8:19" ht="15" x14ac:dyDescent="0.2">
      <c r="H504" s="12"/>
      <c r="I504" s="12"/>
      <c r="J504" s="12"/>
      <c r="M504" s="7"/>
      <c r="N504" s="16">
        <f>((G504-1)*(1-(IF(H504="no",0,'month 2 only singles'!$C$3)))+1)</f>
        <v>5.0000000000000044E-2</v>
      </c>
      <c r="O504" s="16">
        <f t="shared" si="8"/>
        <v>0</v>
      </c>
      <c r="P5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4" s="17">
        <f>IF(ISBLANK(M504),,IF(ISBLANK(G504),,(IF(M504="WON-EW",((((N504-1)*J504)*'month 2 only singles'!$C$2)+('month 2 only singles'!$C$2*(N504-1))),IF(M504="WON",((((N504-1)*J504)*'month 2 only singles'!$C$2)+('month 2 only singles'!$C$2*(N504-1))),IF(M504="PLACED",((((N504-1)*J504)*'month 2 only singles'!$C$2)-'month 2 only singles'!$C$2),IF(J504=0,-'month 2 only singles'!$C$2,IF(J504=0,-'month 2 only singles'!$C$2,-('month 2 only singles'!$C$2*2)))))))*E504))</f>
        <v>0</v>
      </c>
      <c r="R504" s="17">
        <f>IF(ISBLANK(M504),,IF(T504&lt;&gt;1,((IF(M504="WON-EW",(((K504-1)*'month 2 only singles'!$C$2)*(1-$C$3))+(((L504-1)*'month 2 only singles'!$C$2)*(1-$C$3)),IF(M504="WON",(((K504-1)*'month 2 only singles'!$C$2)*(1-$C$3)),IF(M504="PLACED",(((L504-1)*'month 2 only singles'!$C$2)*(1-$C$3))-'month 2 only singles'!$C$2,IF(J504=0,-'month 2 only singles'!$C$2,-('month 2 only singles'!$C$2*2))))))*E504),0))</f>
        <v>0</v>
      </c>
      <c r="S504" s="64"/>
    </row>
    <row r="505" spans="8:19" ht="15" x14ac:dyDescent="0.2">
      <c r="H505" s="12"/>
      <c r="I505" s="12"/>
      <c r="J505" s="12"/>
      <c r="M505" s="7"/>
      <c r="N505" s="16">
        <f>((G505-1)*(1-(IF(H505="no",0,'month 2 only singles'!$C$3)))+1)</f>
        <v>5.0000000000000044E-2</v>
      </c>
      <c r="O505" s="16">
        <f t="shared" si="8"/>
        <v>0</v>
      </c>
      <c r="P5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5" s="17">
        <f>IF(ISBLANK(M505),,IF(ISBLANK(G505),,(IF(M505="WON-EW",((((N505-1)*J505)*'month 2 only singles'!$C$2)+('month 2 only singles'!$C$2*(N505-1))),IF(M505="WON",((((N505-1)*J505)*'month 2 only singles'!$C$2)+('month 2 only singles'!$C$2*(N505-1))),IF(M505="PLACED",((((N505-1)*J505)*'month 2 only singles'!$C$2)-'month 2 only singles'!$C$2),IF(J505=0,-'month 2 only singles'!$C$2,IF(J505=0,-'month 2 only singles'!$C$2,-('month 2 only singles'!$C$2*2)))))))*E505))</f>
        <v>0</v>
      </c>
      <c r="R505" s="17">
        <f>IF(ISBLANK(M505),,IF(T505&lt;&gt;1,((IF(M505="WON-EW",(((K505-1)*'month 2 only singles'!$C$2)*(1-$C$3))+(((L505-1)*'month 2 only singles'!$C$2)*(1-$C$3)),IF(M505="WON",(((K505-1)*'month 2 only singles'!$C$2)*(1-$C$3)),IF(M505="PLACED",(((L505-1)*'month 2 only singles'!$C$2)*(1-$C$3))-'month 2 only singles'!$C$2,IF(J505=0,-'month 2 only singles'!$C$2,-('month 2 only singles'!$C$2*2))))))*E505),0))</f>
        <v>0</v>
      </c>
      <c r="S505" s="64"/>
    </row>
    <row r="506" spans="8:19" ht="15" x14ac:dyDescent="0.2">
      <c r="H506" s="12"/>
      <c r="I506" s="12"/>
      <c r="J506" s="12"/>
      <c r="M506" s="7"/>
      <c r="N506" s="16">
        <f>((G506-1)*(1-(IF(H506="no",0,'month 2 only singles'!$C$3)))+1)</f>
        <v>5.0000000000000044E-2</v>
      </c>
      <c r="O506" s="16">
        <f t="shared" si="8"/>
        <v>0</v>
      </c>
      <c r="P5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6" s="17">
        <f>IF(ISBLANK(M506),,IF(ISBLANK(G506),,(IF(M506="WON-EW",((((N506-1)*J506)*'month 2 only singles'!$C$2)+('month 2 only singles'!$C$2*(N506-1))),IF(M506="WON",((((N506-1)*J506)*'month 2 only singles'!$C$2)+('month 2 only singles'!$C$2*(N506-1))),IF(M506="PLACED",((((N506-1)*J506)*'month 2 only singles'!$C$2)-'month 2 only singles'!$C$2),IF(J506=0,-'month 2 only singles'!$C$2,IF(J506=0,-'month 2 only singles'!$C$2,-('month 2 only singles'!$C$2*2)))))))*E506))</f>
        <v>0</v>
      </c>
      <c r="R506" s="17">
        <f>IF(ISBLANK(M506),,IF(T506&lt;&gt;1,((IF(M506="WON-EW",(((K506-1)*'month 2 only singles'!$C$2)*(1-$C$3))+(((L506-1)*'month 2 only singles'!$C$2)*(1-$C$3)),IF(M506="WON",(((K506-1)*'month 2 only singles'!$C$2)*(1-$C$3)),IF(M506="PLACED",(((L506-1)*'month 2 only singles'!$C$2)*(1-$C$3))-'month 2 only singles'!$C$2,IF(J506=0,-'month 2 only singles'!$C$2,-('month 2 only singles'!$C$2*2))))))*E506),0))</f>
        <v>0</v>
      </c>
      <c r="S506" s="64"/>
    </row>
    <row r="507" spans="8:19" ht="15" x14ac:dyDescent="0.2">
      <c r="H507" s="12"/>
      <c r="I507" s="12"/>
      <c r="J507" s="12"/>
      <c r="M507" s="7"/>
      <c r="N507" s="16">
        <f>((G507-1)*(1-(IF(H507="no",0,'month 2 only singles'!$C$3)))+1)</f>
        <v>5.0000000000000044E-2</v>
      </c>
      <c r="O507" s="16">
        <f t="shared" si="8"/>
        <v>0</v>
      </c>
      <c r="P5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7" s="17">
        <f>IF(ISBLANK(M507),,IF(ISBLANK(G507),,(IF(M507="WON-EW",((((N507-1)*J507)*'month 2 only singles'!$C$2)+('month 2 only singles'!$C$2*(N507-1))),IF(M507="WON",((((N507-1)*J507)*'month 2 only singles'!$C$2)+('month 2 only singles'!$C$2*(N507-1))),IF(M507="PLACED",((((N507-1)*J507)*'month 2 only singles'!$C$2)-'month 2 only singles'!$C$2),IF(J507=0,-'month 2 only singles'!$C$2,IF(J507=0,-'month 2 only singles'!$C$2,-('month 2 only singles'!$C$2*2)))))))*E507))</f>
        <v>0</v>
      </c>
      <c r="R507" s="17">
        <f>IF(ISBLANK(M507),,IF(T507&lt;&gt;1,((IF(M507="WON-EW",(((K507-1)*'month 2 only singles'!$C$2)*(1-$C$3))+(((L507-1)*'month 2 only singles'!$C$2)*(1-$C$3)),IF(M507="WON",(((K507-1)*'month 2 only singles'!$C$2)*(1-$C$3)),IF(M507="PLACED",(((L507-1)*'month 2 only singles'!$C$2)*(1-$C$3))-'month 2 only singles'!$C$2,IF(J507=0,-'month 2 only singles'!$C$2,-('month 2 only singles'!$C$2*2))))))*E507),0))</f>
        <v>0</v>
      </c>
      <c r="S507" s="64"/>
    </row>
    <row r="508" spans="8:19" ht="15" x14ac:dyDescent="0.2">
      <c r="H508" s="12"/>
      <c r="I508" s="12"/>
      <c r="J508" s="12"/>
      <c r="M508" s="7"/>
      <c r="N508" s="16">
        <f>((G508-1)*(1-(IF(H508="no",0,'month 2 only singles'!$C$3)))+1)</f>
        <v>5.0000000000000044E-2</v>
      </c>
      <c r="O508" s="16">
        <f t="shared" si="8"/>
        <v>0</v>
      </c>
      <c r="P5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8" s="17">
        <f>IF(ISBLANK(M508),,IF(ISBLANK(G508),,(IF(M508="WON-EW",((((N508-1)*J508)*'month 2 only singles'!$C$2)+('month 2 only singles'!$C$2*(N508-1))),IF(M508="WON",((((N508-1)*J508)*'month 2 only singles'!$C$2)+('month 2 only singles'!$C$2*(N508-1))),IF(M508="PLACED",((((N508-1)*J508)*'month 2 only singles'!$C$2)-'month 2 only singles'!$C$2),IF(J508=0,-'month 2 only singles'!$C$2,IF(J508=0,-'month 2 only singles'!$C$2,-('month 2 only singles'!$C$2*2)))))))*E508))</f>
        <v>0</v>
      </c>
      <c r="R508" s="17">
        <f>IF(ISBLANK(M508),,IF(T508&lt;&gt;1,((IF(M508="WON-EW",(((K508-1)*'month 2 only singles'!$C$2)*(1-$C$3))+(((L508-1)*'month 2 only singles'!$C$2)*(1-$C$3)),IF(M508="WON",(((K508-1)*'month 2 only singles'!$C$2)*(1-$C$3)),IF(M508="PLACED",(((L508-1)*'month 2 only singles'!$C$2)*(1-$C$3))-'month 2 only singles'!$C$2,IF(J508=0,-'month 2 only singles'!$C$2,-('month 2 only singles'!$C$2*2))))))*E508),0))</f>
        <v>0</v>
      </c>
      <c r="S508" s="64"/>
    </row>
    <row r="509" spans="8:19" ht="15" x14ac:dyDescent="0.2">
      <c r="H509" s="12"/>
      <c r="I509" s="12"/>
      <c r="J509" s="12"/>
      <c r="M509" s="7"/>
      <c r="N509" s="16">
        <f>((G509-1)*(1-(IF(H509="no",0,'month 2 only singles'!$C$3)))+1)</f>
        <v>5.0000000000000044E-2</v>
      </c>
      <c r="O509" s="16">
        <f t="shared" si="8"/>
        <v>0</v>
      </c>
      <c r="P5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09" s="17">
        <f>IF(ISBLANK(M509),,IF(ISBLANK(G509),,(IF(M509="WON-EW",((((N509-1)*J509)*'month 2 only singles'!$C$2)+('month 2 only singles'!$C$2*(N509-1))),IF(M509="WON",((((N509-1)*J509)*'month 2 only singles'!$C$2)+('month 2 only singles'!$C$2*(N509-1))),IF(M509="PLACED",((((N509-1)*J509)*'month 2 only singles'!$C$2)-'month 2 only singles'!$C$2),IF(J509=0,-'month 2 only singles'!$C$2,IF(J509=0,-'month 2 only singles'!$C$2,-('month 2 only singles'!$C$2*2)))))))*E509))</f>
        <v>0</v>
      </c>
      <c r="R509" s="17">
        <f>IF(ISBLANK(M509),,IF(T509&lt;&gt;1,((IF(M509="WON-EW",(((K509-1)*'month 2 only singles'!$C$2)*(1-$C$3))+(((L509-1)*'month 2 only singles'!$C$2)*(1-$C$3)),IF(M509="WON",(((K509-1)*'month 2 only singles'!$C$2)*(1-$C$3)),IF(M509="PLACED",(((L509-1)*'month 2 only singles'!$C$2)*(1-$C$3))-'month 2 only singles'!$C$2,IF(J509=0,-'month 2 only singles'!$C$2,-('month 2 only singles'!$C$2*2))))))*E509),0))</f>
        <v>0</v>
      </c>
      <c r="S509" s="64"/>
    </row>
    <row r="510" spans="8:19" ht="15" x14ac:dyDescent="0.2">
      <c r="H510" s="12"/>
      <c r="I510" s="12"/>
      <c r="J510" s="12"/>
      <c r="M510" s="7"/>
      <c r="N510" s="16">
        <f>((G510-1)*(1-(IF(H510="no",0,'month 2 only singles'!$C$3)))+1)</f>
        <v>5.0000000000000044E-2</v>
      </c>
      <c r="O510" s="16">
        <f t="shared" si="8"/>
        <v>0</v>
      </c>
      <c r="P5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0" s="17">
        <f>IF(ISBLANK(M510),,IF(ISBLANK(G510),,(IF(M510="WON-EW",((((N510-1)*J510)*'month 2 only singles'!$C$2)+('month 2 only singles'!$C$2*(N510-1))),IF(M510="WON",((((N510-1)*J510)*'month 2 only singles'!$C$2)+('month 2 only singles'!$C$2*(N510-1))),IF(M510="PLACED",((((N510-1)*J510)*'month 2 only singles'!$C$2)-'month 2 only singles'!$C$2),IF(J510=0,-'month 2 only singles'!$C$2,IF(J510=0,-'month 2 only singles'!$C$2,-('month 2 only singles'!$C$2*2)))))))*E510))</f>
        <v>0</v>
      </c>
      <c r="R510" s="17">
        <f>IF(ISBLANK(M510),,IF(T510&lt;&gt;1,((IF(M510="WON-EW",(((K510-1)*'month 2 only singles'!$C$2)*(1-$C$3))+(((L510-1)*'month 2 only singles'!$C$2)*(1-$C$3)),IF(M510="WON",(((K510-1)*'month 2 only singles'!$C$2)*(1-$C$3)),IF(M510="PLACED",(((L510-1)*'month 2 only singles'!$C$2)*(1-$C$3))-'month 2 only singles'!$C$2,IF(J510=0,-'month 2 only singles'!$C$2,-('month 2 only singles'!$C$2*2))))))*E510),0))</f>
        <v>0</v>
      </c>
      <c r="S510" s="64"/>
    </row>
    <row r="511" spans="8:19" ht="15" x14ac:dyDescent="0.2">
      <c r="H511" s="12"/>
      <c r="I511" s="12"/>
      <c r="J511" s="12"/>
      <c r="M511" s="7"/>
      <c r="N511" s="16">
        <f>((G511-1)*(1-(IF(H511="no",0,'month 2 only singles'!$C$3)))+1)</f>
        <v>5.0000000000000044E-2</v>
      </c>
      <c r="O511" s="16">
        <f t="shared" si="8"/>
        <v>0</v>
      </c>
      <c r="P5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1" s="17">
        <f>IF(ISBLANK(M511),,IF(ISBLANK(G511),,(IF(M511="WON-EW",((((N511-1)*J511)*'month 2 only singles'!$C$2)+('month 2 only singles'!$C$2*(N511-1))),IF(M511="WON",((((N511-1)*J511)*'month 2 only singles'!$C$2)+('month 2 only singles'!$C$2*(N511-1))),IF(M511="PLACED",((((N511-1)*J511)*'month 2 only singles'!$C$2)-'month 2 only singles'!$C$2),IF(J511=0,-'month 2 only singles'!$C$2,IF(J511=0,-'month 2 only singles'!$C$2,-('month 2 only singles'!$C$2*2)))))))*E511))</f>
        <v>0</v>
      </c>
      <c r="R511" s="17">
        <f>IF(ISBLANK(M511),,IF(T511&lt;&gt;1,((IF(M511="WON-EW",(((K511-1)*'month 2 only singles'!$C$2)*(1-$C$3))+(((L511-1)*'month 2 only singles'!$C$2)*(1-$C$3)),IF(M511="WON",(((K511-1)*'month 2 only singles'!$C$2)*(1-$C$3)),IF(M511="PLACED",(((L511-1)*'month 2 only singles'!$C$2)*(1-$C$3))-'month 2 only singles'!$C$2,IF(J511=0,-'month 2 only singles'!$C$2,-('month 2 only singles'!$C$2*2))))))*E511),0))</f>
        <v>0</v>
      </c>
      <c r="S511" s="64"/>
    </row>
    <row r="512" spans="8:19" ht="15" x14ac:dyDescent="0.2">
      <c r="H512" s="12"/>
      <c r="I512" s="12"/>
      <c r="J512" s="12"/>
      <c r="M512" s="7"/>
      <c r="N512" s="16">
        <f>((G512-1)*(1-(IF(H512="no",0,'month 2 only singles'!$C$3)))+1)</f>
        <v>5.0000000000000044E-2</v>
      </c>
      <c r="O512" s="16">
        <f t="shared" si="8"/>
        <v>0</v>
      </c>
      <c r="P5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2" s="17">
        <f>IF(ISBLANK(M512),,IF(ISBLANK(G512),,(IF(M512="WON-EW",((((N512-1)*J512)*'month 2 only singles'!$C$2)+('month 2 only singles'!$C$2*(N512-1))),IF(M512="WON",((((N512-1)*J512)*'month 2 only singles'!$C$2)+('month 2 only singles'!$C$2*(N512-1))),IF(M512="PLACED",((((N512-1)*J512)*'month 2 only singles'!$C$2)-'month 2 only singles'!$C$2),IF(J512=0,-'month 2 only singles'!$C$2,IF(J512=0,-'month 2 only singles'!$C$2,-('month 2 only singles'!$C$2*2)))))))*E512))</f>
        <v>0</v>
      </c>
      <c r="R512" s="17">
        <f>IF(ISBLANK(M512),,IF(T512&lt;&gt;1,((IF(M512="WON-EW",(((K512-1)*'month 2 only singles'!$C$2)*(1-$C$3))+(((L512-1)*'month 2 only singles'!$C$2)*(1-$C$3)),IF(M512="WON",(((K512-1)*'month 2 only singles'!$C$2)*(1-$C$3)),IF(M512="PLACED",(((L512-1)*'month 2 only singles'!$C$2)*(1-$C$3))-'month 2 only singles'!$C$2,IF(J512=0,-'month 2 only singles'!$C$2,-('month 2 only singles'!$C$2*2))))))*E512),0))</f>
        <v>0</v>
      </c>
      <c r="S512" s="64"/>
    </row>
    <row r="513" spans="8:19" ht="15" x14ac:dyDescent="0.2">
      <c r="H513" s="12"/>
      <c r="I513" s="12"/>
      <c r="J513" s="12"/>
      <c r="M513" s="7"/>
      <c r="N513" s="16">
        <f>((G513-1)*(1-(IF(H513="no",0,'month 2 only singles'!$C$3)))+1)</f>
        <v>5.0000000000000044E-2</v>
      </c>
      <c r="O513" s="16">
        <f t="shared" si="8"/>
        <v>0</v>
      </c>
      <c r="P5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3" s="17">
        <f>IF(ISBLANK(M513),,IF(ISBLANK(G513),,(IF(M513="WON-EW",((((N513-1)*J513)*'month 2 only singles'!$C$2)+('month 2 only singles'!$C$2*(N513-1))),IF(M513="WON",((((N513-1)*J513)*'month 2 only singles'!$C$2)+('month 2 only singles'!$C$2*(N513-1))),IF(M513="PLACED",((((N513-1)*J513)*'month 2 only singles'!$C$2)-'month 2 only singles'!$C$2),IF(J513=0,-'month 2 only singles'!$C$2,IF(J513=0,-'month 2 only singles'!$C$2,-('month 2 only singles'!$C$2*2)))))))*E513))</f>
        <v>0</v>
      </c>
      <c r="R513" s="17">
        <f>IF(ISBLANK(M513),,IF(T513&lt;&gt;1,((IF(M513="WON-EW",(((K513-1)*'month 2 only singles'!$C$2)*(1-$C$3))+(((L513-1)*'month 2 only singles'!$C$2)*(1-$C$3)),IF(M513="WON",(((K513-1)*'month 2 only singles'!$C$2)*(1-$C$3)),IF(M513="PLACED",(((L513-1)*'month 2 only singles'!$C$2)*(1-$C$3))-'month 2 only singles'!$C$2,IF(J513=0,-'month 2 only singles'!$C$2,-('month 2 only singles'!$C$2*2))))))*E513),0))</f>
        <v>0</v>
      </c>
      <c r="S513" s="64"/>
    </row>
    <row r="514" spans="8:19" ht="15" x14ac:dyDescent="0.2">
      <c r="H514" s="12"/>
      <c r="I514" s="12"/>
      <c r="J514" s="12"/>
      <c r="M514" s="7"/>
      <c r="N514" s="16">
        <f>((G514-1)*(1-(IF(H514="no",0,'month 2 only singles'!$C$3)))+1)</f>
        <v>5.0000000000000044E-2</v>
      </c>
      <c r="O514" s="16">
        <f t="shared" si="8"/>
        <v>0</v>
      </c>
      <c r="P5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4" s="17">
        <f>IF(ISBLANK(M514),,IF(ISBLANK(G514),,(IF(M514="WON-EW",((((N514-1)*J514)*'month 2 only singles'!$C$2)+('month 2 only singles'!$C$2*(N514-1))),IF(M514="WON",((((N514-1)*J514)*'month 2 only singles'!$C$2)+('month 2 only singles'!$C$2*(N514-1))),IF(M514="PLACED",((((N514-1)*J514)*'month 2 only singles'!$C$2)-'month 2 only singles'!$C$2),IF(J514=0,-'month 2 only singles'!$C$2,IF(J514=0,-'month 2 only singles'!$C$2,-('month 2 only singles'!$C$2*2)))))))*E514))</f>
        <v>0</v>
      </c>
      <c r="R514" s="17">
        <f>IF(ISBLANK(M514),,IF(T514&lt;&gt;1,((IF(M514="WON-EW",(((K514-1)*'month 2 only singles'!$C$2)*(1-$C$3))+(((L514-1)*'month 2 only singles'!$C$2)*(1-$C$3)),IF(M514="WON",(((K514-1)*'month 2 only singles'!$C$2)*(1-$C$3)),IF(M514="PLACED",(((L514-1)*'month 2 only singles'!$C$2)*(1-$C$3))-'month 2 only singles'!$C$2,IF(J514=0,-'month 2 only singles'!$C$2,-('month 2 only singles'!$C$2*2))))))*E514),0))</f>
        <v>0</v>
      </c>
      <c r="S514" s="64"/>
    </row>
    <row r="515" spans="8:19" ht="15" x14ac:dyDescent="0.2">
      <c r="H515" s="12"/>
      <c r="I515" s="12"/>
      <c r="J515" s="12"/>
      <c r="M515" s="7"/>
      <c r="N515" s="16">
        <f>((G515-1)*(1-(IF(H515="no",0,'month 2 only singles'!$C$3)))+1)</f>
        <v>5.0000000000000044E-2</v>
      </c>
      <c r="O515" s="16">
        <f t="shared" si="8"/>
        <v>0</v>
      </c>
      <c r="P5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5" s="17">
        <f>IF(ISBLANK(M515),,IF(ISBLANK(G515),,(IF(M515="WON-EW",((((N515-1)*J515)*'month 2 only singles'!$C$2)+('month 2 only singles'!$C$2*(N515-1))),IF(M515="WON",((((N515-1)*J515)*'month 2 only singles'!$C$2)+('month 2 only singles'!$C$2*(N515-1))),IF(M515="PLACED",((((N515-1)*J515)*'month 2 only singles'!$C$2)-'month 2 only singles'!$C$2),IF(J515=0,-'month 2 only singles'!$C$2,IF(J515=0,-'month 2 only singles'!$C$2,-('month 2 only singles'!$C$2*2)))))))*E515))</f>
        <v>0</v>
      </c>
      <c r="R515" s="17">
        <f>IF(ISBLANK(M515),,IF(T515&lt;&gt;1,((IF(M515="WON-EW",(((K515-1)*'month 2 only singles'!$C$2)*(1-$C$3))+(((L515-1)*'month 2 only singles'!$C$2)*(1-$C$3)),IF(M515="WON",(((K515-1)*'month 2 only singles'!$C$2)*(1-$C$3)),IF(M515="PLACED",(((L515-1)*'month 2 only singles'!$C$2)*(1-$C$3))-'month 2 only singles'!$C$2,IF(J515=0,-'month 2 only singles'!$C$2,-('month 2 only singles'!$C$2*2))))))*E515),0))</f>
        <v>0</v>
      </c>
      <c r="S515" s="64"/>
    </row>
    <row r="516" spans="8:19" ht="15" x14ac:dyDescent="0.2">
      <c r="H516" s="12"/>
      <c r="I516" s="12"/>
      <c r="J516" s="12"/>
      <c r="M516" s="7"/>
      <c r="N516" s="16">
        <f>((G516-1)*(1-(IF(H516="no",0,'month 2 only singles'!$C$3)))+1)</f>
        <v>5.0000000000000044E-2</v>
      </c>
      <c r="O516" s="16">
        <f t="shared" si="8"/>
        <v>0</v>
      </c>
      <c r="P5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6" s="17">
        <f>IF(ISBLANK(M516),,IF(ISBLANK(G516),,(IF(M516="WON-EW",((((N516-1)*J516)*'month 2 only singles'!$C$2)+('month 2 only singles'!$C$2*(N516-1))),IF(M516="WON",((((N516-1)*J516)*'month 2 only singles'!$C$2)+('month 2 only singles'!$C$2*(N516-1))),IF(M516="PLACED",((((N516-1)*J516)*'month 2 only singles'!$C$2)-'month 2 only singles'!$C$2),IF(J516=0,-'month 2 only singles'!$C$2,IF(J516=0,-'month 2 only singles'!$C$2,-('month 2 only singles'!$C$2*2)))))))*E516))</f>
        <v>0</v>
      </c>
      <c r="R516" s="17">
        <f>IF(ISBLANK(M516),,IF(T516&lt;&gt;1,((IF(M516="WON-EW",(((K516-1)*'month 2 only singles'!$C$2)*(1-$C$3))+(((L516-1)*'month 2 only singles'!$C$2)*(1-$C$3)),IF(M516="WON",(((K516-1)*'month 2 only singles'!$C$2)*(1-$C$3)),IF(M516="PLACED",(((L516-1)*'month 2 only singles'!$C$2)*(1-$C$3))-'month 2 only singles'!$C$2,IF(J516=0,-'month 2 only singles'!$C$2,-('month 2 only singles'!$C$2*2))))))*E516),0))</f>
        <v>0</v>
      </c>
      <c r="S516" s="64"/>
    </row>
    <row r="517" spans="8:19" ht="15" x14ac:dyDescent="0.2">
      <c r="H517" s="12"/>
      <c r="I517" s="12"/>
      <c r="J517" s="12"/>
      <c r="M517" s="7"/>
      <c r="N517" s="16">
        <f>((G517-1)*(1-(IF(H517="no",0,'month 2 only singles'!$C$3)))+1)</f>
        <v>5.0000000000000044E-2</v>
      </c>
      <c r="O517" s="16">
        <f t="shared" si="8"/>
        <v>0</v>
      </c>
      <c r="P5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7" s="17">
        <f>IF(ISBLANK(M517),,IF(ISBLANK(G517),,(IF(M517="WON-EW",((((N517-1)*J517)*'month 2 only singles'!$C$2)+('month 2 only singles'!$C$2*(N517-1))),IF(M517="WON",((((N517-1)*J517)*'month 2 only singles'!$C$2)+('month 2 only singles'!$C$2*(N517-1))),IF(M517="PLACED",((((N517-1)*J517)*'month 2 only singles'!$C$2)-'month 2 only singles'!$C$2),IF(J517=0,-'month 2 only singles'!$C$2,IF(J517=0,-'month 2 only singles'!$C$2,-('month 2 only singles'!$C$2*2)))))))*E517))</f>
        <v>0</v>
      </c>
      <c r="R517" s="17">
        <f>IF(ISBLANK(M517),,IF(T517&lt;&gt;1,((IF(M517="WON-EW",(((K517-1)*'month 2 only singles'!$C$2)*(1-$C$3))+(((L517-1)*'month 2 only singles'!$C$2)*(1-$C$3)),IF(M517="WON",(((K517-1)*'month 2 only singles'!$C$2)*(1-$C$3)),IF(M517="PLACED",(((L517-1)*'month 2 only singles'!$C$2)*(1-$C$3))-'month 2 only singles'!$C$2,IF(J517=0,-'month 2 only singles'!$C$2,-('month 2 only singles'!$C$2*2))))))*E517),0))</f>
        <v>0</v>
      </c>
      <c r="S517" s="64"/>
    </row>
    <row r="518" spans="8:19" ht="15" x14ac:dyDescent="0.2">
      <c r="H518" s="12"/>
      <c r="I518" s="12"/>
      <c r="J518" s="12"/>
      <c r="M518" s="7"/>
      <c r="N518" s="16">
        <f>((G518-1)*(1-(IF(H518="no",0,'month 2 only singles'!$C$3)))+1)</f>
        <v>5.0000000000000044E-2</v>
      </c>
      <c r="O518" s="16">
        <f t="shared" si="8"/>
        <v>0</v>
      </c>
      <c r="P5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8" s="17">
        <f>IF(ISBLANK(M518),,IF(ISBLANK(G518),,(IF(M518="WON-EW",((((N518-1)*J518)*'month 2 only singles'!$C$2)+('month 2 only singles'!$C$2*(N518-1))),IF(M518="WON",((((N518-1)*J518)*'month 2 only singles'!$C$2)+('month 2 only singles'!$C$2*(N518-1))),IF(M518="PLACED",((((N518-1)*J518)*'month 2 only singles'!$C$2)-'month 2 only singles'!$C$2),IF(J518=0,-'month 2 only singles'!$C$2,IF(J518=0,-'month 2 only singles'!$C$2,-('month 2 only singles'!$C$2*2)))))))*E518))</f>
        <v>0</v>
      </c>
      <c r="R518" s="17">
        <f>IF(ISBLANK(M518),,IF(T518&lt;&gt;1,((IF(M518="WON-EW",(((K518-1)*'month 2 only singles'!$C$2)*(1-$C$3))+(((L518-1)*'month 2 only singles'!$C$2)*(1-$C$3)),IF(M518="WON",(((K518-1)*'month 2 only singles'!$C$2)*(1-$C$3)),IF(M518="PLACED",(((L518-1)*'month 2 only singles'!$C$2)*(1-$C$3))-'month 2 only singles'!$C$2,IF(J518=0,-'month 2 only singles'!$C$2,-('month 2 only singles'!$C$2*2))))))*E518),0))</f>
        <v>0</v>
      </c>
      <c r="S518" s="64"/>
    </row>
    <row r="519" spans="8:19" ht="15" x14ac:dyDescent="0.2">
      <c r="H519" s="12"/>
      <c r="I519" s="12"/>
      <c r="J519" s="12"/>
      <c r="M519" s="7"/>
      <c r="N519" s="16">
        <f>((G519-1)*(1-(IF(H519="no",0,'month 2 only singles'!$C$3)))+1)</f>
        <v>5.0000000000000044E-2</v>
      </c>
      <c r="O519" s="16">
        <f t="shared" si="8"/>
        <v>0</v>
      </c>
      <c r="P5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19" s="17">
        <f>IF(ISBLANK(M519),,IF(ISBLANK(G519),,(IF(M519="WON-EW",((((N519-1)*J519)*'month 2 only singles'!$C$2)+('month 2 only singles'!$C$2*(N519-1))),IF(M519="WON",((((N519-1)*J519)*'month 2 only singles'!$C$2)+('month 2 only singles'!$C$2*(N519-1))),IF(M519="PLACED",((((N519-1)*J519)*'month 2 only singles'!$C$2)-'month 2 only singles'!$C$2),IF(J519=0,-'month 2 only singles'!$C$2,IF(J519=0,-'month 2 only singles'!$C$2,-('month 2 only singles'!$C$2*2)))))))*E519))</f>
        <v>0</v>
      </c>
      <c r="R519" s="17">
        <f>IF(ISBLANK(M519),,IF(T519&lt;&gt;1,((IF(M519="WON-EW",(((K519-1)*'month 2 only singles'!$C$2)*(1-$C$3))+(((L519-1)*'month 2 only singles'!$C$2)*(1-$C$3)),IF(M519="WON",(((K519-1)*'month 2 only singles'!$C$2)*(1-$C$3)),IF(M519="PLACED",(((L519-1)*'month 2 only singles'!$C$2)*(1-$C$3))-'month 2 only singles'!$C$2,IF(J519=0,-'month 2 only singles'!$C$2,-('month 2 only singles'!$C$2*2))))))*E519),0))</f>
        <v>0</v>
      </c>
      <c r="S519" s="64"/>
    </row>
    <row r="520" spans="8:19" ht="15" x14ac:dyDescent="0.2">
      <c r="H520" s="12"/>
      <c r="I520" s="12"/>
      <c r="J520" s="12"/>
      <c r="M520" s="7"/>
      <c r="N520" s="16">
        <f>((G520-1)*(1-(IF(H520="no",0,'month 2 only singles'!$C$3)))+1)</f>
        <v>5.0000000000000044E-2</v>
      </c>
      <c r="O520" s="16">
        <f t="shared" si="8"/>
        <v>0</v>
      </c>
      <c r="P5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0" s="17">
        <f>IF(ISBLANK(M520),,IF(ISBLANK(G520),,(IF(M520="WON-EW",((((N520-1)*J520)*'month 2 only singles'!$C$2)+('month 2 only singles'!$C$2*(N520-1))),IF(M520="WON",((((N520-1)*J520)*'month 2 only singles'!$C$2)+('month 2 only singles'!$C$2*(N520-1))),IF(M520="PLACED",((((N520-1)*J520)*'month 2 only singles'!$C$2)-'month 2 only singles'!$C$2),IF(J520=0,-'month 2 only singles'!$C$2,IF(J520=0,-'month 2 only singles'!$C$2,-('month 2 only singles'!$C$2*2)))))))*E520))</f>
        <v>0</v>
      </c>
      <c r="R520" s="17">
        <f>IF(ISBLANK(M520),,IF(T520&lt;&gt;1,((IF(M520="WON-EW",(((K520-1)*'month 2 only singles'!$C$2)*(1-$C$3))+(((L520-1)*'month 2 only singles'!$C$2)*(1-$C$3)),IF(M520="WON",(((K520-1)*'month 2 only singles'!$C$2)*(1-$C$3)),IF(M520="PLACED",(((L520-1)*'month 2 only singles'!$C$2)*(1-$C$3))-'month 2 only singles'!$C$2,IF(J520=0,-'month 2 only singles'!$C$2,-('month 2 only singles'!$C$2*2))))))*E520),0))</f>
        <v>0</v>
      </c>
      <c r="S520" s="64"/>
    </row>
    <row r="521" spans="8:19" ht="15" x14ac:dyDescent="0.2">
      <c r="H521" s="12"/>
      <c r="I521" s="12"/>
      <c r="J521" s="12"/>
      <c r="M521" s="7"/>
      <c r="N521" s="16">
        <f>((G521-1)*(1-(IF(H521="no",0,'month 2 only singles'!$C$3)))+1)</f>
        <v>5.0000000000000044E-2</v>
      </c>
      <c r="O521" s="16">
        <f t="shared" si="8"/>
        <v>0</v>
      </c>
      <c r="P5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1" s="17">
        <f>IF(ISBLANK(M521),,IF(ISBLANK(G521),,(IF(M521="WON-EW",((((N521-1)*J521)*'month 2 only singles'!$C$2)+('month 2 only singles'!$C$2*(N521-1))),IF(M521="WON",((((N521-1)*J521)*'month 2 only singles'!$C$2)+('month 2 only singles'!$C$2*(N521-1))),IF(M521="PLACED",((((N521-1)*J521)*'month 2 only singles'!$C$2)-'month 2 only singles'!$C$2),IF(J521=0,-'month 2 only singles'!$C$2,IF(J521=0,-'month 2 only singles'!$C$2,-('month 2 only singles'!$C$2*2)))))))*E521))</f>
        <v>0</v>
      </c>
      <c r="R521" s="17">
        <f>IF(ISBLANK(M521),,IF(T521&lt;&gt;1,((IF(M521="WON-EW",(((K521-1)*'month 2 only singles'!$C$2)*(1-$C$3))+(((L521-1)*'month 2 only singles'!$C$2)*(1-$C$3)),IF(M521="WON",(((K521-1)*'month 2 only singles'!$C$2)*(1-$C$3)),IF(M521="PLACED",(((L521-1)*'month 2 only singles'!$C$2)*(1-$C$3))-'month 2 only singles'!$C$2,IF(J521=0,-'month 2 only singles'!$C$2,-('month 2 only singles'!$C$2*2))))))*E521),0))</f>
        <v>0</v>
      </c>
      <c r="S521" s="64"/>
    </row>
    <row r="522" spans="8:19" ht="15" x14ac:dyDescent="0.2">
      <c r="H522" s="12"/>
      <c r="I522" s="12"/>
      <c r="J522" s="12"/>
      <c r="M522" s="7"/>
      <c r="N522" s="16">
        <f>((G522-1)*(1-(IF(H522="no",0,'month 2 only singles'!$C$3)))+1)</f>
        <v>5.0000000000000044E-2</v>
      </c>
      <c r="O522" s="16">
        <f t="shared" si="8"/>
        <v>0</v>
      </c>
      <c r="P5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2" s="17">
        <f>IF(ISBLANK(M522),,IF(ISBLANK(G522),,(IF(M522="WON-EW",((((N522-1)*J522)*'month 2 only singles'!$C$2)+('month 2 only singles'!$C$2*(N522-1))),IF(M522="WON",((((N522-1)*J522)*'month 2 only singles'!$C$2)+('month 2 only singles'!$C$2*(N522-1))),IF(M522="PLACED",((((N522-1)*J522)*'month 2 only singles'!$C$2)-'month 2 only singles'!$C$2),IF(J522=0,-'month 2 only singles'!$C$2,IF(J522=0,-'month 2 only singles'!$C$2,-('month 2 only singles'!$C$2*2)))))))*E522))</f>
        <v>0</v>
      </c>
      <c r="R522" s="17">
        <f>IF(ISBLANK(M522),,IF(T522&lt;&gt;1,((IF(M522="WON-EW",(((K522-1)*'month 2 only singles'!$C$2)*(1-$C$3))+(((L522-1)*'month 2 only singles'!$C$2)*(1-$C$3)),IF(M522="WON",(((K522-1)*'month 2 only singles'!$C$2)*(1-$C$3)),IF(M522="PLACED",(((L522-1)*'month 2 only singles'!$C$2)*(1-$C$3))-'month 2 only singles'!$C$2,IF(J522=0,-'month 2 only singles'!$C$2,-('month 2 only singles'!$C$2*2))))))*E522),0))</f>
        <v>0</v>
      </c>
      <c r="S522" s="64"/>
    </row>
    <row r="523" spans="8:19" ht="15" x14ac:dyDescent="0.2">
      <c r="H523" s="12"/>
      <c r="I523" s="12"/>
      <c r="J523" s="12"/>
      <c r="M523" s="7"/>
      <c r="N523" s="16">
        <f>((G523-1)*(1-(IF(H523="no",0,'month 2 only singles'!$C$3)))+1)</f>
        <v>5.0000000000000044E-2</v>
      </c>
      <c r="O523" s="16">
        <f t="shared" si="8"/>
        <v>0</v>
      </c>
      <c r="P5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3" s="17">
        <f>IF(ISBLANK(M523),,IF(ISBLANK(G523),,(IF(M523="WON-EW",((((N523-1)*J523)*'month 2 only singles'!$C$2)+('month 2 only singles'!$C$2*(N523-1))),IF(M523="WON",((((N523-1)*J523)*'month 2 only singles'!$C$2)+('month 2 only singles'!$C$2*(N523-1))),IF(M523="PLACED",((((N523-1)*J523)*'month 2 only singles'!$C$2)-'month 2 only singles'!$C$2),IF(J523=0,-'month 2 only singles'!$C$2,IF(J523=0,-'month 2 only singles'!$C$2,-('month 2 only singles'!$C$2*2)))))))*E523))</f>
        <v>0</v>
      </c>
      <c r="R523" s="17">
        <f>IF(ISBLANK(M523),,IF(T523&lt;&gt;1,((IF(M523="WON-EW",(((K523-1)*'month 2 only singles'!$C$2)*(1-$C$3))+(((L523-1)*'month 2 only singles'!$C$2)*(1-$C$3)),IF(M523="WON",(((K523-1)*'month 2 only singles'!$C$2)*(1-$C$3)),IF(M523="PLACED",(((L523-1)*'month 2 only singles'!$C$2)*(1-$C$3))-'month 2 only singles'!$C$2,IF(J523=0,-'month 2 only singles'!$C$2,-('month 2 only singles'!$C$2*2))))))*E523),0))</f>
        <v>0</v>
      </c>
      <c r="S523" s="64"/>
    </row>
    <row r="524" spans="8:19" ht="15" x14ac:dyDescent="0.2">
      <c r="H524" s="12"/>
      <c r="I524" s="12"/>
      <c r="J524" s="12"/>
      <c r="M524" s="7"/>
      <c r="N524" s="16">
        <f>((G524-1)*(1-(IF(H524="no",0,'month 2 only singles'!$C$3)))+1)</f>
        <v>5.0000000000000044E-2</v>
      </c>
      <c r="O524" s="16">
        <f t="shared" si="8"/>
        <v>0</v>
      </c>
      <c r="P5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4" s="17">
        <f>IF(ISBLANK(M524),,IF(ISBLANK(G524),,(IF(M524="WON-EW",((((N524-1)*J524)*'month 2 only singles'!$C$2)+('month 2 only singles'!$C$2*(N524-1))),IF(M524="WON",((((N524-1)*J524)*'month 2 only singles'!$C$2)+('month 2 only singles'!$C$2*(N524-1))),IF(M524="PLACED",((((N524-1)*J524)*'month 2 only singles'!$C$2)-'month 2 only singles'!$C$2),IF(J524=0,-'month 2 only singles'!$C$2,IF(J524=0,-'month 2 only singles'!$C$2,-('month 2 only singles'!$C$2*2)))))))*E524))</f>
        <v>0</v>
      </c>
      <c r="R524" s="17">
        <f>IF(ISBLANK(M524),,IF(T524&lt;&gt;1,((IF(M524="WON-EW",(((K524-1)*'month 2 only singles'!$C$2)*(1-$C$3))+(((L524-1)*'month 2 only singles'!$C$2)*(1-$C$3)),IF(M524="WON",(((K524-1)*'month 2 only singles'!$C$2)*(1-$C$3)),IF(M524="PLACED",(((L524-1)*'month 2 only singles'!$C$2)*(1-$C$3))-'month 2 only singles'!$C$2,IF(J524=0,-'month 2 only singles'!$C$2,-('month 2 only singles'!$C$2*2))))))*E524),0))</f>
        <v>0</v>
      </c>
      <c r="S524" s="64"/>
    </row>
    <row r="525" spans="8:19" ht="15" x14ac:dyDescent="0.2">
      <c r="H525" s="12"/>
      <c r="I525" s="12"/>
      <c r="J525" s="12"/>
      <c r="M525" s="7"/>
      <c r="N525" s="16">
        <f>((G525-1)*(1-(IF(H525="no",0,'month 2 only singles'!$C$3)))+1)</f>
        <v>5.0000000000000044E-2</v>
      </c>
      <c r="O525" s="16">
        <f t="shared" si="8"/>
        <v>0</v>
      </c>
      <c r="P5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5" s="17">
        <f>IF(ISBLANK(M525),,IF(ISBLANK(G525),,(IF(M525="WON-EW",((((N525-1)*J525)*'month 2 only singles'!$C$2)+('month 2 only singles'!$C$2*(N525-1))),IF(M525="WON",((((N525-1)*J525)*'month 2 only singles'!$C$2)+('month 2 only singles'!$C$2*(N525-1))),IF(M525="PLACED",((((N525-1)*J525)*'month 2 only singles'!$C$2)-'month 2 only singles'!$C$2),IF(J525=0,-'month 2 only singles'!$C$2,IF(J525=0,-'month 2 only singles'!$C$2,-('month 2 only singles'!$C$2*2)))))))*E525))</f>
        <v>0</v>
      </c>
      <c r="R525" s="17">
        <f>IF(ISBLANK(M525),,IF(T525&lt;&gt;1,((IF(M525="WON-EW",(((K525-1)*'month 2 only singles'!$C$2)*(1-$C$3))+(((L525-1)*'month 2 only singles'!$C$2)*(1-$C$3)),IF(M525="WON",(((K525-1)*'month 2 only singles'!$C$2)*(1-$C$3)),IF(M525="PLACED",(((L525-1)*'month 2 only singles'!$C$2)*(1-$C$3))-'month 2 only singles'!$C$2,IF(J525=0,-'month 2 only singles'!$C$2,-('month 2 only singles'!$C$2*2))))))*E525),0))</f>
        <v>0</v>
      </c>
      <c r="S525" s="64"/>
    </row>
    <row r="526" spans="8:19" ht="15" x14ac:dyDescent="0.2">
      <c r="H526" s="12"/>
      <c r="I526" s="12"/>
      <c r="J526" s="12"/>
      <c r="M526" s="7"/>
      <c r="N526" s="16">
        <f>((G526-1)*(1-(IF(H526="no",0,'month 2 only singles'!$C$3)))+1)</f>
        <v>5.0000000000000044E-2</v>
      </c>
      <c r="O526" s="16">
        <f t="shared" si="8"/>
        <v>0</v>
      </c>
      <c r="P5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6" s="17">
        <f>IF(ISBLANK(M526),,IF(ISBLANK(G526),,(IF(M526="WON-EW",((((N526-1)*J526)*'month 2 only singles'!$C$2)+('month 2 only singles'!$C$2*(N526-1))),IF(M526="WON",((((N526-1)*J526)*'month 2 only singles'!$C$2)+('month 2 only singles'!$C$2*(N526-1))),IF(M526="PLACED",((((N526-1)*J526)*'month 2 only singles'!$C$2)-'month 2 only singles'!$C$2),IF(J526=0,-'month 2 only singles'!$C$2,IF(J526=0,-'month 2 only singles'!$C$2,-('month 2 only singles'!$C$2*2)))))))*E526))</f>
        <v>0</v>
      </c>
      <c r="R526" s="17">
        <f>IF(ISBLANK(M526),,IF(T526&lt;&gt;1,((IF(M526="WON-EW",(((K526-1)*'month 2 only singles'!$C$2)*(1-$C$3))+(((L526-1)*'month 2 only singles'!$C$2)*(1-$C$3)),IF(M526="WON",(((K526-1)*'month 2 only singles'!$C$2)*(1-$C$3)),IF(M526="PLACED",(((L526-1)*'month 2 only singles'!$C$2)*(1-$C$3))-'month 2 only singles'!$C$2,IF(J526=0,-'month 2 only singles'!$C$2,-('month 2 only singles'!$C$2*2))))))*E526),0))</f>
        <v>0</v>
      </c>
      <c r="S526" s="64"/>
    </row>
    <row r="527" spans="8:19" ht="15" x14ac:dyDescent="0.2">
      <c r="H527" s="12"/>
      <c r="I527" s="12"/>
      <c r="J527" s="12"/>
      <c r="M527" s="7"/>
      <c r="N527" s="16">
        <f>((G527-1)*(1-(IF(H527="no",0,'month 2 only singles'!$C$3)))+1)</f>
        <v>5.0000000000000044E-2</v>
      </c>
      <c r="O527" s="16">
        <f t="shared" si="8"/>
        <v>0</v>
      </c>
      <c r="P5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7" s="17">
        <f>IF(ISBLANK(M527),,IF(ISBLANK(G527),,(IF(M527="WON-EW",((((N527-1)*J527)*'month 2 only singles'!$C$2)+('month 2 only singles'!$C$2*(N527-1))),IF(M527="WON",((((N527-1)*J527)*'month 2 only singles'!$C$2)+('month 2 only singles'!$C$2*(N527-1))),IF(M527="PLACED",((((N527-1)*J527)*'month 2 only singles'!$C$2)-'month 2 only singles'!$C$2),IF(J527=0,-'month 2 only singles'!$C$2,IF(J527=0,-'month 2 only singles'!$C$2,-('month 2 only singles'!$C$2*2)))))))*E527))</f>
        <v>0</v>
      </c>
      <c r="R527" s="17">
        <f>IF(ISBLANK(M527),,IF(T527&lt;&gt;1,((IF(M527="WON-EW",(((K527-1)*'month 2 only singles'!$C$2)*(1-$C$3))+(((L527-1)*'month 2 only singles'!$C$2)*(1-$C$3)),IF(M527="WON",(((K527-1)*'month 2 only singles'!$C$2)*(1-$C$3)),IF(M527="PLACED",(((L527-1)*'month 2 only singles'!$C$2)*(1-$C$3))-'month 2 only singles'!$C$2,IF(J527=0,-'month 2 only singles'!$C$2,-('month 2 only singles'!$C$2*2))))))*E527),0))</f>
        <v>0</v>
      </c>
      <c r="S527" s="64"/>
    </row>
    <row r="528" spans="8:19" ht="15" x14ac:dyDescent="0.2">
      <c r="H528" s="12"/>
      <c r="I528" s="12"/>
      <c r="J528" s="12"/>
      <c r="M528" s="7"/>
      <c r="N528" s="16">
        <f>((G528-1)*(1-(IF(H528="no",0,'month 2 only singles'!$C$3)))+1)</f>
        <v>5.0000000000000044E-2</v>
      </c>
      <c r="O528" s="16">
        <f t="shared" si="8"/>
        <v>0</v>
      </c>
      <c r="P5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8" s="17">
        <f>IF(ISBLANK(M528),,IF(ISBLANK(G528),,(IF(M528="WON-EW",((((N528-1)*J528)*'month 2 only singles'!$C$2)+('month 2 only singles'!$C$2*(N528-1))),IF(M528="WON",((((N528-1)*J528)*'month 2 only singles'!$C$2)+('month 2 only singles'!$C$2*(N528-1))),IF(M528="PLACED",((((N528-1)*J528)*'month 2 only singles'!$C$2)-'month 2 only singles'!$C$2),IF(J528=0,-'month 2 only singles'!$C$2,IF(J528=0,-'month 2 only singles'!$C$2,-('month 2 only singles'!$C$2*2)))))))*E528))</f>
        <v>0</v>
      </c>
      <c r="R528" s="17">
        <f>IF(ISBLANK(M528),,IF(T528&lt;&gt;1,((IF(M528="WON-EW",(((K528-1)*'month 2 only singles'!$C$2)*(1-$C$3))+(((L528-1)*'month 2 only singles'!$C$2)*(1-$C$3)),IF(M528="WON",(((K528-1)*'month 2 only singles'!$C$2)*(1-$C$3)),IF(M528="PLACED",(((L528-1)*'month 2 only singles'!$C$2)*(1-$C$3))-'month 2 only singles'!$C$2,IF(J528=0,-'month 2 only singles'!$C$2,-('month 2 only singles'!$C$2*2))))))*E528),0))</f>
        <v>0</v>
      </c>
      <c r="S528" s="64"/>
    </row>
    <row r="529" spans="8:19" ht="15" x14ac:dyDescent="0.2">
      <c r="H529" s="12"/>
      <c r="I529" s="12"/>
      <c r="J529" s="12"/>
      <c r="M529" s="7"/>
      <c r="N529" s="16">
        <f>((G529-1)*(1-(IF(H529="no",0,'month 2 only singles'!$C$3)))+1)</f>
        <v>5.0000000000000044E-2</v>
      </c>
      <c r="O529" s="16">
        <f t="shared" si="8"/>
        <v>0</v>
      </c>
      <c r="P5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29" s="17">
        <f>IF(ISBLANK(M529),,IF(ISBLANK(G529),,(IF(M529="WON-EW",((((N529-1)*J529)*'month 2 only singles'!$C$2)+('month 2 only singles'!$C$2*(N529-1))),IF(M529="WON",((((N529-1)*J529)*'month 2 only singles'!$C$2)+('month 2 only singles'!$C$2*(N529-1))),IF(M529="PLACED",((((N529-1)*J529)*'month 2 only singles'!$C$2)-'month 2 only singles'!$C$2),IF(J529=0,-'month 2 only singles'!$C$2,IF(J529=0,-'month 2 only singles'!$C$2,-('month 2 only singles'!$C$2*2)))))))*E529))</f>
        <v>0</v>
      </c>
      <c r="R529" s="17">
        <f>IF(ISBLANK(M529),,IF(T529&lt;&gt;1,((IF(M529="WON-EW",(((K529-1)*'month 2 only singles'!$C$2)*(1-$C$3))+(((L529-1)*'month 2 only singles'!$C$2)*(1-$C$3)),IF(M529="WON",(((K529-1)*'month 2 only singles'!$C$2)*(1-$C$3)),IF(M529="PLACED",(((L529-1)*'month 2 only singles'!$C$2)*(1-$C$3))-'month 2 only singles'!$C$2,IF(J529=0,-'month 2 only singles'!$C$2,-('month 2 only singles'!$C$2*2))))))*E529),0))</f>
        <v>0</v>
      </c>
      <c r="S529" s="64"/>
    </row>
    <row r="530" spans="8:19" ht="15" x14ac:dyDescent="0.2">
      <c r="H530" s="12"/>
      <c r="I530" s="12"/>
      <c r="J530" s="12"/>
      <c r="M530" s="7"/>
      <c r="N530" s="16">
        <f>((G530-1)*(1-(IF(H530="no",0,'month 2 only singles'!$C$3)))+1)</f>
        <v>5.0000000000000044E-2</v>
      </c>
      <c r="O530" s="16">
        <f t="shared" si="8"/>
        <v>0</v>
      </c>
      <c r="P5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0" s="17">
        <f>IF(ISBLANK(M530),,IF(ISBLANK(G530),,(IF(M530="WON-EW",((((N530-1)*J530)*'month 2 only singles'!$C$2)+('month 2 only singles'!$C$2*(N530-1))),IF(M530="WON",((((N530-1)*J530)*'month 2 only singles'!$C$2)+('month 2 only singles'!$C$2*(N530-1))),IF(M530="PLACED",((((N530-1)*J530)*'month 2 only singles'!$C$2)-'month 2 only singles'!$C$2),IF(J530=0,-'month 2 only singles'!$C$2,IF(J530=0,-'month 2 only singles'!$C$2,-('month 2 only singles'!$C$2*2)))))))*E530))</f>
        <v>0</v>
      </c>
      <c r="R530" s="17">
        <f>IF(ISBLANK(M530),,IF(T530&lt;&gt;1,((IF(M530="WON-EW",(((K530-1)*'month 2 only singles'!$C$2)*(1-$C$3))+(((L530-1)*'month 2 only singles'!$C$2)*(1-$C$3)),IF(M530="WON",(((K530-1)*'month 2 only singles'!$C$2)*(1-$C$3)),IF(M530="PLACED",(((L530-1)*'month 2 only singles'!$C$2)*(1-$C$3))-'month 2 only singles'!$C$2,IF(J530=0,-'month 2 only singles'!$C$2,-('month 2 only singles'!$C$2*2))))))*E530),0))</f>
        <v>0</v>
      </c>
      <c r="S530" s="64"/>
    </row>
    <row r="531" spans="8:19" ht="15" x14ac:dyDescent="0.2">
      <c r="H531" s="12"/>
      <c r="I531" s="12"/>
      <c r="J531" s="12"/>
      <c r="M531" s="7"/>
      <c r="N531" s="16">
        <f>((G531-1)*(1-(IF(H531="no",0,'month 2 only singles'!$C$3)))+1)</f>
        <v>5.0000000000000044E-2</v>
      </c>
      <c r="O531" s="16">
        <f t="shared" si="8"/>
        <v>0</v>
      </c>
      <c r="P5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1" s="17">
        <f>IF(ISBLANK(M531),,IF(ISBLANK(G531),,(IF(M531="WON-EW",((((N531-1)*J531)*'month 2 only singles'!$C$2)+('month 2 only singles'!$C$2*(N531-1))),IF(M531="WON",((((N531-1)*J531)*'month 2 only singles'!$C$2)+('month 2 only singles'!$C$2*(N531-1))),IF(M531="PLACED",((((N531-1)*J531)*'month 2 only singles'!$C$2)-'month 2 only singles'!$C$2),IF(J531=0,-'month 2 only singles'!$C$2,IF(J531=0,-'month 2 only singles'!$C$2,-('month 2 only singles'!$C$2*2)))))))*E531))</f>
        <v>0</v>
      </c>
      <c r="R531" s="17">
        <f>IF(ISBLANK(M531),,IF(T531&lt;&gt;1,((IF(M531="WON-EW",(((K531-1)*'month 2 only singles'!$C$2)*(1-$C$3))+(((L531-1)*'month 2 only singles'!$C$2)*(1-$C$3)),IF(M531="WON",(((K531-1)*'month 2 only singles'!$C$2)*(1-$C$3)),IF(M531="PLACED",(((L531-1)*'month 2 only singles'!$C$2)*(1-$C$3))-'month 2 only singles'!$C$2,IF(J531=0,-'month 2 only singles'!$C$2,-('month 2 only singles'!$C$2*2))))))*E531),0))</f>
        <v>0</v>
      </c>
      <c r="S531" s="64"/>
    </row>
    <row r="532" spans="8:19" ht="15" x14ac:dyDescent="0.2">
      <c r="H532" s="12"/>
      <c r="I532" s="12"/>
      <c r="J532" s="12"/>
      <c r="M532" s="7"/>
      <c r="N532" s="16">
        <f>((G532-1)*(1-(IF(H532="no",0,'month 2 only singles'!$C$3)))+1)</f>
        <v>5.0000000000000044E-2</v>
      </c>
      <c r="O532" s="16">
        <f t="shared" si="8"/>
        <v>0</v>
      </c>
      <c r="P5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2" s="17">
        <f>IF(ISBLANK(M532),,IF(ISBLANK(G532),,(IF(M532="WON-EW",((((N532-1)*J532)*'month 2 only singles'!$C$2)+('month 2 only singles'!$C$2*(N532-1))),IF(M532="WON",((((N532-1)*J532)*'month 2 only singles'!$C$2)+('month 2 only singles'!$C$2*(N532-1))),IF(M532="PLACED",((((N532-1)*J532)*'month 2 only singles'!$C$2)-'month 2 only singles'!$C$2),IF(J532=0,-'month 2 only singles'!$C$2,IF(J532=0,-'month 2 only singles'!$C$2,-('month 2 only singles'!$C$2*2)))))))*E532))</f>
        <v>0</v>
      </c>
      <c r="R532" s="17">
        <f>IF(ISBLANK(M532),,IF(T532&lt;&gt;1,((IF(M532="WON-EW",(((K532-1)*'month 2 only singles'!$C$2)*(1-$C$3))+(((L532-1)*'month 2 only singles'!$C$2)*(1-$C$3)),IF(M532="WON",(((K532-1)*'month 2 only singles'!$C$2)*(1-$C$3)),IF(M532="PLACED",(((L532-1)*'month 2 only singles'!$C$2)*(1-$C$3))-'month 2 only singles'!$C$2,IF(J532=0,-'month 2 only singles'!$C$2,-('month 2 only singles'!$C$2*2))))))*E532),0))</f>
        <v>0</v>
      </c>
      <c r="S532" s="64"/>
    </row>
    <row r="533" spans="8:19" ht="15" x14ac:dyDescent="0.2">
      <c r="H533" s="12"/>
      <c r="I533" s="12"/>
      <c r="J533" s="12"/>
      <c r="M533" s="7"/>
      <c r="N533" s="16">
        <f>((G533-1)*(1-(IF(H533="no",0,'month 2 only singles'!$C$3)))+1)</f>
        <v>5.0000000000000044E-2</v>
      </c>
      <c r="O533" s="16">
        <f t="shared" si="8"/>
        <v>0</v>
      </c>
      <c r="P5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3" s="17">
        <f>IF(ISBLANK(M533),,IF(ISBLANK(G533),,(IF(M533="WON-EW",((((N533-1)*J533)*'month 2 only singles'!$C$2)+('month 2 only singles'!$C$2*(N533-1))),IF(M533="WON",((((N533-1)*J533)*'month 2 only singles'!$C$2)+('month 2 only singles'!$C$2*(N533-1))),IF(M533="PLACED",((((N533-1)*J533)*'month 2 only singles'!$C$2)-'month 2 only singles'!$C$2),IF(J533=0,-'month 2 only singles'!$C$2,IF(J533=0,-'month 2 only singles'!$C$2,-('month 2 only singles'!$C$2*2)))))))*E533))</f>
        <v>0</v>
      </c>
      <c r="R533" s="17">
        <f>IF(ISBLANK(M533),,IF(T533&lt;&gt;1,((IF(M533="WON-EW",(((K533-1)*'month 2 only singles'!$C$2)*(1-$C$3))+(((L533-1)*'month 2 only singles'!$C$2)*(1-$C$3)),IF(M533="WON",(((K533-1)*'month 2 only singles'!$C$2)*(1-$C$3)),IF(M533="PLACED",(((L533-1)*'month 2 only singles'!$C$2)*(1-$C$3))-'month 2 only singles'!$C$2,IF(J533=0,-'month 2 only singles'!$C$2,-('month 2 only singles'!$C$2*2))))))*E533),0))</f>
        <v>0</v>
      </c>
      <c r="S533" s="64"/>
    </row>
    <row r="534" spans="8:19" ht="15" x14ac:dyDescent="0.2">
      <c r="H534" s="12"/>
      <c r="I534" s="12"/>
      <c r="J534" s="12"/>
      <c r="M534" s="7"/>
      <c r="N534" s="16">
        <f>((G534-1)*(1-(IF(H534="no",0,'month 2 only singles'!$C$3)))+1)</f>
        <v>5.0000000000000044E-2</v>
      </c>
      <c r="O534" s="16">
        <f t="shared" si="8"/>
        <v>0</v>
      </c>
      <c r="P5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4" s="17">
        <f>IF(ISBLANK(M534),,IF(ISBLANK(G534),,(IF(M534="WON-EW",((((N534-1)*J534)*'month 2 only singles'!$C$2)+('month 2 only singles'!$C$2*(N534-1))),IF(M534="WON",((((N534-1)*J534)*'month 2 only singles'!$C$2)+('month 2 only singles'!$C$2*(N534-1))),IF(M534="PLACED",((((N534-1)*J534)*'month 2 only singles'!$C$2)-'month 2 only singles'!$C$2),IF(J534=0,-'month 2 only singles'!$C$2,IF(J534=0,-'month 2 only singles'!$C$2,-('month 2 only singles'!$C$2*2)))))))*E534))</f>
        <v>0</v>
      </c>
      <c r="R534" s="17">
        <f>IF(ISBLANK(M534),,IF(T534&lt;&gt;1,((IF(M534="WON-EW",(((K534-1)*'month 2 only singles'!$C$2)*(1-$C$3))+(((L534-1)*'month 2 only singles'!$C$2)*(1-$C$3)),IF(M534="WON",(((K534-1)*'month 2 only singles'!$C$2)*(1-$C$3)),IF(M534="PLACED",(((L534-1)*'month 2 only singles'!$C$2)*(1-$C$3))-'month 2 only singles'!$C$2,IF(J534=0,-'month 2 only singles'!$C$2,-('month 2 only singles'!$C$2*2))))))*E534),0))</f>
        <v>0</v>
      </c>
      <c r="S534" s="64"/>
    </row>
    <row r="535" spans="8:19" ht="15" x14ac:dyDescent="0.2">
      <c r="H535" s="12"/>
      <c r="I535" s="12"/>
      <c r="J535" s="12"/>
      <c r="M535" s="7"/>
      <c r="N535" s="16">
        <f>((G535-1)*(1-(IF(H535="no",0,'month 2 only singles'!$C$3)))+1)</f>
        <v>5.0000000000000044E-2</v>
      </c>
      <c r="O535" s="16">
        <f t="shared" si="8"/>
        <v>0</v>
      </c>
      <c r="P5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5" s="17">
        <f>IF(ISBLANK(M535),,IF(ISBLANK(G535),,(IF(M535="WON-EW",((((N535-1)*J535)*'month 2 only singles'!$C$2)+('month 2 only singles'!$C$2*(N535-1))),IF(M535="WON",((((N535-1)*J535)*'month 2 only singles'!$C$2)+('month 2 only singles'!$C$2*(N535-1))),IF(M535="PLACED",((((N535-1)*J535)*'month 2 only singles'!$C$2)-'month 2 only singles'!$C$2),IF(J535=0,-'month 2 only singles'!$C$2,IF(J535=0,-'month 2 only singles'!$C$2,-('month 2 only singles'!$C$2*2)))))))*E535))</f>
        <v>0</v>
      </c>
      <c r="R535" s="17">
        <f>IF(ISBLANK(M535),,IF(T535&lt;&gt;1,((IF(M535="WON-EW",(((K535-1)*'month 2 only singles'!$C$2)*(1-$C$3))+(((L535-1)*'month 2 only singles'!$C$2)*(1-$C$3)),IF(M535="WON",(((K535-1)*'month 2 only singles'!$C$2)*(1-$C$3)),IF(M535="PLACED",(((L535-1)*'month 2 only singles'!$C$2)*(1-$C$3))-'month 2 only singles'!$C$2,IF(J535=0,-'month 2 only singles'!$C$2,-('month 2 only singles'!$C$2*2))))))*E535),0))</f>
        <v>0</v>
      </c>
      <c r="S535" s="64"/>
    </row>
    <row r="536" spans="8:19" ht="15" x14ac:dyDescent="0.2">
      <c r="H536" s="12"/>
      <c r="I536" s="12"/>
      <c r="J536" s="12"/>
      <c r="M536" s="7"/>
      <c r="N536" s="16">
        <f>((G536-1)*(1-(IF(H536="no",0,'month 2 only singles'!$C$3)))+1)</f>
        <v>5.0000000000000044E-2</v>
      </c>
      <c r="O536" s="16">
        <f t="shared" si="8"/>
        <v>0</v>
      </c>
      <c r="P5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6" s="17">
        <f>IF(ISBLANK(M536),,IF(ISBLANK(G536),,(IF(M536="WON-EW",((((N536-1)*J536)*'month 2 only singles'!$C$2)+('month 2 only singles'!$C$2*(N536-1))),IF(M536="WON",((((N536-1)*J536)*'month 2 only singles'!$C$2)+('month 2 only singles'!$C$2*(N536-1))),IF(M536="PLACED",((((N536-1)*J536)*'month 2 only singles'!$C$2)-'month 2 only singles'!$C$2),IF(J536=0,-'month 2 only singles'!$C$2,IF(J536=0,-'month 2 only singles'!$C$2,-('month 2 only singles'!$C$2*2)))))))*E536))</f>
        <v>0</v>
      </c>
      <c r="R536" s="17">
        <f>IF(ISBLANK(M536),,IF(T536&lt;&gt;1,((IF(M536="WON-EW",(((K536-1)*'month 2 only singles'!$C$2)*(1-$C$3))+(((L536-1)*'month 2 only singles'!$C$2)*(1-$C$3)),IF(M536="WON",(((K536-1)*'month 2 only singles'!$C$2)*(1-$C$3)),IF(M536="PLACED",(((L536-1)*'month 2 only singles'!$C$2)*(1-$C$3))-'month 2 only singles'!$C$2,IF(J536=0,-'month 2 only singles'!$C$2,-('month 2 only singles'!$C$2*2))))))*E536),0))</f>
        <v>0</v>
      </c>
      <c r="S536" s="64"/>
    </row>
    <row r="537" spans="8:19" ht="15" x14ac:dyDescent="0.2">
      <c r="H537" s="12"/>
      <c r="I537" s="12"/>
      <c r="J537" s="12"/>
      <c r="M537" s="7"/>
      <c r="N537" s="16">
        <f>((G537-1)*(1-(IF(H537="no",0,'month 2 only singles'!$C$3)))+1)</f>
        <v>5.0000000000000044E-2</v>
      </c>
      <c r="O537" s="16">
        <f t="shared" si="8"/>
        <v>0</v>
      </c>
      <c r="P5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7" s="17">
        <f>IF(ISBLANK(M537),,IF(ISBLANK(G537),,(IF(M537="WON-EW",((((N537-1)*J537)*'month 2 only singles'!$C$2)+('month 2 only singles'!$C$2*(N537-1))),IF(M537="WON",((((N537-1)*J537)*'month 2 only singles'!$C$2)+('month 2 only singles'!$C$2*(N537-1))),IF(M537="PLACED",((((N537-1)*J537)*'month 2 only singles'!$C$2)-'month 2 only singles'!$C$2),IF(J537=0,-'month 2 only singles'!$C$2,IF(J537=0,-'month 2 only singles'!$C$2,-('month 2 only singles'!$C$2*2)))))))*E537))</f>
        <v>0</v>
      </c>
      <c r="R537" s="17">
        <f>IF(ISBLANK(M537),,IF(T537&lt;&gt;1,((IF(M537="WON-EW",(((K537-1)*'month 2 only singles'!$C$2)*(1-$C$3))+(((L537-1)*'month 2 only singles'!$C$2)*(1-$C$3)),IF(M537="WON",(((K537-1)*'month 2 only singles'!$C$2)*(1-$C$3)),IF(M537="PLACED",(((L537-1)*'month 2 only singles'!$C$2)*(1-$C$3))-'month 2 only singles'!$C$2,IF(J537=0,-'month 2 only singles'!$C$2,-('month 2 only singles'!$C$2*2))))))*E537),0))</f>
        <v>0</v>
      </c>
      <c r="S537" s="64"/>
    </row>
    <row r="538" spans="8:19" ht="15" x14ac:dyDescent="0.2">
      <c r="H538" s="12"/>
      <c r="I538" s="12"/>
      <c r="J538" s="12"/>
      <c r="M538" s="7"/>
      <c r="N538" s="16">
        <f>((G538-1)*(1-(IF(H538="no",0,'month 2 only singles'!$C$3)))+1)</f>
        <v>5.0000000000000044E-2</v>
      </c>
      <c r="O538" s="16">
        <f t="shared" si="8"/>
        <v>0</v>
      </c>
      <c r="P5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8" s="17">
        <f>IF(ISBLANK(M538),,IF(ISBLANK(G538),,(IF(M538="WON-EW",((((N538-1)*J538)*'month 2 only singles'!$C$2)+('month 2 only singles'!$C$2*(N538-1))),IF(M538="WON",((((N538-1)*J538)*'month 2 only singles'!$C$2)+('month 2 only singles'!$C$2*(N538-1))),IF(M538="PLACED",((((N538-1)*J538)*'month 2 only singles'!$C$2)-'month 2 only singles'!$C$2),IF(J538=0,-'month 2 only singles'!$C$2,IF(J538=0,-'month 2 only singles'!$C$2,-('month 2 only singles'!$C$2*2)))))))*E538))</f>
        <v>0</v>
      </c>
      <c r="R538" s="17">
        <f>IF(ISBLANK(M538),,IF(T538&lt;&gt;1,((IF(M538="WON-EW",(((K538-1)*'month 2 only singles'!$C$2)*(1-$C$3))+(((L538-1)*'month 2 only singles'!$C$2)*(1-$C$3)),IF(M538="WON",(((K538-1)*'month 2 only singles'!$C$2)*(1-$C$3)),IF(M538="PLACED",(((L538-1)*'month 2 only singles'!$C$2)*(1-$C$3))-'month 2 only singles'!$C$2,IF(J538=0,-'month 2 only singles'!$C$2,-('month 2 only singles'!$C$2*2))))))*E538),0))</f>
        <v>0</v>
      </c>
      <c r="S538" s="64"/>
    </row>
    <row r="539" spans="8:19" ht="15" x14ac:dyDescent="0.2">
      <c r="H539" s="12"/>
      <c r="I539" s="12"/>
      <c r="J539" s="12"/>
      <c r="M539" s="7"/>
      <c r="N539" s="16">
        <f>((G539-1)*(1-(IF(H539="no",0,'month 2 only singles'!$C$3)))+1)</f>
        <v>5.0000000000000044E-2</v>
      </c>
      <c r="O539" s="16">
        <f t="shared" si="8"/>
        <v>0</v>
      </c>
      <c r="P5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39" s="17">
        <f>IF(ISBLANK(M539),,IF(ISBLANK(G539),,(IF(M539="WON-EW",((((N539-1)*J539)*'month 2 only singles'!$C$2)+('month 2 only singles'!$C$2*(N539-1))),IF(M539="WON",((((N539-1)*J539)*'month 2 only singles'!$C$2)+('month 2 only singles'!$C$2*(N539-1))),IF(M539="PLACED",((((N539-1)*J539)*'month 2 only singles'!$C$2)-'month 2 only singles'!$C$2),IF(J539=0,-'month 2 only singles'!$C$2,IF(J539=0,-'month 2 only singles'!$C$2,-('month 2 only singles'!$C$2*2)))))))*E539))</f>
        <v>0</v>
      </c>
      <c r="R539" s="17">
        <f>IF(ISBLANK(M539),,IF(T539&lt;&gt;1,((IF(M539="WON-EW",(((K539-1)*'month 2 only singles'!$C$2)*(1-$C$3))+(((L539-1)*'month 2 only singles'!$C$2)*(1-$C$3)),IF(M539="WON",(((K539-1)*'month 2 only singles'!$C$2)*(1-$C$3)),IF(M539="PLACED",(((L539-1)*'month 2 only singles'!$C$2)*(1-$C$3))-'month 2 only singles'!$C$2,IF(J539=0,-'month 2 only singles'!$C$2,-('month 2 only singles'!$C$2*2))))))*E539),0))</f>
        <v>0</v>
      </c>
      <c r="S539" s="64"/>
    </row>
    <row r="540" spans="8:19" ht="15" x14ac:dyDescent="0.2">
      <c r="H540" s="12"/>
      <c r="I540" s="12"/>
      <c r="J540" s="12"/>
      <c r="M540" s="7"/>
      <c r="N540" s="16">
        <f>((G540-1)*(1-(IF(H540="no",0,'month 2 only singles'!$C$3)))+1)</f>
        <v>5.0000000000000044E-2</v>
      </c>
      <c r="O540" s="16">
        <f t="shared" si="8"/>
        <v>0</v>
      </c>
      <c r="P5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0" s="17">
        <f>IF(ISBLANK(M540),,IF(ISBLANK(G540),,(IF(M540="WON-EW",((((N540-1)*J540)*'month 2 only singles'!$C$2)+('month 2 only singles'!$C$2*(N540-1))),IF(M540="WON",((((N540-1)*J540)*'month 2 only singles'!$C$2)+('month 2 only singles'!$C$2*(N540-1))),IF(M540="PLACED",((((N540-1)*J540)*'month 2 only singles'!$C$2)-'month 2 only singles'!$C$2),IF(J540=0,-'month 2 only singles'!$C$2,IF(J540=0,-'month 2 only singles'!$C$2,-('month 2 only singles'!$C$2*2)))))))*E540))</f>
        <v>0</v>
      </c>
      <c r="R540" s="17">
        <f>IF(ISBLANK(M540),,IF(T540&lt;&gt;1,((IF(M540="WON-EW",(((K540-1)*'month 2 only singles'!$C$2)*(1-$C$3))+(((L540-1)*'month 2 only singles'!$C$2)*(1-$C$3)),IF(M540="WON",(((K540-1)*'month 2 only singles'!$C$2)*(1-$C$3)),IF(M540="PLACED",(((L540-1)*'month 2 only singles'!$C$2)*(1-$C$3))-'month 2 only singles'!$C$2,IF(J540=0,-'month 2 only singles'!$C$2,-('month 2 only singles'!$C$2*2))))))*E540),0))</f>
        <v>0</v>
      </c>
      <c r="S540" s="64"/>
    </row>
    <row r="541" spans="8:19" ht="15" x14ac:dyDescent="0.2">
      <c r="H541" s="12"/>
      <c r="I541" s="12"/>
      <c r="J541" s="12"/>
      <c r="M541" s="7"/>
      <c r="N541" s="16">
        <f>((G541-1)*(1-(IF(H541="no",0,'month 2 only singles'!$C$3)))+1)</f>
        <v>5.0000000000000044E-2</v>
      </c>
      <c r="O541" s="16">
        <f t="shared" si="8"/>
        <v>0</v>
      </c>
      <c r="P5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1" s="17">
        <f>IF(ISBLANK(M541),,IF(ISBLANK(G541),,(IF(M541="WON-EW",((((N541-1)*J541)*'month 2 only singles'!$C$2)+('month 2 only singles'!$C$2*(N541-1))),IF(M541="WON",((((N541-1)*J541)*'month 2 only singles'!$C$2)+('month 2 only singles'!$C$2*(N541-1))),IF(M541="PLACED",((((N541-1)*J541)*'month 2 only singles'!$C$2)-'month 2 only singles'!$C$2),IF(J541=0,-'month 2 only singles'!$C$2,IF(J541=0,-'month 2 only singles'!$C$2,-('month 2 only singles'!$C$2*2)))))))*E541))</f>
        <v>0</v>
      </c>
      <c r="R541" s="17">
        <f>IF(ISBLANK(M541),,IF(T541&lt;&gt;1,((IF(M541="WON-EW",(((K541-1)*'month 2 only singles'!$C$2)*(1-$C$3))+(((L541-1)*'month 2 only singles'!$C$2)*(1-$C$3)),IF(M541="WON",(((K541-1)*'month 2 only singles'!$C$2)*(1-$C$3)),IF(M541="PLACED",(((L541-1)*'month 2 only singles'!$C$2)*(1-$C$3))-'month 2 only singles'!$C$2,IF(J541=0,-'month 2 only singles'!$C$2,-('month 2 only singles'!$C$2*2))))))*E541),0))</f>
        <v>0</v>
      </c>
      <c r="S541" s="64"/>
    </row>
    <row r="542" spans="8:19" ht="15" x14ac:dyDescent="0.2">
      <c r="H542" s="12"/>
      <c r="I542" s="12"/>
      <c r="J542" s="12"/>
      <c r="M542" s="7"/>
      <c r="N542" s="16">
        <f>((G542-1)*(1-(IF(H542="no",0,'month 2 only singles'!$C$3)))+1)</f>
        <v>5.0000000000000044E-2</v>
      </c>
      <c r="O542" s="16">
        <f t="shared" si="8"/>
        <v>0</v>
      </c>
      <c r="P5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2" s="17">
        <f>IF(ISBLANK(M542),,IF(ISBLANK(G542),,(IF(M542="WON-EW",((((N542-1)*J542)*'month 2 only singles'!$C$2)+('month 2 only singles'!$C$2*(N542-1))),IF(M542="WON",((((N542-1)*J542)*'month 2 only singles'!$C$2)+('month 2 only singles'!$C$2*(N542-1))),IF(M542="PLACED",((((N542-1)*J542)*'month 2 only singles'!$C$2)-'month 2 only singles'!$C$2),IF(J542=0,-'month 2 only singles'!$C$2,IF(J542=0,-'month 2 only singles'!$C$2,-('month 2 only singles'!$C$2*2)))))))*E542))</f>
        <v>0</v>
      </c>
      <c r="R542" s="17">
        <f>IF(ISBLANK(M542),,IF(T542&lt;&gt;1,((IF(M542="WON-EW",(((K542-1)*'month 2 only singles'!$C$2)*(1-$C$3))+(((L542-1)*'month 2 only singles'!$C$2)*(1-$C$3)),IF(M542="WON",(((K542-1)*'month 2 only singles'!$C$2)*(1-$C$3)),IF(M542="PLACED",(((L542-1)*'month 2 only singles'!$C$2)*(1-$C$3))-'month 2 only singles'!$C$2,IF(J542=0,-'month 2 only singles'!$C$2,-('month 2 only singles'!$C$2*2))))))*E542),0))</f>
        <v>0</v>
      </c>
      <c r="S542" s="64"/>
    </row>
    <row r="543" spans="8:19" ht="15" x14ac:dyDescent="0.2">
      <c r="H543" s="12"/>
      <c r="I543" s="12"/>
      <c r="J543" s="12"/>
      <c r="M543" s="7"/>
      <c r="N543" s="16">
        <f>((G543-1)*(1-(IF(H543="no",0,'month 2 only singles'!$C$3)))+1)</f>
        <v>5.0000000000000044E-2</v>
      </c>
      <c r="O543" s="16">
        <f t="shared" si="8"/>
        <v>0</v>
      </c>
      <c r="P5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3" s="17">
        <f>IF(ISBLANK(M543),,IF(ISBLANK(G543),,(IF(M543="WON-EW",((((N543-1)*J543)*'month 2 only singles'!$C$2)+('month 2 only singles'!$C$2*(N543-1))),IF(M543="WON",((((N543-1)*J543)*'month 2 only singles'!$C$2)+('month 2 only singles'!$C$2*(N543-1))),IF(M543="PLACED",((((N543-1)*J543)*'month 2 only singles'!$C$2)-'month 2 only singles'!$C$2),IF(J543=0,-'month 2 only singles'!$C$2,IF(J543=0,-'month 2 only singles'!$C$2,-('month 2 only singles'!$C$2*2)))))))*E543))</f>
        <v>0</v>
      </c>
      <c r="R543" s="17">
        <f>IF(ISBLANK(M543),,IF(T543&lt;&gt;1,((IF(M543="WON-EW",(((K543-1)*'month 2 only singles'!$C$2)*(1-$C$3))+(((L543-1)*'month 2 only singles'!$C$2)*(1-$C$3)),IF(M543="WON",(((K543-1)*'month 2 only singles'!$C$2)*(1-$C$3)),IF(M543="PLACED",(((L543-1)*'month 2 only singles'!$C$2)*(1-$C$3))-'month 2 only singles'!$C$2,IF(J543=0,-'month 2 only singles'!$C$2,-('month 2 only singles'!$C$2*2))))))*E543),0))</f>
        <v>0</v>
      </c>
      <c r="S543" s="64"/>
    </row>
    <row r="544" spans="8:19" ht="15" x14ac:dyDescent="0.2">
      <c r="H544" s="12"/>
      <c r="I544" s="12"/>
      <c r="J544" s="12"/>
      <c r="M544" s="7"/>
      <c r="N544" s="16">
        <f>((G544-1)*(1-(IF(H544="no",0,'month 2 only singles'!$C$3)))+1)</f>
        <v>5.0000000000000044E-2</v>
      </c>
      <c r="O544" s="16">
        <f t="shared" si="8"/>
        <v>0</v>
      </c>
      <c r="P5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4" s="17">
        <f>IF(ISBLANK(M544),,IF(ISBLANK(G544),,(IF(M544="WON-EW",((((N544-1)*J544)*'month 2 only singles'!$C$2)+('month 2 only singles'!$C$2*(N544-1))),IF(M544="WON",((((N544-1)*J544)*'month 2 only singles'!$C$2)+('month 2 only singles'!$C$2*(N544-1))),IF(M544="PLACED",((((N544-1)*J544)*'month 2 only singles'!$C$2)-'month 2 only singles'!$C$2),IF(J544=0,-'month 2 only singles'!$C$2,IF(J544=0,-'month 2 only singles'!$C$2,-('month 2 only singles'!$C$2*2)))))))*E544))</f>
        <v>0</v>
      </c>
      <c r="R544" s="17">
        <f>IF(ISBLANK(M544),,IF(T544&lt;&gt;1,((IF(M544="WON-EW",(((K544-1)*'month 2 only singles'!$C$2)*(1-$C$3))+(((L544-1)*'month 2 only singles'!$C$2)*(1-$C$3)),IF(M544="WON",(((K544-1)*'month 2 only singles'!$C$2)*(1-$C$3)),IF(M544="PLACED",(((L544-1)*'month 2 only singles'!$C$2)*(1-$C$3))-'month 2 only singles'!$C$2,IF(J544=0,-'month 2 only singles'!$C$2,-('month 2 only singles'!$C$2*2))))))*E544),0))</f>
        <v>0</v>
      </c>
      <c r="S544" s="64"/>
    </row>
    <row r="545" spans="8:19" ht="15" x14ac:dyDescent="0.2">
      <c r="H545" s="12"/>
      <c r="I545" s="12"/>
      <c r="J545" s="12"/>
      <c r="M545" s="7"/>
      <c r="N545" s="16">
        <f>((G545-1)*(1-(IF(H545="no",0,'month 2 only singles'!$C$3)))+1)</f>
        <v>5.0000000000000044E-2</v>
      </c>
      <c r="O545" s="16">
        <f t="shared" si="8"/>
        <v>0</v>
      </c>
      <c r="P5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5" s="17">
        <f>IF(ISBLANK(M545),,IF(ISBLANK(G545),,(IF(M545="WON-EW",((((N545-1)*J545)*'month 2 only singles'!$C$2)+('month 2 only singles'!$C$2*(N545-1))),IF(M545="WON",((((N545-1)*J545)*'month 2 only singles'!$C$2)+('month 2 only singles'!$C$2*(N545-1))),IF(M545="PLACED",((((N545-1)*J545)*'month 2 only singles'!$C$2)-'month 2 only singles'!$C$2),IF(J545=0,-'month 2 only singles'!$C$2,IF(J545=0,-'month 2 only singles'!$C$2,-('month 2 only singles'!$C$2*2)))))))*E545))</f>
        <v>0</v>
      </c>
      <c r="R545" s="17">
        <f>IF(ISBLANK(M545),,IF(T545&lt;&gt;1,((IF(M545="WON-EW",(((K545-1)*'month 2 only singles'!$C$2)*(1-$C$3))+(((L545-1)*'month 2 only singles'!$C$2)*(1-$C$3)),IF(M545="WON",(((K545-1)*'month 2 only singles'!$C$2)*(1-$C$3)),IF(M545="PLACED",(((L545-1)*'month 2 only singles'!$C$2)*(1-$C$3))-'month 2 only singles'!$C$2,IF(J545=0,-'month 2 only singles'!$C$2,-('month 2 only singles'!$C$2*2))))))*E545),0))</f>
        <v>0</v>
      </c>
      <c r="S545" s="64"/>
    </row>
    <row r="546" spans="8:19" ht="15" x14ac:dyDescent="0.2">
      <c r="H546" s="12"/>
      <c r="I546" s="12"/>
      <c r="J546" s="12"/>
      <c r="M546" s="7"/>
      <c r="N546" s="16">
        <f>((G546-1)*(1-(IF(H546="no",0,'month 2 only singles'!$C$3)))+1)</f>
        <v>5.0000000000000044E-2</v>
      </c>
      <c r="O546" s="16">
        <f t="shared" si="8"/>
        <v>0</v>
      </c>
      <c r="P5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6" s="17">
        <f>IF(ISBLANK(M546),,IF(ISBLANK(G546),,(IF(M546="WON-EW",((((N546-1)*J546)*'month 2 only singles'!$C$2)+('month 2 only singles'!$C$2*(N546-1))),IF(M546="WON",((((N546-1)*J546)*'month 2 only singles'!$C$2)+('month 2 only singles'!$C$2*(N546-1))),IF(M546="PLACED",((((N546-1)*J546)*'month 2 only singles'!$C$2)-'month 2 only singles'!$C$2),IF(J546=0,-'month 2 only singles'!$C$2,IF(J546=0,-'month 2 only singles'!$C$2,-('month 2 only singles'!$C$2*2)))))))*E546))</f>
        <v>0</v>
      </c>
      <c r="R546" s="17">
        <f>IF(ISBLANK(M546),,IF(T546&lt;&gt;1,((IF(M546="WON-EW",(((K546-1)*'month 2 only singles'!$C$2)*(1-$C$3))+(((L546-1)*'month 2 only singles'!$C$2)*(1-$C$3)),IF(M546="WON",(((K546-1)*'month 2 only singles'!$C$2)*(1-$C$3)),IF(M546="PLACED",(((L546-1)*'month 2 only singles'!$C$2)*(1-$C$3))-'month 2 only singles'!$C$2,IF(J546=0,-'month 2 only singles'!$C$2,-('month 2 only singles'!$C$2*2))))))*E546),0))</f>
        <v>0</v>
      </c>
      <c r="S546" s="64"/>
    </row>
    <row r="547" spans="8:19" ht="15" x14ac:dyDescent="0.2">
      <c r="H547" s="12"/>
      <c r="I547" s="12"/>
      <c r="J547" s="12"/>
      <c r="M547" s="7"/>
      <c r="N547" s="16">
        <f>((G547-1)*(1-(IF(H547="no",0,'month 2 only singles'!$C$3)))+1)</f>
        <v>5.0000000000000044E-2</v>
      </c>
      <c r="O547" s="16">
        <f t="shared" si="8"/>
        <v>0</v>
      </c>
      <c r="P5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7" s="17">
        <f>IF(ISBLANK(M547),,IF(ISBLANK(G547),,(IF(M547="WON-EW",((((N547-1)*J547)*'month 2 only singles'!$C$2)+('month 2 only singles'!$C$2*(N547-1))),IF(M547="WON",((((N547-1)*J547)*'month 2 only singles'!$C$2)+('month 2 only singles'!$C$2*(N547-1))),IF(M547="PLACED",((((N547-1)*J547)*'month 2 only singles'!$C$2)-'month 2 only singles'!$C$2),IF(J547=0,-'month 2 only singles'!$C$2,IF(J547=0,-'month 2 only singles'!$C$2,-('month 2 only singles'!$C$2*2)))))))*E547))</f>
        <v>0</v>
      </c>
      <c r="R547" s="17">
        <f>IF(ISBLANK(M547),,IF(T547&lt;&gt;1,((IF(M547="WON-EW",(((K547-1)*'month 2 only singles'!$C$2)*(1-$C$3))+(((L547-1)*'month 2 only singles'!$C$2)*(1-$C$3)),IF(M547="WON",(((K547-1)*'month 2 only singles'!$C$2)*(1-$C$3)),IF(M547="PLACED",(((L547-1)*'month 2 only singles'!$C$2)*(1-$C$3))-'month 2 only singles'!$C$2,IF(J547=0,-'month 2 only singles'!$C$2,-('month 2 only singles'!$C$2*2))))))*E547),0))</f>
        <v>0</v>
      </c>
      <c r="S547" s="64"/>
    </row>
    <row r="548" spans="8:19" ht="15" x14ac:dyDescent="0.2">
      <c r="H548" s="12"/>
      <c r="I548" s="12"/>
      <c r="J548" s="12"/>
      <c r="M548" s="7"/>
      <c r="N548" s="16">
        <f>((G548-1)*(1-(IF(H548="no",0,'month 2 only singles'!$C$3)))+1)</f>
        <v>5.0000000000000044E-2</v>
      </c>
      <c r="O548" s="16">
        <f t="shared" si="8"/>
        <v>0</v>
      </c>
      <c r="P5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8" s="17">
        <f>IF(ISBLANK(M548),,IF(ISBLANK(G548),,(IF(M548="WON-EW",((((N548-1)*J548)*'month 2 only singles'!$C$2)+('month 2 only singles'!$C$2*(N548-1))),IF(M548="WON",((((N548-1)*J548)*'month 2 only singles'!$C$2)+('month 2 only singles'!$C$2*(N548-1))),IF(M548="PLACED",((((N548-1)*J548)*'month 2 only singles'!$C$2)-'month 2 only singles'!$C$2),IF(J548=0,-'month 2 only singles'!$C$2,IF(J548=0,-'month 2 only singles'!$C$2,-('month 2 only singles'!$C$2*2)))))))*E548))</f>
        <v>0</v>
      </c>
      <c r="R548" s="17">
        <f>IF(ISBLANK(M548),,IF(T548&lt;&gt;1,((IF(M548="WON-EW",(((K548-1)*'month 2 only singles'!$C$2)*(1-$C$3))+(((L548-1)*'month 2 only singles'!$C$2)*(1-$C$3)),IF(M548="WON",(((K548-1)*'month 2 only singles'!$C$2)*(1-$C$3)),IF(M548="PLACED",(((L548-1)*'month 2 only singles'!$C$2)*(1-$C$3))-'month 2 only singles'!$C$2,IF(J548=0,-'month 2 only singles'!$C$2,-('month 2 only singles'!$C$2*2))))))*E548),0))</f>
        <v>0</v>
      </c>
      <c r="S548" s="64"/>
    </row>
    <row r="549" spans="8:19" ht="15" x14ac:dyDescent="0.2">
      <c r="H549" s="12"/>
      <c r="I549" s="12"/>
      <c r="J549" s="12"/>
      <c r="M549" s="7"/>
      <c r="N549" s="16">
        <f>((G549-1)*(1-(IF(H549="no",0,'month 2 only singles'!$C$3)))+1)</f>
        <v>5.0000000000000044E-2</v>
      </c>
      <c r="O549" s="16">
        <f t="shared" si="8"/>
        <v>0</v>
      </c>
      <c r="P5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49" s="17">
        <f>IF(ISBLANK(M549),,IF(ISBLANK(G549),,(IF(M549="WON-EW",((((N549-1)*J549)*'month 2 only singles'!$C$2)+('month 2 only singles'!$C$2*(N549-1))),IF(M549="WON",((((N549-1)*J549)*'month 2 only singles'!$C$2)+('month 2 only singles'!$C$2*(N549-1))),IF(M549="PLACED",((((N549-1)*J549)*'month 2 only singles'!$C$2)-'month 2 only singles'!$C$2),IF(J549=0,-'month 2 only singles'!$C$2,IF(J549=0,-'month 2 only singles'!$C$2,-('month 2 only singles'!$C$2*2)))))))*E549))</f>
        <v>0</v>
      </c>
      <c r="R549" s="17">
        <f>IF(ISBLANK(M549),,IF(T549&lt;&gt;1,((IF(M549="WON-EW",(((K549-1)*'month 2 only singles'!$C$2)*(1-$C$3))+(((L549-1)*'month 2 only singles'!$C$2)*(1-$C$3)),IF(M549="WON",(((K549-1)*'month 2 only singles'!$C$2)*(1-$C$3)),IF(M549="PLACED",(((L549-1)*'month 2 only singles'!$C$2)*(1-$C$3))-'month 2 only singles'!$C$2,IF(J549=0,-'month 2 only singles'!$C$2,-('month 2 only singles'!$C$2*2))))))*E549),0))</f>
        <v>0</v>
      </c>
      <c r="S549" s="64"/>
    </row>
    <row r="550" spans="8:19" ht="15" x14ac:dyDescent="0.2">
      <c r="H550" s="12"/>
      <c r="I550" s="12"/>
      <c r="J550" s="12"/>
      <c r="M550" s="7"/>
      <c r="N550" s="16">
        <f>((G550-1)*(1-(IF(H550="no",0,'month 2 only singles'!$C$3)))+1)</f>
        <v>5.0000000000000044E-2</v>
      </c>
      <c r="O550" s="16">
        <f t="shared" si="8"/>
        <v>0</v>
      </c>
      <c r="P5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0" s="17">
        <f>IF(ISBLANK(M550),,IF(ISBLANK(G550),,(IF(M550="WON-EW",((((N550-1)*J550)*'month 2 only singles'!$C$2)+('month 2 only singles'!$C$2*(N550-1))),IF(M550="WON",((((N550-1)*J550)*'month 2 only singles'!$C$2)+('month 2 only singles'!$C$2*(N550-1))),IF(M550="PLACED",((((N550-1)*J550)*'month 2 only singles'!$C$2)-'month 2 only singles'!$C$2),IF(J550=0,-'month 2 only singles'!$C$2,IF(J550=0,-'month 2 only singles'!$C$2,-('month 2 only singles'!$C$2*2)))))))*E550))</f>
        <v>0</v>
      </c>
      <c r="R550" s="17">
        <f>IF(ISBLANK(M550),,IF(T550&lt;&gt;1,((IF(M550="WON-EW",(((K550-1)*'month 2 only singles'!$C$2)*(1-$C$3))+(((L550-1)*'month 2 only singles'!$C$2)*(1-$C$3)),IF(M550="WON",(((K550-1)*'month 2 only singles'!$C$2)*(1-$C$3)),IF(M550="PLACED",(((L550-1)*'month 2 only singles'!$C$2)*(1-$C$3))-'month 2 only singles'!$C$2,IF(J550=0,-'month 2 only singles'!$C$2,-('month 2 only singles'!$C$2*2))))))*E550),0))</f>
        <v>0</v>
      </c>
      <c r="S550" s="64"/>
    </row>
    <row r="551" spans="8:19" ht="15" x14ac:dyDescent="0.2">
      <c r="H551" s="12"/>
      <c r="I551" s="12"/>
      <c r="J551" s="12"/>
      <c r="M551" s="7"/>
      <c r="N551" s="16">
        <f>((G551-1)*(1-(IF(H551="no",0,'month 2 only singles'!$C$3)))+1)</f>
        <v>5.0000000000000044E-2</v>
      </c>
      <c r="O551" s="16">
        <f t="shared" si="8"/>
        <v>0</v>
      </c>
      <c r="P5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1" s="17">
        <f>IF(ISBLANK(M551),,IF(ISBLANK(G551),,(IF(M551="WON-EW",((((N551-1)*J551)*'month 2 only singles'!$C$2)+('month 2 only singles'!$C$2*(N551-1))),IF(M551="WON",((((N551-1)*J551)*'month 2 only singles'!$C$2)+('month 2 only singles'!$C$2*(N551-1))),IF(M551="PLACED",((((N551-1)*J551)*'month 2 only singles'!$C$2)-'month 2 only singles'!$C$2),IF(J551=0,-'month 2 only singles'!$C$2,IF(J551=0,-'month 2 only singles'!$C$2,-('month 2 only singles'!$C$2*2)))))))*E551))</f>
        <v>0</v>
      </c>
      <c r="R551" s="17">
        <f>IF(ISBLANK(M551),,IF(T551&lt;&gt;1,((IF(M551="WON-EW",(((K551-1)*'month 2 only singles'!$C$2)*(1-$C$3))+(((L551-1)*'month 2 only singles'!$C$2)*(1-$C$3)),IF(M551="WON",(((K551-1)*'month 2 only singles'!$C$2)*(1-$C$3)),IF(M551="PLACED",(((L551-1)*'month 2 only singles'!$C$2)*(1-$C$3))-'month 2 only singles'!$C$2,IF(J551=0,-'month 2 only singles'!$C$2,-('month 2 only singles'!$C$2*2))))))*E551),0))</f>
        <v>0</v>
      </c>
      <c r="S551" s="64"/>
    </row>
    <row r="552" spans="8:19" ht="15" x14ac:dyDescent="0.2">
      <c r="H552" s="12"/>
      <c r="I552" s="12"/>
      <c r="J552" s="12"/>
      <c r="M552" s="7"/>
      <c r="N552" s="16">
        <f>((G552-1)*(1-(IF(H552="no",0,'month 2 only singles'!$C$3)))+1)</f>
        <v>5.0000000000000044E-2</v>
      </c>
      <c r="O552" s="16">
        <f t="shared" si="8"/>
        <v>0</v>
      </c>
      <c r="P5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2" s="17">
        <f>IF(ISBLANK(M552),,IF(ISBLANK(G552),,(IF(M552="WON-EW",((((N552-1)*J552)*'month 2 only singles'!$C$2)+('month 2 only singles'!$C$2*(N552-1))),IF(M552="WON",((((N552-1)*J552)*'month 2 only singles'!$C$2)+('month 2 only singles'!$C$2*(N552-1))),IF(M552="PLACED",((((N552-1)*J552)*'month 2 only singles'!$C$2)-'month 2 only singles'!$C$2),IF(J552=0,-'month 2 only singles'!$C$2,IF(J552=0,-'month 2 only singles'!$C$2,-('month 2 only singles'!$C$2*2)))))))*E552))</f>
        <v>0</v>
      </c>
      <c r="R552" s="17">
        <f>IF(ISBLANK(M552),,IF(T552&lt;&gt;1,((IF(M552="WON-EW",(((K552-1)*'month 2 only singles'!$C$2)*(1-$C$3))+(((L552-1)*'month 2 only singles'!$C$2)*(1-$C$3)),IF(M552="WON",(((K552-1)*'month 2 only singles'!$C$2)*(1-$C$3)),IF(M552="PLACED",(((L552-1)*'month 2 only singles'!$C$2)*(1-$C$3))-'month 2 only singles'!$C$2,IF(J552=0,-'month 2 only singles'!$C$2,-('month 2 only singles'!$C$2*2))))))*E552),0))</f>
        <v>0</v>
      </c>
      <c r="S552" s="64"/>
    </row>
    <row r="553" spans="8:19" ht="15" x14ac:dyDescent="0.2">
      <c r="H553" s="12"/>
      <c r="I553" s="12"/>
      <c r="J553" s="12"/>
      <c r="M553" s="7"/>
      <c r="N553" s="16">
        <f>((G553-1)*(1-(IF(H553="no",0,'month 2 only singles'!$C$3)))+1)</f>
        <v>5.0000000000000044E-2</v>
      </c>
      <c r="O553" s="16">
        <f t="shared" si="8"/>
        <v>0</v>
      </c>
      <c r="P5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3" s="17">
        <f>IF(ISBLANK(M553),,IF(ISBLANK(G553),,(IF(M553="WON-EW",((((N553-1)*J553)*'month 2 only singles'!$C$2)+('month 2 only singles'!$C$2*(N553-1))),IF(M553="WON",((((N553-1)*J553)*'month 2 only singles'!$C$2)+('month 2 only singles'!$C$2*(N553-1))),IF(M553="PLACED",((((N553-1)*J553)*'month 2 only singles'!$C$2)-'month 2 only singles'!$C$2),IF(J553=0,-'month 2 only singles'!$C$2,IF(J553=0,-'month 2 only singles'!$C$2,-('month 2 only singles'!$C$2*2)))))))*E553))</f>
        <v>0</v>
      </c>
      <c r="R553" s="17">
        <f>IF(ISBLANK(M553),,IF(T553&lt;&gt;1,((IF(M553="WON-EW",(((K553-1)*'month 2 only singles'!$C$2)*(1-$C$3))+(((L553-1)*'month 2 only singles'!$C$2)*(1-$C$3)),IF(M553="WON",(((K553-1)*'month 2 only singles'!$C$2)*(1-$C$3)),IF(M553="PLACED",(((L553-1)*'month 2 only singles'!$C$2)*(1-$C$3))-'month 2 only singles'!$C$2,IF(J553=0,-'month 2 only singles'!$C$2,-('month 2 only singles'!$C$2*2))))))*E553),0))</f>
        <v>0</v>
      </c>
      <c r="S553" s="64"/>
    </row>
    <row r="554" spans="8:19" ht="15" x14ac:dyDescent="0.2">
      <c r="H554" s="12"/>
      <c r="I554" s="12"/>
      <c r="J554" s="12"/>
      <c r="M554" s="7"/>
      <c r="N554" s="16">
        <f>((G554-1)*(1-(IF(H554="no",0,'month 2 only singles'!$C$3)))+1)</f>
        <v>5.0000000000000044E-2</v>
      </c>
      <c r="O554" s="16">
        <f t="shared" si="8"/>
        <v>0</v>
      </c>
      <c r="P5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4" s="17">
        <f>IF(ISBLANK(M554),,IF(ISBLANK(G554),,(IF(M554="WON-EW",((((N554-1)*J554)*'month 2 only singles'!$C$2)+('month 2 only singles'!$C$2*(N554-1))),IF(M554="WON",((((N554-1)*J554)*'month 2 only singles'!$C$2)+('month 2 only singles'!$C$2*(N554-1))),IF(M554="PLACED",((((N554-1)*J554)*'month 2 only singles'!$C$2)-'month 2 only singles'!$C$2),IF(J554=0,-'month 2 only singles'!$C$2,IF(J554=0,-'month 2 only singles'!$C$2,-('month 2 only singles'!$C$2*2)))))))*E554))</f>
        <v>0</v>
      </c>
      <c r="R554" s="17">
        <f>IF(ISBLANK(M554),,IF(T554&lt;&gt;1,((IF(M554="WON-EW",(((K554-1)*'month 2 only singles'!$C$2)*(1-$C$3))+(((L554-1)*'month 2 only singles'!$C$2)*(1-$C$3)),IF(M554="WON",(((K554-1)*'month 2 only singles'!$C$2)*(1-$C$3)),IF(M554="PLACED",(((L554-1)*'month 2 only singles'!$C$2)*(1-$C$3))-'month 2 only singles'!$C$2,IF(J554=0,-'month 2 only singles'!$C$2,-('month 2 only singles'!$C$2*2))))))*E554),0))</f>
        <v>0</v>
      </c>
      <c r="S554" s="64"/>
    </row>
    <row r="555" spans="8:19" ht="15" x14ac:dyDescent="0.2">
      <c r="H555" s="12"/>
      <c r="I555" s="12"/>
      <c r="J555" s="12"/>
      <c r="M555" s="7"/>
      <c r="N555" s="16">
        <f>((G555-1)*(1-(IF(H555="no",0,'month 2 only singles'!$C$3)))+1)</f>
        <v>5.0000000000000044E-2</v>
      </c>
      <c r="O555" s="16">
        <f t="shared" si="8"/>
        <v>0</v>
      </c>
      <c r="P5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5" s="17">
        <f>IF(ISBLANK(M555),,IF(ISBLANK(G555),,(IF(M555="WON-EW",((((N555-1)*J555)*'month 2 only singles'!$C$2)+('month 2 only singles'!$C$2*(N555-1))),IF(M555="WON",((((N555-1)*J555)*'month 2 only singles'!$C$2)+('month 2 only singles'!$C$2*(N555-1))),IF(M555="PLACED",((((N555-1)*J555)*'month 2 only singles'!$C$2)-'month 2 only singles'!$C$2),IF(J555=0,-'month 2 only singles'!$C$2,IF(J555=0,-'month 2 only singles'!$C$2,-('month 2 only singles'!$C$2*2)))))))*E555))</f>
        <v>0</v>
      </c>
      <c r="R555" s="17">
        <f>IF(ISBLANK(M555),,IF(T555&lt;&gt;1,((IF(M555="WON-EW",(((K555-1)*'month 2 only singles'!$C$2)*(1-$C$3))+(((L555-1)*'month 2 only singles'!$C$2)*(1-$C$3)),IF(M555="WON",(((K555-1)*'month 2 only singles'!$C$2)*(1-$C$3)),IF(M555="PLACED",(((L555-1)*'month 2 only singles'!$C$2)*(1-$C$3))-'month 2 only singles'!$C$2,IF(J555=0,-'month 2 only singles'!$C$2,-('month 2 only singles'!$C$2*2))))))*E555),0))</f>
        <v>0</v>
      </c>
      <c r="S555" s="64"/>
    </row>
    <row r="556" spans="8:19" ht="15" x14ac:dyDescent="0.2">
      <c r="H556" s="12"/>
      <c r="I556" s="12"/>
      <c r="J556" s="12"/>
      <c r="M556" s="7"/>
      <c r="N556" s="16">
        <f>((G556-1)*(1-(IF(H556="no",0,'month 2 only singles'!$C$3)))+1)</f>
        <v>5.0000000000000044E-2</v>
      </c>
      <c r="O556" s="16">
        <f t="shared" si="8"/>
        <v>0</v>
      </c>
      <c r="P5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6" s="17">
        <f>IF(ISBLANK(M556),,IF(ISBLANK(G556),,(IF(M556="WON-EW",((((N556-1)*J556)*'month 2 only singles'!$C$2)+('month 2 only singles'!$C$2*(N556-1))),IF(M556="WON",((((N556-1)*J556)*'month 2 only singles'!$C$2)+('month 2 only singles'!$C$2*(N556-1))),IF(M556="PLACED",((((N556-1)*J556)*'month 2 only singles'!$C$2)-'month 2 only singles'!$C$2),IF(J556=0,-'month 2 only singles'!$C$2,IF(J556=0,-'month 2 only singles'!$C$2,-('month 2 only singles'!$C$2*2)))))))*E556))</f>
        <v>0</v>
      </c>
      <c r="R556" s="17">
        <f>IF(ISBLANK(M556),,IF(T556&lt;&gt;1,((IF(M556="WON-EW",(((K556-1)*'month 2 only singles'!$C$2)*(1-$C$3))+(((L556-1)*'month 2 only singles'!$C$2)*(1-$C$3)),IF(M556="WON",(((K556-1)*'month 2 only singles'!$C$2)*(1-$C$3)),IF(M556="PLACED",(((L556-1)*'month 2 only singles'!$C$2)*(1-$C$3))-'month 2 only singles'!$C$2,IF(J556=0,-'month 2 only singles'!$C$2,-('month 2 only singles'!$C$2*2))))))*E556),0))</f>
        <v>0</v>
      </c>
      <c r="S556" s="64"/>
    </row>
    <row r="557" spans="8:19" ht="15" x14ac:dyDescent="0.2">
      <c r="H557" s="12"/>
      <c r="I557" s="12"/>
      <c r="J557" s="12"/>
      <c r="M557" s="7"/>
      <c r="N557" s="16">
        <f>((G557-1)*(1-(IF(H557="no",0,'month 2 only singles'!$C$3)))+1)</f>
        <v>5.0000000000000044E-2</v>
      </c>
      <c r="O557" s="16">
        <f t="shared" si="8"/>
        <v>0</v>
      </c>
      <c r="P5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7" s="17">
        <f>IF(ISBLANK(M557),,IF(ISBLANK(G557),,(IF(M557="WON-EW",((((N557-1)*J557)*'month 2 only singles'!$C$2)+('month 2 only singles'!$C$2*(N557-1))),IF(M557="WON",((((N557-1)*J557)*'month 2 only singles'!$C$2)+('month 2 only singles'!$C$2*(N557-1))),IF(M557="PLACED",((((N557-1)*J557)*'month 2 only singles'!$C$2)-'month 2 only singles'!$C$2),IF(J557=0,-'month 2 only singles'!$C$2,IF(J557=0,-'month 2 only singles'!$C$2,-('month 2 only singles'!$C$2*2)))))))*E557))</f>
        <v>0</v>
      </c>
      <c r="R557" s="17">
        <f>IF(ISBLANK(M557),,IF(T557&lt;&gt;1,((IF(M557="WON-EW",(((K557-1)*'month 2 only singles'!$C$2)*(1-$C$3))+(((L557-1)*'month 2 only singles'!$C$2)*(1-$C$3)),IF(M557="WON",(((K557-1)*'month 2 only singles'!$C$2)*(1-$C$3)),IF(M557="PLACED",(((L557-1)*'month 2 only singles'!$C$2)*(1-$C$3))-'month 2 only singles'!$C$2,IF(J557=0,-'month 2 only singles'!$C$2,-('month 2 only singles'!$C$2*2))))))*E557),0))</f>
        <v>0</v>
      </c>
      <c r="S557" s="64"/>
    </row>
    <row r="558" spans="8:19" ht="15" x14ac:dyDescent="0.2">
      <c r="H558" s="12"/>
      <c r="I558" s="12"/>
      <c r="J558" s="12"/>
      <c r="M558" s="7"/>
      <c r="N558" s="16">
        <f>((G558-1)*(1-(IF(H558="no",0,'month 2 only singles'!$C$3)))+1)</f>
        <v>5.0000000000000044E-2</v>
      </c>
      <c r="O558" s="16">
        <f t="shared" si="8"/>
        <v>0</v>
      </c>
      <c r="P5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8" s="17">
        <f>IF(ISBLANK(M558),,IF(ISBLANK(G558),,(IF(M558="WON-EW",((((N558-1)*J558)*'month 2 only singles'!$C$2)+('month 2 only singles'!$C$2*(N558-1))),IF(M558="WON",((((N558-1)*J558)*'month 2 only singles'!$C$2)+('month 2 only singles'!$C$2*(N558-1))),IF(M558="PLACED",((((N558-1)*J558)*'month 2 only singles'!$C$2)-'month 2 only singles'!$C$2),IF(J558=0,-'month 2 only singles'!$C$2,IF(J558=0,-'month 2 only singles'!$C$2,-('month 2 only singles'!$C$2*2)))))))*E558))</f>
        <v>0</v>
      </c>
      <c r="R558" s="17">
        <f>IF(ISBLANK(M558),,IF(T558&lt;&gt;1,((IF(M558="WON-EW",(((K558-1)*'month 2 only singles'!$C$2)*(1-$C$3))+(((L558-1)*'month 2 only singles'!$C$2)*(1-$C$3)),IF(M558="WON",(((K558-1)*'month 2 only singles'!$C$2)*(1-$C$3)),IF(M558="PLACED",(((L558-1)*'month 2 only singles'!$C$2)*(1-$C$3))-'month 2 only singles'!$C$2,IF(J558=0,-'month 2 only singles'!$C$2,-('month 2 only singles'!$C$2*2))))))*E558),0))</f>
        <v>0</v>
      </c>
      <c r="S558" s="64"/>
    </row>
    <row r="559" spans="8:19" ht="15" x14ac:dyDescent="0.2">
      <c r="H559" s="12"/>
      <c r="I559" s="12"/>
      <c r="J559" s="12"/>
      <c r="M559" s="7"/>
      <c r="N559" s="16">
        <f>((G559-1)*(1-(IF(H559="no",0,'month 2 only singles'!$C$3)))+1)</f>
        <v>5.0000000000000044E-2</v>
      </c>
      <c r="O559" s="16">
        <f t="shared" si="8"/>
        <v>0</v>
      </c>
      <c r="P5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59" s="17">
        <f>IF(ISBLANK(M559),,IF(ISBLANK(G559),,(IF(M559="WON-EW",((((N559-1)*J559)*'month 2 only singles'!$C$2)+('month 2 only singles'!$C$2*(N559-1))),IF(M559="WON",((((N559-1)*J559)*'month 2 only singles'!$C$2)+('month 2 only singles'!$C$2*(N559-1))),IF(M559="PLACED",((((N559-1)*J559)*'month 2 only singles'!$C$2)-'month 2 only singles'!$C$2),IF(J559=0,-'month 2 only singles'!$C$2,IF(J559=0,-'month 2 only singles'!$C$2,-('month 2 only singles'!$C$2*2)))))))*E559))</f>
        <v>0</v>
      </c>
      <c r="R559" s="17">
        <f>IF(ISBLANK(M559),,IF(T559&lt;&gt;1,((IF(M559="WON-EW",(((K559-1)*'month 2 only singles'!$C$2)*(1-$C$3))+(((L559-1)*'month 2 only singles'!$C$2)*(1-$C$3)),IF(M559="WON",(((K559-1)*'month 2 only singles'!$C$2)*(1-$C$3)),IF(M559="PLACED",(((L559-1)*'month 2 only singles'!$C$2)*(1-$C$3))-'month 2 only singles'!$C$2,IF(J559=0,-'month 2 only singles'!$C$2,-('month 2 only singles'!$C$2*2))))))*E559),0))</f>
        <v>0</v>
      </c>
      <c r="S559" s="64"/>
    </row>
    <row r="560" spans="8:19" ht="15" x14ac:dyDescent="0.2">
      <c r="H560" s="12"/>
      <c r="I560" s="12"/>
      <c r="J560" s="12"/>
      <c r="M560" s="7"/>
      <c r="N560" s="16">
        <f>((G560-1)*(1-(IF(H560="no",0,'month 2 only singles'!$C$3)))+1)</f>
        <v>5.0000000000000044E-2</v>
      </c>
      <c r="O560" s="16">
        <f t="shared" ref="O560:O623" si="9">E560*IF(I560="yes",2,1)</f>
        <v>0</v>
      </c>
      <c r="P5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0" s="17">
        <f>IF(ISBLANK(M560),,IF(ISBLANK(G560),,(IF(M560="WON-EW",((((N560-1)*J560)*'month 2 only singles'!$C$2)+('month 2 only singles'!$C$2*(N560-1))),IF(M560="WON",((((N560-1)*J560)*'month 2 only singles'!$C$2)+('month 2 only singles'!$C$2*(N560-1))),IF(M560="PLACED",((((N560-1)*J560)*'month 2 only singles'!$C$2)-'month 2 only singles'!$C$2),IF(J560=0,-'month 2 only singles'!$C$2,IF(J560=0,-'month 2 only singles'!$C$2,-('month 2 only singles'!$C$2*2)))))))*E560))</f>
        <v>0</v>
      </c>
      <c r="R560" s="17">
        <f>IF(ISBLANK(M560),,IF(T560&lt;&gt;1,((IF(M560="WON-EW",(((K560-1)*'month 2 only singles'!$C$2)*(1-$C$3))+(((L560-1)*'month 2 only singles'!$C$2)*(1-$C$3)),IF(M560="WON",(((K560-1)*'month 2 only singles'!$C$2)*(1-$C$3)),IF(M560="PLACED",(((L560-1)*'month 2 only singles'!$C$2)*(1-$C$3))-'month 2 only singles'!$C$2,IF(J560=0,-'month 2 only singles'!$C$2,-('month 2 only singles'!$C$2*2))))))*E560),0))</f>
        <v>0</v>
      </c>
      <c r="S560" s="64"/>
    </row>
    <row r="561" spans="8:19" ht="15" x14ac:dyDescent="0.2">
      <c r="H561" s="12"/>
      <c r="I561" s="12"/>
      <c r="J561" s="12"/>
      <c r="M561" s="7"/>
      <c r="N561" s="16">
        <f>((G561-1)*(1-(IF(H561="no",0,'month 2 only singles'!$C$3)))+1)</f>
        <v>5.0000000000000044E-2</v>
      </c>
      <c r="O561" s="16">
        <f t="shared" si="9"/>
        <v>0</v>
      </c>
      <c r="P5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1" s="17">
        <f>IF(ISBLANK(M561),,IF(ISBLANK(G561),,(IF(M561="WON-EW",((((N561-1)*J561)*'month 2 only singles'!$C$2)+('month 2 only singles'!$C$2*(N561-1))),IF(M561="WON",((((N561-1)*J561)*'month 2 only singles'!$C$2)+('month 2 only singles'!$C$2*(N561-1))),IF(M561="PLACED",((((N561-1)*J561)*'month 2 only singles'!$C$2)-'month 2 only singles'!$C$2),IF(J561=0,-'month 2 only singles'!$C$2,IF(J561=0,-'month 2 only singles'!$C$2,-('month 2 only singles'!$C$2*2)))))))*E561))</f>
        <v>0</v>
      </c>
      <c r="R561" s="17">
        <f>IF(ISBLANK(M561),,IF(T561&lt;&gt;1,((IF(M561="WON-EW",(((K561-1)*'month 2 only singles'!$C$2)*(1-$C$3))+(((L561-1)*'month 2 only singles'!$C$2)*(1-$C$3)),IF(M561="WON",(((K561-1)*'month 2 only singles'!$C$2)*(1-$C$3)),IF(M561="PLACED",(((L561-1)*'month 2 only singles'!$C$2)*(1-$C$3))-'month 2 only singles'!$C$2,IF(J561=0,-'month 2 only singles'!$C$2,-('month 2 only singles'!$C$2*2))))))*E561),0))</f>
        <v>0</v>
      </c>
      <c r="S561" s="64"/>
    </row>
    <row r="562" spans="8:19" ht="15" x14ac:dyDescent="0.2">
      <c r="H562" s="12"/>
      <c r="I562" s="12"/>
      <c r="J562" s="12"/>
      <c r="M562" s="7"/>
      <c r="N562" s="16">
        <f>((G562-1)*(1-(IF(H562="no",0,'month 2 only singles'!$C$3)))+1)</f>
        <v>5.0000000000000044E-2</v>
      </c>
      <c r="O562" s="16">
        <f t="shared" si="9"/>
        <v>0</v>
      </c>
      <c r="P5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2" s="17">
        <f>IF(ISBLANK(M562),,IF(ISBLANK(G562),,(IF(M562="WON-EW",((((N562-1)*J562)*'month 2 only singles'!$C$2)+('month 2 only singles'!$C$2*(N562-1))),IF(M562="WON",((((N562-1)*J562)*'month 2 only singles'!$C$2)+('month 2 only singles'!$C$2*(N562-1))),IF(M562="PLACED",((((N562-1)*J562)*'month 2 only singles'!$C$2)-'month 2 only singles'!$C$2),IF(J562=0,-'month 2 only singles'!$C$2,IF(J562=0,-'month 2 only singles'!$C$2,-('month 2 only singles'!$C$2*2)))))))*E562))</f>
        <v>0</v>
      </c>
      <c r="R562" s="17">
        <f>IF(ISBLANK(M562),,IF(T562&lt;&gt;1,((IF(M562="WON-EW",(((K562-1)*'month 2 only singles'!$C$2)*(1-$C$3))+(((L562-1)*'month 2 only singles'!$C$2)*(1-$C$3)),IF(M562="WON",(((K562-1)*'month 2 only singles'!$C$2)*(1-$C$3)),IF(M562="PLACED",(((L562-1)*'month 2 only singles'!$C$2)*(1-$C$3))-'month 2 only singles'!$C$2,IF(J562=0,-'month 2 only singles'!$C$2,-('month 2 only singles'!$C$2*2))))))*E562),0))</f>
        <v>0</v>
      </c>
      <c r="S562" s="64"/>
    </row>
    <row r="563" spans="8:19" ht="15" x14ac:dyDescent="0.2">
      <c r="H563" s="12"/>
      <c r="I563" s="12"/>
      <c r="J563" s="12"/>
      <c r="M563" s="7"/>
      <c r="N563" s="16">
        <f>((G563-1)*(1-(IF(H563="no",0,'month 2 only singles'!$C$3)))+1)</f>
        <v>5.0000000000000044E-2</v>
      </c>
      <c r="O563" s="16">
        <f t="shared" si="9"/>
        <v>0</v>
      </c>
      <c r="P5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3" s="17">
        <f>IF(ISBLANK(M563),,IF(ISBLANK(G563),,(IF(M563="WON-EW",((((N563-1)*J563)*'month 2 only singles'!$C$2)+('month 2 only singles'!$C$2*(N563-1))),IF(M563="WON",((((N563-1)*J563)*'month 2 only singles'!$C$2)+('month 2 only singles'!$C$2*(N563-1))),IF(M563="PLACED",((((N563-1)*J563)*'month 2 only singles'!$C$2)-'month 2 only singles'!$C$2),IF(J563=0,-'month 2 only singles'!$C$2,IF(J563=0,-'month 2 only singles'!$C$2,-('month 2 only singles'!$C$2*2)))))))*E563))</f>
        <v>0</v>
      </c>
      <c r="R563" s="17">
        <f>IF(ISBLANK(M563),,IF(T563&lt;&gt;1,((IF(M563="WON-EW",(((K563-1)*'month 2 only singles'!$C$2)*(1-$C$3))+(((L563-1)*'month 2 only singles'!$C$2)*(1-$C$3)),IF(M563="WON",(((K563-1)*'month 2 only singles'!$C$2)*(1-$C$3)),IF(M563="PLACED",(((L563-1)*'month 2 only singles'!$C$2)*(1-$C$3))-'month 2 only singles'!$C$2,IF(J563=0,-'month 2 only singles'!$C$2,-('month 2 only singles'!$C$2*2))))))*E563),0))</f>
        <v>0</v>
      </c>
      <c r="S563" s="64"/>
    </row>
    <row r="564" spans="8:19" ht="15" x14ac:dyDescent="0.2">
      <c r="H564" s="12"/>
      <c r="I564" s="12"/>
      <c r="J564" s="12"/>
      <c r="M564" s="7"/>
      <c r="N564" s="16">
        <f>((G564-1)*(1-(IF(H564="no",0,'month 2 only singles'!$C$3)))+1)</f>
        <v>5.0000000000000044E-2</v>
      </c>
      <c r="O564" s="16">
        <f t="shared" si="9"/>
        <v>0</v>
      </c>
      <c r="P5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4" s="17">
        <f>IF(ISBLANK(M564),,IF(ISBLANK(G564),,(IF(M564="WON-EW",((((N564-1)*J564)*'month 2 only singles'!$C$2)+('month 2 only singles'!$C$2*(N564-1))),IF(M564="WON",((((N564-1)*J564)*'month 2 only singles'!$C$2)+('month 2 only singles'!$C$2*(N564-1))),IF(M564="PLACED",((((N564-1)*J564)*'month 2 only singles'!$C$2)-'month 2 only singles'!$C$2),IF(J564=0,-'month 2 only singles'!$C$2,IF(J564=0,-'month 2 only singles'!$C$2,-('month 2 only singles'!$C$2*2)))))))*E564))</f>
        <v>0</v>
      </c>
      <c r="R564" s="17">
        <f>IF(ISBLANK(M564),,IF(T564&lt;&gt;1,((IF(M564="WON-EW",(((K564-1)*'month 2 only singles'!$C$2)*(1-$C$3))+(((L564-1)*'month 2 only singles'!$C$2)*(1-$C$3)),IF(M564="WON",(((K564-1)*'month 2 only singles'!$C$2)*(1-$C$3)),IF(M564="PLACED",(((L564-1)*'month 2 only singles'!$C$2)*(1-$C$3))-'month 2 only singles'!$C$2,IF(J564=0,-'month 2 only singles'!$C$2,-('month 2 only singles'!$C$2*2))))))*E564),0))</f>
        <v>0</v>
      </c>
      <c r="S564" s="64"/>
    </row>
    <row r="565" spans="8:19" ht="15" x14ac:dyDescent="0.2">
      <c r="H565" s="12"/>
      <c r="I565" s="12"/>
      <c r="J565" s="12"/>
      <c r="M565" s="7"/>
      <c r="N565" s="16">
        <f>((G565-1)*(1-(IF(H565="no",0,'month 2 only singles'!$C$3)))+1)</f>
        <v>5.0000000000000044E-2</v>
      </c>
      <c r="O565" s="16">
        <f t="shared" si="9"/>
        <v>0</v>
      </c>
      <c r="P5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5" s="17">
        <f>IF(ISBLANK(M565),,IF(ISBLANK(G565),,(IF(M565="WON-EW",((((N565-1)*J565)*'month 2 only singles'!$C$2)+('month 2 only singles'!$C$2*(N565-1))),IF(M565="WON",((((N565-1)*J565)*'month 2 only singles'!$C$2)+('month 2 only singles'!$C$2*(N565-1))),IF(M565="PLACED",((((N565-1)*J565)*'month 2 only singles'!$C$2)-'month 2 only singles'!$C$2),IF(J565=0,-'month 2 only singles'!$C$2,IF(J565=0,-'month 2 only singles'!$C$2,-('month 2 only singles'!$C$2*2)))))))*E565))</f>
        <v>0</v>
      </c>
      <c r="R565" s="17">
        <f>IF(ISBLANK(M565),,IF(T565&lt;&gt;1,((IF(M565="WON-EW",(((K565-1)*'month 2 only singles'!$C$2)*(1-$C$3))+(((L565-1)*'month 2 only singles'!$C$2)*(1-$C$3)),IF(M565="WON",(((K565-1)*'month 2 only singles'!$C$2)*(1-$C$3)),IF(M565="PLACED",(((L565-1)*'month 2 only singles'!$C$2)*(1-$C$3))-'month 2 only singles'!$C$2,IF(J565=0,-'month 2 only singles'!$C$2,-('month 2 only singles'!$C$2*2))))))*E565),0))</f>
        <v>0</v>
      </c>
      <c r="S565" s="64"/>
    </row>
    <row r="566" spans="8:19" ht="15" x14ac:dyDescent="0.2">
      <c r="H566" s="12"/>
      <c r="I566" s="12"/>
      <c r="J566" s="12"/>
      <c r="M566" s="7"/>
      <c r="N566" s="16">
        <f>((G566-1)*(1-(IF(H566="no",0,'month 2 only singles'!$C$3)))+1)</f>
        <v>5.0000000000000044E-2</v>
      </c>
      <c r="O566" s="16">
        <f t="shared" si="9"/>
        <v>0</v>
      </c>
      <c r="P5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6" s="17">
        <f>IF(ISBLANK(M566),,IF(ISBLANK(G566),,(IF(M566="WON-EW",((((N566-1)*J566)*'month 2 only singles'!$C$2)+('month 2 only singles'!$C$2*(N566-1))),IF(M566="WON",((((N566-1)*J566)*'month 2 only singles'!$C$2)+('month 2 only singles'!$C$2*(N566-1))),IF(M566="PLACED",((((N566-1)*J566)*'month 2 only singles'!$C$2)-'month 2 only singles'!$C$2),IF(J566=0,-'month 2 only singles'!$C$2,IF(J566=0,-'month 2 only singles'!$C$2,-('month 2 only singles'!$C$2*2)))))))*E566))</f>
        <v>0</v>
      </c>
      <c r="R566" s="17">
        <f>IF(ISBLANK(M566),,IF(T566&lt;&gt;1,((IF(M566="WON-EW",(((K566-1)*'month 2 only singles'!$C$2)*(1-$C$3))+(((L566-1)*'month 2 only singles'!$C$2)*(1-$C$3)),IF(M566="WON",(((K566-1)*'month 2 only singles'!$C$2)*(1-$C$3)),IF(M566="PLACED",(((L566-1)*'month 2 only singles'!$C$2)*(1-$C$3))-'month 2 only singles'!$C$2,IF(J566=0,-'month 2 only singles'!$C$2,-('month 2 only singles'!$C$2*2))))))*E566),0))</f>
        <v>0</v>
      </c>
      <c r="S566" s="64"/>
    </row>
    <row r="567" spans="8:19" ht="15" x14ac:dyDescent="0.2">
      <c r="H567" s="12"/>
      <c r="I567" s="12"/>
      <c r="J567" s="12"/>
      <c r="M567" s="7"/>
      <c r="N567" s="16">
        <f>((G567-1)*(1-(IF(H567="no",0,'month 2 only singles'!$C$3)))+1)</f>
        <v>5.0000000000000044E-2</v>
      </c>
      <c r="O567" s="16">
        <f t="shared" si="9"/>
        <v>0</v>
      </c>
      <c r="P5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7" s="17">
        <f>IF(ISBLANK(M567),,IF(ISBLANK(G567),,(IF(M567="WON-EW",((((N567-1)*J567)*'month 2 only singles'!$C$2)+('month 2 only singles'!$C$2*(N567-1))),IF(M567="WON",((((N567-1)*J567)*'month 2 only singles'!$C$2)+('month 2 only singles'!$C$2*(N567-1))),IF(M567="PLACED",((((N567-1)*J567)*'month 2 only singles'!$C$2)-'month 2 only singles'!$C$2),IF(J567=0,-'month 2 only singles'!$C$2,IF(J567=0,-'month 2 only singles'!$C$2,-('month 2 only singles'!$C$2*2)))))))*E567))</f>
        <v>0</v>
      </c>
      <c r="R567" s="17">
        <f>IF(ISBLANK(M567),,IF(T567&lt;&gt;1,((IF(M567="WON-EW",(((K567-1)*'month 2 only singles'!$C$2)*(1-$C$3))+(((L567-1)*'month 2 only singles'!$C$2)*(1-$C$3)),IF(M567="WON",(((K567-1)*'month 2 only singles'!$C$2)*(1-$C$3)),IF(M567="PLACED",(((L567-1)*'month 2 only singles'!$C$2)*(1-$C$3))-'month 2 only singles'!$C$2,IF(J567=0,-'month 2 only singles'!$C$2,-('month 2 only singles'!$C$2*2))))))*E567),0))</f>
        <v>0</v>
      </c>
      <c r="S567" s="64"/>
    </row>
    <row r="568" spans="8:19" ht="15" x14ac:dyDescent="0.2">
      <c r="H568" s="12"/>
      <c r="I568" s="12"/>
      <c r="J568" s="12"/>
      <c r="M568" s="7"/>
      <c r="N568" s="16">
        <f>((G568-1)*(1-(IF(H568="no",0,'month 2 only singles'!$C$3)))+1)</f>
        <v>5.0000000000000044E-2</v>
      </c>
      <c r="O568" s="16">
        <f t="shared" si="9"/>
        <v>0</v>
      </c>
      <c r="P5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8" s="17">
        <f>IF(ISBLANK(M568),,IF(ISBLANK(G568),,(IF(M568="WON-EW",((((N568-1)*J568)*'month 2 only singles'!$C$2)+('month 2 only singles'!$C$2*(N568-1))),IF(M568="WON",((((N568-1)*J568)*'month 2 only singles'!$C$2)+('month 2 only singles'!$C$2*(N568-1))),IF(M568="PLACED",((((N568-1)*J568)*'month 2 only singles'!$C$2)-'month 2 only singles'!$C$2),IF(J568=0,-'month 2 only singles'!$C$2,IF(J568=0,-'month 2 only singles'!$C$2,-('month 2 only singles'!$C$2*2)))))))*E568))</f>
        <v>0</v>
      </c>
      <c r="R568" s="17">
        <f>IF(ISBLANK(M568),,IF(T568&lt;&gt;1,((IF(M568="WON-EW",(((K568-1)*'month 2 only singles'!$C$2)*(1-$C$3))+(((L568-1)*'month 2 only singles'!$C$2)*(1-$C$3)),IF(M568="WON",(((K568-1)*'month 2 only singles'!$C$2)*(1-$C$3)),IF(M568="PLACED",(((L568-1)*'month 2 only singles'!$C$2)*(1-$C$3))-'month 2 only singles'!$C$2,IF(J568=0,-'month 2 only singles'!$C$2,-('month 2 only singles'!$C$2*2))))))*E568),0))</f>
        <v>0</v>
      </c>
      <c r="S568" s="64"/>
    </row>
    <row r="569" spans="8:19" ht="15" x14ac:dyDescent="0.2">
      <c r="H569" s="12"/>
      <c r="I569" s="12"/>
      <c r="J569" s="12"/>
      <c r="M569" s="7"/>
      <c r="N569" s="16">
        <f>((G569-1)*(1-(IF(H569="no",0,'month 2 only singles'!$C$3)))+1)</f>
        <v>5.0000000000000044E-2</v>
      </c>
      <c r="O569" s="16">
        <f t="shared" si="9"/>
        <v>0</v>
      </c>
      <c r="P5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69" s="17">
        <f>IF(ISBLANK(M569),,IF(ISBLANK(G569),,(IF(M569="WON-EW",((((N569-1)*J569)*'month 2 only singles'!$C$2)+('month 2 only singles'!$C$2*(N569-1))),IF(M569="WON",((((N569-1)*J569)*'month 2 only singles'!$C$2)+('month 2 only singles'!$C$2*(N569-1))),IF(M569="PLACED",((((N569-1)*J569)*'month 2 only singles'!$C$2)-'month 2 only singles'!$C$2),IF(J569=0,-'month 2 only singles'!$C$2,IF(J569=0,-'month 2 only singles'!$C$2,-('month 2 only singles'!$C$2*2)))))))*E569))</f>
        <v>0</v>
      </c>
      <c r="R569" s="17">
        <f>IF(ISBLANK(M569),,IF(T569&lt;&gt;1,((IF(M569="WON-EW",(((K569-1)*'month 2 only singles'!$C$2)*(1-$C$3))+(((L569-1)*'month 2 only singles'!$C$2)*(1-$C$3)),IF(M569="WON",(((K569-1)*'month 2 only singles'!$C$2)*(1-$C$3)),IF(M569="PLACED",(((L569-1)*'month 2 only singles'!$C$2)*(1-$C$3))-'month 2 only singles'!$C$2,IF(J569=0,-'month 2 only singles'!$C$2,-('month 2 only singles'!$C$2*2))))))*E569),0))</f>
        <v>0</v>
      </c>
      <c r="S569" s="64"/>
    </row>
    <row r="570" spans="8:19" ht="15" x14ac:dyDescent="0.2">
      <c r="H570" s="12"/>
      <c r="I570" s="12"/>
      <c r="J570" s="12"/>
      <c r="M570" s="7"/>
      <c r="N570" s="16">
        <f>((G570-1)*(1-(IF(H570="no",0,'month 2 only singles'!$C$3)))+1)</f>
        <v>5.0000000000000044E-2</v>
      </c>
      <c r="O570" s="16">
        <f t="shared" si="9"/>
        <v>0</v>
      </c>
      <c r="P5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0" s="17">
        <f>IF(ISBLANK(M570),,IF(ISBLANK(G570),,(IF(M570="WON-EW",((((N570-1)*J570)*'month 2 only singles'!$C$2)+('month 2 only singles'!$C$2*(N570-1))),IF(M570="WON",((((N570-1)*J570)*'month 2 only singles'!$C$2)+('month 2 only singles'!$C$2*(N570-1))),IF(M570="PLACED",((((N570-1)*J570)*'month 2 only singles'!$C$2)-'month 2 only singles'!$C$2),IF(J570=0,-'month 2 only singles'!$C$2,IF(J570=0,-'month 2 only singles'!$C$2,-('month 2 only singles'!$C$2*2)))))))*E570))</f>
        <v>0</v>
      </c>
      <c r="R570" s="17">
        <f>IF(ISBLANK(M570),,IF(T570&lt;&gt;1,((IF(M570="WON-EW",(((K570-1)*'month 2 only singles'!$C$2)*(1-$C$3))+(((L570-1)*'month 2 only singles'!$C$2)*(1-$C$3)),IF(M570="WON",(((K570-1)*'month 2 only singles'!$C$2)*(1-$C$3)),IF(M570="PLACED",(((L570-1)*'month 2 only singles'!$C$2)*(1-$C$3))-'month 2 only singles'!$C$2,IF(J570=0,-'month 2 only singles'!$C$2,-('month 2 only singles'!$C$2*2))))))*E570),0))</f>
        <v>0</v>
      </c>
      <c r="S570" s="64"/>
    </row>
    <row r="571" spans="8:19" ht="15" x14ac:dyDescent="0.2">
      <c r="H571" s="12"/>
      <c r="I571" s="12"/>
      <c r="J571" s="12"/>
      <c r="M571" s="7"/>
      <c r="N571" s="16">
        <f>((G571-1)*(1-(IF(H571="no",0,'month 2 only singles'!$C$3)))+1)</f>
        <v>5.0000000000000044E-2</v>
      </c>
      <c r="O571" s="16">
        <f t="shared" si="9"/>
        <v>0</v>
      </c>
      <c r="P5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1" s="17">
        <f>IF(ISBLANK(M571),,IF(ISBLANK(G571),,(IF(M571="WON-EW",((((N571-1)*J571)*'month 2 only singles'!$C$2)+('month 2 only singles'!$C$2*(N571-1))),IF(M571="WON",((((N571-1)*J571)*'month 2 only singles'!$C$2)+('month 2 only singles'!$C$2*(N571-1))),IF(M571="PLACED",((((N571-1)*J571)*'month 2 only singles'!$C$2)-'month 2 only singles'!$C$2),IF(J571=0,-'month 2 only singles'!$C$2,IF(J571=0,-'month 2 only singles'!$C$2,-('month 2 only singles'!$C$2*2)))))))*E571))</f>
        <v>0</v>
      </c>
      <c r="R571" s="17">
        <f>IF(ISBLANK(M571),,IF(T571&lt;&gt;1,((IF(M571="WON-EW",(((K571-1)*'month 2 only singles'!$C$2)*(1-$C$3))+(((L571-1)*'month 2 only singles'!$C$2)*(1-$C$3)),IF(M571="WON",(((K571-1)*'month 2 only singles'!$C$2)*(1-$C$3)),IF(M571="PLACED",(((L571-1)*'month 2 only singles'!$C$2)*(1-$C$3))-'month 2 only singles'!$C$2,IF(J571=0,-'month 2 only singles'!$C$2,-('month 2 only singles'!$C$2*2))))))*E571),0))</f>
        <v>0</v>
      </c>
      <c r="S571" s="64"/>
    </row>
    <row r="572" spans="8:19" ht="15" x14ac:dyDescent="0.2">
      <c r="H572" s="12"/>
      <c r="I572" s="12"/>
      <c r="J572" s="12"/>
      <c r="M572" s="7"/>
      <c r="N572" s="16">
        <f>((G572-1)*(1-(IF(H572="no",0,'month 2 only singles'!$C$3)))+1)</f>
        <v>5.0000000000000044E-2</v>
      </c>
      <c r="O572" s="16">
        <f t="shared" si="9"/>
        <v>0</v>
      </c>
      <c r="P5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2" s="17">
        <f>IF(ISBLANK(M572),,IF(ISBLANK(G572),,(IF(M572="WON-EW",((((N572-1)*J572)*'month 2 only singles'!$C$2)+('month 2 only singles'!$C$2*(N572-1))),IF(M572="WON",((((N572-1)*J572)*'month 2 only singles'!$C$2)+('month 2 only singles'!$C$2*(N572-1))),IF(M572="PLACED",((((N572-1)*J572)*'month 2 only singles'!$C$2)-'month 2 only singles'!$C$2),IF(J572=0,-'month 2 only singles'!$C$2,IF(J572=0,-'month 2 only singles'!$C$2,-('month 2 only singles'!$C$2*2)))))))*E572))</f>
        <v>0</v>
      </c>
      <c r="R572" s="17">
        <f>IF(ISBLANK(M572),,IF(T572&lt;&gt;1,((IF(M572="WON-EW",(((K572-1)*'month 2 only singles'!$C$2)*(1-$C$3))+(((L572-1)*'month 2 only singles'!$C$2)*(1-$C$3)),IF(M572="WON",(((K572-1)*'month 2 only singles'!$C$2)*(1-$C$3)),IF(M572="PLACED",(((L572-1)*'month 2 only singles'!$C$2)*(1-$C$3))-'month 2 only singles'!$C$2,IF(J572=0,-'month 2 only singles'!$C$2,-('month 2 only singles'!$C$2*2))))))*E572),0))</f>
        <v>0</v>
      </c>
      <c r="S572" s="64"/>
    </row>
    <row r="573" spans="8:19" ht="15" x14ac:dyDescent="0.2">
      <c r="H573" s="12"/>
      <c r="I573" s="12"/>
      <c r="J573" s="12"/>
      <c r="M573" s="7"/>
      <c r="N573" s="16">
        <f>((G573-1)*(1-(IF(H573="no",0,'month 2 only singles'!$C$3)))+1)</f>
        <v>5.0000000000000044E-2</v>
      </c>
      <c r="O573" s="16">
        <f t="shared" si="9"/>
        <v>0</v>
      </c>
      <c r="P5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3" s="17">
        <f>IF(ISBLANK(M573),,IF(ISBLANK(G573),,(IF(M573="WON-EW",((((N573-1)*J573)*'month 2 only singles'!$C$2)+('month 2 only singles'!$C$2*(N573-1))),IF(M573="WON",((((N573-1)*J573)*'month 2 only singles'!$C$2)+('month 2 only singles'!$C$2*(N573-1))),IF(M573="PLACED",((((N573-1)*J573)*'month 2 only singles'!$C$2)-'month 2 only singles'!$C$2),IF(J573=0,-'month 2 only singles'!$C$2,IF(J573=0,-'month 2 only singles'!$C$2,-('month 2 only singles'!$C$2*2)))))))*E573))</f>
        <v>0</v>
      </c>
      <c r="R573" s="17">
        <f>IF(ISBLANK(M573),,IF(T573&lt;&gt;1,((IF(M573="WON-EW",(((K573-1)*'month 2 only singles'!$C$2)*(1-$C$3))+(((L573-1)*'month 2 only singles'!$C$2)*(1-$C$3)),IF(M573="WON",(((K573-1)*'month 2 only singles'!$C$2)*(1-$C$3)),IF(M573="PLACED",(((L573-1)*'month 2 only singles'!$C$2)*(1-$C$3))-'month 2 only singles'!$C$2,IF(J573=0,-'month 2 only singles'!$C$2,-('month 2 only singles'!$C$2*2))))))*E573),0))</f>
        <v>0</v>
      </c>
      <c r="S573" s="64"/>
    </row>
    <row r="574" spans="8:19" ht="15" x14ac:dyDescent="0.2">
      <c r="H574" s="12"/>
      <c r="I574" s="12"/>
      <c r="J574" s="12"/>
      <c r="M574" s="7"/>
      <c r="N574" s="16">
        <f>((G574-1)*(1-(IF(H574="no",0,'month 2 only singles'!$C$3)))+1)</f>
        <v>5.0000000000000044E-2</v>
      </c>
      <c r="O574" s="16">
        <f t="shared" si="9"/>
        <v>0</v>
      </c>
      <c r="P5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4" s="17">
        <f>IF(ISBLANK(M574),,IF(ISBLANK(G574),,(IF(M574="WON-EW",((((N574-1)*J574)*'month 2 only singles'!$C$2)+('month 2 only singles'!$C$2*(N574-1))),IF(M574="WON",((((N574-1)*J574)*'month 2 only singles'!$C$2)+('month 2 only singles'!$C$2*(N574-1))),IF(M574="PLACED",((((N574-1)*J574)*'month 2 only singles'!$C$2)-'month 2 only singles'!$C$2),IF(J574=0,-'month 2 only singles'!$C$2,IF(J574=0,-'month 2 only singles'!$C$2,-('month 2 only singles'!$C$2*2)))))))*E574))</f>
        <v>0</v>
      </c>
      <c r="R574" s="17">
        <f>IF(ISBLANK(M574),,IF(T574&lt;&gt;1,((IF(M574="WON-EW",(((K574-1)*'month 2 only singles'!$C$2)*(1-$C$3))+(((L574-1)*'month 2 only singles'!$C$2)*(1-$C$3)),IF(M574="WON",(((K574-1)*'month 2 only singles'!$C$2)*(1-$C$3)),IF(M574="PLACED",(((L574-1)*'month 2 only singles'!$C$2)*(1-$C$3))-'month 2 only singles'!$C$2,IF(J574=0,-'month 2 only singles'!$C$2,-('month 2 only singles'!$C$2*2))))))*E574),0))</f>
        <v>0</v>
      </c>
      <c r="S574" s="64"/>
    </row>
    <row r="575" spans="8:19" ht="15" x14ac:dyDescent="0.2">
      <c r="H575" s="12"/>
      <c r="I575" s="12"/>
      <c r="J575" s="12"/>
      <c r="M575" s="7"/>
      <c r="N575" s="16">
        <f>((G575-1)*(1-(IF(H575="no",0,'month 2 only singles'!$C$3)))+1)</f>
        <v>5.0000000000000044E-2</v>
      </c>
      <c r="O575" s="16">
        <f t="shared" si="9"/>
        <v>0</v>
      </c>
      <c r="P5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5" s="17">
        <f>IF(ISBLANK(M575),,IF(ISBLANK(G575),,(IF(M575="WON-EW",((((N575-1)*J575)*'month 2 only singles'!$C$2)+('month 2 only singles'!$C$2*(N575-1))),IF(M575="WON",((((N575-1)*J575)*'month 2 only singles'!$C$2)+('month 2 only singles'!$C$2*(N575-1))),IF(M575="PLACED",((((N575-1)*J575)*'month 2 only singles'!$C$2)-'month 2 only singles'!$C$2),IF(J575=0,-'month 2 only singles'!$C$2,IF(J575=0,-'month 2 only singles'!$C$2,-('month 2 only singles'!$C$2*2)))))))*E575))</f>
        <v>0</v>
      </c>
      <c r="R575" s="17">
        <f>IF(ISBLANK(M575),,IF(T575&lt;&gt;1,((IF(M575="WON-EW",(((K575-1)*'month 2 only singles'!$C$2)*(1-$C$3))+(((L575-1)*'month 2 only singles'!$C$2)*(1-$C$3)),IF(M575="WON",(((K575-1)*'month 2 only singles'!$C$2)*(1-$C$3)),IF(M575="PLACED",(((L575-1)*'month 2 only singles'!$C$2)*(1-$C$3))-'month 2 only singles'!$C$2,IF(J575=0,-'month 2 only singles'!$C$2,-('month 2 only singles'!$C$2*2))))))*E575),0))</f>
        <v>0</v>
      </c>
      <c r="S575" s="64"/>
    </row>
    <row r="576" spans="8:19" ht="15" x14ac:dyDescent="0.2">
      <c r="H576" s="12"/>
      <c r="I576" s="12"/>
      <c r="J576" s="12"/>
      <c r="M576" s="7"/>
      <c r="N576" s="16">
        <f>((G576-1)*(1-(IF(H576="no",0,'month 2 only singles'!$C$3)))+1)</f>
        <v>5.0000000000000044E-2</v>
      </c>
      <c r="O576" s="16">
        <f t="shared" si="9"/>
        <v>0</v>
      </c>
      <c r="P5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6" s="17">
        <f>IF(ISBLANK(M576),,IF(ISBLANK(G576),,(IF(M576="WON-EW",((((N576-1)*J576)*'month 2 only singles'!$C$2)+('month 2 only singles'!$C$2*(N576-1))),IF(M576="WON",((((N576-1)*J576)*'month 2 only singles'!$C$2)+('month 2 only singles'!$C$2*(N576-1))),IF(M576="PLACED",((((N576-1)*J576)*'month 2 only singles'!$C$2)-'month 2 only singles'!$C$2),IF(J576=0,-'month 2 only singles'!$C$2,IF(J576=0,-'month 2 only singles'!$C$2,-('month 2 only singles'!$C$2*2)))))))*E576))</f>
        <v>0</v>
      </c>
      <c r="R576" s="17">
        <f>IF(ISBLANK(M576),,IF(T576&lt;&gt;1,((IF(M576="WON-EW",(((K576-1)*'month 2 only singles'!$C$2)*(1-$C$3))+(((L576-1)*'month 2 only singles'!$C$2)*(1-$C$3)),IF(M576="WON",(((K576-1)*'month 2 only singles'!$C$2)*(1-$C$3)),IF(M576="PLACED",(((L576-1)*'month 2 only singles'!$C$2)*(1-$C$3))-'month 2 only singles'!$C$2,IF(J576=0,-'month 2 only singles'!$C$2,-('month 2 only singles'!$C$2*2))))))*E576),0))</f>
        <v>0</v>
      </c>
      <c r="S576" s="64"/>
    </row>
    <row r="577" spans="8:19" ht="15" x14ac:dyDescent="0.2">
      <c r="H577" s="12"/>
      <c r="I577" s="12"/>
      <c r="J577" s="12"/>
      <c r="M577" s="7"/>
      <c r="N577" s="16">
        <f>((G577-1)*(1-(IF(H577="no",0,'month 2 only singles'!$C$3)))+1)</f>
        <v>5.0000000000000044E-2</v>
      </c>
      <c r="O577" s="16">
        <f t="shared" si="9"/>
        <v>0</v>
      </c>
      <c r="P5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7" s="17">
        <f>IF(ISBLANK(M577),,IF(ISBLANK(G577),,(IF(M577="WON-EW",((((N577-1)*J577)*'month 2 only singles'!$C$2)+('month 2 only singles'!$C$2*(N577-1))),IF(M577="WON",((((N577-1)*J577)*'month 2 only singles'!$C$2)+('month 2 only singles'!$C$2*(N577-1))),IF(M577="PLACED",((((N577-1)*J577)*'month 2 only singles'!$C$2)-'month 2 only singles'!$C$2),IF(J577=0,-'month 2 only singles'!$C$2,IF(J577=0,-'month 2 only singles'!$C$2,-('month 2 only singles'!$C$2*2)))))))*E577))</f>
        <v>0</v>
      </c>
      <c r="R577" s="17">
        <f>IF(ISBLANK(M577),,IF(T577&lt;&gt;1,((IF(M577="WON-EW",(((K577-1)*'month 2 only singles'!$C$2)*(1-$C$3))+(((L577-1)*'month 2 only singles'!$C$2)*(1-$C$3)),IF(M577="WON",(((K577-1)*'month 2 only singles'!$C$2)*(1-$C$3)),IF(M577="PLACED",(((L577-1)*'month 2 only singles'!$C$2)*(1-$C$3))-'month 2 only singles'!$C$2,IF(J577=0,-'month 2 only singles'!$C$2,-('month 2 only singles'!$C$2*2))))))*E577),0))</f>
        <v>0</v>
      </c>
      <c r="S577" s="64"/>
    </row>
    <row r="578" spans="8:19" ht="15" x14ac:dyDescent="0.2">
      <c r="H578" s="12"/>
      <c r="I578" s="12"/>
      <c r="J578" s="12"/>
      <c r="M578" s="7"/>
      <c r="N578" s="16">
        <f>((G578-1)*(1-(IF(H578="no",0,'month 2 only singles'!$C$3)))+1)</f>
        <v>5.0000000000000044E-2</v>
      </c>
      <c r="O578" s="16">
        <f t="shared" si="9"/>
        <v>0</v>
      </c>
      <c r="P5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8" s="17">
        <f>IF(ISBLANK(M578),,IF(ISBLANK(G578),,(IF(M578="WON-EW",((((N578-1)*J578)*'month 2 only singles'!$C$2)+('month 2 only singles'!$C$2*(N578-1))),IF(M578="WON",((((N578-1)*J578)*'month 2 only singles'!$C$2)+('month 2 only singles'!$C$2*(N578-1))),IF(M578="PLACED",((((N578-1)*J578)*'month 2 only singles'!$C$2)-'month 2 only singles'!$C$2),IF(J578=0,-'month 2 only singles'!$C$2,IF(J578=0,-'month 2 only singles'!$C$2,-('month 2 only singles'!$C$2*2)))))))*E578))</f>
        <v>0</v>
      </c>
      <c r="R578" s="17">
        <f>IF(ISBLANK(M578),,IF(T578&lt;&gt;1,((IF(M578="WON-EW",(((K578-1)*'month 2 only singles'!$C$2)*(1-$C$3))+(((L578-1)*'month 2 only singles'!$C$2)*(1-$C$3)),IF(M578="WON",(((K578-1)*'month 2 only singles'!$C$2)*(1-$C$3)),IF(M578="PLACED",(((L578-1)*'month 2 only singles'!$C$2)*(1-$C$3))-'month 2 only singles'!$C$2,IF(J578=0,-'month 2 only singles'!$C$2,-('month 2 only singles'!$C$2*2))))))*E578),0))</f>
        <v>0</v>
      </c>
      <c r="S578" s="64"/>
    </row>
    <row r="579" spans="8:19" ht="15" x14ac:dyDescent="0.2">
      <c r="H579" s="12"/>
      <c r="I579" s="12"/>
      <c r="J579" s="12"/>
      <c r="M579" s="7"/>
      <c r="N579" s="16">
        <f>((G579-1)*(1-(IF(H579="no",0,'month 2 only singles'!$C$3)))+1)</f>
        <v>5.0000000000000044E-2</v>
      </c>
      <c r="O579" s="16">
        <f t="shared" si="9"/>
        <v>0</v>
      </c>
      <c r="P5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79" s="17">
        <f>IF(ISBLANK(M579),,IF(ISBLANK(G579),,(IF(M579="WON-EW",((((N579-1)*J579)*'month 2 only singles'!$C$2)+('month 2 only singles'!$C$2*(N579-1))),IF(M579="WON",((((N579-1)*J579)*'month 2 only singles'!$C$2)+('month 2 only singles'!$C$2*(N579-1))),IF(M579="PLACED",((((N579-1)*J579)*'month 2 only singles'!$C$2)-'month 2 only singles'!$C$2),IF(J579=0,-'month 2 only singles'!$C$2,IF(J579=0,-'month 2 only singles'!$C$2,-('month 2 only singles'!$C$2*2)))))))*E579))</f>
        <v>0</v>
      </c>
      <c r="R579" s="17">
        <f>IF(ISBLANK(M579),,IF(T579&lt;&gt;1,((IF(M579="WON-EW",(((K579-1)*'month 2 only singles'!$C$2)*(1-$C$3))+(((L579-1)*'month 2 only singles'!$C$2)*(1-$C$3)),IF(M579="WON",(((K579-1)*'month 2 only singles'!$C$2)*(1-$C$3)),IF(M579="PLACED",(((L579-1)*'month 2 only singles'!$C$2)*(1-$C$3))-'month 2 only singles'!$C$2,IF(J579=0,-'month 2 only singles'!$C$2,-('month 2 only singles'!$C$2*2))))))*E579),0))</f>
        <v>0</v>
      </c>
      <c r="S579" s="64"/>
    </row>
    <row r="580" spans="8:19" ht="15" x14ac:dyDescent="0.2">
      <c r="H580" s="12"/>
      <c r="I580" s="12"/>
      <c r="J580" s="12"/>
      <c r="M580" s="7"/>
      <c r="N580" s="16">
        <f>((G580-1)*(1-(IF(H580="no",0,'month 2 only singles'!$C$3)))+1)</f>
        <v>5.0000000000000044E-2</v>
      </c>
      <c r="O580" s="16">
        <f t="shared" si="9"/>
        <v>0</v>
      </c>
      <c r="P5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0" s="17">
        <f>IF(ISBLANK(M580),,IF(ISBLANK(G580),,(IF(M580="WON-EW",((((N580-1)*J580)*'month 2 only singles'!$C$2)+('month 2 only singles'!$C$2*(N580-1))),IF(M580="WON",((((N580-1)*J580)*'month 2 only singles'!$C$2)+('month 2 only singles'!$C$2*(N580-1))),IF(M580="PLACED",((((N580-1)*J580)*'month 2 only singles'!$C$2)-'month 2 only singles'!$C$2),IF(J580=0,-'month 2 only singles'!$C$2,IF(J580=0,-'month 2 only singles'!$C$2,-('month 2 only singles'!$C$2*2)))))))*E580))</f>
        <v>0</v>
      </c>
      <c r="R580" s="17">
        <f>IF(ISBLANK(M580),,IF(T580&lt;&gt;1,((IF(M580="WON-EW",(((K580-1)*'month 2 only singles'!$C$2)*(1-$C$3))+(((L580-1)*'month 2 only singles'!$C$2)*(1-$C$3)),IF(M580="WON",(((K580-1)*'month 2 only singles'!$C$2)*(1-$C$3)),IF(M580="PLACED",(((L580-1)*'month 2 only singles'!$C$2)*(1-$C$3))-'month 2 only singles'!$C$2,IF(J580=0,-'month 2 only singles'!$C$2,-('month 2 only singles'!$C$2*2))))))*E580),0))</f>
        <v>0</v>
      </c>
      <c r="S580" s="64"/>
    </row>
    <row r="581" spans="8:19" ht="15" x14ac:dyDescent="0.2">
      <c r="H581" s="12"/>
      <c r="I581" s="12"/>
      <c r="J581" s="12"/>
      <c r="M581" s="7"/>
      <c r="N581" s="16">
        <f>((G581-1)*(1-(IF(H581="no",0,'month 2 only singles'!$C$3)))+1)</f>
        <v>5.0000000000000044E-2</v>
      </c>
      <c r="O581" s="16">
        <f t="shared" si="9"/>
        <v>0</v>
      </c>
      <c r="P5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1" s="17">
        <f>IF(ISBLANK(M581),,IF(ISBLANK(G581),,(IF(M581="WON-EW",((((N581-1)*J581)*'month 2 only singles'!$C$2)+('month 2 only singles'!$C$2*(N581-1))),IF(M581="WON",((((N581-1)*J581)*'month 2 only singles'!$C$2)+('month 2 only singles'!$C$2*(N581-1))),IF(M581="PLACED",((((N581-1)*J581)*'month 2 only singles'!$C$2)-'month 2 only singles'!$C$2),IF(J581=0,-'month 2 only singles'!$C$2,IF(J581=0,-'month 2 only singles'!$C$2,-('month 2 only singles'!$C$2*2)))))))*E581))</f>
        <v>0</v>
      </c>
      <c r="R581" s="17">
        <f>IF(ISBLANK(M581),,IF(T581&lt;&gt;1,((IF(M581="WON-EW",(((K581-1)*'month 2 only singles'!$C$2)*(1-$C$3))+(((L581-1)*'month 2 only singles'!$C$2)*(1-$C$3)),IF(M581="WON",(((K581-1)*'month 2 only singles'!$C$2)*(1-$C$3)),IF(M581="PLACED",(((L581-1)*'month 2 only singles'!$C$2)*(1-$C$3))-'month 2 only singles'!$C$2,IF(J581=0,-'month 2 only singles'!$C$2,-('month 2 only singles'!$C$2*2))))))*E581),0))</f>
        <v>0</v>
      </c>
      <c r="S581" s="64"/>
    </row>
    <row r="582" spans="8:19" ht="15" x14ac:dyDescent="0.2">
      <c r="H582" s="12"/>
      <c r="I582" s="12"/>
      <c r="J582" s="12"/>
      <c r="M582" s="7"/>
      <c r="N582" s="16">
        <f>((G582-1)*(1-(IF(H582="no",0,'month 2 only singles'!$C$3)))+1)</f>
        <v>5.0000000000000044E-2</v>
      </c>
      <c r="O582" s="16">
        <f t="shared" si="9"/>
        <v>0</v>
      </c>
      <c r="P5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2" s="17">
        <f>IF(ISBLANK(M582),,IF(ISBLANK(G582),,(IF(M582="WON-EW",((((N582-1)*J582)*'month 2 only singles'!$C$2)+('month 2 only singles'!$C$2*(N582-1))),IF(M582="WON",((((N582-1)*J582)*'month 2 only singles'!$C$2)+('month 2 only singles'!$C$2*(N582-1))),IF(M582="PLACED",((((N582-1)*J582)*'month 2 only singles'!$C$2)-'month 2 only singles'!$C$2),IF(J582=0,-'month 2 only singles'!$C$2,IF(J582=0,-'month 2 only singles'!$C$2,-('month 2 only singles'!$C$2*2)))))))*E582))</f>
        <v>0</v>
      </c>
      <c r="R582" s="17">
        <f>IF(ISBLANK(M582),,IF(T582&lt;&gt;1,((IF(M582="WON-EW",(((K582-1)*'month 2 only singles'!$C$2)*(1-$C$3))+(((L582-1)*'month 2 only singles'!$C$2)*(1-$C$3)),IF(M582="WON",(((K582-1)*'month 2 only singles'!$C$2)*(1-$C$3)),IF(M582="PLACED",(((L582-1)*'month 2 only singles'!$C$2)*(1-$C$3))-'month 2 only singles'!$C$2,IF(J582=0,-'month 2 only singles'!$C$2,-('month 2 only singles'!$C$2*2))))))*E582),0))</f>
        <v>0</v>
      </c>
      <c r="S582" s="64"/>
    </row>
    <row r="583" spans="8:19" ht="15" x14ac:dyDescent="0.2">
      <c r="H583" s="12"/>
      <c r="I583" s="12"/>
      <c r="J583" s="12"/>
      <c r="M583" s="7"/>
      <c r="N583" s="16">
        <f>((G583-1)*(1-(IF(H583="no",0,'month 2 only singles'!$C$3)))+1)</f>
        <v>5.0000000000000044E-2</v>
      </c>
      <c r="O583" s="16">
        <f t="shared" si="9"/>
        <v>0</v>
      </c>
      <c r="P5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3" s="17">
        <f>IF(ISBLANK(M583),,IF(ISBLANK(G583),,(IF(M583="WON-EW",((((N583-1)*J583)*'month 2 only singles'!$C$2)+('month 2 only singles'!$C$2*(N583-1))),IF(M583="WON",((((N583-1)*J583)*'month 2 only singles'!$C$2)+('month 2 only singles'!$C$2*(N583-1))),IF(M583="PLACED",((((N583-1)*J583)*'month 2 only singles'!$C$2)-'month 2 only singles'!$C$2),IF(J583=0,-'month 2 only singles'!$C$2,IF(J583=0,-'month 2 only singles'!$C$2,-('month 2 only singles'!$C$2*2)))))))*E583))</f>
        <v>0</v>
      </c>
      <c r="R583" s="17">
        <f>IF(ISBLANK(M583),,IF(T583&lt;&gt;1,((IF(M583="WON-EW",(((K583-1)*'month 2 only singles'!$C$2)*(1-$C$3))+(((L583-1)*'month 2 only singles'!$C$2)*(1-$C$3)),IF(M583="WON",(((K583-1)*'month 2 only singles'!$C$2)*(1-$C$3)),IF(M583="PLACED",(((L583-1)*'month 2 only singles'!$C$2)*(1-$C$3))-'month 2 only singles'!$C$2,IF(J583=0,-'month 2 only singles'!$C$2,-('month 2 only singles'!$C$2*2))))))*E583),0))</f>
        <v>0</v>
      </c>
      <c r="S583" s="64"/>
    </row>
    <row r="584" spans="8:19" ht="15" x14ac:dyDescent="0.2">
      <c r="H584" s="12"/>
      <c r="I584" s="12"/>
      <c r="J584" s="12"/>
      <c r="M584" s="7"/>
      <c r="N584" s="16">
        <f>((G584-1)*(1-(IF(H584="no",0,'month 2 only singles'!$C$3)))+1)</f>
        <v>5.0000000000000044E-2</v>
      </c>
      <c r="O584" s="16">
        <f t="shared" si="9"/>
        <v>0</v>
      </c>
      <c r="P5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4" s="17">
        <f>IF(ISBLANK(M584),,IF(ISBLANK(G584),,(IF(M584="WON-EW",((((N584-1)*J584)*'month 2 only singles'!$C$2)+('month 2 only singles'!$C$2*(N584-1))),IF(M584="WON",((((N584-1)*J584)*'month 2 only singles'!$C$2)+('month 2 only singles'!$C$2*(N584-1))),IF(M584="PLACED",((((N584-1)*J584)*'month 2 only singles'!$C$2)-'month 2 only singles'!$C$2),IF(J584=0,-'month 2 only singles'!$C$2,IF(J584=0,-'month 2 only singles'!$C$2,-('month 2 only singles'!$C$2*2)))))))*E584))</f>
        <v>0</v>
      </c>
      <c r="R584" s="17">
        <f>IF(ISBLANK(M584),,IF(T584&lt;&gt;1,((IF(M584="WON-EW",(((K584-1)*'month 2 only singles'!$C$2)*(1-$C$3))+(((L584-1)*'month 2 only singles'!$C$2)*(1-$C$3)),IF(M584="WON",(((K584-1)*'month 2 only singles'!$C$2)*(1-$C$3)),IF(M584="PLACED",(((L584-1)*'month 2 only singles'!$C$2)*(1-$C$3))-'month 2 only singles'!$C$2,IF(J584=0,-'month 2 only singles'!$C$2,-('month 2 only singles'!$C$2*2))))))*E584),0))</f>
        <v>0</v>
      </c>
      <c r="S584" s="64"/>
    </row>
    <row r="585" spans="8:19" ht="15" x14ac:dyDescent="0.2">
      <c r="H585" s="12"/>
      <c r="I585" s="12"/>
      <c r="J585" s="12"/>
      <c r="M585" s="7"/>
      <c r="N585" s="16">
        <f>((G585-1)*(1-(IF(H585="no",0,'month 2 only singles'!$C$3)))+1)</f>
        <v>5.0000000000000044E-2</v>
      </c>
      <c r="O585" s="16">
        <f t="shared" si="9"/>
        <v>0</v>
      </c>
      <c r="P5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5" s="17">
        <f>IF(ISBLANK(M585),,IF(ISBLANK(G585),,(IF(M585="WON-EW",((((N585-1)*J585)*'month 2 only singles'!$C$2)+('month 2 only singles'!$C$2*(N585-1))),IF(M585="WON",((((N585-1)*J585)*'month 2 only singles'!$C$2)+('month 2 only singles'!$C$2*(N585-1))),IF(M585="PLACED",((((N585-1)*J585)*'month 2 only singles'!$C$2)-'month 2 only singles'!$C$2),IF(J585=0,-'month 2 only singles'!$C$2,IF(J585=0,-'month 2 only singles'!$C$2,-('month 2 only singles'!$C$2*2)))))))*E585))</f>
        <v>0</v>
      </c>
      <c r="R585" s="17">
        <f>IF(ISBLANK(M585),,IF(T585&lt;&gt;1,((IF(M585="WON-EW",(((K585-1)*'month 2 only singles'!$C$2)*(1-$C$3))+(((L585-1)*'month 2 only singles'!$C$2)*(1-$C$3)),IF(M585="WON",(((K585-1)*'month 2 only singles'!$C$2)*(1-$C$3)),IF(M585="PLACED",(((L585-1)*'month 2 only singles'!$C$2)*(1-$C$3))-'month 2 only singles'!$C$2,IF(J585=0,-'month 2 only singles'!$C$2,-('month 2 only singles'!$C$2*2))))))*E585),0))</f>
        <v>0</v>
      </c>
      <c r="S585" s="64"/>
    </row>
    <row r="586" spans="8:19" ht="15" x14ac:dyDescent="0.2">
      <c r="H586" s="12"/>
      <c r="I586" s="12"/>
      <c r="J586" s="12"/>
      <c r="M586" s="7"/>
      <c r="N586" s="16">
        <f>((G586-1)*(1-(IF(H586="no",0,'month 2 only singles'!$C$3)))+1)</f>
        <v>5.0000000000000044E-2</v>
      </c>
      <c r="O586" s="16">
        <f t="shared" si="9"/>
        <v>0</v>
      </c>
      <c r="P5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6" s="17">
        <f>IF(ISBLANK(M586),,IF(ISBLANK(G586),,(IF(M586="WON-EW",((((N586-1)*J586)*'month 2 only singles'!$C$2)+('month 2 only singles'!$C$2*(N586-1))),IF(M586="WON",((((N586-1)*J586)*'month 2 only singles'!$C$2)+('month 2 only singles'!$C$2*(N586-1))),IF(M586="PLACED",((((N586-1)*J586)*'month 2 only singles'!$C$2)-'month 2 only singles'!$C$2),IF(J586=0,-'month 2 only singles'!$C$2,IF(J586=0,-'month 2 only singles'!$C$2,-('month 2 only singles'!$C$2*2)))))))*E586))</f>
        <v>0</v>
      </c>
      <c r="R586" s="17">
        <f>IF(ISBLANK(M586),,IF(T586&lt;&gt;1,((IF(M586="WON-EW",(((K586-1)*'month 2 only singles'!$C$2)*(1-$C$3))+(((L586-1)*'month 2 only singles'!$C$2)*(1-$C$3)),IF(M586="WON",(((K586-1)*'month 2 only singles'!$C$2)*(1-$C$3)),IF(M586="PLACED",(((L586-1)*'month 2 only singles'!$C$2)*(1-$C$3))-'month 2 only singles'!$C$2,IF(J586=0,-'month 2 only singles'!$C$2,-('month 2 only singles'!$C$2*2))))))*E586),0))</f>
        <v>0</v>
      </c>
      <c r="S586" s="64"/>
    </row>
    <row r="587" spans="8:19" ht="15" x14ac:dyDescent="0.2">
      <c r="H587" s="12"/>
      <c r="I587" s="12"/>
      <c r="J587" s="12"/>
      <c r="M587" s="7"/>
      <c r="N587" s="16">
        <f>((G587-1)*(1-(IF(H587="no",0,'month 2 only singles'!$C$3)))+1)</f>
        <v>5.0000000000000044E-2</v>
      </c>
      <c r="O587" s="16">
        <f t="shared" si="9"/>
        <v>0</v>
      </c>
      <c r="P5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7" s="17">
        <f>IF(ISBLANK(M587),,IF(ISBLANK(G587),,(IF(M587="WON-EW",((((N587-1)*J587)*'month 2 only singles'!$C$2)+('month 2 only singles'!$C$2*(N587-1))),IF(M587="WON",((((N587-1)*J587)*'month 2 only singles'!$C$2)+('month 2 only singles'!$C$2*(N587-1))),IF(M587="PLACED",((((N587-1)*J587)*'month 2 only singles'!$C$2)-'month 2 only singles'!$C$2),IF(J587=0,-'month 2 only singles'!$C$2,IF(J587=0,-'month 2 only singles'!$C$2,-('month 2 only singles'!$C$2*2)))))))*E587))</f>
        <v>0</v>
      </c>
      <c r="R587" s="17">
        <f>IF(ISBLANK(M587),,IF(T587&lt;&gt;1,((IF(M587="WON-EW",(((K587-1)*'month 2 only singles'!$C$2)*(1-$C$3))+(((L587-1)*'month 2 only singles'!$C$2)*(1-$C$3)),IF(M587="WON",(((K587-1)*'month 2 only singles'!$C$2)*(1-$C$3)),IF(M587="PLACED",(((L587-1)*'month 2 only singles'!$C$2)*(1-$C$3))-'month 2 only singles'!$C$2,IF(J587=0,-'month 2 only singles'!$C$2,-('month 2 only singles'!$C$2*2))))))*E587),0))</f>
        <v>0</v>
      </c>
      <c r="S587" s="64"/>
    </row>
    <row r="588" spans="8:19" ht="15" x14ac:dyDescent="0.2">
      <c r="H588" s="12"/>
      <c r="I588" s="12"/>
      <c r="J588" s="12"/>
      <c r="M588" s="7"/>
      <c r="N588" s="16">
        <f>((G588-1)*(1-(IF(H588="no",0,'month 2 only singles'!$C$3)))+1)</f>
        <v>5.0000000000000044E-2</v>
      </c>
      <c r="O588" s="16">
        <f t="shared" si="9"/>
        <v>0</v>
      </c>
      <c r="P5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8" s="17">
        <f>IF(ISBLANK(M588),,IF(ISBLANK(G588),,(IF(M588="WON-EW",((((N588-1)*J588)*'month 2 only singles'!$C$2)+('month 2 only singles'!$C$2*(N588-1))),IF(M588="WON",((((N588-1)*J588)*'month 2 only singles'!$C$2)+('month 2 only singles'!$C$2*(N588-1))),IF(M588="PLACED",((((N588-1)*J588)*'month 2 only singles'!$C$2)-'month 2 only singles'!$C$2),IF(J588=0,-'month 2 only singles'!$C$2,IF(J588=0,-'month 2 only singles'!$C$2,-('month 2 only singles'!$C$2*2)))))))*E588))</f>
        <v>0</v>
      </c>
      <c r="R588" s="17">
        <f>IF(ISBLANK(M588),,IF(T588&lt;&gt;1,((IF(M588="WON-EW",(((K588-1)*'month 2 only singles'!$C$2)*(1-$C$3))+(((L588-1)*'month 2 only singles'!$C$2)*(1-$C$3)),IF(M588="WON",(((K588-1)*'month 2 only singles'!$C$2)*(1-$C$3)),IF(M588="PLACED",(((L588-1)*'month 2 only singles'!$C$2)*(1-$C$3))-'month 2 only singles'!$C$2,IF(J588=0,-'month 2 only singles'!$C$2,-('month 2 only singles'!$C$2*2))))))*E588),0))</f>
        <v>0</v>
      </c>
      <c r="S588" s="64"/>
    </row>
    <row r="589" spans="8:19" ht="15" x14ac:dyDescent="0.2">
      <c r="H589" s="12"/>
      <c r="I589" s="12"/>
      <c r="J589" s="12"/>
      <c r="M589" s="7"/>
      <c r="N589" s="16">
        <f>((G589-1)*(1-(IF(H589="no",0,'month 2 only singles'!$C$3)))+1)</f>
        <v>5.0000000000000044E-2</v>
      </c>
      <c r="O589" s="16">
        <f t="shared" si="9"/>
        <v>0</v>
      </c>
      <c r="P5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89" s="17">
        <f>IF(ISBLANK(M589),,IF(ISBLANK(G589),,(IF(M589="WON-EW",((((N589-1)*J589)*'month 2 only singles'!$C$2)+('month 2 only singles'!$C$2*(N589-1))),IF(M589="WON",((((N589-1)*J589)*'month 2 only singles'!$C$2)+('month 2 only singles'!$C$2*(N589-1))),IF(M589="PLACED",((((N589-1)*J589)*'month 2 only singles'!$C$2)-'month 2 only singles'!$C$2),IF(J589=0,-'month 2 only singles'!$C$2,IF(J589=0,-'month 2 only singles'!$C$2,-('month 2 only singles'!$C$2*2)))))))*E589))</f>
        <v>0</v>
      </c>
      <c r="R589" s="17">
        <f>IF(ISBLANK(M589),,IF(T589&lt;&gt;1,((IF(M589="WON-EW",(((K589-1)*'month 2 only singles'!$C$2)*(1-$C$3))+(((L589-1)*'month 2 only singles'!$C$2)*(1-$C$3)),IF(M589="WON",(((K589-1)*'month 2 only singles'!$C$2)*(1-$C$3)),IF(M589="PLACED",(((L589-1)*'month 2 only singles'!$C$2)*(1-$C$3))-'month 2 only singles'!$C$2,IF(J589=0,-'month 2 only singles'!$C$2,-('month 2 only singles'!$C$2*2))))))*E589),0))</f>
        <v>0</v>
      </c>
      <c r="S589" s="64"/>
    </row>
    <row r="590" spans="8:19" ht="15" x14ac:dyDescent="0.2">
      <c r="H590" s="12"/>
      <c r="I590" s="12"/>
      <c r="J590" s="12"/>
      <c r="M590" s="7"/>
      <c r="N590" s="16">
        <f>((G590-1)*(1-(IF(H590="no",0,'month 2 only singles'!$C$3)))+1)</f>
        <v>5.0000000000000044E-2</v>
      </c>
      <c r="O590" s="16">
        <f t="shared" si="9"/>
        <v>0</v>
      </c>
      <c r="P5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0" s="17">
        <f>IF(ISBLANK(M590),,IF(ISBLANK(G590),,(IF(M590="WON-EW",((((N590-1)*J590)*'month 2 only singles'!$C$2)+('month 2 only singles'!$C$2*(N590-1))),IF(M590="WON",((((N590-1)*J590)*'month 2 only singles'!$C$2)+('month 2 only singles'!$C$2*(N590-1))),IF(M590="PLACED",((((N590-1)*J590)*'month 2 only singles'!$C$2)-'month 2 only singles'!$C$2),IF(J590=0,-'month 2 only singles'!$C$2,IF(J590=0,-'month 2 only singles'!$C$2,-('month 2 only singles'!$C$2*2)))))))*E590))</f>
        <v>0</v>
      </c>
      <c r="R590" s="17">
        <f>IF(ISBLANK(M590),,IF(T590&lt;&gt;1,((IF(M590="WON-EW",(((K590-1)*'month 2 only singles'!$C$2)*(1-$C$3))+(((L590-1)*'month 2 only singles'!$C$2)*(1-$C$3)),IF(M590="WON",(((K590-1)*'month 2 only singles'!$C$2)*(1-$C$3)),IF(M590="PLACED",(((L590-1)*'month 2 only singles'!$C$2)*(1-$C$3))-'month 2 only singles'!$C$2,IF(J590=0,-'month 2 only singles'!$C$2,-('month 2 only singles'!$C$2*2))))))*E590),0))</f>
        <v>0</v>
      </c>
      <c r="S590" s="64"/>
    </row>
    <row r="591" spans="8:19" ht="15" x14ac:dyDescent="0.2">
      <c r="H591" s="12"/>
      <c r="I591" s="12"/>
      <c r="J591" s="12"/>
      <c r="M591" s="7"/>
      <c r="N591" s="16">
        <f>((G591-1)*(1-(IF(H591="no",0,'month 2 only singles'!$C$3)))+1)</f>
        <v>5.0000000000000044E-2</v>
      </c>
      <c r="O591" s="16">
        <f t="shared" si="9"/>
        <v>0</v>
      </c>
      <c r="P5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1" s="17">
        <f>IF(ISBLANK(M591),,IF(ISBLANK(G591),,(IF(M591="WON-EW",((((N591-1)*J591)*'month 2 only singles'!$C$2)+('month 2 only singles'!$C$2*(N591-1))),IF(M591="WON",((((N591-1)*J591)*'month 2 only singles'!$C$2)+('month 2 only singles'!$C$2*(N591-1))),IF(M591="PLACED",((((N591-1)*J591)*'month 2 only singles'!$C$2)-'month 2 only singles'!$C$2),IF(J591=0,-'month 2 only singles'!$C$2,IF(J591=0,-'month 2 only singles'!$C$2,-('month 2 only singles'!$C$2*2)))))))*E591))</f>
        <v>0</v>
      </c>
      <c r="R591" s="17">
        <f>IF(ISBLANK(M591),,IF(T591&lt;&gt;1,((IF(M591="WON-EW",(((K591-1)*'month 2 only singles'!$C$2)*(1-$C$3))+(((L591-1)*'month 2 only singles'!$C$2)*(1-$C$3)),IF(M591="WON",(((K591-1)*'month 2 only singles'!$C$2)*(1-$C$3)),IF(M591="PLACED",(((L591-1)*'month 2 only singles'!$C$2)*(1-$C$3))-'month 2 only singles'!$C$2,IF(J591=0,-'month 2 only singles'!$C$2,-('month 2 only singles'!$C$2*2))))))*E591),0))</f>
        <v>0</v>
      </c>
      <c r="S591" s="64"/>
    </row>
    <row r="592" spans="8:19" ht="15" x14ac:dyDescent="0.2">
      <c r="H592" s="12"/>
      <c r="I592" s="12"/>
      <c r="J592" s="12"/>
      <c r="M592" s="7"/>
      <c r="N592" s="16">
        <f>((G592-1)*(1-(IF(H592="no",0,'month 2 only singles'!$C$3)))+1)</f>
        <v>5.0000000000000044E-2</v>
      </c>
      <c r="O592" s="16">
        <f t="shared" si="9"/>
        <v>0</v>
      </c>
      <c r="P5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2" s="17">
        <f>IF(ISBLANK(M592),,IF(ISBLANK(G592),,(IF(M592="WON-EW",((((N592-1)*J592)*'month 2 only singles'!$C$2)+('month 2 only singles'!$C$2*(N592-1))),IF(M592="WON",((((N592-1)*J592)*'month 2 only singles'!$C$2)+('month 2 only singles'!$C$2*(N592-1))),IF(M592="PLACED",((((N592-1)*J592)*'month 2 only singles'!$C$2)-'month 2 only singles'!$C$2),IF(J592=0,-'month 2 only singles'!$C$2,IF(J592=0,-'month 2 only singles'!$C$2,-('month 2 only singles'!$C$2*2)))))))*E592))</f>
        <v>0</v>
      </c>
      <c r="R592" s="17">
        <f>IF(ISBLANK(M592),,IF(T592&lt;&gt;1,((IF(M592="WON-EW",(((K592-1)*'month 2 only singles'!$C$2)*(1-$C$3))+(((L592-1)*'month 2 only singles'!$C$2)*(1-$C$3)),IF(M592="WON",(((K592-1)*'month 2 only singles'!$C$2)*(1-$C$3)),IF(M592="PLACED",(((L592-1)*'month 2 only singles'!$C$2)*(1-$C$3))-'month 2 only singles'!$C$2,IF(J592=0,-'month 2 only singles'!$C$2,-('month 2 only singles'!$C$2*2))))))*E592),0))</f>
        <v>0</v>
      </c>
      <c r="S592" s="64"/>
    </row>
    <row r="593" spans="8:19" ht="15" x14ac:dyDescent="0.2">
      <c r="H593" s="12"/>
      <c r="I593" s="12"/>
      <c r="J593" s="12"/>
      <c r="M593" s="7"/>
      <c r="N593" s="16">
        <f>((G593-1)*(1-(IF(H593="no",0,'month 2 only singles'!$C$3)))+1)</f>
        <v>5.0000000000000044E-2</v>
      </c>
      <c r="O593" s="16">
        <f t="shared" si="9"/>
        <v>0</v>
      </c>
      <c r="P5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3" s="17">
        <f>IF(ISBLANK(M593),,IF(ISBLANK(G593),,(IF(M593="WON-EW",((((N593-1)*J593)*'month 2 only singles'!$C$2)+('month 2 only singles'!$C$2*(N593-1))),IF(M593="WON",((((N593-1)*J593)*'month 2 only singles'!$C$2)+('month 2 only singles'!$C$2*(N593-1))),IF(M593="PLACED",((((N593-1)*J593)*'month 2 only singles'!$C$2)-'month 2 only singles'!$C$2),IF(J593=0,-'month 2 only singles'!$C$2,IF(J593=0,-'month 2 only singles'!$C$2,-('month 2 only singles'!$C$2*2)))))))*E593))</f>
        <v>0</v>
      </c>
      <c r="R593" s="17">
        <f>IF(ISBLANK(M593),,IF(T593&lt;&gt;1,((IF(M593="WON-EW",(((K593-1)*'month 2 only singles'!$C$2)*(1-$C$3))+(((L593-1)*'month 2 only singles'!$C$2)*(1-$C$3)),IF(M593="WON",(((K593-1)*'month 2 only singles'!$C$2)*(1-$C$3)),IF(M593="PLACED",(((L593-1)*'month 2 only singles'!$C$2)*(1-$C$3))-'month 2 only singles'!$C$2,IF(J593=0,-'month 2 only singles'!$C$2,-('month 2 only singles'!$C$2*2))))))*E593),0))</f>
        <v>0</v>
      </c>
      <c r="S593" s="64"/>
    </row>
    <row r="594" spans="8:19" ht="15" x14ac:dyDescent="0.2">
      <c r="H594" s="12"/>
      <c r="I594" s="12"/>
      <c r="J594" s="12"/>
      <c r="M594" s="7"/>
      <c r="N594" s="16">
        <f>((G594-1)*(1-(IF(H594="no",0,'month 2 only singles'!$C$3)))+1)</f>
        <v>5.0000000000000044E-2</v>
      </c>
      <c r="O594" s="16">
        <f t="shared" si="9"/>
        <v>0</v>
      </c>
      <c r="P5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4" s="17">
        <f>IF(ISBLANK(M594),,IF(ISBLANK(G594),,(IF(M594="WON-EW",((((N594-1)*J594)*'month 2 only singles'!$C$2)+('month 2 only singles'!$C$2*(N594-1))),IF(M594="WON",((((N594-1)*J594)*'month 2 only singles'!$C$2)+('month 2 only singles'!$C$2*(N594-1))),IF(M594="PLACED",((((N594-1)*J594)*'month 2 only singles'!$C$2)-'month 2 only singles'!$C$2),IF(J594=0,-'month 2 only singles'!$C$2,IF(J594=0,-'month 2 only singles'!$C$2,-('month 2 only singles'!$C$2*2)))))))*E594))</f>
        <v>0</v>
      </c>
      <c r="R594" s="17">
        <f>IF(ISBLANK(M594),,IF(T594&lt;&gt;1,((IF(M594="WON-EW",(((K594-1)*'month 2 only singles'!$C$2)*(1-$C$3))+(((L594-1)*'month 2 only singles'!$C$2)*(1-$C$3)),IF(M594="WON",(((K594-1)*'month 2 only singles'!$C$2)*(1-$C$3)),IF(M594="PLACED",(((L594-1)*'month 2 only singles'!$C$2)*(1-$C$3))-'month 2 only singles'!$C$2,IF(J594=0,-'month 2 only singles'!$C$2,-('month 2 only singles'!$C$2*2))))))*E594),0))</f>
        <v>0</v>
      </c>
      <c r="S594" s="64"/>
    </row>
    <row r="595" spans="8:19" ht="15" x14ac:dyDescent="0.2">
      <c r="H595" s="12"/>
      <c r="I595" s="12"/>
      <c r="J595" s="12"/>
      <c r="M595" s="7"/>
      <c r="N595" s="16">
        <f>((G595-1)*(1-(IF(H595="no",0,'month 2 only singles'!$C$3)))+1)</f>
        <v>5.0000000000000044E-2</v>
      </c>
      <c r="O595" s="16">
        <f t="shared" si="9"/>
        <v>0</v>
      </c>
      <c r="P5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5" s="17">
        <f>IF(ISBLANK(M595),,IF(ISBLANK(G595),,(IF(M595="WON-EW",((((N595-1)*J595)*'month 2 only singles'!$C$2)+('month 2 only singles'!$C$2*(N595-1))),IF(M595="WON",((((N595-1)*J595)*'month 2 only singles'!$C$2)+('month 2 only singles'!$C$2*(N595-1))),IF(M595="PLACED",((((N595-1)*J595)*'month 2 only singles'!$C$2)-'month 2 only singles'!$C$2),IF(J595=0,-'month 2 only singles'!$C$2,IF(J595=0,-'month 2 only singles'!$C$2,-('month 2 only singles'!$C$2*2)))))))*E595))</f>
        <v>0</v>
      </c>
      <c r="R595" s="17">
        <f>IF(ISBLANK(M595),,IF(T595&lt;&gt;1,((IF(M595="WON-EW",(((K595-1)*'month 2 only singles'!$C$2)*(1-$C$3))+(((L595-1)*'month 2 only singles'!$C$2)*(1-$C$3)),IF(M595="WON",(((K595-1)*'month 2 only singles'!$C$2)*(1-$C$3)),IF(M595="PLACED",(((L595-1)*'month 2 only singles'!$C$2)*(1-$C$3))-'month 2 only singles'!$C$2,IF(J595=0,-'month 2 only singles'!$C$2,-('month 2 only singles'!$C$2*2))))))*E595),0))</f>
        <v>0</v>
      </c>
      <c r="S595" s="64"/>
    </row>
    <row r="596" spans="8:19" ht="15" x14ac:dyDescent="0.2">
      <c r="H596" s="12"/>
      <c r="I596" s="12"/>
      <c r="J596" s="12"/>
      <c r="M596" s="7"/>
      <c r="N596" s="16">
        <f>((G596-1)*(1-(IF(H596="no",0,'month 2 only singles'!$C$3)))+1)</f>
        <v>5.0000000000000044E-2</v>
      </c>
      <c r="O596" s="16">
        <f t="shared" si="9"/>
        <v>0</v>
      </c>
      <c r="P5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6" s="17">
        <f>IF(ISBLANK(M596),,IF(ISBLANK(G596),,(IF(M596="WON-EW",((((N596-1)*J596)*'month 2 only singles'!$C$2)+('month 2 only singles'!$C$2*(N596-1))),IF(M596="WON",((((N596-1)*J596)*'month 2 only singles'!$C$2)+('month 2 only singles'!$C$2*(N596-1))),IF(M596="PLACED",((((N596-1)*J596)*'month 2 only singles'!$C$2)-'month 2 only singles'!$C$2),IF(J596=0,-'month 2 only singles'!$C$2,IF(J596=0,-'month 2 only singles'!$C$2,-('month 2 only singles'!$C$2*2)))))))*E596))</f>
        <v>0</v>
      </c>
      <c r="R596" s="17">
        <f>IF(ISBLANK(M596),,IF(T596&lt;&gt;1,((IF(M596="WON-EW",(((K596-1)*'month 2 only singles'!$C$2)*(1-$C$3))+(((L596-1)*'month 2 only singles'!$C$2)*(1-$C$3)),IF(M596="WON",(((K596-1)*'month 2 only singles'!$C$2)*(1-$C$3)),IF(M596="PLACED",(((L596-1)*'month 2 only singles'!$C$2)*(1-$C$3))-'month 2 only singles'!$C$2,IF(J596=0,-'month 2 only singles'!$C$2,-('month 2 only singles'!$C$2*2))))))*E596),0))</f>
        <v>0</v>
      </c>
      <c r="S596" s="64"/>
    </row>
    <row r="597" spans="8:19" ht="15" x14ac:dyDescent="0.2">
      <c r="H597" s="12"/>
      <c r="I597" s="12"/>
      <c r="J597" s="12"/>
      <c r="M597" s="7"/>
      <c r="N597" s="16">
        <f>((G597-1)*(1-(IF(H597="no",0,'month 2 only singles'!$C$3)))+1)</f>
        <v>5.0000000000000044E-2</v>
      </c>
      <c r="O597" s="16">
        <f t="shared" si="9"/>
        <v>0</v>
      </c>
      <c r="P5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7" s="17">
        <f>IF(ISBLANK(M597),,IF(ISBLANK(G597),,(IF(M597="WON-EW",((((N597-1)*J597)*'month 2 only singles'!$C$2)+('month 2 only singles'!$C$2*(N597-1))),IF(M597="WON",((((N597-1)*J597)*'month 2 only singles'!$C$2)+('month 2 only singles'!$C$2*(N597-1))),IF(M597="PLACED",((((N597-1)*J597)*'month 2 only singles'!$C$2)-'month 2 only singles'!$C$2),IF(J597=0,-'month 2 only singles'!$C$2,IF(J597=0,-'month 2 only singles'!$C$2,-('month 2 only singles'!$C$2*2)))))))*E597))</f>
        <v>0</v>
      </c>
      <c r="R597" s="17">
        <f>IF(ISBLANK(M597),,IF(T597&lt;&gt;1,((IF(M597="WON-EW",(((K597-1)*'month 2 only singles'!$C$2)*(1-$C$3))+(((L597-1)*'month 2 only singles'!$C$2)*(1-$C$3)),IF(M597="WON",(((K597-1)*'month 2 only singles'!$C$2)*(1-$C$3)),IF(M597="PLACED",(((L597-1)*'month 2 only singles'!$C$2)*(1-$C$3))-'month 2 only singles'!$C$2,IF(J597=0,-'month 2 only singles'!$C$2,-('month 2 only singles'!$C$2*2))))))*E597),0))</f>
        <v>0</v>
      </c>
      <c r="S597" s="64"/>
    </row>
    <row r="598" spans="8:19" ht="15" x14ac:dyDescent="0.2">
      <c r="H598" s="12"/>
      <c r="I598" s="12"/>
      <c r="J598" s="12"/>
      <c r="M598" s="7"/>
      <c r="N598" s="16">
        <f>((G598-1)*(1-(IF(H598="no",0,'month 2 only singles'!$C$3)))+1)</f>
        <v>5.0000000000000044E-2</v>
      </c>
      <c r="O598" s="16">
        <f t="shared" si="9"/>
        <v>0</v>
      </c>
      <c r="P5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8" s="17">
        <f>IF(ISBLANK(M598),,IF(ISBLANK(G598),,(IF(M598="WON-EW",((((N598-1)*J598)*'month 2 only singles'!$C$2)+('month 2 only singles'!$C$2*(N598-1))),IF(M598="WON",((((N598-1)*J598)*'month 2 only singles'!$C$2)+('month 2 only singles'!$C$2*(N598-1))),IF(M598="PLACED",((((N598-1)*J598)*'month 2 only singles'!$C$2)-'month 2 only singles'!$C$2),IF(J598=0,-'month 2 only singles'!$C$2,IF(J598=0,-'month 2 only singles'!$C$2,-('month 2 only singles'!$C$2*2)))))))*E598))</f>
        <v>0</v>
      </c>
      <c r="R598" s="17">
        <f>IF(ISBLANK(M598),,IF(T598&lt;&gt;1,((IF(M598="WON-EW",(((K598-1)*'month 2 only singles'!$C$2)*(1-$C$3))+(((L598-1)*'month 2 only singles'!$C$2)*(1-$C$3)),IF(M598="WON",(((K598-1)*'month 2 only singles'!$C$2)*(1-$C$3)),IF(M598="PLACED",(((L598-1)*'month 2 only singles'!$C$2)*(1-$C$3))-'month 2 only singles'!$C$2,IF(J598=0,-'month 2 only singles'!$C$2,-('month 2 only singles'!$C$2*2))))))*E598),0))</f>
        <v>0</v>
      </c>
      <c r="S598" s="64"/>
    </row>
    <row r="599" spans="8:19" ht="15" x14ac:dyDescent="0.2">
      <c r="H599" s="12"/>
      <c r="I599" s="12"/>
      <c r="J599" s="12"/>
      <c r="M599" s="7"/>
      <c r="N599" s="16">
        <f>((G599-1)*(1-(IF(H599="no",0,'month 2 only singles'!$C$3)))+1)</f>
        <v>5.0000000000000044E-2</v>
      </c>
      <c r="O599" s="16">
        <f t="shared" si="9"/>
        <v>0</v>
      </c>
      <c r="P5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599" s="17">
        <f>IF(ISBLANK(M599),,IF(ISBLANK(G599),,(IF(M599="WON-EW",((((N599-1)*J599)*'month 2 only singles'!$C$2)+('month 2 only singles'!$C$2*(N599-1))),IF(M599="WON",((((N599-1)*J599)*'month 2 only singles'!$C$2)+('month 2 only singles'!$C$2*(N599-1))),IF(M599="PLACED",((((N599-1)*J599)*'month 2 only singles'!$C$2)-'month 2 only singles'!$C$2),IF(J599=0,-'month 2 only singles'!$C$2,IF(J599=0,-'month 2 only singles'!$C$2,-('month 2 only singles'!$C$2*2)))))))*E599))</f>
        <v>0</v>
      </c>
      <c r="R599" s="17">
        <f>IF(ISBLANK(M599),,IF(T599&lt;&gt;1,((IF(M599="WON-EW",(((K599-1)*'month 2 only singles'!$C$2)*(1-$C$3))+(((L599-1)*'month 2 only singles'!$C$2)*(1-$C$3)),IF(M599="WON",(((K599-1)*'month 2 only singles'!$C$2)*(1-$C$3)),IF(M599="PLACED",(((L599-1)*'month 2 only singles'!$C$2)*(1-$C$3))-'month 2 only singles'!$C$2,IF(J599=0,-'month 2 only singles'!$C$2,-('month 2 only singles'!$C$2*2))))))*E599),0))</f>
        <v>0</v>
      </c>
      <c r="S599" s="64"/>
    </row>
    <row r="600" spans="8:19" ht="15" x14ac:dyDescent="0.2">
      <c r="H600" s="12"/>
      <c r="I600" s="12"/>
      <c r="J600" s="12"/>
      <c r="M600" s="7"/>
      <c r="N600" s="16">
        <f>((G600-1)*(1-(IF(H600="no",0,'month 2 only singles'!$C$3)))+1)</f>
        <v>5.0000000000000044E-2</v>
      </c>
      <c r="O600" s="16">
        <f t="shared" si="9"/>
        <v>0</v>
      </c>
      <c r="P6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0" s="17">
        <f>IF(ISBLANK(M600),,IF(ISBLANK(G600),,(IF(M600="WON-EW",((((N600-1)*J600)*'month 2 only singles'!$C$2)+('month 2 only singles'!$C$2*(N600-1))),IF(M600="WON",((((N600-1)*J600)*'month 2 only singles'!$C$2)+('month 2 only singles'!$C$2*(N600-1))),IF(M600="PLACED",((((N600-1)*J600)*'month 2 only singles'!$C$2)-'month 2 only singles'!$C$2),IF(J600=0,-'month 2 only singles'!$C$2,IF(J600=0,-'month 2 only singles'!$C$2,-('month 2 only singles'!$C$2*2)))))))*E600))</f>
        <v>0</v>
      </c>
      <c r="R600" s="17">
        <f>IF(ISBLANK(M600),,IF(T600&lt;&gt;1,((IF(M600="WON-EW",(((K600-1)*'month 2 only singles'!$C$2)*(1-$C$3))+(((L600-1)*'month 2 only singles'!$C$2)*(1-$C$3)),IF(M600="WON",(((K600-1)*'month 2 only singles'!$C$2)*(1-$C$3)),IF(M600="PLACED",(((L600-1)*'month 2 only singles'!$C$2)*(1-$C$3))-'month 2 only singles'!$C$2,IF(J600=0,-'month 2 only singles'!$C$2,-('month 2 only singles'!$C$2*2))))))*E600),0))</f>
        <v>0</v>
      </c>
      <c r="S600" s="64"/>
    </row>
    <row r="601" spans="8:19" ht="15" x14ac:dyDescent="0.2">
      <c r="H601" s="12"/>
      <c r="I601" s="12"/>
      <c r="J601" s="12"/>
      <c r="M601" s="7"/>
      <c r="N601" s="16">
        <f>((G601-1)*(1-(IF(H601="no",0,'month 2 only singles'!$C$3)))+1)</f>
        <v>5.0000000000000044E-2</v>
      </c>
      <c r="O601" s="16">
        <f t="shared" si="9"/>
        <v>0</v>
      </c>
      <c r="P6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1" s="17">
        <f>IF(ISBLANK(M601),,IF(ISBLANK(G601),,(IF(M601="WON-EW",((((N601-1)*J601)*'month 2 only singles'!$C$2)+('month 2 only singles'!$C$2*(N601-1))),IF(M601="WON",((((N601-1)*J601)*'month 2 only singles'!$C$2)+('month 2 only singles'!$C$2*(N601-1))),IF(M601="PLACED",((((N601-1)*J601)*'month 2 only singles'!$C$2)-'month 2 only singles'!$C$2),IF(J601=0,-'month 2 only singles'!$C$2,IF(J601=0,-'month 2 only singles'!$C$2,-('month 2 only singles'!$C$2*2)))))))*E601))</f>
        <v>0</v>
      </c>
      <c r="R601" s="17">
        <f>IF(ISBLANK(M601),,IF(T601&lt;&gt;1,((IF(M601="WON-EW",(((K601-1)*'month 2 only singles'!$C$2)*(1-$C$3))+(((L601-1)*'month 2 only singles'!$C$2)*(1-$C$3)),IF(M601="WON",(((K601-1)*'month 2 only singles'!$C$2)*(1-$C$3)),IF(M601="PLACED",(((L601-1)*'month 2 only singles'!$C$2)*(1-$C$3))-'month 2 only singles'!$C$2,IF(J601=0,-'month 2 only singles'!$C$2,-('month 2 only singles'!$C$2*2))))))*E601),0))</f>
        <v>0</v>
      </c>
      <c r="S601" s="64"/>
    </row>
    <row r="602" spans="8:19" ht="15" x14ac:dyDescent="0.2">
      <c r="H602" s="12"/>
      <c r="I602" s="12"/>
      <c r="J602" s="12"/>
      <c r="M602" s="7"/>
      <c r="N602" s="16">
        <f>((G602-1)*(1-(IF(H602="no",0,'month 2 only singles'!$C$3)))+1)</f>
        <v>5.0000000000000044E-2</v>
      </c>
      <c r="O602" s="16">
        <f t="shared" si="9"/>
        <v>0</v>
      </c>
      <c r="P6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2" s="17">
        <f>IF(ISBLANK(M602),,IF(ISBLANK(G602),,(IF(M602="WON-EW",((((N602-1)*J602)*'month 2 only singles'!$C$2)+('month 2 only singles'!$C$2*(N602-1))),IF(M602="WON",((((N602-1)*J602)*'month 2 only singles'!$C$2)+('month 2 only singles'!$C$2*(N602-1))),IF(M602="PLACED",((((N602-1)*J602)*'month 2 only singles'!$C$2)-'month 2 only singles'!$C$2),IF(J602=0,-'month 2 only singles'!$C$2,IF(J602=0,-'month 2 only singles'!$C$2,-('month 2 only singles'!$C$2*2)))))))*E602))</f>
        <v>0</v>
      </c>
      <c r="R602" s="17">
        <f>IF(ISBLANK(M602),,IF(T602&lt;&gt;1,((IF(M602="WON-EW",(((K602-1)*'month 2 only singles'!$C$2)*(1-$C$3))+(((L602-1)*'month 2 only singles'!$C$2)*(1-$C$3)),IF(M602="WON",(((K602-1)*'month 2 only singles'!$C$2)*(1-$C$3)),IF(M602="PLACED",(((L602-1)*'month 2 only singles'!$C$2)*(1-$C$3))-'month 2 only singles'!$C$2,IF(J602=0,-'month 2 only singles'!$C$2,-('month 2 only singles'!$C$2*2))))))*E602),0))</f>
        <v>0</v>
      </c>
      <c r="S602" s="64"/>
    </row>
    <row r="603" spans="8:19" ht="15" x14ac:dyDescent="0.2">
      <c r="H603" s="12"/>
      <c r="I603" s="12"/>
      <c r="J603" s="12"/>
      <c r="M603" s="7"/>
      <c r="N603" s="16">
        <f>((G603-1)*(1-(IF(H603="no",0,'month 2 only singles'!$C$3)))+1)</f>
        <v>5.0000000000000044E-2</v>
      </c>
      <c r="O603" s="16">
        <f t="shared" si="9"/>
        <v>0</v>
      </c>
      <c r="P6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3" s="17">
        <f>IF(ISBLANK(M603),,IF(ISBLANK(G603),,(IF(M603="WON-EW",((((N603-1)*J603)*'month 2 only singles'!$C$2)+('month 2 only singles'!$C$2*(N603-1))),IF(M603="WON",((((N603-1)*J603)*'month 2 only singles'!$C$2)+('month 2 only singles'!$C$2*(N603-1))),IF(M603="PLACED",((((N603-1)*J603)*'month 2 only singles'!$C$2)-'month 2 only singles'!$C$2),IF(J603=0,-'month 2 only singles'!$C$2,IF(J603=0,-'month 2 only singles'!$C$2,-('month 2 only singles'!$C$2*2)))))))*E603))</f>
        <v>0</v>
      </c>
      <c r="R603" s="17">
        <f>IF(ISBLANK(M603),,IF(T603&lt;&gt;1,((IF(M603="WON-EW",(((K603-1)*'month 2 only singles'!$C$2)*(1-$C$3))+(((L603-1)*'month 2 only singles'!$C$2)*(1-$C$3)),IF(M603="WON",(((K603-1)*'month 2 only singles'!$C$2)*(1-$C$3)),IF(M603="PLACED",(((L603-1)*'month 2 only singles'!$C$2)*(1-$C$3))-'month 2 only singles'!$C$2,IF(J603=0,-'month 2 only singles'!$C$2,-('month 2 only singles'!$C$2*2))))))*E603),0))</f>
        <v>0</v>
      </c>
      <c r="S603" s="64"/>
    </row>
    <row r="604" spans="8:19" ht="15" x14ac:dyDescent="0.2">
      <c r="H604" s="12"/>
      <c r="I604" s="12"/>
      <c r="J604" s="12"/>
      <c r="M604" s="7"/>
      <c r="N604" s="16">
        <f>((G604-1)*(1-(IF(H604="no",0,'month 2 only singles'!$C$3)))+1)</f>
        <v>5.0000000000000044E-2</v>
      </c>
      <c r="O604" s="16">
        <f t="shared" si="9"/>
        <v>0</v>
      </c>
      <c r="P6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4" s="17">
        <f>IF(ISBLANK(M604),,IF(ISBLANK(G604),,(IF(M604="WON-EW",((((N604-1)*J604)*'month 2 only singles'!$C$2)+('month 2 only singles'!$C$2*(N604-1))),IF(M604="WON",((((N604-1)*J604)*'month 2 only singles'!$C$2)+('month 2 only singles'!$C$2*(N604-1))),IF(M604="PLACED",((((N604-1)*J604)*'month 2 only singles'!$C$2)-'month 2 only singles'!$C$2),IF(J604=0,-'month 2 only singles'!$C$2,IF(J604=0,-'month 2 only singles'!$C$2,-('month 2 only singles'!$C$2*2)))))))*E604))</f>
        <v>0</v>
      </c>
      <c r="R604" s="17">
        <f>IF(ISBLANK(M604),,IF(T604&lt;&gt;1,((IF(M604="WON-EW",(((K604-1)*'month 2 only singles'!$C$2)*(1-$C$3))+(((L604-1)*'month 2 only singles'!$C$2)*(1-$C$3)),IF(M604="WON",(((K604-1)*'month 2 only singles'!$C$2)*(1-$C$3)),IF(M604="PLACED",(((L604-1)*'month 2 only singles'!$C$2)*(1-$C$3))-'month 2 only singles'!$C$2,IF(J604=0,-'month 2 only singles'!$C$2,-('month 2 only singles'!$C$2*2))))))*E604),0))</f>
        <v>0</v>
      </c>
      <c r="S604" s="64"/>
    </row>
    <row r="605" spans="8:19" ht="15" x14ac:dyDescent="0.2">
      <c r="H605" s="12"/>
      <c r="I605" s="12"/>
      <c r="J605" s="12"/>
      <c r="M605" s="7"/>
      <c r="N605" s="16">
        <f>((G605-1)*(1-(IF(H605="no",0,'month 2 only singles'!$C$3)))+1)</f>
        <v>5.0000000000000044E-2</v>
      </c>
      <c r="O605" s="16">
        <f t="shared" si="9"/>
        <v>0</v>
      </c>
      <c r="P6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5" s="17">
        <f>IF(ISBLANK(M605),,IF(ISBLANK(G605),,(IF(M605="WON-EW",((((N605-1)*J605)*'month 2 only singles'!$C$2)+('month 2 only singles'!$C$2*(N605-1))),IF(M605="WON",((((N605-1)*J605)*'month 2 only singles'!$C$2)+('month 2 only singles'!$C$2*(N605-1))),IF(M605="PLACED",((((N605-1)*J605)*'month 2 only singles'!$C$2)-'month 2 only singles'!$C$2),IF(J605=0,-'month 2 only singles'!$C$2,IF(J605=0,-'month 2 only singles'!$C$2,-('month 2 only singles'!$C$2*2)))))))*E605))</f>
        <v>0</v>
      </c>
      <c r="R605" s="17">
        <f>IF(ISBLANK(M605),,IF(T605&lt;&gt;1,((IF(M605="WON-EW",(((K605-1)*'month 2 only singles'!$C$2)*(1-$C$3))+(((L605-1)*'month 2 only singles'!$C$2)*(1-$C$3)),IF(M605="WON",(((K605-1)*'month 2 only singles'!$C$2)*(1-$C$3)),IF(M605="PLACED",(((L605-1)*'month 2 only singles'!$C$2)*(1-$C$3))-'month 2 only singles'!$C$2,IF(J605=0,-'month 2 only singles'!$C$2,-('month 2 only singles'!$C$2*2))))))*E605),0))</f>
        <v>0</v>
      </c>
      <c r="S605" s="64"/>
    </row>
    <row r="606" spans="8:19" ht="15" x14ac:dyDescent="0.2">
      <c r="H606" s="12"/>
      <c r="I606" s="12"/>
      <c r="J606" s="12"/>
      <c r="M606" s="7"/>
      <c r="N606" s="16">
        <f>((G606-1)*(1-(IF(H606="no",0,'month 2 only singles'!$C$3)))+1)</f>
        <v>5.0000000000000044E-2</v>
      </c>
      <c r="O606" s="16">
        <f t="shared" si="9"/>
        <v>0</v>
      </c>
      <c r="P6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6" s="17">
        <f>IF(ISBLANK(M606),,IF(ISBLANK(G606),,(IF(M606="WON-EW",((((N606-1)*J606)*'month 2 only singles'!$C$2)+('month 2 only singles'!$C$2*(N606-1))),IF(M606="WON",((((N606-1)*J606)*'month 2 only singles'!$C$2)+('month 2 only singles'!$C$2*(N606-1))),IF(M606="PLACED",((((N606-1)*J606)*'month 2 only singles'!$C$2)-'month 2 only singles'!$C$2),IF(J606=0,-'month 2 only singles'!$C$2,IF(J606=0,-'month 2 only singles'!$C$2,-('month 2 only singles'!$C$2*2)))))))*E606))</f>
        <v>0</v>
      </c>
      <c r="R606" s="17">
        <f>IF(ISBLANK(M606),,IF(T606&lt;&gt;1,((IF(M606="WON-EW",(((K606-1)*'month 2 only singles'!$C$2)*(1-$C$3))+(((L606-1)*'month 2 only singles'!$C$2)*(1-$C$3)),IF(M606="WON",(((K606-1)*'month 2 only singles'!$C$2)*(1-$C$3)),IF(M606="PLACED",(((L606-1)*'month 2 only singles'!$C$2)*(1-$C$3))-'month 2 only singles'!$C$2,IF(J606=0,-'month 2 only singles'!$C$2,-('month 2 only singles'!$C$2*2))))))*E606),0))</f>
        <v>0</v>
      </c>
      <c r="S606" s="64"/>
    </row>
    <row r="607" spans="8:19" ht="15" x14ac:dyDescent="0.2">
      <c r="H607" s="12"/>
      <c r="I607" s="12"/>
      <c r="J607" s="12"/>
      <c r="M607" s="7"/>
      <c r="N607" s="16">
        <f>((G607-1)*(1-(IF(H607="no",0,'month 2 only singles'!$C$3)))+1)</f>
        <v>5.0000000000000044E-2</v>
      </c>
      <c r="O607" s="16">
        <f t="shared" si="9"/>
        <v>0</v>
      </c>
      <c r="P6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7" s="17">
        <f>IF(ISBLANK(M607),,IF(ISBLANK(G607),,(IF(M607="WON-EW",((((N607-1)*J607)*'month 2 only singles'!$C$2)+('month 2 only singles'!$C$2*(N607-1))),IF(M607="WON",((((N607-1)*J607)*'month 2 only singles'!$C$2)+('month 2 only singles'!$C$2*(N607-1))),IF(M607="PLACED",((((N607-1)*J607)*'month 2 only singles'!$C$2)-'month 2 only singles'!$C$2),IF(J607=0,-'month 2 only singles'!$C$2,IF(J607=0,-'month 2 only singles'!$C$2,-('month 2 only singles'!$C$2*2)))))))*E607))</f>
        <v>0</v>
      </c>
      <c r="R607" s="17">
        <f>IF(ISBLANK(M607),,IF(T607&lt;&gt;1,((IF(M607="WON-EW",(((K607-1)*'month 2 only singles'!$C$2)*(1-$C$3))+(((L607-1)*'month 2 only singles'!$C$2)*(1-$C$3)),IF(M607="WON",(((K607-1)*'month 2 only singles'!$C$2)*(1-$C$3)),IF(M607="PLACED",(((L607-1)*'month 2 only singles'!$C$2)*(1-$C$3))-'month 2 only singles'!$C$2,IF(J607=0,-'month 2 only singles'!$C$2,-('month 2 only singles'!$C$2*2))))))*E607),0))</f>
        <v>0</v>
      </c>
      <c r="S607" s="64"/>
    </row>
    <row r="608" spans="8:19" ht="15" x14ac:dyDescent="0.2">
      <c r="H608" s="12"/>
      <c r="I608" s="12"/>
      <c r="J608" s="12"/>
      <c r="M608" s="7"/>
      <c r="N608" s="16">
        <f>((G608-1)*(1-(IF(H608="no",0,'month 2 only singles'!$C$3)))+1)</f>
        <v>5.0000000000000044E-2</v>
      </c>
      <c r="O608" s="16">
        <f t="shared" si="9"/>
        <v>0</v>
      </c>
      <c r="P6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8" s="17">
        <f>IF(ISBLANK(M608),,IF(ISBLANK(G608),,(IF(M608="WON-EW",((((N608-1)*J608)*'month 2 only singles'!$C$2)+('month 2 only singles'!$C$2*(N608-1))),IF(M608="WON",((((N608-1)*J608)*'month 2 only singles'!$C$2)+('month 2 only singles'!$C$2*(N608-1))),IF(M608="PLACED",((((N608-1)*J608)*'month 2 only singles'!$C$2)-'month 2 only singles'!$C$2),IF(J608=0,-'month 2 only singles'!$C$2,IF(J608=0,-'month 2 only singles'!$C$2,-('month 2 only singles'!$C$2*2)))))))*E608))</f>
        <v>0</v>
      </c>
      <c r="R608" s="17">
        <f>IF(ISBLANK(M608),,IF(T608&lt;&gt;1,((IF(M608="WON-EW",(((K608-1)*'month 2 only singles'!$C$2)*(1-$C$3))+(((L608-1)*'month 2 only singles'!$C$2)*(1-$C$3)),IF(M608="WON",(((K608-1)*'month 2 only singles'!$C$2)*(1-$C$3)),IF(M608="PLACED",(((L608-1)*'month 2 only singles'!$C$2)*(1-$C$3))-'month 2 only singles'!$C$2,IF(J608=0,-'month 2 only singles'!$C$2,-('month 2 only singles'!$C$2*2))))))*E608),0))</f>
        <v>0</v>
      </c>
      <c r="S608" s="64"/>
    </row>
    <row r="609" spans="8:19" ht="15" x14ac:dyDescent="0.2">
      <c r="H609" s="12"/>
      <c r="I609" s="12"/>
      <c r="J609" s="12"/>
      <c r="M609" s="7"/>
      <c r="N609" s="16">
        <f>((G609-1)*(1-(IF(H609="no",0,'month 2 only singles'!$C$3)))+1)</f>
        <v>5.0000000000000044E-2</v>
      </c>
      <c r="O609" s="16">
        <f t="shared" si="9"/>
        <v>0</v>
      </c>
      <c r="P6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09" s="17">
        <f>IF(ISBLANK(M609),,IF(ISBLANK(G609),,(IF(M609="WON-EW",((((N609-1)*J609)*'month 2 only singles'!$C$2)+('month 2 only singles'!$C$2*(N609-1))),IF(M609="WON",((((N609-1)*J609)*'month 2 only singles'!$C$2)+('month 2 only singles'!$C$2*(N609-1))),IF(M609="PLACED",((((N609-1)*J609)*'month 2 only singles'!$C$2)-'month 2 only singles'!$C$2),IF(J609=0,-'month 2 only singles'!$C$2,IF(J609=0,-'month 2 only singles'!$C$2,-('month 2 only singles'!$C$2*2)))))))*E609))</f>
        <v>0</v>
      </c>
      <c r="R609" s="17">
        <f>IF(ISBLANK(M609),,IF(T609&lt;&gt;1,((IF(M609="WON-EW",(((K609-1)*'month 2 only singles'!$C$2)*(1-$C$3))+(((L609-1)*'month 2 only singles'!$C$2)*(1-$C$3)),IF(M609="WON",(((K609-1)*'month 2 only singles'!$C$2)*(1-$C$3)),IF(M609="PLACED",(((L609-1)*'month 2 only singles'!$C$2)*(1-$C$3))-'month 2 only singles'!$C$2,IF(J609=0,-'month 2 only singles'!$C$2,-('month 2 only singles'!$C$2*2))))))*E609),0))</f>
        <v>0</v>
      </c>
      <c r="S609" s="64"/>
    </row>
    <row r="610" spans="8:19" ht="15" x14ac:dyDescent="0.2">
      <c r="H610" s="12"/>
      <c r="I610" s="12"/>
      <c r="J610" s="12"/>
      <c r="M610" s="7"/>
      <c r="N610" s="16">
        <f>((G610-1)*(1-(IF(H610="no",0,'month 2 only singles'!$C$3)))+1)</f>
        <v>5.0000000000000044E-2</v>
      </c>
      <c r="O610" s="16">
        <f t="shared" si="9"/>
        <v>0</v>
      </c>
      <c r="P6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0" s="17">
        <f>IF(ISBLANK(M610),,IF(ISBLANK(G610),,(IF(M610="WON-EW",((((N610-1)*J610)*'month 2 only singles'!$C$2)+('month 2 only singles'!$C$2*(N610-1))),IF(M610="WON",((((N610-1)*J610)*'month 2 only singles'!$C$2)+('month 2 only singles'!$C$2*(N610-1))),IF(M610="PLACED",((((N610-1)*J610)*'month 2 only singles'!$C$2)-'month 2 only singles'!$C$2),IF(J610=0,-'month 2 only singles'!$C$2,IF(J610=0,-'month 2 only singles'!$C$2,-('month 2 only singles'!$C$2*2)))))))*E610))</f>
        <v>0</v>
      </c>
      <c r="R610" s="17">
        <f>IF(ISBLANK(M610),,IF(T610&lt;&gt;1,((IF(M610="WON-EW",(((K610-1)*'month 2 only singles'!$C$2)*(1-$C$3))+(((L610-1)*'month 2 only singles'!$C$2)*(1-$C$3)),IF(M610="WON",(((K610-1)*'month 2 only singles'!$C$2)*(1-$C$3)),IF(M610="PLACED",(((L610-1)*'month 2 only singles'!$C$2)*(1-$C$3))-'month 2 only singles'!$C$2,IF(J610=0,-'month 2 only singles'!$C$2,-('month 2 only singles'!$C$2*2))))))*E610),0))</f>
        <v>0</v>
      </c>
      <c r="S610" s="64"/>
    </row>
    <row r="611" spans="8:19" ht="15" x14ac:dyDescent="0.2">
      <c r="H611" s="12"/>
      <c r="I611" s="12"/>
      <c r="J611" s="12"/>
      <c r="M611" s="7"/>
      <c r="N611" s="16">
        <f>((G611-1)*(1-(IF(H611="no",0,'month 2 only singles'!$C$3)))+1)</f>
        <v>5.0000000000000044E-2</v>
      </c>
      <c r="O611" s="16">
        <f t="shared" si="9"/>
        <v>0</v>
      </c>
      <c r="P6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1" s="17">
        <f>IF(ISBLANK(M611),,IF(ISBLANK(G611),,(IF(M611="WON-EW",((((N611-1)*J611)*'month 2 only singles'!$C$2)+('month 2 only singles'!$C$2*(N611-1))),IF(M611="WON",((((N611-1)*J611)*'month 2 only singles'!$C$2)+('month 2 only singles'!$C$2*(N611-1))),IF(M611="PLACED",((((N611-1)*J611)*'month 2 only singles'!$C$2)-'month 2 only singles'!$C$2),IF(J611=0,-'month 2 only singles'!$C$2,IF(J611=0,-'month 2 only singles'!$C$2,-('month 2 only singles'!$C$2*2)))))))*E611))</f>
        <v>0</v>
      </c>
      <c r="R611" s="17">
        <f>IF(ISBLANK(M611),,IF(T611&lt;&gt;1,((IF(M611="WON-EW",(((K611-1)*'month 2 only singles'!$C$2)*(1-$C$3))+(((L611-1)*'month 2 only singles'!$C$2)*(1-$C$3)),IF(M611="WON",(((K611-1)*'month 2 only singles'!$C$2)*(1-$C$3)),IF(M611="PLACED",(((L611-1)*'month 2 only singles'!$C$2)*(1-$C$3))-'month 2 only singles'!$C$2,IF(J611=0,-'month 2 only singles'!$C$2,-('month 2 only singles'!$C$2*2))))))*E611),0))</f>
        <v>0</v>
      </c>
      <c r="S611" s="64"/>
    </row>
    <row r="612" spans="8:19" ht="15" x14ac:dyDescent="0.2">
      <c r="H612" s="12"/>
      <c r="I612" s="12"/>
      <c r="J612" s="12"/>
      <c r="M612" s="7"/>
      <c r="N612" s="16">
        <f>((G612-1)*(1-(IF(H612="no",0,'month 2 only singles'!$C$3)))+1)</f>
        <v>5.0000000000000044E-2</v>
      </c>
      <c r="O612" s="16">
        <f t="shared" si="9"/>
        <v>0</v>
      </c>
      <c r="P6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2" s="17">
        <f>IF(ISBLANK(M612),,IF(ISBLANK(G612),,(IF(M612="WON-EW",((((N612-1)*J612)*'month 2 only singles'!$C$2)+('month 2 only singles'!$C$2*(N612-1))),IF(M612="WON",((((N612-1)*J612)*'month 2 only singles'!$C$2)+('month 2 only singles'!$C$2*(N612-1))),IF(M612="PLACED",((((N612-1)*J612)*'month 2 only singles'!$C$2)-'month 2 only singles'!$C$2),IF(J612=0,-'month 2 only singles'!$C$2,IF(J612=0,-'month 2 only singles'!$C$2,-('month 2 only singles'!$C$2*2)))))))*E612))</f>
        <v>0</v>
      </c>
      <c r="R612" s="17">
        <f>IF(ISBLANK(M612),,IF(T612&lt;&gt;1,((IF(M612="WON-EW",(((K612-1)*'month 2 only singles'!$C$2)*(1-$C$3))+(((L612-1)*'month 2 only singles'!$C$2)*(1-$C$3)),IF(M612="WON",(((K612-1)*'month 2 only singles'!$C$2)*(1-$C$3)),IF(M612="PLACED",(((L612-1)*'month 2 only singles'!$C$2)*(1-$C$3))-'month 2 only singles'!$C$2,IF(J612=0,-'month 2 only singles'!$C$2,-('month 2 only singles'!$C$2*2))))))*E612),0))</f>
        <v>0</v>
      </c>
      <c r="S612" s="64"/>
    </row>
    <row r="613" spans="8:19" ht="15" x14ac:dyDescent="0.2">
      <c r="H613" s="12"/>
      <c r="I613" s="12"/>
      <c r="J613" s="12"/>
      <c r="M613" s="7"/>
      <c r="N613" s="16">
        <f>((G613-1)*(1-(IF(H613="no",0,'month 2 only singles'!$C$3)))+1)</f>
        <v>5.0000000000000044E-2</v>
      </c>
      <c r="O613" s="16">
        <f t="shared" si="9"/>
        <v>0</v>
      </c>
      <c r="P6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3" s="17">
        <f>IF(ISBLANK(M613),,IF(ISBLANK(G613),,(IF(M613="WON-EW",((((N613-1)*J613)*'month 2 only singles'!$C$2)+('month 2 only singles'!$C$2*(N613-1))),IF(M613="WON",((((N613-1)*J613)*'month 2 only singles'!$C$2)+('month 2 only singles'!$C$2*(N613-1))),IF(M613="PLACED",((((N613-1)*J613)*'month 2 only singles'!$C$2)-'month 2 only singles'!$C$2),IF(J613=0,-'month 2 only singles'!$C$2,IF(J613=0,-'month 2 only singles'!$C$2,-('month 2 only singles'!$C$2*2)))))))*E613))</f>
        <v>0</v>
      </c>
      <c r="R613" s="17">
        <f>IF(ISBLANK(M613),,IF(T613&lt;&gt;1,((IF(M613="WON-EW",(((K613-1)*'month 2 only singles'!$C$2)*(1-$C$3))+(((L613-1)*'month 2 only singles'!$C$2)*(1-$C$3)),IF(M613="WON",(((K613-1)*'month 2 only singles'!$C$2)*(1-$C$3)),IF(M613="PLACED",(((L613-1)*'month 2 only singles'!$C$2)*(1-$C$3))-'month 2 only singles'!$C$2,IF(J613=0,-'month 2 only singles'!$C$2,-('month 2 only singles'!$C$2*2))))))*E613),0))</f>
        <v>0</v>
      </c>
      <c r="S613" s="64"/>
    </row>
    <row r="614" spans="8:19" ht="15" x14ac:dyDescent="0.2">
      <c r="H614" s="12"/>
      <c r="I614" s="12"/>
      <c r="J614" s="12"/>
      <c r="M614" s="7"/>
      <c r="N614" s="16">
        <f>((G614-1)*(1-(IF(H614="no",0,'month 2 only singles'!$C$3)))+1)</f>
        <v>5.0000000000000044E-2</v>
      </c>
      <c r="O614" s="16">
        <f t="shared" si="9"/>
        <v>0</v>
      </c>
      <c r="P6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4" s="17">
        <f>IF(ISBLANK(M614),,IF(ISBLANK(G614),,(IF(M614="WON-EW",((((N614-1)*J614)*'month 2 only singles'!$C$2)+('month 2 only singles'!$C$2*(N614-1))),IF(M614="WON",((((N614-1)*J614)*'month 2 only singles'!$C$2)+('month 2 only singles'!$C$2*(N614-1))),IF(M614="PLACED",((((N614-1)*J614)*'month 2 only singles'!$C$2)-'month 2 only singles'!$C$2),IF(J614=0,-'month 2 only singles'!$C$2,IF(J614=0,-'month 2 only singles'!$C$2,-('month 2 only singles'!$C$2*2)))))))*E614))</f>
        <v>0</v>
      </c>
      <c r="R614" s="17">
        <f>IF(ISBLANK(M614),,IF(T614&lt;&gt;1,((IF(M614="WON-EW",(((K614-1)*'month 2 only singles'!$C$2)*(1-$C$3))+(((L614-1)*'month 2 only singles'!$C$2)*(1-$C$3)),IF(M614="WON",(((K614-1)*'month 2 only singles'!$C$2)*(1-$C$3)),IF(M614="PLACED",(((L614-1)*'month 2 only singles'!$C$2)*(1-$C$3))-'month 2 only singles'!$C$2,IF(J614=0,-'month 2 only singles'!$C$2,-('month 2 only singles'!$C$2*2))))))*E614),0))</f>
        <v>0</v>
      </c>
      <c r="S614" s="64"/>
    </row>
    <row r="615" spans="8:19" ht="15" x14ac:dyDescent="0.2">
      <c r="H615" s="12"/>
      <c r="I615" s="12"/>
      <c r="J615" s="12"/>
      <c r="M615" s="7"/>
      <c r="N615" s="16">
        <f>((G615-1)*(1-(IF(H615="no",0,'month 2 only singles'!$C$3)))+1)</f>
        <v>5.0000000000000044E-2</v>
      </c>
      <c r="O615" s="16">
        <f t="shared" si="9"/>
        <v>0</v>
      </c>
      <c r="P6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5" s="17">
        <f>IF(ISBLANK(M615),,IF(ISBLANK(G615),,(IF(M615="WON-EW",((((N615-1)*J615)*'month 2 only singles'!$C$2)+('month 2 only singles'!$C$2*(N615-1))),IF(M615="WON",((((N615-1)*J615)*'month 2 only singles'!$C$2)+('month 2 only singles'!$C$2*(N615-1))),IF(M615="PLACED",((((N615-1)*J615)*'month 2 only singles'!$C$2)-'month 2 only singles'!$C$2),IF(J615=0,-'month 2 only singles'!$C$2,IF(J615=0,-'month 2 only singles'!$C$2,-('month 2 only singles'!$C$2*2)))))))*E615))</f>
        <v>0</v>
      </c>
      <c r="R615" s="17">
        <f>IF(ISBLANK(M615),,IF(T615&lt;&gt;1,((IF(M615="WON-EW",(((K615-1)*'month 2 only singles'!$C$2)*(1-$C$3))+(((L615-1)*'month 2 only singles'!$C$2)*(1-$C$3)),IF(M615="WON",(((K615-1)*'month 2 only singles'!$C$2)*(1-$C$3)),IF(M615="PLACED",(((L615-1)*'month 2 only singles'!$C$2)*(1-$C$3))-'month 2 only singles'!$C$2,IF(J615=0,-'month 2 only singles'!$C$2,-('month 2 only singles'!$C$2*2))))))*E615),0))</f>
        <v>0</v>
      </c>
      <c r="S615" s="64"/>
    </row>
    <row r="616" spans="8:19" ht="15" x14ac:dyDescent="0.2">
      <c r="H616" s="12"/>
      <c r="I616" s="12"/>
      <c r="J616" s="12"/>
      <c r="M616" s="7"/>
      <c r="N616" s="16">
        <f>((G616-1)*(1-(IF(H616="no",0,'month 2 only singles'!$C$3)))+1)</f>
        <v>5.0000000000000044E-2</v>
      </c>
      <c r="O616" s="16">
        <f t="shared" si="9"/>
        <v>0</v>
      </c>
      <c r="P6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6" s="17">
        <f>IF(ISBLANK(M616),,IF(ISBLANK(G616),,(IF(M616="WON-EW",((((N616-1)*J616)*'month 2 only singles'!$C$2)+('month 2 only singles'!$C$2*(N616-1))),IF(M616="WON",((((N616-1)*J616)*'month 2 only singles'!$C$2)+('month 2 only singles'!$C$2*(N616-1))),IF(M616="PLACED",((((N616-1)*J616)*'month 2 only singles'!$C$2)-'month 2 only singles'!$C$2),IF(J616=0,-'month 2 only singles'!$C$2,IF(J616=0,-'month 2 only singles'!$C$2,-('month 2 only singles'!$C$2*2)))))))*E616))</f>
        <v>0</v>
      </c>
      <c r="R616" s="17">
        <f>IF(ISBLANK(M616),,IF(T616&lt;&gt;1,((IF(M616="WON-EW",(((K616-1)*'month 2 only singles'!$C$2)*(1-$C$3))+(((L616-1)*'month 2 only singles'!$C$2)*(1-$C$3)),IF(M616="WON",(((K616-1)*'month 2 only singles'!$C$2)*(1-$C$3)),IF(M616="PLACED",(((L616-1)*'month 2 only singles'!$C$2)*(1-$C$3))-'month 2 only singles'!$C$2,IF(J616=0,-'month 2 only singles'!$C$2,-('month 2 only singles'!$C$2*2))))))*E616),0))</f>
        <v>0</v>
      </c>
      <c r="S616" s="64"/>
    </row>
    <row r="617" spans="8:19" ht="15" x14ac:dyDescent="0.2">
      <c r="H617" s="12"/>
      <c r="I617" s="12"/>
      <c r="J617" s="12"/>
      <c r="M617" s="7"/>
      <c r="N617" s="16">
        <f>((G617-1)*(1-(IF(H617="no",0,'month 2 only singles'!$C$3)))+1)</f>
        <v>5.0000000000000044E-2</v>
      </c>
      <c r="O617" s="16">
        <f t="shared" si="9"/>
        <v>0</v>
      </c>
      <c r="P6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7" s="17">
        <f>IF(ISBLANK(M617),,IF(ISBLANK(G617),,(IF(M617="WON-EW",((((N617-1)*J617)*'month 2 only singles'!$C$2)+('month 2 only singles'!$C$2*(N617-1))),IF(M617="WON",((((N617-1)*J617)*'month 2 only singles'!$C$2)+('month 2 only singles'!$C$2*(N617-1))),IF(M617="PLACED",((((N617-1)*J617)*'month 2 only singles'!$C$2)-'month 2 only singles'!$C$2),IF(J617=0,-'month 2 only singles'!$C$2,IF(J617=0,-'month 2 only singles'!$C$2,-('month 2 only singles'!$C$2*2)))))))*E617))</f>
        <v>0</v>
      </c>
      <c r="R617" s="17">
        <f>IF(ISBLANK(M617),,IF(T617&lt;&gt;1,((IF(M617="WON-EW",(((K617-1)*'month 2 only singles'!$C$2)*(1-$C$3))+(((L617-1)*'month 2 only singles'!$C$2)*(1-$C$3)),IF(M617="WON",(((K617-1)*'month 2 only singles'!$C$2)*(1-$C$3)),IF(M617="PLACED",(((L617-1)*'month 2 only singles'!$C$2)*(1-$C$3))-'month 2 only singles'!$C$2,IF(J617=0,-'month 2 only singles'!$C$2,-('month 2 only singles'!$C$2*2))))))*E617),0))</f>
        <v>0</v>
      </c>
      <c r="S617" s="64"/>
    </row>
    <row r="618" spans="8:19" ht="15" x14ac:dyDescent="0.2">
      <c r="H618" s="12"/>
      <c r="I618" s="12"/>
      <c r="J618" s="12"/>
      <c r="M618" s="7"/>
      <c r="N618" s="16">
        <f>((G618-1)*(1-(IF(H618="no",0,'month 2 only singles'!$C$3)))+1)</f>
        <v>5.0000000000000044E-2</v>
      </c>
      <c r="O618" s="16">
        <f t="shared" si="9"/>
        <v>0</v>
      </c>
      <c r="P6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8" s="17">
        <f>IF(ISBLANK(M618),,IF(ISBLANK(G618),,(IF(M618="WON-EW",((((N618-1)*J618)*'month 2 only singles'!$C$2)+('month 2 only singles'!$C$2*(N618-1))),IF(M618="WON",((((N618-1)*J618)*'month 2 only singles'!$C$2)+('month 2 only singles'!$C$2*(N618-1))),IF(M618="PLACED",((((N618-1)*J618)*'month 2 only singles'!$C$2)-'month 2 only singles'!$C$2),IF(J618=0,-'month 2 only singles'!$C$2,IF(J618=0,-'month 2 only singles'!$C$2,-('month 2 only singles'!$C$2*2)))))))*E618))</f>
        <v>0</v>
      </c>
      <c r="R618" s="17">
        <f>IF(ISBLANK(M618),,IF(T618&lt;&gt;1,((IF(M618="WON-EW",(((K618-1)*'month 2 only singles'!$C$2)*(1-$C$3))+(((L618-1)*'month 2 only singles'!$C$2)*(1-$C$3)),IF(M618="WON",(((K618-1)*'month 2 only singles'!$C$2)*(1-$C$3)),IF(M618="PLACED",(((L618-1)*'month 2 only singles'!$C$2)*(1-$C$3))-'month 2 only singles'!$C$2,IF(J618=0,-'month 2 only singles'!$C$2,-('month 2 only singles'!$C$2*2))))))*E618),0))</f>
        <v>0</v>
      </c>
      <c r="S618" s="64"/>
    </row>
    <row r="619" spans="8:19" ht="15" x14ac:dyDescent="0.2">
      <c r="H619" s="12"/>
      <c r="I619" s="12"/>
      <c r="J619" s="12"/>
      <c r="M619" s="7"/>
      <c r="N619" s="16">
        <f>((G619-1)*(1-(IF(H619="no",0,'month 2 only singles'!$C$3)))+1)</f>
        <v>5.0000000000000044E-2</v>
      </c>
      <c r="O619" s="16">
        <f t="shared" si="9"/>
        <v>0</v>
      </c>
      <c r="P6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19" s="17">
        <f>IF(ISBLANK(M619),,IF(ISBLANK(G619),,(IF(M619="WON-EW",((((N619-1)*J619)*'month 2 only singles'!$C$2)+('month 2 only singles'!$C$2*(N619-1))),IF(M619="WON",((((N619-1)*J619)*'month 2 only singles'!$C$2)+('month 2 only singles'!$C$2*(N619-1))),IF(M619="PLACED",((((N619-1)*J619)*'month 2 only singles'!$C$2)-'month 2 only singles'!$C$2),IF(J619=0,-'month 2 only singles'!$C$2,IF(J619=0,-'month 2 only singles'!$C$2,-('month 2 only singles'!$C$2*2)))))))*E619))</f>
        <v>0</v>
      </c>
      <c r="R619" s="17">
        <f>IF(ISBLANK(M619),,IF(T619&lt;&gt;1,((IF(M619="WON-EW",(((K619-1)*'month 2 only singles'!$C$2)*(1-$C$3))+(((L619-1)*'month 2 only singles'!$C$2)*(1-$C$3)),IF(M619="WON",(((K619-1)*'month 2 only singles'!$C$2)*(1-$C$3)),IF(M619="PLACED",(((L619-1)*'month 2 only singles'!$C$2)*(1-$C$3))-'month 2 only singles'!$C$2,IF(J619=0,-'month 2 only singles'!$C$2,-('month 2 only singles'!$C$2*2))))))*E619),0))</f>
        <v>0</v>
      </c>
      <c r="S619" s="64"/>
    </row>
    <row r="620" spans="8:19" ht="15" x14ac:dyDescent="0.2">
      <c r="H620" s="12"/>
      <c r="I620" s="12"/>
      <c r="J620" s="12"/>
      <c r="M620" s="7"/>
      <c r="N620" s="16">
        <f>((G620-1)*(1-(IF(H620="no",0,'month 2 only singles'!$C$3)))+1)</f>
        <v>5.0000000000000044E-2</v>
      </c>
      <c r="O620" s="16">
        <f t="shared" si="9"/>
        <v>0</v>
      </c>
      <c r="P6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0" s="17">
        <f>IF(ISBLANK(M620),,IF(ISBLANK(G620),,(IF(M620="WON-EW",((((N620-1)*J620)*'month 2 only singles'!$C$2)+('month 2 only singles'!$C$2*(N620-1))),IF(M620="WON",((((N620-1)*J620)*'month 2 only singles'!$C$2)+('month 2 only singles'!$C$2*(N620-1))),IF(M620="PLACED",((((N620-1)*J620)*'month 2 only singles'!$C$2)-'month 2 only singles'!$C$2),IF(J620=0,-'month 2 only singles'!$C$2,IF(J620=0,-'month 2 only singles'!$C$2,-('month 2 only singles'!$C$2*2)))))))*E620))</f>
        <v>0</v>
      </c>
      <c r="R620" s="17">
        <f>IF(ISBLANK(M620),,IF(T620&lt;&gt;1,((IF(M620="WON-EW",(((K620-1)*'month 2 only singles'!$C$2)*(1-$C$3))+(((L620-1)*'month 2 only singles'!$C$2)*(1-$C$3)),IF(M620="WON",(((K620-1)*'month 2 only singles'!$C$2)*(1-$C$3)),IF(M620="PLACED",(((L620-1)*'month 2 only singles'!$C$2)*(1-$C$3))-'month 2 only singles'!$C$2,IF(J620=0,-'month 2 only singles'!$C$2,-('month 2 only singles'!$C$2*2))))))*E620),0))</f>
        <v>0</v>
      </c>
      <c r="S620" s="64"/>
    </row>
    <row r="621" spans="8:19" ht="15" x14ac:dyDescent="0.2">
      <c r="H621" s="12"/>
      <c r="I621" s="12"/>
      <c r="J621" s="12"/>
      <c r="M621" s="7"/>
      <c r="N621" s="16">
        <f>((G621-1)*(1-(IF(H621="no",0,'month 2 only singles'!$C$3)))+1)</f>
        <v>5.0000000000000044E-2</v>
      </c>
      <c r="O621" s="16">
        <f t="shared" si="9"/>
        <v>0</v>
      </c>
      <c r="P6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1" s="17">
        <f>IF(ISBLANK(M621),,IF(ISBLANK(G621),,(IF(M621="WON-EW",((((N621-1)*J621)*'month 2 only singles'!$C$2)+('month 2 only singles'!$C$2*(N621-1))),IF(M621="WON",((((N621-1)*J621)*'month 2 only singles'!$C$2)+('month 2 only singles'!$C$2*(N621-1))),IF(M621="PLACED",((((N621-1)*J621)*'month 2 only singles'!$C$2)-'month 2 only singles'!$C$2),IF(J621=0,-'month 2 only singles'!$C$2,IF(J621=0,-'month 2 only singles'!$C$2,-('month 2 only singles'!$C$2*2)))))))*E621))</f>
        <v>0</v>
      </c>
      <c r="R621" s="17">
        <f>IF(ISBLANK(M621),,IF(T621&lt;&gt;1,((IF(M621="WON-EW",(((K621-1)*'month 2 only singles'!$C$2)*(1-$C$3))+(((L621-1)*'month 2 only singles'!$C$2)*(1-$C$3)),IF(M621="WON",(((K621-1)*'month 2 only singles'!$C$2)*(1-$C$3)),IF(M621="PLACED",(((L621-1)*'month 2 only singles'!$C$2)*(1-$C$3))-'month 2 only singles'!$C$2,IF(J621=0,-'month 2 only singles'!$C$2,-('month 2 only singles'!$C$2*2))))))*E621),0))</f>
        <v>0</v>
      </c>
      <c r="S621" s="64"/>
    </row>
    <row r="622" spans="8:19" ht="15" x14ac:dyDescent="0.2">
      <c r="H622" s="12"/>
      <c r="I622" s="12"/>
      <c r="J622" s="12"/>
      <c r="M622" s="7"/>
      <c r="N622" s="16">
        <f>((G622-1)*(1-(IF(H622="no",0,'month 2 only singles'!$C$3)))+1)</f>
        <v>5.0000000000000044E-2</v>
      </c>
      <c r="O622" s="16">
        <f t="shared" si="9"/>
        <v>0</v>
      </c>
      <c r="P6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2" s="17">
        <f>IF(ISBLANK(M622),,IF(ISBLANK(G622),,(IF(M622="WON-EW",((((N622-1)*J622)*'month 2 only singles'!$C$2)+('month 2 only singles'!$C$2*(N622-1))),IF(M622="WON",((((N622-1)*J622)*'month 2 only singles'!$C$2)+('month 2 only singles'!$C$2*(N622-1))),IF(M622="PLACED",((((N622-1)*J622)*'month 2 only singles'!$C$2)-'month 2 only singles'!$C$2),IF(J622=0,-'month 2 only singles'!$C$2,IF(J622=0,-'month 2 only singles'!$C$2,-('month 2 only singles'!$C$2*2)))))))*E622))</f>
        <v>0</v>
      </c>
      <c r="R622" s="17">
        <f>IF(ISBLANK(M622),,IF(T622&lt;&gt;1,((IF(M622="WON-EW",(((K622-1)*'month 2 only singles'!$C$2)*(1-$C$3))+(((L622-1)*'month 2 only singles'!$C$2)*(1-$C$3)),IF(M622="WON",(((K622-1)*'month 2 only singles'!$C$2)*(1-$C$3)),IF(M622="PLACED",(((L622-1)*'month 2 only singles'!$C$2)*(1-$C$3))-'month 2 only singles'!$C$2,IF(J622=0,-'month 2 only singles'!$C$2,-('month 2 only singles'!$C$2*2))))))*E622),0))</f>
        <v>0</v>
      </c>
      <c r="S622" s="64"/>
    </row>
    <row r="623" spans="8:19" ht="15" x14ac:dyDescent="0.2">
      <c r="H623" s="12"/>
      <c r="I623" s="12"/>
      <c r="J623" s="12"/>
      <c r="M623" s="7"/>
      <c r="N623" s="16">
        <f>((G623-1)*(1-(IF(H623="no",0,'month 2 only singles'!$C$3)))+1)</f>
        <v>5.0000000000000044E-2</v>
      </c>
      <c r="O623" s="16">
        <f t="shared" si="9"/>
        <v>0</v>
      </c>
      <c r="P6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3" s="17">
        <f>IF(ISBLANK(M623),,IF(ISBLANK(G623),,(IF(M623="WON-EW",((((N623-1)*J623)*'month 2 only singles'!$C$2)+('month 2 only singles'!$C$2*(N623-1))),IF(M623="WON",((((N623-1)*J623)*'month 2 only singles'!$C$2)+('month 2 only singles'!$C$2*(N623-1))),IF(M623="PLACED",((((N623-1)*J623)*'month 2 only singles'!$C$2)-'month 2 only singles'!$C$2),IF(J623=0,-'month 2 only singles'!$C$2,IF(J623=0,-'month 2 only singles'!$C$2,-('month 2 only singles'!$C$2*2)))))))*E623))</f>
        <v>0</v>
      </c>
      <c r="R623" s="17">
        <f>IF(ISBLANK(M623),,IF(T623&lt;&gt;1,((IF(M623="WON-EW",(((K623-1)*'month 2 only singles'!$C$2)*(1-$C$3))+(((L623-1)*'month 2 only singles'!$C$2)*(1-$C$3)),IF(M623="WON",(((K623-1)*'month 2 only singles'!$C$2)*(1-$C$3)),IF(M623="PLACED",(((L623-1)*'month 2 only singles'!$C$2)*(1-$C$3))-'month 2 only singles'!$C$2,IF(J623=0,-'month 2 only singles'!$C$2,-('month 2 only singles'!$C$2*2))))))*E623),0))</f>
        <v>0</v>
      </c>
      <c r="S623" s="64"/>
    </row>
    <row r="624" spans="8:19" ht="15" x14ac:dyDescent="0.2">
      <c r="H624" s="12"/>
      <c r="I624" s="12"/>
      <c r="J624" s="12"/>
      <c r="M624" s="7"/>
      <c r="N624" s="16">
        <f>((G624-1)*(1-(IF(H624="no",0,'month 2 only singles'!$C$3)))+1)</f>
        <v>5.0000000000000044E-2</v>
      </c>
      <c r="O624" s="16">
        <f t="shared" ref="O624:O687" si="10">E624*IF(I624="yes",2,1)</f>
        <v>0</v>
      </c>
      <c r="P6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4" s="17">
        <f>IF(ISBLANK(M624),,IF(ISBLANK(G624),,(IF(M624="WON-EW",((((N624-1)*J624)*'month 2 only singles'!$C$2)+('month 2 only singles'!$C$2*(N624-1))),IF(M624="WON",((((N624-1)*J624)*'month 2 only singles'!$C$2)+('month 2 only singles'!$C$2*(N624-1))),IF(M624="PLACED",((((N624-1)*J624)*'month 2 only singles'!$C$2)-'month 2 only singles'!$C$2),IF(J624=0,-'month 2 only singles'!$C$2,IF(J624=0,-'month 2 only singles'!$C$2,-('month 2 only singles'!$C$2*2)))))))*E624))</f>
        <v>0</v>
      </c>
      <c r="R624" s="17">
        <f>IF(ISBLANK(M624),,IF(T624&lt;&gt;1,((IF(M624="WON-EW",(((K624-1)*'month 2 only singles'!$C$2)*(1-$C$3))+(((L624-1)*'month 2 only singles'!$C$2)*(1-$C$3)),IF(M624="WON",(((K624-1)*'month 2 only singles'!$C$2)*(1-$C$3)),IF(M624="PLACED",(((L624-1)*'month 2 only singles'!$C$2)*(1-$C$3))-'month 2 only singles'!$C$2,IF(J624=0,-'month 2 only singles'!$C$2,-('month 2 only singles'!$C$2*2))))))*E624),0))</f>
        <v>0</v>
      </c>
      <c r="S624" s="64"/>
    </row>
    <row r="625" spans="8:19" ht="15" x14ac:dyDescent="0.2">
      <c r="H625" s="12"/>
      <c r="I625" s="12"/>
      <c r="J625" s="12"/>
      <c r="M625" s="7"/>
      <c r="N625" s="16">
        <f>((G625-1)*(1-(IF(H625="no",0,'month 2 only singles'!$C$3)))+1)</f>
        <v>5.0000000000000044E-2</v>
      </c>
      <c r="O625" s="16">
        <f t="shared" si="10"/>
        <v>0</v>
      </c>
      <c r="P6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5" s="17">
        <f>IF(ISBLANK(M625),,IF(ISBLANK(G625),,(IF(M625="WON-EW",((((N625-1)*J625)*'month 2 only singles'!$C$2)+('month 2 only singles'!$C$2*(N625-1))),IF(M625="WON",((((N625-1)*J625)*'month 2 only singles'!$C$2)+('month 2 only singles'!$C$2*(N625-1))),IF(M625="PLACED",((((N625-1)*J625)*'month 2 only singles'!$C$2)-'month 2 only singles'!$C$2),IF(J625=0,-'month 2 only singles'!$C$2,IF(J625=0,-'month 2 only singles'!$C$2,-('month 2 only singles'!$C$2*2)))))))*E625))</f>
        <v>0</v>
      </c>
      <c r="R625" s="17">
        <f>IF(ISBLANK(M625),,IF(T625&lt;&gt;1,((IF(M625="WON-EW",(((K625-1)*'month 2 only singles'!$C$2)*(1-$C$3))+(((L625-1)*'month 2 only singles'!$C$2)*(1-$C$3)),IF(M625="WON",(((K625-1)*'month 2 only singles'!$C$2)*(1-$C$3)),IF(M625="PLACED",(((L625-1)*'month 2 only singles'!$C$2)*(1-$C$3))-'month 2 only singles'!$C$2,IF(J625=0,-'month 2 only singles'!$C$2,-('month 2 only singles'!$C$2*2))))))*E625),0))</f>
        <v>0</v>
      </c>
      <c r="S625" s="64"/>
    </row>
    <row r="626" spans="8:19" ht="15" x14ac:dyDescent="0.2">
      <c r="H626" s="12"/>
      <c r="I626" s="12"/>
      <c r="J626" s="12"/>
      <c r="M626" s="7"/>
      <c r="N626" s="16">
        <f>((G626-1)*(1-(IF(H626="no",0,'month 2 only singles'!$C$3)))+1)</f>
        <v>5.0000000000000044E-2</v>
      </c>
      <c r="O626" s="16">
        <f t="shared" si="10"/>
        <v>0</v>
      </c>
      <c r="P6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6" s="17">
        <f>IF(ISBLANK(M626),,IF(ISBLANK(G626),,(IF(M626="WON-EW",((((N626-1)*J626)*'month 2 only singles'!$C$2)+('month 2 only singles'!$C$2*(N626-1))),IF(M626="WON",((((N626-1)*J626)*'month 2 only singles'!$C$2)+('month 2 only singles'!$C$2*(N626-1))),IF(M626="PLACED",((((N626-1)*J626)*'month 2 only singles'!$C$2)-'month 2 only singles'!$C$2),IF(J626=0,-'month 2 only singles'!$C$2,IF(J626=0,-'month 2 only singles'!$C$2,-('month 2 only singles'!$C$2*2)))))))*E626))</f>
        <v>0</v>
      </c>
      <c r="R626" s="17">
        <f>IF(ISBLANK(M626),,IF(T626&lt;&gt;1,((IF(M626="WON-EW",(((K626-1)*'month 2 only singles'!$C$2)*(1-$C$3))+(((L626-1)*'month 2 only singles'!$C$2)*(1-$C$3)),IF(M626="WON",(((K626-1)*'month 2 only singles'!$C$2)*(1-$C$3)),IF(M626="PLACED",(((L626-1)*'month 2 only singles'!$C$2)*(1-$C$3))-'month 2 only singles'!$C$2,IF(J626=0,-'month 2 only singles'!$C$2,-('month 2 only singles'!$C$2*2))))))*E626),0))</f>
        <v>0</v>
      </c>
      <c r="S626" s="64"/>
    </row>
    <row r="627" spans="8:19" ht="15" x14ac:dyDescent="0.2">
      <c r="H627" s="12"/>
      <c r="I627" s="12"/>
      <c r="J627" s="12"/>
      <c r="M627" s="7"/>
      <c r="N627" s="16">
        <f>((G627-1)*(1-(IF(H627="no",0,'month 2 only singles'!$C$3)))+1)</f>
        <v>5.0000000000000044E-2</v>
      </c>
      <c r="O627" s="16">
        <f t="shared" si="10"/>
        <v>0</v>
      </c>
      <c r="P6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7" s="17">
        <f>IF(ISBLANK(M627),,IF(ISBLANK(G627),,(IF(M627="WON-EW",((((N627-1)*J627)*'month 2 only singles'!$C$2)+('month 2 only singles'!$C$2*(N627-1))),IF(M627="WON",((((N627-1)*J627)*'month 2 only singles'!$C$2)+('month 2 only singles'!$C$2*(N627-1))),IF(M627="PLACED",((((N627-1)*J627)*'month 2 only singles'!$C$2)-'month 2 only singles'!$C$2),IF(J627=0,-'month 2 only singles'!$C$2,IF(J627=0,-'month 2 only singles'!$C$2,-('month 2 only singles'!$C$2*2)))))))*E627))</f>
        <v>0</v>
      </c>
      <c r="R627" s="17">
        <f>IF(ISBLANK(M627),,IF(T627&lt;&gt;1,((IF(M627="WON-EW",(((K627-1)*'month 2 only singles'!$C$2)*(1-$C$3))+(((L627-1)*'month 2 only singles'!$C$2)*(1-$C$3)),IF(M627="WON",(((K627-1)*'month 2 only singles'!$C$2)*(1-$C$3)),IF(M627="PLACED",(((L627-1)*'month 2 only singles'!$C$2)*(1-$C$3))-'month 2 only singles'!$C$2,IF(J627=0,-'month 2 only singles'!$C$2,-('month 2 only singles'!$C$2*2))))))*E627),0))</f>
        <v>0</v>
      </c>
      <c r="S627" s="64"/>
    </row>
    <row r="628" spans="8:19" ht="15" x14ac:dyDescent="0.2">
      <c r="H628" s="12"/>
      <c r="I628" s="12"/>
      <c r="J628" s="12"/>
      <c r="M628" s="7"/>
      <c r="N628" s="16">
        <f>((G628-1)*(1-(IF(H628="no",0,'month 2 only singles'!$C$3)))+1)</f>
        <v>5.0000000000000044E-2</v>
      </c>
      <c r="O628" s="16">
        <f t="shared" si="10"/>
        <v>0</v>
      </c>
      <c r="P6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8" s="17">
        <f>IF(ISBLANK(M628),,IF(ISBLANK(G628),,(IF(M628="WON-EW",((((N628-1)*J628)*'month 2 only singles'!$C$2)+('month 2 only singles'!$C$2*(N628-1))),IF(M628="WON",((((N628-1)*J628)*'month 2 only singles'!$C$2)+('month 2 only singles'!$C$2*(N628-1))),IF(M628="PLACED",((((N628-1)*J628)*'month 2 only singles'!$C$2)-'month 2 only singles'!$C$2),IF(J628=0,-'month 2 only singles'!$C$2,IF(J628=0,-'month 2 only singles'!$C$2,-('month 2 only singles'!$C$2*2)))))))*E628))</f>
        <v>0</v>
      </c>
      <c r="R628" s="17">
        <f>IF(ISBLANK(M628),,IF(T628&lt;&gt;1,((IF(M628="WON-EW",(((K628-1)*'month 2 only singles'!$C$2)*(1-$C$3))+(((L628-1)*'month 2 only singles'!$C$2)*(1-$C$3)),IF(M628="WON",(((K628-1)*'month 2 only singles'!$C$2)*(1-$C$3)),IF(M628="PLACED",(((L628-1)*'month 2 only singles'!$C$2)*(1-$C$3))-'month 2 only singles'!$C$2,IF(J628=0,-'month 2 only singles'!$C$2,-('month 2 only singles'!$C$2*2))))))*E628),0))</f>
        <v>0</v>
      </c>
      <c r="S628" s="64"/>
    </row>
    <row r="629" spans="8:19" ht="15" x14ac:dyDescent="0.2">
      <c r="H629" s="12"/>
      <c r="I629" s="12"/>
      <c r="J629" s="12"/>
      <c r="M629" s="7"/>
      <c r="N629" s="16">
        <f>((G629-1)*(1-(IF(H629="no",0,'month 2 only singles'!$C$3)))+1)</f>
        <v>5.0000000000000044E-2</v>
      </c>
      <c r="O629" s="16">
        <f t="shared" si="10"/>
        <v>0</v>
      </c>
      <c r="P6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29" s="17">
        <f>IF(ISBLANK(M629),,IF(ISBLANK(G629),,(IF(M629="WON-EW",((((N629-1)*J629)*'month 2 only singles'!$C$2)+('month 2 only singles'!$C$2*(N629-1))),IF(M629="WON",((((N629-1)*J629)*'month 2 only singles'!$C$2)+('month 2 only singles'!$C$2*(N629-1))),IF(M629="PLACED",((((N629-1)*J629)*'month 2 only singles'!$C$2)-'month 2 only singles'!$C$2),IF(J629=0,-'month 2 only singles'!$C$2,IF(J629=0,-'month 2 only singles'!$C$2,-('month 2 only singles'!$C$2*2)))))))*E629))</f>
        <v>0</v>
      </c>
      <c r="R629" s="17">
        <f>IF(ISBLANK(M629),,IF(T629&lt;&gt;1,((IF(M629="WON-EW",(((K629-1)*'month 2 only singles'!$C$2)*(1-$C$3))+(((L629-1)*'month 2 only singles'!$C$2)*(1-$C$3)),IF(M629="WON",(((K629-1)*'month 2 only singles'!$C$2)*(1-$C$3)),IF(M629="PLACED",(((L629-1)*'month 2 only singles'!$C$2)*(1-$C$3))-'month 2 only singles'!$C$2,IF(J629=0,-'month 2 only singles'!$C$2,-('month 2 only singles'!$C$2*2))))))*E629),0))</f>
        <v>0</v>
      </c>
      <c r="S629" s="64"/>
    </row>
    <row r="630" spans="8:19" ht="15" x14ac:dyDescent="0.2">
      <c r="H630" s="12"/>
      <c r="I630" s="12"/>
      <c r="J630" s="12"/>
      <c r="M630" s="7"/>
      <c r="N630" s="16">
        <f>((G630-1)*(1-(IF(H630="no",0,'month 2 only singles'!$C$3)))+1)</f>
        <v>5.0000000000000044E-2</v>
      </c>
      <c r="O630" s="16">
        <f t="shared" si="10"/>
        <v>0</v>
      </c>
      <c r="P6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0" s="17">
        <f>IF(ISBLANK(M630),,IF(ISBLANK(G630),,(IF(M630="WON-EW",((((N630-1)*J630)*'month 2 only singles'!$C$2)+('month 2 only singles'!$C$2*(N630-1))),IF(M630="WON",((((N630-1)*J630)*'month 2 only singles'!$C$2)+('month 2 only singles'!$C$2*(N630-1))),IF(M630="PLACED",((((N630-1)*J630)*'month 2 only singles'!$C$2)-'month 2 only singles'!$C$2),IF(J630=0,-'month 2 only singles'!$C$2,IF(J630=0,-'month 2 only singles'!$C$2,-('month 2 only singles'!$C$2*2)))))))*E630))</f>
        <v>0</v>
      </c>
      <c r="R630" s="17">
        <f>IF(ISBLANK(M630),,IF(T630&lt;&gt;1,((IF(M630="WON-EW",(((K630-1)*'month 2 only singles'!$C$2)*(1-$C$3))+(((L630-1)*'month 2 only singles'!$C$2)*(1-$C$3)),IF(M630="WON",(((K630-1)*'month 2 only singles'!$C$2)*(1-$C$3)),IF(M630="PLACED",(((L630-1)*'month 2 only singles'!$C$2)*(1-$C$3))-'month 2 only singles'!$C$2,IF(J630=0,-'month 2 only singles'!$C$2,-('month 2 only singles'!$C$2*2))))))*E630),0))</f>
        <v>0</v>
      </c>
      <c r="S630" s="64"/>
    </row>
    <row r="631" spans="8:19" ht="15" x14ac:dyDescent="0.2">
      <c r="H631" s="12"/>
      <c r="I631" s="12"/>
      <c r="J631" s="12"/>
      <c r="M631" s="7"/>
      <c r="N631" s="16">
        <f>((G631-1)*(1-(IF(H631="no",0,'month 2 only singles'!$C$3)))+1)</f>
        <v>5.0000000000000044E-2</v>
      </c>
      <c r="O631" s="16">
        <f t="shared" si="10"/>
        <v>0</v>
      </c>
      <c r="P6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1" s="17">
        <f>IF(ISBLANK(M631),,IF(ISBLANK(G631),,(IF(M631="WON-EW",((((N631-1)*J631)*'month 2 only singles'!$C$2)+('month 2 only singles'!$C$2*(N631-1))),IF(M631="WON",((((N631-1)*J631)*'month 2 only singles'!$C$2)+('month 2 only singles'!$C$2*(N631-1))),IF(M631="PLACED",((((N631-1)*J631)*'month 2 only singles'!$C$2)-'month 2 only singles'!$C$2),IF(J631=0,-'month 2 only singles'!$C$2,IF(J631=0,-'month 2 only singles'!$C$2,-('month 2 only singles'!$C$2*2)))))))*E631))</f>
        <v>0</v>
      </c>
      <c r="R631" s="17">
        <f>IF(ISBLANK(M631),,IF(T631&lt;&gt;1,((IF(M631="WON-EW",(((K631-1)*'month 2 only singles'!$C$2)*(1-$C$3))+(((L631-1)*'month 2 only singles'!$C$2)*(1-$C$3)),IF(M631="WON",(((K631-1)*'month 2 only singles'!$C$2)*(1-$C$3)),IF(M631="PLACED",(((L631-1)*'month 2 only singles'!$C$2)*(1-$C$3))-'month 2 only singles'!$C$2,IF(J631=0,-'month 2 only singles'!$C$2,-('month 2 only singles'!$C$2*2))))))*E631),0))</f>
        <v>0</v>
      </c>
      <c r="S631" s="64"/>
    </row>
    <row r="632" spans="8:19" ht="15" x14ac:dyDescent="0.2">
      <c r="H632" s="12"/>
      <c r="I632" s="12"/>
      <c r="J632" s="12"/>
      <c r="M632" s="7"/>
      <c r="N632" s="16">
        <f>((G632-1)*(1-(IF(H632="no",0,'month 2 only singles'!$C$3)))+1)</f>
        <v>5.0000000000000044E-2</v>
      </c>
      <c r="O632" s="16">
        <f t="shared" si="10"/>
        <v>0</v>
      </c>
      <c r="P6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2" s="17">
        <f>IF(ISBLANK(M632),,IF(ISBLANK(G632),,(IF(M632="WON-EW",((((N632-1)*J632)*'month 2 only singles'!$C$2)+('month 2 only singles'!$C$2*(N632-1))),IF(M632="WON",((((N632-1)*J632)*'month 2 only singles'!$C$2)+('month 2 only singles'!$C$2*(N632-1))),IF(M632="PLACED",((((N632-1)*J632)*'month 2 only singles'!$C$2)-'month 2 only singles'!$C$2),IF(J632=0,-'month 2 only singles'!$C$2,IF(J632=0,-'month 2 only singles'!$C$2,-('month 2 only singles'!$C$2*2)))))))*E632))</f>
        <v>0</v>
      </c>
      <c r="R632" s="17">
        <f>IF(ISBLANK(M632),,IF(T632&lt;&gt;1,((IF(M632="WON-EW",(((K632-1)*'month 2 only singles'!$C$2)*(1-$C$3))+(((L632-1)*'month 2 only singles'!$C$2)*(1-$C$3)),IF(M632="WON",(((K632-1)*'month 2 only singles'!$C$2)*(1-$C$3)),IF(M632="PLACED",(((L632-1)*'month 2 only singles'!$C$2)*(1-$C$3))-'month 2 only singles'!$C$2,IF(J632=0,-'month 2 only singles'!$C$2,-('month 2 only singles'!$C$2*2))))))*E632),0))</f>
        <v>0</v>
      </c>
      <c r="S632" s="64"/>
    </row>
    <row r="633" spans="8:19" ht="15" x14ac:dyDescent="0.2">
      <c r="H633" s="12"/>
      <c r="I633" s="12"/>
      <c r="J633" s="12"/>
      <c r="M633" s="7"/>
      <c r="N633" s="16">
        <f>((G633-1)*(1-(IF(H633="no",0,'month 2 only singles'!$C$3)))+1)</f>
        <v>5.0000000000000044E-2</v>
      </c>
      <c r="O633" s="16">
        <f t="shared" si="10"/>
        <v>0</v>
      </c>
      <c r="P6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3" s="17">
        <f>IF(ISBLANK(M633),,IF(ISBLANK(G633),,(IF(M633="WON-EW",((((N633-1)*J633)*'month 2 only singles'!$C$2)+('month 2 only singles'!$C$2*(N633-1))),IF(M633="WON",((((N633-1)*J633)*'month 2 only singles'!$C$2)+('month 2 only singles'!$C$2*(N633-1))),IF(M633="PLACED",((((N633-1)*J633)*'month 2 only singles'!$C$2)-'month 2 only singles'!$C$2),IF(J633=0,-'month 2 only singles'!$C$2,IF(J633=0,-'month 2 only singles'!$C$2,-('month 2 only singles'!$C$2*2)))))))*E633))</f>
        <v>0</v>
      </c>
      <c r="R633" s="17">
        <f>IF(ISBLANK(M633),,IF(T633&lt;&gt;1,((IF(M633="WON-EW",(((K633-1)*'month 2 only singles'!$C$2)*(1-$C$3))+(((L633-1)*'month 2 only singles'!$C$2)*(1-$C$3)),IF(M633="WON",(((K633-1)*'month 2 only singles'!$C$2)*(1-$C$3)),IF(M633="PLACED",(((L633-1)*'month 2 only singles'!$C$2)*(1-$C$3))-'month 2 only singles'!$C$2,IF(J633=0,-'month 2 only singles'!$C$2,-('month 2 only singles'!$C$2*2))))))*E633),0))</f>
        <v>0</v>
      </c>
      <c r="S633" s="64"/>
    </row>
    <row r="634" spans="8:19" ht="15" x14ac:dyDescent="0.2">
      <c r="H634" s="12"/>
      <c r="I634" s="12"/>
      <c r="J634" s="12"/>
      <c r="M634" s="7"/>
      <c r="N634" s="16">
        <f>((G634-1)*(1-(IF(H634="no",0,'month 2 only singles'!$C$3)))+1)</f>
        <v>5.0000000000000044E-2</v>
      </c>
      <c r="O634" s="16">
        <f t="shared" si="10"/>
        <v>0</v>
      </c>
      <c r="P6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4" s="17">
        <f>IF(ISBLANK(M634),,IF(ISBLANK(G634),,(IF(M634="WON-EW",((((N634-1)*J634)*'month 2 only singles'!$C$2)+('month 2 only singles'!$C$2*(N634-1))),IF(M634="WON",((((N634-1)*J634)*'month 2 only singles'!$C$2)+('month 2 only singles'!$C$2*(N634-1))),IF(M634="PLACED",((((N634-1)*J634)*'month 2 only singles'!$C$2)-'month 2 only singles'!$C$2),IF(J634=0,-'month 2 only singles'!$C$2,IF(J634=0,-'month 2 only singles'!$C$2,-('month 2 only singles'!$C$2*2)))))))*E634))</f>
        <v>0</v>
      </c>
      <c r="R634" s="17">
        <f>IF(ISBLANK(M634),,IF(T634&lt;&gt;1,((IF(M634="WON-EW",(((K634-1)*'month 2 only singles'!$C$2)*(1-$C$3))+(((L634-1)*'month 2 only singles'!$C$2)*(1-$C$3)),IF(M634="WON",(((K634-1)*'month 2 only singles'!$C$2)*(1-$C$3)),IF(M634="PLACED",(((L634-1)*'month 2 only singles'!$C$2)*(1-$C$3))-'month 2 only singles'!$C$2,IF(J634=0,-'month 2 only singles'!$C$2,-('month 2 only singles'!$C$2*2))))))*E634),0))</f>
        <v>0</v>
      </c>
      <c r="S634" s="64"/>
    </row>
    <row r="635" spans="8:19" ht="15" x14ac:dyDescent="0.2">
      <c r="H635" s="12"/>
      <c r="I635" s="12"/>
      <c r="J635" s="12"/>
      <c r="M635" s="7"/>
      <c r="N635" s="16">
        <f>((G635-1)*(1-(IF(H635="no",0,'month 2 only singles'!$C$3)))+1)</f>
        <v>5.0000000000000044E-2</v>
      </c>
      <c r="O635" s="16">
        <f t="shared" si="10"/>
        <v>0</v>
      </c>
      <c r="P6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5" s="17">
        <f>IF(ISBLANK(M635),,IF(ISBLANK(G635),,(IF(M635="WON-EW",((((N635-1)*J635)*'month 2 only singles'!$C$2)+('month 2 only singles'!$C$2*(N635-1))),IF(M635="WON",((((N635-1)*J635)*'month 2 only singles'!$C$2)+('month 2 only singles'!$C$2*(N635-1))),IF(M635="PLACED",((((N635-1)*J635)*'month 2 only singles'!$C$2)-'month 2 only singles'!$C$2),IF(J635=0,-'month 2 only singles'!$C$2,IF(J635=0,-'month 2 only singles'!$C$2,-('month 2 only singles'!$C$2*2)))))))*E635))</f>
        <v>0</v>
      </c>
      <c r="R635" s="17">
        <f>IF(ISBLANK(M635),,IF(T635&lt;&gt;1,((IF(M635="WON-EW",(((K635-1)*'month 2 only singles'!$C$2)*(1-$C$3))+(((L635-1)*'month 2 only singles'!$C$2)*(1-$C$3)),IF(M635="WON",(((K635-1)*'month 2 only singles'!$C$2)*(1-$C$3)),IF(M635="PLACED",(((L635-1)*'month 2 only singles'!$C$2)*(1-$C$3))-'month 2 only singles'!$C$2,IF(J635=0,-'month 2 only singles'!$C$2,-('month 2 only singles'!$C$2*2))))))*E635),0))</f>
        <v>0</v>
      </c>
      <c r="S635" s="64"/>
    </row>
    <row r="636" spans="8:19" ht="15" x14ac:dyDescent="0.2">
      <c r="H636" s="12"/>
      <c r="I636" s="12"/>
      <c r="J636" s="12"/>
      <c r="M636" s="7"/>
      <c r="N636" s="16">
        <f>((G636-1)*(1-(IF(H636="no",0,'month 2 only singles'!$C$3)))+1)</f>
        <v>5.0000000000000044E-2</v>
      </c>
      <c r="O636" s="16">
        <f t="shared" si="10"/>
        <v>0</v>
      </c>
      <c r="P6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6" s="17">
        <f>IF(ISBLANK(M636),,IF(ISBLANK(G636),,(IF(M636="WON-EW",((((N636-1)*J636)*'month 2 only singles'!$C$2)+('month 2 only singles'!$C$2*(N636-1))),IF(M636="WON",((((N636-1)*J636)*'month 2 only singles'!$C$2)+('month 2 only singles'!$C$2*(N636-1))),IF(M636="PLACED",((((N636-1)*J636)*'month 2 only singles'!$C$2)-'month 2 only singles'!$C$2),IF(J636=0,-'month 2 only singles'!$C$2,IF(J636=0,-'month 2 only singles'!$C$2,-('month 2 only singles'!$C$2*2)))))))*E636))</f>
        <v>0</v>
      </c>
      <c r="R636" s="17">
        <f>IF(ISBLANK(M636),,IF(T636&lt;&gt;1,((IF(M636="WON-EW",(((K636-1)*'month 2 only singles'!$C$2)*(1-$C$3))+(((L636-1)*'month 2 only singles'!$C$2)*(1-$C$3)),IF(M636="WON",(((K636-1)*'month 2 only singles'!$C$2)*(1-$C$3)),IF(M636="PLACED",(((L636-1)*'month 2 only singles'!$C$2)*(1-$C$3))-'month 2 only singles'!$C$2,IF(J636=0,-'month 2 only singles'!$C$2,-('month 2 only singles'!$C$2*2))))))*E636),0))</f>
        <v>0</v>
      </c>
      <c r="S636" s="64"/>
    </row>
    <row r="637" spans="8:19" ht="15" x14ac:dyDescent="0.2">
      <c r="H637" s="12"/>
      <c r="I637" s="12"/>
      <c r="J637" s="12"/>
      <c r="M637" s="7"/>
      <c r="N637" s="16">
        <f>((G637-1)*(1-(IF(H637="no",0,'month 2 only singles'!$C$3)))+1)</f>
        <v>5.0000000000000044E-2</v>
      </c>
      <c r="O637" s="16">
        <f t="shared" si="10"/>
        <v>0</v>
      </c>
      <c r="P6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7" s="17">
        <f>IF(ISBLANK(M637),,IF(ISBLANK(G637),,(IF(M637="WON-EW",((((N637-1)*J637)*'month 2 only singles'!$C$2)+('month 2 only singles'!$C$2*(N637-1))),IF(M637="WON",((((N637-1)*J637)*'month 2 only singles'!$C$2)+('month 2 only singles'!$C$2*(N637-1))),IF(M637="PLACED",((((N637-1)*J637)*'month 2 only singles'!$C$2)-'month 2 only singles'!$C$2),IF(J637=0,-'month 2 only singles'!$C$2,IF(J637=0,-'month 2 only singles'!$C$2,-('month 2 only singles'!$C$2*2)))))))*E637))</f>
        <v>0</v>
      </c>
      <c r="R637" s="17">
        <f>IF(ISBLANK(M637),,IF(T637&lt;&gt;1,((IF(M637="WON-EW",(((K637-1)*'month 2 only singles'!$C$2)*(1-$C$3))+(((L637-1)*'month 2 only singles'!$C$2)*(1-$C$3)),IF(M637="WON",(((K637-1)*'month 2 only singles'!$C$2)*(1-$C$3)),IF(M637="PLACED",(((L637-1)*'month 2 only singles'!$C$2)*(1-$C$3))-'month 2 only singles'!$C$2,IF(J637=0,-'month 2 only singles'!$C$2,-('month 2 only singles'!$C$2*2))))))*E637),0))</f>
        <v>0</v>
      </c>
      <c r="S637" s="64"/>
    </row>
    <row r="638" spans="8:19" ht="15" x14ac:dyDescent="0.2">
      <c r="H638" s="12"/>
      <c r="I638" s="12"/>
      <c r="J638" s="12"/>
      <c r="M638" s="7"/>
      <c r="N638" s="16">
        <f>((G638-1)*(1-(IF(H638="no",0,'month 2 only singles'!$C$3)))+1)</f>
        <v>5.0000000000000044E-2</v>
      </c>
      <c r="O638" s="16">
        <f t="shared" si="10"/>
        <v>0</v>
      </c>
      <c r="P6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8" s="17">
        <f>IF(ISBLANK(M638),,IF(ISBLANK(G638),,(IF(M638="WON-EW",((((N638-1)*J638)*'month 2 only singles'!$C$2)+('month 2 only singles'!$C$2*(N638-1))),IF(M638="WON",((((N638-1)*J638)*'month 2 only singles'!$C$2)+('month 2 only singles'!$C$2*(N638-1))),IF(M638="PLACED",((((N638-1)*J638)*'month 2 only singles'!$C$2)-'month 2 only singles'!$C$2),IF(J638=0,-'month 2 only singles'!$C$2,IF(J638=0,-'month 2 only singles'!$C$2,-('month 2 only singles'!$C$2*2)))))))*E638))</f>
        <v>0</v>
      </c>
      <c r="R638" s="17">
        <f>IF(ISBLANK(M638),,IF(T638&lt;&gt;1,((IF(M638="WON-EW",(((K638-1)*'month 2 only singles'!$C$2)*(1-$C$3))+(((L638-1)*'month 2 only singles'!$C$2)*(1-$C$3)),IF(M638="WON",(((K638-1)*'month 2 only singles'!$C$2)*(1-$C$3)),IF(M638="PLACED",(((L638-1)*'month 2 only singles'!$C$2)*(1-$C$3))-'month 2 only singles'!$C$2,IF(J638=0,-'month 2 only singles'!$C$2,-('month 2 only singles'!$C$2*2))))))*E638),0))</f>
        <v>0</v>
      </c>
      <c r="S638" s="64"/>
    </row>
    <row r="639" spans="8:19" ht="15" x14ac:dyDescent="0.2">
      <c r="H639" s="12"/>
      <c r="I639" s="12"/>
      <c r="J639" s="12"/>
      <c r="M639" s="7"/>
      <c r="N639" s="16">
        <f>((G639-1)*(1-(IF(H639="no",0,'month 2 only singles'!$C$3)))+1)</f>
        <v>5.0000000000000044E-2</v>
      </c>
      <c r="O639" s="16">
        <f t="shared" si="10"/>
        <v>0</v>
      </c>
      <c r="P6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39" s="17">
        <f>IF(ISBLANK(M639),,IF(ISBLANK(G639),,(IF(M639="WON-EW",((((N639-1)*J639)*'month 2 only singles'!$C$2)+('month 2 only singles'!$C$2*(N639-1))),IF(M639="WON",((((N639-1)*J639)*'month 2 only singles'!$C$2)+('month 2 only singles'!$C$2*(N639-1))),IF(M639="PLACED",((((N639-1)*J639)*'month 2 only singles'!$C$2)-'month 2 only singles'!$C$2),IF(J639=0,-'month 2 only singles'!$C$2,IF(J639=0,-'month 2 only singles'!$C$2,-('month 2 only singles'!$C$2*2)))))))*E639))</f>
        <v>0</v>
      </c>
      <c r="R639" s="17">
        <f>IF(ISBLANK(M639),,IF(T639&lt;&gt;1,((IF(M639="WON-EW",(((K639-1)*'month 2 only singles'!$C$2)*(1-$C$3))+(((L639-1)*'month 2 only singles'!$C$2)*(1-$C$3)),IF(M639="WON",(((K639-1)*'month 2 only singles'!$C$2)*(1-$C$3)),IF(M639="PLACED",(((L639-1)*'month 2 only singles'!$C$2)*(1-$C$3))-'month 2 only singles'!$C$2,IF(J639=0,-'month 2 only singles'!$C$2,-('month 2 only singles'!$C$2*2))))))*E639),0))</f>
        <v>0</v>
      </c>
      <c r="S639" s="64"/>
    </row>
    <row r="640" spans="8:19" ht="15" x14ac:dyDescent="0.2">
      <c r="H640" s="12"/>
      <c r="I640" s="12"/>
      <c r="J640" s="12"/>
      <c r="M640" s="7"/>
      <c r="N640" s="16">
        <f>((G640-1)*(1-(IF(H640="no",0,'month 2 only singles'!$C$3)))+1)</f>
        <v>5.0000000000000044E-2</v>
      </c>
      <c r="O640" s="16">
        <f t="shared" si="10"/>
        <v>0</v>
      </c>
      <c r="P6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0" s="17">
        <f>IF(ISBLANK(M640),,IF(ISBLANK(G640),,(IF(M640="WON-EW",((((N640-1)*J640)*'month 2 only singles'!$C$2)+('month 2 only singles'!$C$2*(N640-1))),IF(M640="WON",((((N640-1)*J640)*'month 2 only singles'!$C$2)+('month 2 only singles'!$C$2*(N640-1))),IF(M640="PLACED",((((N640-1)*J640)*'month 2 only singles'!$C$2)-'month 2 only singles'!$C$2),IF(J640=0,-'month 2 only singles'!$C$2,IF(J640=0,-'month 2 only singles'!$C$2,-('month 2 only singles'!$C$2*2)))))))*E640))</f>
        <v>0</v>
      </c>
      <c r="R640" s="17">
        <f>IF(ISBLANK(M640),,IF(T640&lt;&gt;1,((IF(M640="WON-EW",(((K640-1)*'month 2 only singles'!$C$2)*(1-$C$3))+(((L640-1)*'month 2 only singles'!$C$2)*(1-$C$3)),IF(M640="WON",(((K640-1)*'month 2 only singles'!$C$2)*(1-$C$3)),IF(M640="PLACED",(((L640-1)*'month 2 only singles'!$C$2)*(1-$C$3))-'month 2 only singles'!$C$2,IF(J640=0,-'month 2 only singles'!$C$2,-('month 2 only singles'!$C$2*2))))))*E640),0))</f>
        <v>0</v>
      </c>
      <c r="S640" s="64"/>
    </row>
    <row r="641" spans="8:19" ht="15" x14ac:dyDescent="0.2">
      <c r="H641" s="12"/>
      <c r="I641" s="12"/>
      <c r="J641" s="12"/>
      <c r="M641" s="7"/>
      <c r="N641" s="16">
        <f>((G641-1)*(1-(IF(H641="no",0,'month 2 only singles'!$C$3)))+1)</f>
        <v>5.0000000000000044E-2</v>
      </c>
      <c r="O641" s="16">
        <f t="shared" si="10"/>
        <v>0</v>
      </c>
      <c r="P6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1" s="17">
        <f>IF(ISBLANK(M641),,IF(ISBLANK(G641),,(IF(M641="WON-EW",((((N641-1)*J641)*'month 2 only singles'!$C$2)+('month 2 only singles'!$C$2*(N641-1))),IF(M641="WON",((((N641-1)*J641)*'month 2 only singles'!$C$2)+('month 2 only singles'!$C$2*(N641-1))),IF(M641="PLACED",((((N641-1)*J641)*'month 2 only singles'!$C$2)-'month 2 only singles'!$C$2),IF(J641=0,-'month 2 only singles'!$C$2,IF(J641=0,-'month 2 only singles'!$C$2,-('month 2 only singles'!$C$2*2)))))))*E641))</f>
        <v>0</v>
      </c>
      <c r="R641" s="17">
        <f>IF(ISBLANK(M641),,IF(T641&lt;&gt;1,((IF(M641="WON-EW",(((K641-1)*'month 2 only singles'!$C$2)*(1-$C$3))+(((L641-1)*'month 2 only singles'!$C$2)*(1-$C$3)),IF(M641="WON",(((K641-1)*'month 2 only singles'!$C$2)*(1-$C$3)),IF(M641="PLACED",(((L641-1)*'month 2 only singles'!$C$2)*(1-$C$3))-'month 2 only singles'!$C$2,IF(J641=0,-'month 2 only singles'!$C$2,-('month 2 only singles'!$C$2*2))))))*E641),0))</f>
        <v>0</v>
      </c>
      <c r="S641" s="64"/>
    </row>
    <row r="642" spans="8:19" ht="15" x14ac:dyDescent="0.2">
      <c r="H642" s="12"/>
      <c r="I642" s="12"/>
      <c r="J642" s="12"/>
      <c r="M642" s="7"/>
      <c r="N642" s="16">
        <f>((G642-1)*(1-(IF(H642="no",0,'month 2 only singles'!$C$3)))+1)</f>
        <v>5.0000000000000044E-2</v>
      </c>
      <c r="O642" s="16">
        <f t="shared" si="10"/>
        <v>0</v>
      </c>
      <c r="P6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2" s="17">
        <f>IF(ISBLANK(M642),,IF(ISBLANK(G642),,(IF(M642="WON-EW",((((N642-1)*J642)*'month 2 only singles'!$C$2)+('month 2 only singles'!$C$2*(N642-1))),IF(M642="WON",((((N642-1)*J642)*'month 2 only singles'!$C$2)+('month 2 only singles'!$C$2*(N642-1))),IF(M642="PLACED",((((N642-1)*J642)*'month 2 only singles'!$C$2)-'month 2 only singles'!$C$2),IF(J642=0,-'month 2 only singles'!$C$2,IF(J642=0,-'month 2 only singles'!$C$2,-('month 2 only singles'!$C$2*2)))))))*E642))</f>
        <v>0</v>
      </c>
      <c r="R642" s="17">
        <f>IF(ISBLANK(M642),,IF(T642&lt;&gt;1,((IF(M642="WON-EW",(((K642-1)*'month 2 only singles'!$C$2)*(1-$C$3))+(((L642-1)*'month 2 only singles'!$C$2)*(1-$C$3)),IF(M642="WON",(((K642-1)*'month 2 only singles'!$C$2)*(1-$C$3)),IF(M642="PLACED",(((L642-1)*'month 2 only singles'!$C$2)*(1-$C$3))-'month 2 only singles'!$C$2,IF(J642=0,-'month 2 only singles'!$C$2,-('month 2 only singles'!$C$2*2))))))*E642),0))</f>
        <v>0</v>
      </c>
      <c r="S642" s="64"/>
    </row>
    <row r="643" spans="8:19" ht="15" x14ac:dyDescent="0.2">
      <c r="H643" s="12"/>
      <c r="I643" s="12"/>
      <c r="J643" s="12"/>
      <c r="M643" s="7"/>
      <c r="N643" s="16">
        <f>((G643-1)*(1-(IF(H643="no",0,'month 2 only singles'!$C$3)))+1)</f>
        <v>5.0000000000000044E-2</v>
      </c>
      <c r="O643" s="16">
        <f t="shared" si="10"/>
        <v>0</v>
      </c>
      <c r="P6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3" s="17">
        <f>IF(ISBLANK(M643),,IF(ISBLANK(G643),,(IF(M643="WON-EW",((((N643-1)*J643)*'month 2 only singles'!$C$2)+('month 2 only singles'!$C$2*(N643-1))),IF(M643="WON",((((N643-1)*J643)*'month 2 only singles'!$C$2)+('month 2 only singles'!$C$2*(N643-1))),IF(M643="PLACED",((((N643-1)*J643)*'month 2 only singles'!$C$2)-'month 2 only singles'!$C$2),IF(J643=0,-'month 2 only singles'!$C$2,IF(J643=0,-'month 2 only singles'!$C$2,-('month 2 only singles'!$C$2*2)))))))*E643))</f>
        <v>0</v>
      </c>
      <c r="R643" s="17">
        <f>IF(ISBLANK(M643),,IF(T643&lt;&gt;1,((IF(M643="WON-EW",(((K643-1)*'month 2 only singles'!$C$2)*(1-$C$3))+(((L643-1)*'month 2 only singles'!$C$2)*(1-$C$3)),IF(M643="WON",(((K643-1)*'month 2 only singles'!$C$2)*(1-$C$3)),IF(M643="PLACED",(((L643-1)*'month 2 only singles'!$C$2)*(1-$C$3))-'month 2 only singles'!$C$2,IF(J643=0,-'month 2 only singles'!$C$2,-('month 2 only singles'!$C$2*2))))))*E643),0))</f>
        <v>0</v>
      </c>
      <c r="S643" s="64"/>
    </row>
    <row r="644" spans="8:19" ht="15" x14ac:dyDescent="0.2">
      <c r="H644" s="12"/>
      <c r="I644" s="12"/>
      <c r="J644" s="12"/>
      <c r="M644" s="7"/>
      <c r="N644" s="16">
        <f>((G644-1)*(1-(IF(H644="no",0,'month 2 only singles'!$C$3)))+1)</f>
        <v>5.0000000000000044E-2</v>
      </c>
      <c r="O644" s="16">
        <f t="shared" si="10"/>
        <v>0</v>
      </c>
      <c r="P6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4" s="17">
        <f>IF(ISBLANK(M644),,IF(ISBLANK(G644),,(IF(M644="WON-EW",((((N644-1)*J644)*'month 2 only singles'!$C$2)+('month 2 only singles'!$C$2*(N644-1))),IF(M644="WON",((((N644-1)*J644)*'month 2 only singles'!$C$2)+('month 2 only singles'!$C$2*(N644-1))),IF(M644="PLACED",((((N644-1)*J644)*'month 2 only singles'!$C$2)-'month 2 only singles'!$C$2),IF(J644=0,-'month 2 only singles'!$C$2,IF(J644=0,-'month 2 only singles'!$C$2,-('month 2 only singles'!$C$2*2)))))))*E644))</f>
        <v>0</v>
      </c>
      <c r="R644" s="17">
        <f>IF(ISBLANK(M644),,IF(T644&lt;&gt;1,((IF(M644="WON-EW",(((K644-1)*'month 2 only singles'!$C$2)*(1-$C$3))+(((L644-1)*'month 2 only singles'!$C$2)*(1-$C$3)),IF(M644="WON",(((K644-1)*'month 2 only singles'!$C$2)*(1-$C$3)),IF(M644="PLACED",(((L644-1)*'month 2 only singles'!$C$2)*(1-$C$3))-'month 2 only singles'!$C$2,IF(J644=0,-'month 2 only singles'!$C$2,-('month 2 only singles'!$C$2*2))))))*E644),0))</f>
        <v>0</v>
      </c>
      <c r="S644" s="64"/>
    </row>
    <row r="645" spans="8:19" ht="15" x14ac:dyDescent="0.2">
      <c r="H645" s="12"/>
      <c r="I645" s="12"/>
      <c r="J645" s="12"/>
      <c r="M645" s="7"/>
      <c r="N645" s="16">
        <f>((G645-1)*(1-(IF(H645="no",0,'month 2 only singles'!$C$3)))+1)</f>
        <v>5.0000000000000044E-2</v>
      </c>
      <c r="O645" s="16">
        <f t="shared" si="10"/>
        <v>0</v>
      </c>
      <c r="P6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5" s="17">
        <f>IF(ISBLANK(M645),,IF(ISBLANK(G645),,(IF(M645="WON-EW",((((N645-1)*J645)*'month 2 only singles'!$C$2)+('month 2 only singles'!$C$2*(N645-1))),IF(M645="WON",((((N645-1)*J645)*'month 2 only singles'!$C$2)+('month 2 only singles'!$C$2*(N645-1))),IF(M645="PLACED",((((N645-1)*J645)*'month 2 only singles'!$C$2)-'month 2 only singles'!$C$2),IF(J645=0,-'month 2 only singles'!$C$2,IF(J645=0,-'month 2 only singles'!$C$2,-('month 2 only singles'!$C$2*2)))))))*E645))</f>
        <v>0</v>
      </c>
      <c r="R645" s="17">
        <f>IF(ISBLANK(M645),,IF(T645&lt;&gt;1,((IF(M645="WON-EW",(((K645-1)*'month 2 only singles'!$C$2)*(1-$C$3))+(((L645-1)*'month 2 only singles'!$C$2)*(1-$C$3)),IF(M645="WON",(((K645-1)*'month 2 only singles'!$C$2)*(1-$C$3)),IF(M645="PLACED",(((L645-1)*'month 2 only singles'!$C$2)*(1-$C$3))-'month 2 only singles'!$C$2,IF(J645=0,-'month 2 only singles'!$C$2,-('month 2 only singles'!$C$2*2))))))*E645),0))</f>
        <v>0</v>
      </c>
      <c r="S645" s="64"/>
    </row>
    <row r="646" spans="8:19" ht="15" x14ac:dyDescent="0.2">
      <c r="H646" s="12"/>
      <c r="I646" s="12"/>
      <c r="J646" s="12"/>
      <c r="M646" s="7"/>
      <c r="N646" s="16">
        <f>((G646-1)*(1-(IF(H646="no",0,'month 2 only singles'!$C$3)))+1)</f>
        <v>5.0000000000000044E-2</v>
      </c>
      <c r="O646" s="16">
        <f t="shared" si="10"/>
        <v>0</v>
      </c>
      <c r="P6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6" s="17">
        <f>IF(ISBLANK(M646),,IF(ISBLANK(G646),,(IF(M646="WON-EW",((((N646-1)*J646)*'month 2 only singles'!$C$2)+('month 2 only singles'!$C$2*(N646-1))),IF(M646="WON",((((N646-1)*J646)*'month 2 only singles'!$C$2)+('month 2 only singles'!$C$2*(N646-1))),IF(M646="PLACED",((((N646-1)*J646)*'month 2 only singles'!$C$2)-'month 2 only singles'!$C$2),IF(J646=0,-'month 2 only singles'!$C$2,IF(J646=0,-'month 2 only singles'!$C$2,-('month 2 only singles'!$C$2*2)))))))*E646))</f>
        <v>0</v>
      </c>
      <c r="R646" s="17">
        <f>IF(ISBLANK(M646),,IF(T646&lt;&gt;1,((IF(M646="WON-EW",(((K646-1)*'month 2 only singles'!$C$2)*(1-$C$3))+(((L646-1)*'month 2 only singles'!$C$2)*(1-$C$3)),IF(M646="WON",(((K646-1)*'month 2 only singles'!$C$2)*(1-$C$3)),IF(M646="PLACED",(((L646-1)*'month 2 only singles'!$C$2)*(1-$C$3))-'month 2 only singles'!$C$2,IF(J646=0,-'month 2 only singles'!$C$2,-('month 2 only singles'!$C$2*2))))))*E646),0))</f>
        <v>0</v>
      </c>
      <c r="S646" s="64"/>
    </row>
    <row r="647" spans="8:19" ht="15" x14ac:dyDescent="0.2">
      <c r="H647" s="12"/>
      <c r="I647" s="12"/>
      <c r="J647" s="12"/>
      <c r="M647" s="7"/>
      <c r="N647" s="16">
        <f>((G647-1)*(1-(IF(H647="no",0,'month 2 only singles'!$C$3)))+1)</f>
        <v>5.0000000000000044E-2</v>
      </c>
      <c r="O647" s="16">
        <f t="shared" si="10"/>
        <v>0</v>
      </c>
      <c r="P6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7" s="17">
        <f>IF(ISBLANK(M647),,IF(ISBLANK(G647),,(IF(M647="WON-EW",((((N647-1)*J647)*'month 2 only singles'!$C$2)+('month 2 only singles'!$C$2*(N647-1))),IF(M647="WON",((((N647-1)*J647)*'month 2 only singles'!$C$2)+('month 2 only singles'!$C$2*(N647-1))),IF(M647="PLACED",((((N647-1)*J647)*'month 2 only singles'!$C$2)-'month 2 only singles'!$C$2),IF(J647=0,-'month 2 only singles'!$C$2,IF(J647=0,-'month 2 only singles'!$C$2,-('month 2 only singles'!$C$2*2)))))))*E647))</f>
        <v>0</v>
      </c>
      <c r="R647" s="17">
        <f>IF(ISBLANK(M647),,IF(T647&lt;&gt;1,((IF(M647="WON-EW",(((K647-1)*'month 2 only singles'!$C$2)*(1-$C$3))+(((L647-1)*'month 2 only singles'!$C$2)*(1-$C$3)),IF(M647="WON",(((K647-1)*'month 2 only singles'!$C$2)*(1-$C$3)),IF(M647="PLACED",(((L647-1)*'month 2 only singles'!$C$2)*(1-$C$3))-'month 2 only singles'!$C$2,IF(J647=0,-'month 2 only singles'!$C$2,-('month 2 only singles'!$C$2*2))))))*E647),0))</f>
        <v>0</v>
      </c>
      <c r="S647" s="64"/>
    </row>
    <row r="648" spans="8:19" ht="15" x14ac:dyDescent="0.2">
      <c r="H648" s="12"/>
      <c r="I648" s="12"/>
      <c r="J648" s="12"/>
      <c r="M648" s="7"/>
      <c r="N648" s="16">
        <f>((G648-1)*(1-(IF(H648="no",0,'month 2 only singles'!$C$3)))+1)</f>
        <v>5.0000000000000044E-2</v>
      </c>
      <c r="O648" s="16">
        <f t="shared" si="10"/>
        <v>0</v>
      </c>
      <c r="P6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8" s="17">
        <f>IF(ISBLANK(M648),,IF(ISBLANK(G648),,(IF(M648="WON-EW",((((N648-1)*J648)*'month 2 only singles'!$C$2)+('month 2 only singles'!$C$2*(N648-1))),IF(M648="WON",((((N648-1)*J648)*'month 2 only singles'!$C$2)+('month 2 only singles'!$C$2*(N648-1))),IF(M648="PLACED",((((N648-1)*J648)*'month 2 only singles'!$C$2)-'month 2 only singles'!$C$2),IF(J648=0,-'month 2 only singles'!$C$2,IF(J648=0,-'month 2 only singles'!$C$2,-('month 2 only singles'!$C$2*2)))))))*E648))</f>
        <v>0</v>
      </c>
      <c r="R648" s="17">
        <f>IF(ISBLANK(M648),,IF(T648&lt;&gt;1,((IF(M648="WON-EW",(((K648-1)*'month 2 only singles'!$C$2)*(1-$C$3))+(((L648-1)*'month 2 only singles'!$C$2)*(1-$C$3)),IF(M648="WON",(((K648-1)*'month 2 only singles'!$C$2)*(1-$C$3)),IF(M648="PLACED",(((L648-1)*'month 2 only singles'!$C$2)*(1-$C$3))-'month 2 only singles'!$C$2,IF(J648=0,-'month 2 only singles'!$C$2,-('month 2 only singles'!$C$2*2))))))*E648),0))</f>
        <v>0</v>
      </c>
      <c r="S648" s="64"/>
    </row>
    <row r="649" spans="8:19" ht="15" x14ac:dyDescent="0.2">
      <c r="H649" s="12"/>
      <c r="I649" s="12"/>
      <c r="J649" s="12"/>
      <c r="M649" s="7"/>
      <c r="N649" s="16">
        <f>((G649-1)*(1-(IF(H649="no",0,'month 2 only singles'!$C$3)))+1)</f>
        <v>5.0000000000000044E-2</v>
      </c>
      <c r="O649" s="16">
        <f t="shared" si="10"/>
        <v>0</v>
      </c>
      <c r="P6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49" s="17">
        <f>IF(ISBLANK(M649),,IF(ISBLANK(G649),,(IF(M649="WON-EW",((((N649-1)*J649)*'month 2 only singles'!$C$2)+('month 2 only singles'!$C$2*(N649-1))),IF(M649="WON",((((N649-1)*J649)*'month 2 only singles'!$C$2)+('month 2 only singles'!$C$2*(N649-1))),IF(M649="PLACED",((((N649-1)*J649)*'month 2 only singles'!$C$2)-'month 2 only singles'!$C$2),IF(J649=0,-'month 2 only singles'!$C$2,IF(J649=0,-'month 2 only singles'!$C$2,-('month 2 only singles'!$C$2*2)))))))*E649))</f>
        <v>0</v>
      </c>
      <c r="R649" s="17">
        <f>IF(ISBLANK(M649),,IF(T649&lt;&gt;1,((IF(M649="WON-EW",(((K649-1)*'month 2 only singles'!$C$2)*(1-$C$3))+(((L649-1)*'month 2 only singles'!$C$2)*(1-$C$3)),IF(M649="WON",(((K649-1)*'month 2 only singles'!$C$2)*(1-$C$3)),IF(M649="PLACED",(((L649-1)*'month 2 only singles'!$C$2)*(1-$C$3))-'month 2 only singles'!$C$2,IF(J649=0,-'month 2 only singles'!$C$2,-('month 2 only singles'!$C$2*2))))))*E649),0))</f>
        <v>0</v>
      </c>
      <c r="S649" s="64"/>
    </row>
    <row r="650" spans="8:19" ht="15" x14ac:dyDescent="0.2">
      <c r="H650" s="12"/>
      <c r="I650" s="12"/>
      <c r="J650" s="12"/>
      <c r="M650" s="7"/>
      <c r="N650" s="16">
        <f>((G650-1)*(1-(IF(H650="no",0,'month 2 only singles'!$C$3)))+1)</f>
        <v>5.0000000000000044E-2</v>
      </c>
      <c r="O650" s="16">
        <f t="shared" si="10"/>
        <v>0</v>
      </c>
      <c r="P6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0" s="17">
        <f>IF(ISBLANK(M650),,IF(ISBLANK(G650),,(IF(M650="WON-EW",((((N650-1)*J650)*'month 2 only singles'!$C$2)+('month 2 only singles'!$C$2*(N650-1))),IF(M650="WON",((((N650-1)*J650)*'month 2 only singles'!$C$2)+('month 2 only singles'!$C$2*(N650-1))),IF(M650="PLACED",((((N650-1)*J650)*'month 2 only singles'!$C$2)-'month 2 only singles'!$C$2),IF(J650=0,-'month 2 only singles'!$C$2,IF(J650=0,-'month 2 only singles'!$C$2,-('month 2 only singles'!$C$2*2)))))))*E650))</f>
        <v>0</v>
      </c>
      <c r="R650" s="17">
        <f>IF(ISBLANK(M650),,IF(T650&lt;&gt;1,((IF(M650="WON-EW",(((K650-1)*'month 2 only singles'!$C$2)*(1-$C$3))+(((L650-1)*'month 2 only singles'!$C$2)*(1-$C$3)),IF(M650="WON",(((K650-1)*'month 2 only singles'!$C$2)*(1-$C$3)),IF(M650="PLACED",(((L650-1)*'month 2 only singles'!$C$2)*(1-$C$3))-'month 2 only singles'!$C$2,IF(J650=0,-'month 2 only singles'!$C$2,-('month 2 only singles'!$C$2*2))))))*E650),0))</f>
        <v>0</v>
      </c>
      <c r="S650" s="64"/>
    </row>
    <row r="651" spans="8:19" ht="15" x14ac:dyDescent="0.2">
      <c r="H651" s="12"/>
      <c r="I651" s="12"/>
      <c r="J651" s="12"/>
      <c r="M651" s="7"/>
      <c r="N651" s="16">
        <f>((G651-1)*(1-(IF(H651="no",0,'month 2 only singles'!$C$3)))+1)</f>
        <v>5.0000000000000044E-2</v>
      </c>
      <c r="O651" s="16">
        <f t="shared" si="10"/>
        <v>0</v>
      </c>
      <c r="P6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1" s="17">
        <f>IF(ISBLANK(M651),,IF(ISBLANK(G651),,(IF(M651="WON-EW",((((N651-1)*J651)*'month 2 only singles'!$C$2)+('month 2 only singles'!$C$2*(N651-1))),IF(M651="WON",((((N651-1)*J651)*'month 2 only singles'!$C$2)+('month 2 only singles'!$C$2*(N651-1))),IF(M651="PLACED",((((N651-1)*J651)*'month 2 only singles'!$C$2)-'month 2 only singles'!$C$2),IF(J651=0,-'month 2 only singles'!$C$2,IF(J651=0,-'month 2 only singles'!$C$2,-('month 2 only singles'!$C$2*2)))))))*E651))</f>
        <v>0</v>
      </c>
      <c r="R651" s="17">
        <f>IF(ISBLANK(M651),,IF(T651&lt;&gt;1,((IF(M651="WON-EW",(((K651-1)*'month 2 only singles'!$C$2)*(1-$C$3))+(((L651-1)*'month 2 only singles'!$C$2)*(1-$C$3)),IF(M651="WON",(((K651-1)*'month 2 only singles'!$C$2)*(1-$C$3)),IF(M651="PLACED",(((L651-1)*'month 2 only singles'!$C$2)*(1-$C$3))-'month 2 only singles'!$C$2,IF(J651=0,-'month 2 only singles'!$C$2,-('month 2 only singles'!$C$2*2))))))*E651),0))</f>
        <v>0</v>
      </c>
      <c r="S651" s="64"/>
    </row>
    <row r="652" spans="8:19" ht="15" x14ac:dyDescent="0.2">
      <c r="H652" s="12"/>
      <c r="I652" s="12"/>
      <c r="J652" s="12"/>
      <c r="M652" s="7"/>
      <c r="N652" s="16">
        <f>((G652-1)*(1-(IF(H652="no",0,'month 2 only singles'!$C$3)))+1)</f>
        <v>5.0000000000000044E-2</v>
      </c>
      <c r="O652" s="16">
        <f t="shared" si="10"/>
        <v>0</v>
      </c>
      <c r="P6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2" s="17">
        <f>IF(ISBLANK(M652),,IF(ISBLANK(G652),,(IF(M652="WON-EW",((((N652-1)*J652)*'month 2 only singles'!$C$2)+('month 2 only singles'!$C$2*(N652-1))),IF(M652="WON",((((N652-1)*J652)*'month 2 only singles'!$C$2)+('month 2 only singles'!$C$2*(N652-1))),IF(M652="PLACED",((((N652-1)*J652)*'month 2 only singles'!$C$2)-'month 2 only singles'!$C$2),IF(J652=0,-'month 2 only singles'!$C$2,IF(J652=0,-'month 2 only singles'!$C$2,-('month 2 only singles'!$C$2*2)))))))*E652))</f>
        <v>0</v>
      </c>
      <c r="R652" s="17">
        <f>IF(ISBLANK(M652),,IF(T652&lt;&gt;1,((IF(M652="WON-EW",(((K652-1)*'month 2 only singles'!$C$2)*(1-$C$3))+(((L652-1)*'month 2 only singles'!$C$2)*(1-$C$3)),IF(M652="WON",(((K652-1)*'month 2 only singles'!$C$2)*(1-$C$3)),IF(M652="PLACED",(((L652-1)*'month 2 only singles'!$C$2)*(1-$C$3))-'month 2 only singles'!$C$2,IF(J652=0,-'month 2 only singles'!$C$2,-('month 2 only singles'!$C$2*2))))))*E652),0))</f>
        <v>0</v>
      </c>
      <c r="S652" s="64"/>
    </row>
    <row r="653" spans="8:19" ht="15" x14ac:dyDescent="0.2">
      <c r="H653" s="12"/>
      <c r="I653" s="12"/>
      <c r="J653" s="12"/>
      <c r="M653" s="7"/>
      <c r="N653" s="16">
        <f>((G653-1)*(1-(IF(H653="no",0,'month 2 only singles'!$C$3)))+1)</f>
        <v>5.0000000000000044E-2</v>
      </c>
      <c r="O653" s="16">
        <f t="shared" si="10"/>
        <v>0</v>
      </c>
      <c r="P6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3" s="17">
        <f>IF(ISBLANK(M653),,IF(ISBLANK(G653),,(IF(M653="WON-EW",((((N653-1)*J653)*'month 2 only singles'!$C$2)+('month 2 only singles'!$C$2*(N653-1))),IF(M653="WON",((((N653-1)*J653)*'month 2 only singles'!$C$2)+('month 2 only singles'!$C$2*(N653-1))),IF(M653="PLACED",((((N653-1)*J653)*'month 2 only singles'!$C$2)-'month 2 only singles'!$C$2),IF(J653=0,-'month 2 only singles'!$C$2,IF(J653=0,-'month 2 only singles'!$C$2,-('month 2 only singles'!$C$2*2)))))))*E653))</f>
        <v>0</v>
      </c>
      <c r="R653" s="17">
        <f>IF(ISBLANK(M653),,IF(T653&lt;&gt;1,((IF(M653="WON-EW",(((K653-1)*'month 2 only singles'!$C$2)*(1-$C$3))+(((L653-1)*'month 2 only singles'!$C$2)*(1-$C$3)),IF(M653="WON",(((K653-1)*'month 2 only singles'!$C$2)*(1-$C$3)),IF(M653="PLACED",(((L653-1)*'month 2 only singles'!$C$2)*(1-$C$3))-'month 2 only singles'!$C$2,IF(J653=0,-'month 2 only singles'!$C$2,-('month 2 only singles'!$C$2*2))))))*E653),0))</f>
        <v>0</v>
      </c>
      <c r="S653" s="64"/>
    </row>
    <row r="654" spans="8:19" ht="15" x14ac:dyDescent="0.2">
      <c r="H654" s="12"/>
      <c r="I654" s="12"/>
      <c r="J654" s="12"/>
      <c r="M654" s="7"/>
      <c r="N654" s="16">
        <f>((G654-1)*(1-(IF(H654="no",0,'month 2 only singles'!$C$3)))+1)</f>
        <v>5.0000000000000044E-2</v>
      </c>
      <c r="O654" s="16">
        <f t="shared" si="10"/>
        <v>0</v>
      </c>
      <c r="P6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4" s="17">
        <f>IF(ISBLANK(M654),,IF(ISBLANK(G654),,(IF(M654="WON-EW",((((N654-1)*J654)*'month 2 only singles'!$C$2)+('month 2 only singles'!$C$2*(N654-1))),IF(M654="WON",((((N654-1)*J654)*'month 2 only singles'!$C$2)+('month 2 only singles'!$C$2*(N654-1))),IF(M654="PLACED",((((N654-1)*J654)*'month 2 only singles'!$C$2)-'month 2 only singles'!$C$2),IF(J654=0,-'month 2 only singles'!$C$2,IF(J654=0,-'month 2 only singles'!$C$2,-('month 2 only singles'!$C$2*2)))))))*E654))</f>
        <v>0</v>
      </c>
      <c r="R654" s="17">
        <f>IF(ISBLANK(M654),,IF(T654&lt;&gt;1,((IF(M654="WON-EW",(((K654-1)*'month 2 only singles'!$C$2)*(1-$C$3))+(((L654-1)*'month 2 only singles'!$C$2)*(1-$C$3)),IF(M654="WON",(((K654-1)*'month 2 only singles'!$C$2)*(1-$C$3)),IF(M654="PLACED",(((L654-1)*'month 2 only singles'!$C$2)*(1-$C$3))-'month 2 only singles'!$C$2,IF(J654=0,-'month 2 only singles'!$C$2,-('month 2 only singles'!$C$2*2))))))*E654),0))</f>
        <v>0</v>
      </c>
      <c r="S654" s="64"/>
    </row>
    <row r="655" spans="8:19" ht="15" x14ac:dyDescent="0.2">
      <c r="H655" s="12"/>
      <c r="I655" s="12"/>
      <c r="J655" s="12"/>
      <c r="M655" s="7"/>
      <c r="N655" s="16">
        <f>((G655-1)*(1-(IF(H655="no",0,'month 2 only singles'!$C$3)))+1)</f>
        <v>5.0000000000000044E-2</v>
      </c>
      <c r="O655" s="16">
        <f t="shared" si="10"/>
        <v>0</v>
      </c>
      <c r="P6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5" s="17">
        <f>IF(ISBLANK(M655),,IF(ISBLANK(G655),,(IF(M655="WON-EW",((((N655-1)*J655)*'month 2 only singles'!$C$2)+('month 2 only singles'!$C$2*(N655-1))),IF(M655="WON",((((N655-1)*J655)*'month 2 only singles'!$C$2)+('month 2 only singles'!$C$2*(N655-1))),IF(M655="PLACED",((((N655-1)*J655)*'month 2 only singles'!$C$2)-'month 2 only singles'!$C$2),IF(J655=0,-'month 2 only singles'!$C$2,IF(J655=0,-'month 2 only singles'!$C$2,-('month 2 only singles'!$C$2*2)))))))*E655))</f>
        <v>0</v>
      </c>
      <c r="R655" s="17">
        <f>IF(ISBLANK(M655),,IF(T655&lt;&gt;1,((IF(M655="WON-EW",(((K655-1)*'month 2 only singles'!$C$2)*(1-$C$3))+(((L655-1)*'month 2 only singles'!$C$2)*(1-$C$3)),IF(M655="WON",(((K655-1)*'month 2 only singles'!$C$2)*(1-$C$3)),IF(M655="PLACED",(((L655-1)*'month 2 only singles'!$C$2)*(1-$C$3))-'month 2 only singles'!$C$2,IF(J655=0,-'month 2 only singles'!$C$2,-('month 2 only singles'!$C$2*2))))))*E655),0))</f>
        <v>0</v>
      </c>
      <c r="S655" s="64"/>
    </row>
    <row r="656" spans="8:19" ht="15" x14ac:dyDescent="0.2">
      <c r="H656" s="12"/>
      <c r="I656" s="12"/>
      <c r="J656" s="12"/>
      <c r="M656" s="7"/>
      <c r="N656" s="16">
        <f>((G656-1)*(1-(IF(H656="no",0,'month 2 only singles'!$C$3)))+1)</f>
        <v>5.0000000000000044E-2</v>
      </c>
      <c r="O656" s="16">
        <f t="shared" si="10"/>
        <v>0</v>
      </c>
      <c r="P6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6" s="17">
        <f>IF(ISBLANK(M656),,IF(ISBLANK(G656),,(IF(M656="WON-EW",((((N656-1)*J656)*'month 2 only singles'!$C$2)+('month 2 only singles'!$C$2*(N656-1))),IF(M656="WON",((((N656-1)*J656)*'month 2 only singles'!$C$2)+('month 2 only singles'!$C$2*(N656-1))),IF(M656="PLACED",((((N656-1)*J656)*'month 2 only singles'!$C$2)-'month 2 only singles'!$C$2),IF(J656=0,-'month 2 only singles'!$C$2,IF(J656=0,-'month 2 only singles'!$C$2,-('month 2 only singles'!$C$2*2)))))))*E656))</f>
        <v>0</v>
      </c>
      <c r="R656" s="17">
        <f>IF(ISBLANK(M656),,IF(T656&lt;&gt;1,((IF(M656="WON-EW",(((K656-1)*'month 2 only singles'!$C$2)*(1-$C$3))+(((L656-1)*'month 2 only singles'!$C$2)*(1-$C$3)),IF(M656="WON",(((K656-1)*'month 2 only singles'!$C$2)*(1-$C$3)),IF(M656="PLACED",(((L656-1)*'month 2 only singles'!$C$2)*(1-$C$3))-'month 2 only singles'!$C$2,IF(J656=0,-'month 2 only singles'!$C$2,-('month 2 only singles'!$C$2*2))))))*E656),0))</f>
        <v>0</v>
      </c>
      <c r="S656" s="64"/>
    </row>
    <row r="657" spans="8:19" ht="15" x14ac:dyDescent="0.2">
      <c r="H657" s="12"/>
      <c r="I657" s="12"/>
      <c r="J657" s="12"/>
      <c r="M657" s="7"/>
      <c r="N657" s="16">
        <f>((G657-1)*(1-(IF(H657="no",0,'month 2 only singles'!$C$3)))+1)</f>
        <v>5.0000000000000044E-2</v>
      </c>
      <c r="O657" s="16">
        <f t="shared" si="10"/>
        <v>0</v>
      </c>
      <c r="P6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7" s="17">
        <f>IF(ISBLANK(M657),,IF(ISBLANK(G657),,(IF(M657="WON-EW",((((N657-1)*J657)*'month 2 only singles'!$C$2)+('month 2 only singles'!$C$2*(N657-1))),IF(M657="WON",((((N657-1)*J657)*'month 2 only singles'!$C$2)+('month 2 only singles'!$C$2*(N657-1))),IF(M657="PLACED",((((N657-1)*J657)*'month 2 only singles'!$C$2)-'month 2 only singles'!$C$2),IF(J657=0,-'month 2 only singles'!$C$2,IF(J657=0,-'month 2 only singles'!$C$2,-('month 2 only singles'!$C$2*2)))))))*E657))</f>
        <v>0</v>
      </c>
      <c r="R657" s="17">
        <f>IF(ISBLANK(M657),,IF(T657&lt;&gt;1,((IF(M657="WON-EW",(((K657-1)*'month 2 only singles'!$C$2)*(1-$C$3))+(((L657-1)*'month 2 only singles'!$C$2)*(1-$C$3)),IF(M657="WON",(((K657-1)*'month 2 only singles'!$C$2)*(1-$C$3)),IF(M657="PLACED",(((L657-1)*'month 2 only singles'!$C$2)*(1-$C$3))-'month 2 only singles'!$C$2,IF(J657=0,-'month 2 only singles'!$C$2,-('month 2 only singles'!$C$2*2))))))*E657),0))</f>
        <v>0</v>
      </c>
      <c r="S657" s="64"/>
    </row>
    <row r="658" spans="8:19" ht="15" x14ac:dyDescent="0.2">
      <c r="H658" s="12"/>
      <c r="I658" s="12"/>
      <c r="J658" s="12"/>
      <c r="M658" s="7"/>
      <c r="N658" s="16">
        <f>((G658-1)*(1-(IF(H658="no",0,'month 2 only singles'!$C$3)))+1)</f>
        <v>5.0000000000000044E-2</v>
      </c>
      <c r="O658" s="16">
        <f t="shared" si="10"/>
        <v>0</v>
      </c>
      <c r="P6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8" s="17">
        <f>IF(ISBLANK(M658),,IF(ISBLANK(G658),,(IF(M658="WON-EW",((((N658-1)*J658)*'month 2 only singles'!$C$2)+('month 2 only singles'!$C$2*(N658-1))),IF(M658="WON",((((N658-1)*J658)*'month 2 only singles'!$C$2)+('month 2 only singles'!$C$2*(N658-1))),IF(M658="PLACED",((((N658-1)*J658)*'month 2 only singles'!$C$2)-'month 2 only singles'!$C$2),IF(J658=0,-'month 2 only singles'!$C$2,IF(J658=0,-'month 2 only singles'!$C$2,-('month 2 only singles'!$C$2*2)))))))*E658))</f>
        <v>0</v>
      </c>
      <c r="R658" s="17">
        <f>IF(ISBLANK(M658),,IF(T658&lt;&gt;1,((IF(M658="WON-EW",(((K658-1)*'month 2 only singles'!$C$2)*(1-$C$3))+(((L658-1)*'month 2 only singles'!$C$2)*(1-$C$3)),IF(M658="WON",(((K658-1)*'month 2 only singles'!$C$2)*(1-$C$3)),IF(M658="PLACED",(((L658-1)*'month 2 only singles'!$C$2)*(1-$C$3))-'month 2 only singles'!$C$2,IF(J658=0,-'month 2 only singles'!$C$2,-('month 2 only singles'!$C$2*2))))))*E658),0))</f>
        <v>0</v>
      </c>
      <c r="S658" s="64"/>
    </row>
    <row r="659" spans="8:19" ht="15" x14ac:dyDescent="0.2">
      <c r="H659" s="12"/>
      <c r="I659" s="12"/>
      <c r="J659" s="12"/>
      <c r="M659" s="7"/>
      <c r="N659" s="16">
        <f>((G659-1)*(1-(IF(H659="no",0,'month 2 only singles'!$C$3)))+1)</f>
        <v>5.0000000000000044E-2</v>
      </c>
      <c r="O659" s="16">
        <f t="shared" si="10"/>
        <v>0</v>
      </c>
      <c r="P6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59" s="17">
        <f>IF(ISBLANK(M659),,IF(ISBLANK(G659),,(IF(M659="WON-EW",((((N659-1)*J659)*'month 2 only singles'!$C$2)+('month 2 only singles'!$C$2*(N659-1))),IF(M659="WON",((((N659-1)*J659)*'month 2 only singles'!$C$2)+('month 2 only singles'!$C$2*(N659-1))),IF(M659="PLACED",((((N659-1)*J659)*'month 2 only singles'!$C$2)-'month 2 only singles'!$C$2),IF(J659=0,-'month 2 only singles'!$C$2,IF(J659=0,-'month 2 only singles'!$C$2,-('month 2 only singles'!$C$2*2)))))))*E659))</f>
        <v>0</v>
      </c>
      <c r="R659" s="17">
        <f>IF(ISBLANK(M659),,IF(T659&lt;&gt;1,((IF(M659="WON-EW",(((K659-1)*'month 2 only singles'!$C$2)*(1-$C$3))+(((L659-1)*'month 2 only singles'!$C$2)*(1-$C$3)),IF(M659="WON",(((K659-1)*'month 2 only singles'!$C$2)*(1-$C$3)),IF(M659="PLACED",(((L659-1)*'month 2 only singles'!$C$2)*(1-$C$3))-'month 2 only singles'!$C$2,IF(J659=0,-'month 2 only singles'!$C$2,-('month 2 only singles'!$C$2*2))))))*E659),0))</f>
        <v>0</v>
      </c>
      <c r="S659" s="64"/>
    </row>
    <row r="660" spans="8:19" ht="15" x14ac:dyDescent="0.2">
      <c r="H660" s="12"/>
      <c r="I660" s="12"/>
      <c r="J660" s="12"/>
      <c r="M660" s="7"/>
      <c r="N660" s="16">
        <f>((G660-1)*(1-(IF(H660="no",0,'month 2 only singles'!$C$3)))+1)</f>
        <v>5.0000000000000044E-2</v>
      </c>
      <c r="O660" s="16">
        <f t="shared" si="10"/>
        <v>0</v>
      </c>
      <c r="P6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0" s="17">
        <f>IF(ISBLANK(M660),,IF(ISBLANK(G660),,(IF(M660="WON-EW",((((N660-1)*J660)*'month 2 only singles'!$C$2)+('month 2 only singles'!$C$2*(N660-1))),IF(M660="WON",((((N660-1)*J660)*'month 2 only singles'!$C$2)+('month 2 only singles'!$C$2*(N660-1))),IF(M660="PLACED",((((N660-1)*J660)*'month 2 only singles'!$C$2)-'month 2 only singles'!$C$2),IF(J660=0,-'month 2 only singles'!$C$2,IF(J660=0,-'month 2 only singles'!$C$2,-('month 2 only singles'!$C$2*2)))))))*E660))</f>
        <v>0</v>
      </c>
      <c r="R660" s="17">
        <f>IF(ISBLANK(M660),,IF(T660&lt;&gt;1,((IF(M660="WON-EW",(((K660-1)*'month 2 only singles'!$C$2)*(1-$C$3))+(((L660-1)*'month 2 only singles'!$C$2)*(1-$C$3)),IF(M660="WON",(((K660-1)*'month 2 only singles'!$C$2)*(1-$C$3)),IF(M660="PLACED",(((L660-1)*'month 2 only singles'!$C$2)*(1-$C$3))-'month 2 only singles'!$C$2,IF(J660=0,-'month 2 only singles'!$C$2,-('month 2 only singles'!$C$2*2))))))*E660),0))</f>
        <v>0</v>
      </c>
      <c r="S660" s="64"/>
    </row>
    <row r="661" spans="8:19" ht="15" x14ac:dyDescent="0.2">
      <c r="H661" s="12"/>
      <c r="I661" s="12"/>
      <c r="J661" s="12"/>
      <c r="M661" s="7"/>
      <c r="N661" s="16">
        <f>((G661-1)*(1-(IF(H661="no",0,'month 2 only singles'!$C$3)))+1)</f>
        <v>5.0000000000000044E-2</v>
      </c>
      <c r="O661" s="16">
        <f t="shared" si="10"/>
        <v>0</v>
      </c>
      <c r="P6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1" s="17">
        <f>IF(ISBLANK(M661),,IF(ISBLANK(G661),,(IF(M661="WON-EW",((((N661-1)*J661)*'month 2 only singles'!$C$2)+('month 2 only singles'!$C$2*(N661-1))),IF(M661="WON",((((N661-1)*J661)*'month 2 only singles'!$C$2)+('month 2 only singles'!$C$2*(N661-1))),IF(M661="PLACED",((((N661-1)*J661)*'month 2 only singles'!$C$2)-'month 2 only singles'!$C$2),IF(J661=0,-'month 2 only singles'!$C$2,IF(J661=0,-'month 2 only singles'!$C$2,-('month 2 only singles'!$C$2*2)))))))*E661))</f>
        <v>0</v>
      </c>
      <c r="R661" s="17">
        <f>IF(ISBLANK(M661),,IF(T661&lt;&gt;1,((IF(M661="WON-EW",(((K661-1)*'month 2 only singles'!$C$2)*(1-$C$3))+(((L661-1)*'month 2 only singles'!$C$2)*(1-$C$3)),IF(M661="WON",(((K661-1)*'month 2 only singles'!$C$2)*(1-$C$3)),IF(M661="PLACED",(((L661-1)*'month 2 only singles'!$C$2)*(1-$C$3))-'month 2 only singles'!$C$2,IF(J661=0,-'month 2 only singles'!$C$2,-('month 2 only singles'!$C$2*2))))))*E661),0))</f>
        <v>0</v>
      </c>
      <c r="S661" s="64"/>
    </row>
    <row r="662" spans="8:19" ht="15" x14ac:dyDescent="0.2">
      <c r="H662" s="12"/>
      <c r="I662" s="12"/>
      <c r="J662" s="12"/>
      <c r="M662" s="7"/>
      <c r="N662" s="16">
        <f>((G662-1)*(1-(IF(H662="no",0,'month 2 only singles'!$C$3)))+1)</f>
        <v>5.0000000000000044E-2</v>
      </c>
      <c r="O662" s="16">
        <f t="shared" si="10"/>
        <v>0</v>
      </c>
      <c r="P6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2" s="17">
        <f>IF(ISBLANK(M662),,IF(ISBLANK(G662),,(IF(M662="WON-EW",((((N662-1)*J662)*'month 2 only singles'!$C$2)+('month 2 only singles'!$C$2*(N662-1))),IF(M662="WON",((((N662-1)*J662)*'month 2 only singles'!$C$2)+('month 2 only singles'!$C$2*(N662-1))),IF(M662="PLACED",((((N662-1)*J662)*'month 2 only singles'!$C$2)-'month 2 only singles'!$C$2),IF(J662=0,-'month 2 only singles'!$C$2,IF(J662=0,-'month 2 only singles'!$C$2,-('month 2 only singles'!$C$2*2)))))))*E662))</f>
        <v>0</v>
      </c>
      <c r="R662" s="17">
        <f>IF(ISBLANK(M662),,IF(T662&lt;&gt;1,((IF(M662="WON-EW",(((K662-1)*'month 2 only singles'!$C$2)*(1-$C$3))+(((L662-1)*'month 2 only singles'!$C$2)*(1-$C$3)),IF(M662="WON",(((K662-1)*'month 2 only singles'!$C$2)*(1-$C$3)),IF(M662="PLACED",(((L662-1)*'month 2 only singles'!$C$2)*(1-$C$3))-'month 2 only singles'!$C$2,IF(J662=0,-'month 2 only singles'!$C$2,-('month 2 only singles'!$C$2*2))))))*E662),0))</f>
        <v>0</v>
      </c>
      <c r="S662" s="64"/>
    </row>
    <row r="663" spans="8:19" ht="15" x14ac:dyDescent="0.2">
      <c r="H663" s="12"/>
      <c r="I663" s="12"/>
      <c r="J663" s="12"/>
      <c r="M663" s="7"/>
      <c r="N663" s="16">
        <f>((G663-1)*(1-(IF(H663="no",0,'month 2 only singles'!$C$3)))+1)</f>
        <v>5.0000000000000044E-2</v>
      </c>
      <c r="O663" s="16">
        <f t="shared" si="10"/>
        <v>0</v>
      </c>
      <c r="P6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3" s="17">
        <f>IF(ISBLANK(M663),,IF(ISBLANK(G663),,(IF(M663="WON-EW",((((N663-1)*J663)*'month 2 only singles'!$C$2)+('month 2 only singles'!$C$2*(N663-1))),IF(M663="WON",((((N663-1)*J663)*'month 2 only singles'!$C$2)+('month 2 only singles'!$C$2*(N663-1))),IF(M663="PLACED",((((N663-1)*J663)*'month 2 only singles'!$C$2)-'month 2 only singles'!$C$2),IF(J663=0,-'month 2 only singles'!$C$2,IF(J663=0,-'month 2 only singles'!$C$2,-('month 2 only singles'!$C$2*2)))))))*E663))</f>
        <v>0</v>
      </c>
      <c r="R663" s="17">
        <f>IF(ISBLANK(M663),,IF(T663&lt;&gt;1,((IF(M663="WON-EW",(((K663-1)*'month 2 only singles'!$C$2)*(1-$C$3))+(((L663-1)*'month 2 only singles'!$C$2)*(1-$C$3)),IF(M663="WON",(((K663-1)*'month 2 only singles'!$C$2)*(1-$C$3)),IF(M663="PLACED",(((L663-1)*'month 2 only singles'!$C$2)*(1-$C$3))-'month 2 only singles'!$C$2,IF(J663=0,-'month 2 only singles'!$C$2,-('month 2 only singles'!$C$2*2))))))*E663),0))</f>
        <v>0</v>
      </c>
      <c r="S663" s="64"/>
    </row>
    <row r="664" spans="8:19" ht="15" x14ac:dyDescent="0.2">
      <c r="H664" s="12"/>
      <c r="I664" s="12"/>
      <c r="J664" s="12"/>
      <c r="M664" s="7"/>
      <c r="N664" s="16">
        <f>((G664-1)*(1-(IF(H664="no",0,'month 2 only singles'!$C$3)))+1)</f>
        <v>5.0000000000000044E-2</v>
      </c>
      <c r="O664" s="16">
        <f t="shared" si="10"/>
        <v>0</v>
      </c>
      <c r="P6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4" s="17">
        <f>IF(ISBLANK(M664),,IF(ISBLANK(G664),,(IF(M664="WON-EW",((((N664-1)*J664)*'month 2 only singles'!$C$2)+('month 2 only singles'!$C$2*(N664-1))),IF(M664="WON",((((N664-1)*J664)*'month 2 only singles'!$C$2)+('month 2 only singles'!$C$2*(N664-1))),IF(M664="PLACED",((((N664-1)*J664)*'month 2 only singles'!$C$2)-'month 2 only singles'!$C$2),IF(J664=0,-'month 2 only singles'!$C$2,IF(J664=0,-'month 2 only singles'!$C$2,-('month 2 only singles'!$C$2*2)))))))*E664))</f>
        <v>0</v>
      </c>
      <c r="R664" s="17">
        <f>IF(ISBLANK(M664),,IF(T664&lt;&gt;1,((IF(M664="WON-EW",(((K664-1)*'month 2 only singles'!$C$2)*(1-$C$3))+(((L664-1)*'month 2 only singles'!$C$2)*(1-$C$3)),IF(M664="WON",(((K664-1)*'month 2 only singles'!$C$2)*(1-$C$3)),IF(M664="PLACED",(((L664-1)*'month 2 only singles'!$C$2)*(1-$C$3))-'month 2 only singles'!$C$2,IF(J664=0,-'month 2 only singles'!$C$2,-('month 2 only singles'!$C$2*2))))))*E664),0))</f>
        <v>0</v>
      </c>
      <c r="S664" s="64"/>
    </row>
    <row r="665" spans="8:19" ht="15" x14ac:dyDescent="0.2">
      <c r="H665" s="12"/>
      <c r="I665" s="12"/>
      <c r="J665" s="12"/>
      <c r="M665" s="7"/>
      <c r="N665" s="16">
        <f>((G665-1)*(1-(IF(H665="no",0,'month 2 only singles'!$C$3)))+1)</f>
        <v>5.0000000000000044E-2</v>
      </c>
      <c r="O665" s="16">
        <f t="shared" si="10"/>
        <v>0</v>
      </c>
      <c r="P6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5" s="17">
        <f>IF(ISBLANK(M665),,IF(ISBLANK(G665),,(IF(M665="WON-EW",((((N665-1)*J665)*'month 2 only singles'!$C$2)+('month 2 only singles'!$C$2*(N665-1))),IF(M665="WON",((((N665-1)*J665)*'month 2 only singles'!$C$2)+('month 2 only singles'!$C$2*(N665-1))),IF(M665="PLACED",((((N665-1)*J665)*'month 2 only singles'!$C$2)-'month 2 only singles'!$C$2),IF(J665=0,-'month 2 only singles'!$C$2,IF(J665=0,-'month 2 only singles'!$C$2,-('month 2 only singles'!$C$2*2)))))))*E665))</f>
        <v>0</v>
      </c>
      <c r="R665" s="17">
        <f>IF(ISBLANK(M665),,IF(T665&lt;&gt;1,((IF(M665="WON-EW",(((K665-1)*'month 2 only singles'!$C$2)*(1-$C$3))+(((L665-1)*'month 2 only singles'!$C$2)*(1-$C$3)),IF(M665="WON",(((K665-1)*'month 2 only singles'!$C$2)*(1-$C$3)),IF(M665="PLACED",(((L665-1)*'month 2 only singles'!$C$2)*(1-$C$3))-'month 2 only singles'!$C$2,IF(J665=0,-'month 2 only singles'!$C$2,-('month 2 only singles'!$C$2*2))))))*E665),0))</f>
        <v>0</v>
      </c>
      <c r="S665" s="64"/>
    </row>
    <row r="666" spans="8:19" ht="15" x14ac:dyDescent="0.2">
      <c r="H666" s="12"/>
      <c r="I666" s="12"/>
      <c r="J666" s="12"/>
      <c r="M666" s="7"/>
      <c r="N666" s="16">
        <f>((G666-1)*(1-(IF(H666="no",0,'month 2 only singles'!$C$3)))+1)</f>
        <v>5.0000000000000044E-2</v>
      </c>
      <c r="O666" s="16">
        <f t="shared" si="10"/>
        <v>0</v>
      </c>
      <c r="P6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6" s="17">
        <f>IF(ISBLANK(M666),,IF(ISBLANK(G666),,(IF(M666="WON-EW",((((N666-1)*J666)*'month 2 only singles'!$C$2)+('month 2 only singles'!$C$2*(N666-1))),IF(M666="WON",((((N666-1)*J666)*'month 2 only singles'!$C$2)+('month 2 only singles'!$C$2*(N666-1))),IF(M666="PLACED",((((N666-1)*J666)*'month 2 only singles'!$C$2)-'month 2 only singles'!$C$2),IF(J666=0,-'month 2 only singles'!$C$2,IF(J666=0,-'month 2 only singles'!$C$2,-('month 2 only singles'!$C$2*2)))))))*E666))</f>
        <v>0</v>
      </c>
      <c r="R666" s="17">
        <f>IF(ISBLANK(M666),,IF(T666&lt;&gt;1,((IF(M666="WON-EW",(((K666-1)*'month 2 only singles'!$C$2)*(1-$C$3))+(((L666-1)*'month 2 only singles'!$C$2)*(1-$C$3)),IF(M666="WON",(((K666-1)*'month 2 only singles'!$C$2)*(1-$C$3)),IF(M666="PLACED",(((L666-1)*'month 2 only singles'!$C$2)*(1-$C$3))-'month 2 only singles'!$C$2,IF(J666=0,-'month 2 only singles'!$C$2,-('month 2 only singles'!$C$2*2))))))*E666),0))</f>
        <v>0</v>
      </c>
      <c r="S666" s="64"/>
    </row>
    <row r="667" spans="8:19" ht="15" x14ac:dyDescent="0.2">
      <c r="H667" s="12"/>
      <c r="I667" s="12"/>
      <c r="J667" s="12"/>
      <c r="M667" s="7"/>
      <c r="N667" s="16">
        <f>((G667-1)*(1-(IF(H667="no",0,'month 2 only singles'!$C$3)))+1)</f>
        <v>5.0000000000000044E-2</v>
      </c>
      <c r="O667" s="16">
        <f t="shared" si="10"/>
        <v>0</v>
      </c>
      <c r="P6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7" s="17">
        <f>IF(ISBLANK(M667),,IF(ISBLANK(G667),,(IF(M667="WON-EW",((((N667-1)*J667)*'month 2 only singles'!$C$2)+('month 2 only singles'!$C$2*(N667-1))),IF(M667="WON",((((N667-1)*J667)*'month 2 only singles'!$C$2)+('month 2 only singles'!$C$2*(N667-1))),IF(M667="PLACED",((((N667-1)*J667)*'month 2 only singles'!$C$2)-'month 2 only singles'!$C$2),IF(J667=0,-'month 2 only singles'!$C$2,IF(J667=0,-'month 2 only singles'!$C$2,-('month 2 only singles'!$C$2*2)))))))*E667))</f>
        <v>0</v>
      </c>
      <c r="R667" s="17">
        <f>IF(ISBLANK(M667),,IF(T667&lt;&gt;1,((IF(M667="WON-EW",(((K667-1)*'month 2 only singles'!$C$2)*(1-$C$3))+(((L667-1)*'month 2 only singles'!$C$2)*(1-$C$3)),IF(M667="WON",(((K667-1)*'month 2 only singles'!$C$2)*(1-$C$3)),IF(M667="PLACED",(((L667-1)*'month 2 only singles'!$C$2)*(1-$C$3))-'month 2 only singles'!$C$2,IF(J667=0,-'month 2 only singles'!$C$2,-('month 2 only singles'!$C$2*2))))))*E667),0))</f>
        <v>0</v>
      </c>
      <c r="S667" s="64"/>
    </row>
    <row r="668" spans="8:19" ht="15" x14ac:dyDescent="0.2">
      <c r="H668" s="12"/>
      <c r="I668" s="12"/>
      <c r="J668" s="12"/>
      <c r="M668" s="7"/>
      <c r="N668" s="16">
        <f>((G668-1)*(1-(IF(H668="no",0,'month 2 only singles'!$C$3)))+1)</f>
        <v>5.0000000000000044E-2</v>
      </c>
      <c r="O668" s="16">
        <f t="shared" si="10"/>
        <v>0</v>
      </c>
      <c r="P6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8" s="17">
        <f>IF(ISBLANK(M668),,IF(ISBLANK(G668),,(IF(M668="WON-EW",((((N668-1)*J668)*'month 2 only singles'!$C$2)+('month 2 only singles'!$C$2*(N668-1))),IF(M668="WON",((((N668-1)*J668)*'month 2 only singles'!$C$2)+('month 2 only singles'!$C$2*(N668-1))),IF(M668="PLACED",((((N668-1)*J668)*'month 2 only singles'!$C$2)-'month 2 only singles'!$C$2),IF(J668=0,-'month 2 only singles'!$C$2,IF(J668=0,-'month 2 only singles'!$C$2,-('month 2 only singles'!$C$2*2)))))))*E668))</f>
        <v>0</v>
      </c>
      <c r="R668" s="17">
        <f>IF(ISBLANK(M668),,IF(T668&lt;&gt;1,((IF(M668="WON-EW",(((K668-1)*'month 2 only singles'!$C$2)*(1-$C$3))+(((L668-1)*'month 2 only singles'!$C$2)*(1-$C$3)),IF(M668="WON",(((K668-1)*'month 2 only singles'!$C$2)*(1-$C$3)),IF(M668="PLACED",(((L668-1)*'month 2 only singles'!$C$2)*(1-$C$3))-'month 2 only singles'!$C$2,IF(J668=0,-'month 2 only singles'!$C$2,-('month 2 only singles'!$C$2*2))))))*E668),0))</f>
        <v>0</v>
      </c>
      <c r="S668" s="64"/>
    </row>
    <row r="669" spans="8:19" ht="15" x14ac:dyDescent="0.2">
      <c r="H669" s="12"/>
      <c r="I669" s="12"/>
      <c r="J669" s="12"/>
      <c r="M669" s="7"/>
      <c r="N669" s="16">
        <f>((G669-1)*(1-(IF(H669="no",0,'month 2 only singles'!$C$3)))+1)</f>
        <v>5.0000000000000044E-2</v>
      </c>
      <c r="O669" s="16">
        <f t="shared" si="10"/>
        <v>0</v>
      </c>
      <c r="P6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69" s="17">
        <f>IF(ISBLANK(M669),,IF(ISBLANK(G669),,(IF(M669="WON-EW",((((N669-1)*J669)*'month 2 only singles'!$C$2)+('month 2 only singles'!$C$2*(N669-1))),IF(M669="WON",((((N669-1)*J669)*'month 2 only singles'!$C$2)+('month 2 only singles'!$C$2*(N669-1))),IF(M669="PLACED",((((N669-1)*J669)*'month 2 only singles'!$C$2)-'month 2 only singles'!$C$2),IF(J669=0,-'month 2 only singles'!$C$2,IF(J669=0,-'month 2 only singles'!$C$2,-('month 2 only singles'!$C$2*2)))))))*E669))</f>
        <v>0</v>
      </c>
      <c r="R669" s="17">
        <f>IF(ISBLANK(M669),,IF(T669&lt;&gt;1,((IF(M669="WON-EW",(((K669-1)*'month 2 only singles'!$C$2)*(1-$C$3))+(((L669-1)*'month 2 only singles'!$C$2)*(1-$C$3)),IF(M669="WON",(((K669-1)*'month 2 only singles'!$C$2)*(1-$C$3)),IF(M669="PLACED",(((L669-1)*'month 2 only singles'!$C$2)*(1-$C$3))-'month 2 only singles'!$C$2,IF(J669=0,-'month 2 only singles'!$C$2,-('month 2 only singles'!$C$2*2))))))*E669),0))</f>
        <v>0</v>
      </c>
      <c r="S669" s="64"/>
    </row>
    <row r="670" spans="8:19" ht="15" x14ac:dyDescent="0.2">
      <c r="H670" s="12"/>
      <c r="I670" s="12"/>
      <c r="J670" s="12"/>
      <c r="M670" s="7"/>
      <c r="N670" s="16">
        <f>((G670-1)*(1-(IF(H670="no",0,'month 2 only singles'!$C$3)))+1)</f>
        <v>5.0000000000000044E-2</v>
      </c>
      <c r="O670" s="16">
        <f t="shared" si="10"/>
        <v>0</v>
      </c>
      <c r="P6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0" s="17">
        <f>IF(ISBLANK(M670),,IF(ISBLANK(G670),,(IF(M670="WON-EW",((((N670-1)*J670)*'month 2 only singles'!$C$2)+('month 2 only singles'!$C$2*(N670-1))),IF(M670="WON",((((N670-1)*J670)*'month 2 only singles'!$C$2)+('month 2 only singles'!$C$2*(N670-1))),IF(M670="PLACED",((((N670-1)*J670)*'month 2 only singles'!$C$2)-'month 2 only singles'!$C$2),IF(J670=0,-'month 2 only singles'!$C$2,IF(J670=0,-'month 2 only singles'!$C$2,-('month 2 only singles'!$C$2*2)))))))*E670))</f>
        <v>0</v>
      </c>
      <c r="R670" s="17">
        <f>IF(ISBLANK(M670),,IF(T670&lt;&gt;1,((IF(M670="WON-EW",(((K670-1)*'month 2 only singles'!$C$2)*(1-$C$3))+(((L670-1)*'month 2 only singles'!$C$2)*(1-$C$3)),IF(M670="WON",(((K670-1)*'month 2 only singles'!$C$2)*(1-$C$3)),IF(M670="PLACED",(((L670-1)*'month 2 only singles'!$C$2)*(1-$C$3))-'month 2 only singles'!$C$2,IF(J670=0,-'month 2 only singles'!$C$2,-('month 2 only singles'!$C$2*2))))))*E670),0))</f>
        <v>0</v>
      </c>
      <c r="S670" s="64"/>
    </row>
    <row r="671" spans="8:19" ht="15" x14ac:dyDescent="0.2">
      <c r="H671" s="12"/>
      <c r="I671" s="12"/>
      <c r="J671" s="12"/>
      <c r="M671" s="7"/>
      <c r="N671" s="16">
        <f>((G671-1)*(1-(IF(H671="no",0,'month 2 only singles'!$C$3)))+1)</f>
        <v>5.0000000000000044E-2</v>
      </c>
      <c r="O671" s="16">
        <f t="shared" si="10"/>
        <v>0</v>
      </c>
      <c r="P6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1" s="17">
        <f>IF(ISBLANK(M671),,IF(ISBLANK(G671),,(IF(M671="WON-EW",((((N671-1)*J671)*'month 2 only singles'!$C$2)+('month 2 only singles'!$C$2*(N671-1))),IF(M671="WON",((((N671-1)*J671)*'month 2 only singles'!$C$2)+('month 2 only singles'!$C$2*(N671-1))),IF(M671="PLACED",((((N671-1)*J671)*'month 2 only singles'!$C$2)-'month 2 only singles'!$C$2),IF(J671=0,-'month 2 only singles'!$C$2,IF(J671=0,-'month 2 only singles'!$C$2,-('month 2 only singles'!$C$2*2)))))))*E671))</f>
        <v>0</v>
      </c>
      <c r="R671" s="17">
        <f>IF(ISBLANK(M671),,IF(T671&lt;&gt;1,((IF(M671="WON-EW",(((K671-1)*'month 2 only singles'!$C$2)*(1-$C$3))+(((L671-1)*'month 2 only singles'!$C$2)*(1-$C$3)),IF(M671="WON",(((K671-1)*'month 2 only singles'!$C$2)*(1-$C$3)),IF(M671="PLACED",(((L671-1)*'month 2 only singles'!$C$2)*(1-$C$3))-'month 2 only singles'!$C$2,IF(J671=0,-'month 2 only singles'!$C$2,-('month 2 only singles'!$C$2*2))))))*E671),0))</f>
        <v>0</v>
      </c>
      <c r="S671" s="64"/>
    </row>
    <row r="672" spans="8:19" ht="15" x14ac:dyDescent="0.2">
      <c r="H672" s="12"/>
      <c r="I672" s="12"/>
      <c r="J672" s="12"/>
      <c r="M672" s="7"/>
      <c r="N672" s="16">
        <f>((G672-1)*(1-(IF(H672="no",0,'month 2 only singles'!$C$3)))+1)</f>
        <v>5.0000000000000044E-2</v>
      </c>
      <c r="O672" s="16">
        <f t="shared" si="10"/>
        <v>0</v>
      </c>
      <c r="P6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2" s="17">
        <f>IF(ISBLANK(M672),,IF(ISBLANK(G672),,(IF(M672="WON-EW",((((N672-1)*J672)*'month 2 only singles'!$C$2)+('month 2 only singles'!$C$2*(N672-1))),IF(M672="WON",((((N672-1)*J672)*'month 2 only singles'!$C$2)+('month 2 only singles'!$C$2*(N672-1))),IF(M672="PLACED",((((N672-1)*J672)*'month 2 only singles'!$C$2)-'month 2 only singles'!$C$2),IF(J672=0,-'month 2 only singles'!$C$2,IF(J672=0,-'month 2 only singles'!$C$2,-('month 2 only singles'!$C$2*2)))))))*E672))</f>
        <v>0</v>
      </c>
      <c r="R672" s="17">
        <f>IF(ISBLANK(M672),,IF(T672&lt;&gt;1,((IF(M672="WON-EW",(((K672-1)*'month 2 only singles'!$C$2)*(1-$C$3))+(((L672-1)*'month 2 only singles'!$C$2)*(1-$C$3)),IF(M672="WON",(((K672-1)*'month 2 only singles'!$C$2)*(1-$C$3)),IF(M672="PLACED",(((L672-1)*'month 2 only singles'!$C$2)*(1-$C$3))-'month 2 only singles'!$C$2,IF(J672=0,-'month 2 only singles'!$C$2,-('month 2 only singles'!$C$2*2))))))*E672),0))</f>
        <v>0</v>
      </c>
      <c r="S672" s="64"/>
    </row>
    <row r="673" spans="8:19" ht="15" x14ac:dyDescent="0.2">
      <c r="H673" s="12"/>
      <c r="I673" s="12"/>
      <c r="J673" s="12"/>
      <c r="M673" s="7"/>
      <c r="N673" s="16">
        <f>((G673-1)*(1-(IF(H673="no",0,'month 2 only singles'!$C$3)))+1)</f>
        <v>5.0000000000000044E-2</v>
      </c>
      <c r="O673" s="16">
        <f t="shared" si="10"/>
        <v>0</v>
      </c>
      <c r="P6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3" s="17">
        <f>IF(ISBLANK(M673),,IF(ISBLANK(G673),,(IF(M673="WON-EW",((((N673-1)*J673)*'month 2 only singles'!$C$2)+('month 2 only singles'!$C$2*(N673-1))),IF(M673="WON",((((N673-1)*J673)*'month 2 only singles'!$C$2)+('month 2 only singles'!$C$2*(N673-1))),IF(M673="PLACED",((((N673-1)*J673)*'month 2 only singles'!$C$2)-'month 2 only singles'!$C$2),IF(J673=0,-'month 2 only singles'!$C$2,IF(J673=0,-'month 2 only singles'!$C$2,-('month 2 only singles'!$C$2*2)))))))*E673))</f>
        <v>0</v>
      </c>
      <c r="R673" s="17">
        <f>IF(ISBLANK(M673),,IF(T673&lt;&gt;1,((IF(M673="WON-EW",(((K673-1)*'month 2 only singles'!$C$2)*(1-$C$3))+(((L673-1)*'month 2 only singles'!$C$2)*(1-$C$3)),IF(M673="WON",(((K673-1)*'month 2 only singles'!$C$2)*(1-$C$3)),IF(M673="PLACED",(((L673-1)*'month 2 only singles'!$C$2)*(1-$C$3))-'month 2 only singles'!$C$2,IF(J673=0,-'month 2 only singles'!$C$2,-('month 2 only singles'!$C$2*2))))))*E673),0))</f>
        <v>0</v>
      </c>
      <c r="S673" s="64"/>
    </row>
    <row r="674" spans="8:19" ht="15" x14ac:dyDescent="0.2">
      <c r="H674" s="12"/>
      <c r="I674" s="12"/>
      <c r="J674" s="12"/>
      <c r="M674" s="7"/>
      <c r="N674" s="16">
        <f>((G674-1)*(1-(IF(H674="no",0,'month 2 only singles'!$C$3)))+1)</f>
        <v>5.0000000000000044E-2</v>
      </c>
      <c r="O674" s="16">
        <f t="shared" si="10"/>
        <v>0</v>
      </c>
      <c r="P6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4" s="17">
        <f>IF(ISBLANK(M674),,IF(ISBLANK(G674),,(IF(M674="WON-EW",((((N674-1)*J674)*'month 2 only singles'!$C$2)+('month 2 only singles'!$C$2*(N674-1))),IF(M674="WON",((((N674-1)*J674)*'month 2 only singles'!$C$2)+('month 2 only singles'!$C$2*(N674-1))),IF(M674="PLACED",((((N674-1)*J674)*'month 2 only singles'!$C$2)-'month 2 only singles'!$C$2),IF(J674=0,-'month 2 only singles'!$C$2,IF(J674=0,-'month 2 only singles'!$C$2,-('month 2 only singles'!$C$2*2)))))))*E674))</f>
        <v>0</v>
      </c>
      <c r="R674" s="17">
        <f>IF(ISBLANK(M674),,IF(T674&lt;&gt;1,((IF(M674="WON-EW",(((K674-1)*'month 2 only singles'!$C$2)*(1-$C$3))+(((L674-1)*'month 2 only singles'!$C$2)*(1-$C$3)),IF(M674="WON",(((K674-1)*'month 2 only singles'!$C$2)*(1-$C$3)),IF(M674="PLACED",(((L674-1)*'month 2 only singles'!$C$2)*(1-$C$3))-'month 2 only singles'!$C$2,IF(J674=0,-'month 2 only singles'!$C$2,-('month 2 only singles'!$C$2*2))))))*E674),0))</f>
        <v>0</v>
      </c>
      <c r="S674" s="64"/>
    </row>
    <row r="675" spans="8:19" ht="15" x14ac:dyDescent="0.2">
      <c r="H675" s="12"/>
      <c r="I675" s="12"/>
      <c r="J675" s="12"/>
      <c r="M675" s="7"/>
      <c r="N675" s="16">
        <f>((G675-1)*(1-(IF(H675="no",0,'month 2 only singles'!$C$3)))+1)</f>
        <v>5.0000000000000044E-2</v>
      </c>
      <c r="O675" s="16">
        <f t="shared" si="10"/>
        <v>0</v>
      </c>
      <c r="P6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5" s="17">
        <f>IF(ISBLANK(M675),,IF(ISBLANK(G675),,(IF(M675="WON-EW",((((N675-1)*J675)*'month 2 only singles'!$C$2)+('month 2 only singles'!$C$2*(N675-1))),IF(M675="WON",((((N675-1)*J675)*'month 2 only singles'!$C$2)+('month 2 only singles'!$C$2*(N675-1))),IF(M675="PLACED",((((N675-1)*J675)*'month 2 only singles'!$C$2)-'month 2 only singles'!$C$2),IF(J675=0,-'month 2 only singles'!$C$2,IF(J675=0,-'month 2 only singles'!$C$2,-('month 2 only singles'!$C$2*2)))))))*E675))</f>
        <v>0</v>
      </c>
      <c r="R675" s="17">
        <f>IF(ISBLANK(M675),,IF(T675&lt;&gt;1,((IF(M675="WON-EW",(((K675-1)*'month 2 only singles'!$C$2)*(1-$C$3))+(((L675-1)*'month 2 only singles'!$C$2)*(1-$C$3)),IF(M675="WON",(((K675-1)*'month 2 only singles'!$C$2)*(1-$C$3)),IF(M675="PLACED",(((L675-1)*'month 2 only singles'!$C$2)*(1-$C$3))-'month 2 only singles'!$C$2,IF(J675=0,-'month 2 only singles'!$C$2,-('month 2 only singles'!$C$2*2))))))*E675),0))</f>
        <v>0</v>
      </c>
      <c r="S675" s="64"/>
    </row>
    <row r="676" spans="8:19" ht="15" x14ac:dyDescent="0.2">
      <c r="H676" s="12"/>
      <c r="I676" s="12"/>
      <c r="J676" s="12"/>
      <c r="M676" s="7"/>
      <c r="N676" s="16">
        <f>((G676-1)*(1-(IF(H676="no",0,'month 2 only singles'!$C$3)))+1)</f>
        <v>5.0000000000000044E-2</v>
      </c>
      <c r="O676" s="16">
        <f t="shared" si="10"/>
        <v>0</v>
      </c>
      <c r="P6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6" s="17">
        <f>IF(ISBLANK(M676),,IF(ISBLANK(G676),,(IF(M676="WON-EW",((((N676-1)*J676)*'month 2 only singles'!$C$2)+('month 2 only singles'!$C$2*(N676-1))),IF(M676="WON",((((N676-1)*J676)*'month 2 only singles'!$C$2)+('month 2 only singles'!$C$2*(N676-1))),IF(M676="PLACED",((((N676-1)*J676)*'month 2 only singles'!$C$2)-'month 2 only singles'!$C$2),IF(J676=0,-'month 2 only singles'!$C$2,IF(J676=0,-'month 2 only singles'!$C$2,-('month 2 only singles'!$C$2*2)))))))*E676))</f>
        <v>0</v>
      </c>
      <c r="R676" s="17">
        <f>IF(ISBLANK(M676),,IF(T676&lt;&gt;1,((IF(M676="WON-EW",(((K676-1)*'month 2 only singles'!$C$2)*(1-$C$3))+(((L676-1)*'month 2 only singles'!$C$2)*(1-$C$3)),IF(M676="WON",(((K676-1)*'month 2 only singles'!$C$2)*(1-$C$3)),IF(M676="PLACED",(((L676-1)*'month 2 only singles'!$C$2)*(1-$C$3))-'month 2 only singles'!$C$2,IF(J676=0,-'month 2 only singles'!$C$2,-('month 2 only singles'!$C$2*2))))))*E676),0))</f>
        <v>0</v>
      </c>
      <c r="S676" s="64"/>
    </row>
    <row r="677" spans="8:19" ht="15" x14ac:dyDescent="0.2">
      <c r="H677" s="12"/>
      <c r="I677" s="12"/>
      <c r="J677" s="12"/>
      <c r="M677" s="7"/>
      <c r="N677" s="16">
        <f>((G677-1)*(1-(IF(H677="no",0,'month 2 only singles'!$C$3)))+1)</f>
        <v>5.0000000000000044E-2</v>
      </c>
      <c r="O677" s="16">
        <f t="shared" si="10"/>
        <v>0</v>
      </c>
      <c r="P6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7" s="17">
        <f>IF(ISBLANK(M677),,IF(ISBLANK(G677),,(IF(M677="WON-EW",((((N677-1)*J677)*'month 2 only singles'!$C$2)+('month 2 only singles'!$C$2*(N677-1))),IF(M677="WON",((((N677-1)*J677)*'month 2 only singles'!$C$2)+('month 2 only singles'!$C$2*(N677-1))),IF(M677="PLACED",((((N677-1)*J677)*'month 2 only singles'!$C$2)-'month 2 only singles'!$C$2),IF(J677=0,-'month 2 only singles'!$C$2,IF(J677=0,-'month 2 only singles'!$C$2,-('month 2 only singles'!$C$2*2)))))))*E677))</f>
        <v>0</v>
      </c>
      <c r="R677" s="17">
        <f>IF(ISBLANK(M677),,IF(T677&lt;&gt;1,((IF(M677="WON-EW",(((K677-1)*'month 2 only singles'!$C$2)*(1-$C$3))+(((L677-1)*'month 2 only singles'!$C$2)*(1-$C$3)),IF(M677="WON",(((K677-1)*'month 2 only singles'!$C$2)*(1-$C$3)),IF(M677="PLACED",(((L677-1)*'month 2 only singles'!$C$2)*(1-$C$3))-'month 2 only singles'!$C$2,IF(J677=0,-'month 2 only singles'!$C$2,-('month 2 only singles'!$C$2*2))))))*E677),0))</f>
        <v>0</v>
      </c>
      <c r="S677" s="64"/>
    </row>
    <row r="678" spans="8:19" ht="15" x14ac:dyDescent="0.2">
      <c r="H678" s="12"/>
      <c r="I678" s="12"/>
      <c r="J678" s="12"/>
      <c r="M678" s="7"/>
      <c r="N678" s="16">
        <f>((G678-1)*(1-(IF(H678="no",0,'month 2 only singles'!$C$3)))+1)</f>
        <v>5.0000000000000044E-2</v>
      </c>
      <c r="O678" s="16">
        <f t="shared" si="10"/>
        <v>0</v>
      </c>
      <c r="P6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8" s="17">
        <f>IF(ISBLANK(M678),,IF(ISBLANK(G678),,(IF(M678="WON-EW",((((N678-1)*J678)*'month 2 only singles'!$C$2)+('month 2 only singles'!$C$2*(N678-1))),IF(M678="WON",((((N678-1)*J678)*'month 2 only singles'!$C$2)+('month 2 only singles'!$C$2*(N678-1))),IF(M678="PLACED",((((N678-1)*J678)*'month 2 only singles'!$C$2)-'month 2 only singles'!$C$2),IF(J678=0,-'month 2 only singles'!$C$2,IF(J678=0,-'month 2 only singles'!$C$2,-('month 2 only singles'!$C$2*2)))))))*E678))</f>
        <v>0</v>
      </c>
      <c r="R678" s="17">
        <f>IF(ISBLANK(M678),,IF(T678&lt;&gt;1,((IF(M678="WON-EW",(((K678-1)*'month 2 only singles'!$C$2)*(1-$C$3))+(((L678-1)*'month 2 only singles'!$C$2)*(1-$C$3)),IF(M678="WON",(((K678-1)*'month 2 only singles'!$C$2)*(1-$C$3)),IF(M678="PLACED",(((L678-1)*'month 2 only singles'!$C$2)*(1-$C$3))-'month 2 only singles'!$C$2,IF(J678=0,-'month 2 only singles'!$C$2,-('month 2 only singles'!$C$2*2))))))*E678),0))</f>
        <v>0</v>
      </c>
      <c r="S678" s="64"/>
    </row>
    <row r="679" spans="8:19" ht="15" x14ac:dyDescent="0.2">
      <c r="H679" s="12"/>
      <c r="I679" s="12"/>
      <c r="J679" s="12"/>
      <c r="M679" s="7"/>
      <c r="N679" s="16">
        <f>((G679-1)*(1-(IF(H679="no",0,'month 2 only singles'!$C$3)))+1)</f>
        <v>5.0000000000000044E-2</v>
      </c>
      <c r="O679" s="16">
        <f t="shared" si="10"/>
        <v>0</v>
      </c>
      <c r="P6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79" s="17">
        <f>IF(ISBLANK(M679),,IF(ISBLANK(G679),,(IF(M679="WON-EW",((((N679-1)*J679)*'month 2 only singles'!$C$2)+('month 2 only singles'!$C$2*(N679-1))),IF(M679="WON",((((N679-1)*J679)*'month 2 only singles'!$C$2)+('month 2 only singles'!$C$2*(N679-1))),IF(M679="PLACED",((((N679-1)*J679)*'month 2 only singles'!$C$2)-'month 2 only singles'!$C$2),IF(J679=0,-'month 2 only singles'!$C$2,IF(J679=0,-'month 2 only singles'!$C$2,-('month 2 only singles'!$C$2*2)))))))*E679))</f>
        <v>0</v>
      </c>
      <c r="R679" s="17">
        <f>IF(ISBLANK(M679),,IF(T679&lt;&gt;1,((IF(M679="WON-EW",(((K679-1)*'month 2 only singles'!$C$2)*(1-$C$3))+(((L679-1)*'month 2 only singles'!$C$2)*(1-$C$3)),IF(M679="WON",(((K679-1)*'month 2 only singles'!$C$2)*(1-$C$3)),IF(M679="PLACED",(((L679-1)*'month 2 only singles'!$C$2)*(1-$C$3))-'month 2 only singles'!$C$2,IF(J679=0,-'month 2 only singles'!$C$2,-('month 2 only singles'!$C$2*2))))))*E679),0))</f>
        <v>0</v>
      </c>
      <c r="S679" s="64"/>
    </row>
    <row r="680" spans="8:19" ht="15" x14ac:dyDescent="0.2">
      <c r="H680" s="12"/>
      <c r="I680" s="12"/>
      <c r="J680" s="12"/>
      <c r="M680" s="7"/>
      <c r="N680" s="16">
        <f>((G680-1)*(1-(IF(H680="no",0,'month 2 only singles'!$C$3)))+1)</f>
        <v>5.0000000000000044E-2</v>
      </c>
      <c r="O680" s="16">
        <f t="shared" si="10"/>
        <v>0</v>
      </c>
      <c r="P6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0" s="17">
        <f>IF(ISBLANK(M680),,IF(ISBLANK(G680),,(IF(M680="WON-EW",((((N680-1)*J680)*'month 2 only singles'!$C$2)+('month 2 only singles'!$C$2*(N680-1))),IF(M680="WON",((((N680-1)*J680)*'month 2 only singles'!$C$2)+('month 2 only singles'!$C$2*(N680-1))),IF(M680="PLACED",((((N680-1)*J680)*'month 2 only singles'!$C$2)-'month 2 only singles'!$C$2),IF(J680=0,-'month 2 only singles'!$C$2,IF(J680=0,-'month 2 only singles'!$C$2,-('month 2 only singles'!$C$2*2)))))))*E680))</f>
        <v>0</v>
      </c>
      <c r="R680" s="17">
        <f>IF(ISBLANK(M680),,IF(T680&lt;&gt;1,((IF(M680="WON-EW",(((K680-1)*'month 2 only singles'!$C$2)*(1-$C$3))+(((L680-1)*'month 2 only singles'!$C$2)*(1-$C$3)),IF(M680="WON",(((K680-1)*'month 2 only singles'!$C$2)*(1-$C$3)),IF(M680="PLACED",(((L680-1)*'month 2 only singles'!$C$2)*(1-$C$3))-'month 2 only singles'!$C$2,IF(J680=0,-'month 2 only singles'!$C$2,-('month 2 only singles'!$C$2*2))))))*E680),0))</f>
        <v>0</v>
      </c>
      <c r="S680" s="64"/>
    </row>
    <row r="681" spans="8:19" ht="15" x14ac:dyDescent="0.2">
      <c r="H681" s="12"/>
      <c r="I681" s="12"/>
      <c r="J681" s="12"/>
      <c r="M681" s="7"/>
      <c r="N681" s="16">
        <f>((G681-1)*(1-(IF(H681="no",0,'month 2 only singles'!$C$3)))+1)</f>
        <v>5.0000000000000044E-2</v>
      </c>
      <c r="O681" s="16">
        <f t="shared" si="10"/>
        <v>0</v>
      </c>
      <c r="P6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1" s="17">
        <f>IF(ISBLANK(M681),,IF(ISBLANK(G681),,(IF(M681="WON-EW",((((N681-1)*J681)*'month 2 only singles'!$C$2)+('month 2 only singles'!$C$2*(N681-1))),IF(M681="WON",((((N681-1)*J681)*'month 2 only singles'!$C$2)+('month 2 only singles'!$C$2*(N681-1))),IF(M681="PLACED",((((N681-1)*J681)*'month 2 only singles'!$C$2)-'month 2 only singles'!$C$2),IF(J681=0,-'month 2 only singles'!$C$2,IF(J681=0,-'month 2 only singles'!$C$2,-('month 2 only singles'!$C$2*2)))))))*E681))</f>
        <v>0</v>
      </c>
      <c r="R681" s="17">
        <f>IF(ISBLANK(M681),,IF(T681&lt;&gt;1,((IF(M681="WON-EW",(((K681-1)*'month 2 only singles'!$C$2)*(1-$C$3))+(((L681-1)*'month 2 only singles'!$C$2)*(1-$C$3)),IF(M681="WON",(((K681-1)*'month 2 only singles'!$C$2)*(1-$C$3)),IF(M681="PLACED",(((L681-1)*'month 2 only singles'!$C$2)*(1-$C$3))-'month 2 only singles'!$C$2,IF(J681=0,-'month 2 only singles'!$C$2,-('month 2 only singles'!$C$2*2))))))*E681),0))</f>
        <v>0</v>
      </c>
      <c r="S681" s="64"/>
    </row>
    <row r="682" spans="8:19" ht="15" x14ac:dyDescent="0.2">
      <c r="H682" s="12"/>
      <c r="I682" s="12"/>
      <c r="J682" s="12"/>
      <c r="M682" s="7"/>
      <c r="N682" s="16">
        <f>((G682-1)*(1-(IF(H682="no",0,'month 2 only singles'!$C$3)))+1)</f>
        <v>5.0000000000000044E-2</v>
      </c>
      <c r="O682" s="16">
        <f t="shared" si="10"/>
        <v>0</v>
      </c>
      <c r="P6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2" s="17">
        <f>IF(ISBLANK(M682),,IF(ISBLANK(G682),,(IF(M682="WON-EW",((((N682-1)*J682)*'month 2 only singles'!$C$2)+('month 2 only singles'!$C$2*(N682-1))),IF(M682="WON",((((N682-1)*J682)*'month 2 only singles'!$C$2)+('month 2 only singles'!$C$2*(N682-1))),IF(M682="PLACED",((((N682-1)*J682)*'month 2 only singles'!$C$2)-'month 2 only singles'!$C$2),IF(J682=0,-'month 2 only singles'!$C$2,IF(J682=0,-'month 2 only singles'!$C$2,-('month 2 only singles'!$C$2*2)))))))*E682))</f>
        <v>0</v>
      </c>
      <c r="R682" s="17">
        <f>IF(ISBLANK(M682),,IF(T682&lt;&gt;1,((IF(M682="WON-EW",(((K682-1)*'month 2 only singles'!$C$2)*(1-$C$3))+(((L682-1)*'month 2 only singles'!$C$2)*(1-$C$3)),IF(M682="WON",(((K682-1)*'month 2 only singles'!$C$2)*(1-$C$3)),IF(M682="PLACED",(((L682-1)*'month 2 only singles'!$C$2)*(1-$C$3))-'month 2 only singles'!$C$2,IF(J682=0,-'month 2 only singles'!$C$2,-('month 2 only singles'!$C$2*2))))))*E682),0))</f>
        <v>0</v>
      </c>
      <c r="S682" s="64"/>
    </row>
    <row r="683" spans="8:19" ht="15" x14ac:dyDescent="0.2">
      <c r="H683" s="12"/>
      <c r="I683" s="12"/>
      <c r="J683" s="12"/>
      <c r="M683" s="7"/>
      <c r="N683" s="16">
        <f>((G683-1)*(1-(IF(H683="no",0,'month 2 only singles'!$C$3)))+1)</f>
        <v>5.0000000000000044E-2</v>
      </c>
      <c r="O683" s="16">
        <f t="shared" si="10"/>
        <v>0</v>
      </c>
      <c r="P6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3" s="17">
        <f>IF(ISBLANK(M683),,IF(ISBLANK(G683),,(IF(M683="WON-EW",((((N683-1)*J683)*'month 2 only singles'!$C$2)+('month 2 only singles'!$C$2*(N683-1))),IF(M683="WON",((((N683-1)*J683)*'month 2 only singles'!$C$2)+('month 2 only singles'!$C$2*(N683-1))),IF(M683="PLACED",((((N683-1)*J683)*'month 2 only singles'!$C$2)-'month 2 only singles'!$C$2),IF(J683=0,-'month 2 only singles'!$C$2,IF(J683=0,-'month 2 only singles'!$C$2,-('month 2 only singles'!$C$2*2)))))))*E683))</f>
        <v>0</v>
      </c>
      <c r="R683" s="17">
        <f>IF(ISBLANK(M683),,IF(T683&lt;&gt;1,((IF(M683="WON-EW",(((K683-1)*'month 2 only singles'!$C$2)*(1-$C$3))+(((L683-1)*'month 2 only singles'!$C$2)*(1-$C$3)),IF(M683="WON",(((K683-1)*'month 2 only singles'!$C$2)*(1-$C$3)),IF(M683="PLACED",(((L683-1)*'month 2 only singles'!$C$2)*(1-$C$3))-'month 2 only singles'!$C$2,IF(J683=0,-'month 2 only singles'!$C$2,-('month 2 only singles'!$C$2*2))))))*E683),0))</f>
        <v>0</v>
      </c>
      <c r="S683" s="64"/>
    </row>
    <row r="684" spans="8:19" ht="15" x14ac:dyDescent="0.2">
      <c r="H684" s="12"/>
      <c r="I684" s="12"/>
      <c r="J684" s="12"/>
      <c r="M684" s="7"/>
      <c r="N684" s="16">
        <f>((G684-1)*(1-(IF(H684="no",0,'month 2 only singles'!$C$3)))+1)</f>
        <v>5.0000000000000044E-2</v>
      </c>
      <c r="O684" s="16">
        <f t="shared" si="10"/>
        <v>0</v>
      </c>
      <c r="P6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4" s="17">
        <f>IF(ISBLANK(M684),,IF(ISBLANK(G684),,(IF(M684="WON-EW",((((N684-1)*J684)*'month 2 only singles'!$C$2)+('month 2 only singles'!$C$2*(N684-1))),IF(M684="WON",((((N684-1)*J684)*'month 2 only singles'!$C$2)+('month 2 only singles'!$C$2*(N684-1))),IF(M684="PLACED",((((N684-1)*J684)*'month 2 only singles'!$C$2)-'month 2 only singles'!$C$2),IF(J684=0,-'month 2 only singles'!$C$2,IF(J684=0,-'month 2 only singles'!$C$2,-('month 2 only singles'!$C$2*2)))))))*E684))</f>
        <v>0</v>
      </c>
      <c r="R684" s="17">
        <f>IF(ISBLANK(M684),,IF(T684&lt;&gt;1,((IF(M684="WON-EW",(((K684-1)*'month 2 only singles'!$C$2)*(1-$C$3))+(((L684-1)*'month 2 only singles'!$C$2)*(1-$C$3)),IF(M684="WON",(((K684-1)*'month 2 only singles'!$C$2)*(1-$C$3)),IF(M684="PLACED",(((L684-1)*'month 2 only singles'!$C$2)*(1-$C$3))-'month 2 only singles'!$C$2,IF(J684=0,-'month 2 only singles'!$C$2,-('month 2 only singles'!$C$2*2))))))*E684),0))</f>
        <v>0</v>
      </c>
      <c r="S684" s="64"/>
    </row>
    <row r="685" spans="8:19" ht="15" x14ac:dyDescent="0.2">
      <c r="H685" s="12"/>
      <c r="I685" s="12"/>
      <c r="J685" s="12"/>
      <c r="M685" s="7"/>
      <c r="N685" s="16">
        <f>((G685-1)*(1-(IF(H685="no",0,'month 2 only singles'!$C$3)))+1)</f>
        <v>5.0000000000000044E-2</v>
      </c>
      <c r="O685" s="16">
        <f t="shared" si="10"/>
        <v>0</v>
      </c>
      <c r="P6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5" s="17">
        <f>IF(ISBLANK(M685),,IF(ISBLANK(G685),,(IF(M685="WON-EW",((((N685-1)*J685)*'month 2 only singles'!$C$2)+('month 2 only singles'!$C$2*(N685-1))),IF(M685="WON",((((N685-1)*J685)*'month 2 only singles'!$C$2)+('month 2 only singles'!$C$2*(N685-1))),IF(M685="PLACED",((((N685-1)*J685)*'month 2 only singles'!$C$2)-'month 2 only singles'!$C$2),IF(J685=0,-'month 2 only singles'!$C$2,IF(J685=0,-'month 2 only singles'!$C$2,-('month 2 only singles'!$C$2*2)))))))*E685))</f>
        <v>0</v>
      </c>
      <c r="R685" s="17">
        <f>IF(ISBLANK(M685),,IF(T685&lt;&gt;1,((IF(M685="WON-EW",(((K685-1)*'month 2 only singles'!$C$2)*(1-$C$3))+(((L685-1)*'month 2 only singles'!$C$2)*(1-$C$3)),IF(M685="WON",(((K685-1)*'month 2 only singles'!$C$2)*(1-$C$3)),IF(M685="PLACED",(((L685-1)*'month 2 only singles'!$C$2)*(1-$C$3))-'month 2 only singles'!$C$2,IF(J685=0,-'month 2 only singles'!$C$2,-('month 2 only singles'!$C$2*2))))))*E685),0))</f>
        <v>0</v>
      </c>
      <c r="S685" s="64"/>
    </row>
    <row r="686" spans="8:19" ht="15" x14ac:dyDescent="0.2">
      <c r="H686" s="12"/>
      <c r="I686" s="12"/>
      <c r="J686" s="12"/>
      <c r="M686" s="7"/>
      <c r="N686" s="16">
        <f>((G686-1)*(1-(IF(H686="no",0,'month 2 only singles'!$C$3)))+1)</f>
        <v>5.0000000000000044E-2</v>
      </c>
      <c r="O686" s="16">
        <f t="shared" si="10"/>
        <v>0</v>
      </c>
      <c r="P6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6" s="17">
        <f>IF(ISBLANK(M686),,IF(ISBLANK(G686),,(IF(M686="WON-EW",((((N686-1)*J686)*'month 2 only singles'!$C$2)+('month 2 only singles'!$C$2*(N686-1))),IF(M686="WON",((((N686-1)*J686)*'month 2 only singles'!$C$2)+('month 2 only singles'!$C$2*(N686-1))),IF(M686="PLACED",((((N686-1)*J686)*'month 2 only singles'!$C$2)-'month 2 only singles'!$C$2),IF(J686=0,-'month 2 only singles'!$C$2,IF(J686=0,-'month 2 only singles'!$C$2,-('month 2 only singles'!$C$2*2)))))))*E686))</f>
        <v>0</v>
      </c>
      <c r="R686" s="17">
        <f>IF(ISBLANK(M686),,IF(T686&lt;&gt;1,((IF(M686="WON-EW",(((K686-1)*'month 2 only singles'!$C$2)*(1-$C$3))+(((L686-1)*'month 2 only singles'!$C$2)*(1-$C$3)),IF(M686="WON",(((K686-1)*'month 2 only singles'!$C$2)*(1-$C$3)),IF(M686="PLACED",(((L686-1)*'month 2 only singles'!$C$2)*(1-$C$3))-'month 2 only singles'!$C$2,IF(J686=0,-'month 2 only singles'!$C$2,-('month 2 only singles'!$C$2*2))))))*E686),0))</f>
        <v>0</v>
      </c>
      <c r="S686" s="64"/>
    </row>
    <row r="687" spans="8:19" ht="15" x14ac:dyDescent="0.2">
      <c r="H687" s="12"/>
      <c r="I687" s="12"/>
      <c r="J687" s="12"/>
      <c r="M687" s="7"/>
      <c r="N687" s="16">
        <f>((G687-1)*(1-(IF(H687="no",0,'month 2 only singles'!$C$3)))+1)</f>
        <v>5.0000000000000044E-2</v>
      </c>
      <c r="O687" s="16">
        <f t="shared" si="10"/>
        <v>0</v>
      </c>
      <c r="P6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7" s="17">
        <f>IF(ISBLANK(M687),,IF(ISBLANK(G687),,(IF(M687="WON-EW",((((N687-1)*J687)*'month 2 only singles'!$C$2)+('month 2 only singles'!$C$2*(N687-1))),IF(M687="WON",((((N687-1)*J687)*'month 2 only singles'!$C$2)+('month 2 only singles'!$C$2*(N687-1))),IF(M687="PLACED",((((N687-1)*J687)*'month 2 only singles'!$C$2)-'month 2 only singles'!$C$2),IF(J687=0,-'month 2 only singles'!$C$2,IF(J687=0,-'month 2 only singles'!$C$2,-('month 2 only singles'!$C$2*2)))))))*E687))</f>
        <v>0</v>
      </c>
      <c r="R687" s="17">
        <f>IF(ISBLANK(M687),,IF(T687&lt;&gt;1,((IF(M687="WON-EW",(((K687-1)*'month 2 only singles'!$C$2)*(1-$C$3))+(((L687-1)*'month 2 only singles'!$C$2)*(1-$C$3)),IF(M687="WON",(((K687-1)*'month 2 only singles'!$C$2)*(1-$C$3)),IF(M687="PLACED",(((L687-1)*'month 2 only singles'!$C$2)*(1-$C$3))-'month 2 only singles'!$C$2,IF(J687=0,-'month 2 only singles'!$C$2,-('month 2 only singles'!$C$2*2))))))*E687),0))</f>
        <v>0</v>
      </c>
      <c r="S687" s="64"/>
    </row>
    <row r="688" spans="8:19" ht="15" x14ac:dyDescent="0.2">
      <c r="H688" s="12"/>
      <c r="I688" s="12"/>
      <c r="J688" s="12"/>
      <c r="M688" s="7"/>
      <c r="N688" s="16">
        <f>((G688-1)*(1-(IF(H688="no",0,'month 2 only singles'!$C$3)))+1)</f>
        <v>5.0000000000000044E-2</v>
      </c>
      <c r="O688" s="16">
        <f t="shared" ref="O688:O751" si="11">E688*IF(I688="yes",2,1)</f>
        <v>0</v>
      </c>
      <c r="P6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8" s="17">
        <f>IF(ISBLANK(M688),,IF(ISBLANK(G688),,(IF(M688="WON-EW",((((N688-1)*J688)*'month 2 only singles'!$C$2)+('month 2 only singles'!$C$2*(N688-1))),IF(M688="WON",((((N688-1)*J688)*'month 2 only singles'!$C$2)+('month 2 only singles'!$C$2*(N688-1))),IF(M688="PLACED",((((N688-1)*J688)*'month 2 only singles'!$C$2)-'month 2 only singles'!$C$2),IF(J688=0,-'month 2 only singles'!$C$2,IF(J688=0,-'month 2 only singles'!$C$2,-('month 2 only singles'!$C$2*2)))))))*E688))</f>
        <v>0</v>
      </c>
      <c r="R688" s="17">
        <f>IF(ISBLANK(M688),,IF(T688&lt;&gt;1,((IF(M688="WON-EW",(((K688-1)*'month 2 only singles'!$C$2)*(1-$C$3))+(((L688-1)*'month 2 only singles'!$C$2)*(1-$C$3)),IF(M688="WON",(((K688-1)*'month 2 only singles'!$C$2)*(1-$C$3)),IF(M688="PLACED",(((L688-1)*'month 2 only singles'!$C$2)*(1-$C$3))-'month 2 only singles'!$C$2,IF(J688=0,-'month 2 only singles'!$C$2,-('month 2 only singles'!$C$2*2))))))*E688),0))</f>
        <v>0</v>
      </c>
      <c r="S688" s="64"/>
    </row>
    <row r="689" spans="8:19" ht="15" x14ac:dyDescent="0.2">
      <c r="H689" s="12"/>
      <c r="I689" s="12"/>
      <c r="J689" s="12"/>
      <c r="M689" s="7"/>
      <c r="N689" s="16">
        <f>((G689-1)*(1-(IF(H689="no",0,'month 2 only singles'!$C$3)))+1)</f>
        <v>5.0000000000000044E-2</v>
      </c>
      <c r="O689" s="16">
        <f t="shared" si="11"/>
        <v>0</v>
      </c>
      <c r="P6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89" s="17">
        <f>IF(ISBLANK(M689),,IF(ISBLANK(G689),,(IF(M689="WON-EW",((((N689-1)*J689)*'month 2 only singles'!$C$2)+('month 2 only singles'!$C$2*(N689-1))),IF(M689="WON",((((N689-1)*J689)*'month 2 only singles'!$C$2)+('month 2 only singles'!$C$2*(N689-1))),IF(M689="PLACED",((((N689-1)*J689)*'month 2 only singles'!$C$2)-'month 2 only singles'!$C$2),IF(J689=0,-'month 2 only singles'!$C$2,IF(J689=0,-'month 2 only singles'!$C$2,-('month 2 only singles'!$C$2*2)))))))*E689))</f>
        <v>0</v>
      </c>
      <c r="R689" s="17">
        <f>IF(ISBLANK(M689),,IF(T689&lt;&gt;1,((IF(M689="WON-EW",(((K689-1)*'month 2 only singles'!$C$2)*(1-$C$3))+(((L689-1)*'month 2 only singles'!$C$2)*(1-$C$3)),IF(M689="WON",(((K689-1)*'month 2 only singles'!$C$2)*(1-$C$3)),IF(M689="PLACED",(((L689-1)*'month 2 only singles'!$C$2)*(1-$C$3))-'month 2 only singles'!$C$2,IF(J689=0,-'month 2 only singles'!$C$2,-('month 2 only singles'!$C$2*2))))))*E689),0))</f>
        <v>0</v>
      </c>
      <c r="S689" s="64"/>
    </row>
    <row r="690" spans="8:19" ht="15" x14ac:dyDescent="0.2">
      <c r="H690" s="12"/>
      <c r="I690" s="12"/>
      <c r="J690" s="12"/>
      <c r="M690" s="7"/>
      <c r="N690" s="16">
        <f>((G690-1)*(1-(IF(H690="no",0,'month 2 only singles'!$C$3)))+1)</f>
        <v>5.0000000000000044E-2</v>
      </c>
      <c r="O690" s="16">
        <f t="shared" si="11"/>
        <v>0</v>
      </c>
      <c r="P6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0" s="17">
        <f>IF(ISBLANK(M690),,IF(ISBLANK(G690),,(IF(M690="WON-EW",((((N690-1)*J690)*'month 2 only singles'!$C$2)+('month 2 only singles'!$C$2*(N690-1))),IF(M690="WON",((((N690-1)*J690)*'month 2 only singles'!$C$2)+('month 2 only singles'!$C$2*(N690-1))),IF(M690="PLACED",((((N690-1)*J690)*'month 2 only singles'!$C$2)-'month 2 only singles'!$C$2),IF(J690=0,-'month 2 only singles'!$C$2,IF(J690=0,-'month 2 only singles'!$C$2,-('month 2 only singles'!$C$2*2)))))))*E690))</f>
        <v>0</v>
      </c>
      <c r="R690" s="17">
        <f>IF(ISBLANK(M690),,IF(T690&lt;&gt;1,((IF(M690="WON-EW",(((K690-1)*'month 2 only singles'!$C$2)*(1-$C$3))+(((L690-1)*'month 2 only singles'!$C$2)*(1-$C$3)),IF(M690="WON",(((K690-1)*'month 2 only singles'!$C$2)*(1-$C$3)),IF(M690="PLACED",(((L690-1)*'month 2 only singles'!$C$2)*(1-$C$3))-'month 2 only singles'!$C$2,IF(J690=0,-'month 2 only singles'!$C$2,-('month 2 only singles'!$C$2*2))))))*E690),0))</f>
        <v>0</v>
      </c>
      <c r="S690" s="64"/>
    </row>
    <row r="691" spans="8:19" ht="15" x14ac:dyDescent="0.2">
      <c r="H691" s="12"/>
      <c r="I691" s="12"/>
      <c r="J691" s="12"/>
      <c r="M691" s="7"/>
      <c r="N691" s="16">
        <f>((G691-1)*(1-(IF(H691="no",0,'month 2 only singles'!$C$3)))+1)</f>
        <v>5.0000000000000044E-2</v>
      </c>
      <c r="O691" s="16">
        <f t="shared" si="11"/>
        <v>0</v>
      </c>
      <c r="P6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1" s="17">
        <f>IF(ISBLANK(M691),,IF(ISBLANK(G691),,(IF(M691="WON-EW",((((N691-1)*J691)*'month 2 only singles'!$C$2)+('month 2 only singles'!$C$2*(N691-1))),IF(M691="WON",((((N691-1)*J691)*'month 2 only singles'!$C$2)+('month 2 only singles'!$C$2*(N691-1))),IF(M691="PLACED",((((N691-1)*J691)*'month 2 only singles'!$C$2)-'month 2 only singles'!$C$2),IF(J691=0,-'month 2 only singles'!$C$2,IF(J691=0,-'month 2 only singles'!$C$2,-('month 2 only singles'!$C$2*2)))))))*E691))</f>
        <v>0</v>
      </c>
      <c r="R691" s="17">
        <f>IF(ISBLANK(M691),,IF(T691&lt;&gt;1,((IF(M691="WON-EW",(((K691-1)*'month 2 only singles'!$C$2)*(1-$C$3))+(((L691-1)*'month 2 only singles'!$C$2)*(1-$C$3)),IF(M691="WON",(((K691-1)*'month 2 only singles'!$C$2)*(1-$C$3)),IF(M691="PLACED",(((L691-1)*'month 2 only singles'!$C$2)*(1-$C$3))-'month 2 only singles'!$C$2,IF(J691=0,-'month 2 only singles'!$C$2,-('month 2 only singles'!$C$2*2))))))*E691),0))</f>
        <v>0</v>
      </c>
      <c r="S691" s="64"/>
    </row>
    <row r="692" spans="8:19" ht="15" x14ac:dyDescent="0.2">
      <c r="H692" s="12"/>
      <c r="I692" s="12"/>
      <c r="J692" s="12"/>
      <c r="M692" s="7"/>
      <c r="N692" s="16">
        <f>((G692-1)*(1-(IF(H692="no",0,'month 2 only singles'!$C$3)))+1)</f>
        <v>5.0000000000000044E-2</v>
      </c>
      <c r="O692" s="16">
        <f t="shared" si="11"/>
        <v>0</v>
      </c>
      <c r="P6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2" s="17">
        <f>IF(ISBLANK(M692),,IF(ISBLANK(G692),,(IF(M692="WON-EW",((((N692-1)*J692)*'month 2 only singles'!$C$2)+('month 2 only singles'!$C$2*(N692-1))),IF(M692="WON",((((N692-1)*J692)*'month 2 only singles'!$C$2)+('month 2 only singles'!$C$2*(N692-1))),IF(M692="PLACED",((((N692-1)*J692)*'month 2 only singles'!$C$2)-'month 2 only singles'!$C$2),IF(J692=0,-'month 2 only singles'!$C$2,IF(J692=0,-'month 2 only singles'!$C$2,-('month 2 only singles'!$C$2*2)))))))*E692))</f>
        <v>0</v>
      </c>
      <c r="R692" s="17">
        <f>IF(ISBLANK(M692),,IF(T692&lt;&gt;1,((IF(M692="WON-EW",(((K692-1)*'month 2 only singles'!$C$2)*(1-$C$3))+(((L692-1)*'month 2 only singles'!$C$2)*(1-$C$3)),IF(M692="WON",(((K692-1)*'month 2 only singles'!$C$2)*(1-$C$3)),IF(M692="PLACED",(((L692-1)*'month 2 only singles'!$C$2)*(1-$C$3))-'month 2 only singles'!$C$2,IF(J692=0,-'month 2 only singles'!$C$2,-('month 2 only singles'!$C$2*2))))))*E692),0))</f>
        <v>0</v>
      </c>
      <c r="S692" s="64"/>
    </row>
    <row r="693" spans="8:19" ht="15" x14ac:dyDescent="0.2">
      <c r="H693" s="12"/>
      <c r="I693" s="12"/>
      <c r="J693" s="12"/>
      <c r="M693" s="7"/>
      <c r="N693" s="16">
        <f>((G693-1)*(1-(IF(H693="no",0,'month 2 only singles'!$C$3)))+1)</f>
        <v>5.0000000000000044E-2</v>
      </c>
      <c r="O693" s="16">
        <f t="shared" si="11"/>
        <v>0</v>
      </c>
      <c r="P6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3" s="17">
        <f>IF(ISBLANK(M693),,IF(ISBLANK(G693),,(IF(M693="WON-EW",((((N693-1)*J693)*'month 2 only singles'!$C$2)+('month 2 only singles'!$C$2*(N693-1))),IF(M693="WON",((((N693-1)*J693)*'month 2 only singles'!$C$2)+('month 2 only singles'!$C$2*(N693-1))),IF(M693="PLACED",((((N693-1)*J693)*'month 2 only singles'!$C$2)-'month 2 only singles'!$C$2),IF(J693=0,-'month 2 only singles'!$C$2,IF(J693=0,-'month 2 only singles'!$C$2,-('month 2 only singles'!$C$2*2)))))))*E693))</f>
        <v>0</v>
      </c>
      <c r="R693" s="17">
        <f>IF(ISBLANK(M693),,IF(T693&lt;&gt;1,((IF(M693="WON-EW",(((K693-1)*'month 2 only singles'!$C$2)*(1-$C$3))+(((L693-1)*'month 2 only singles'!$C$2)*(1-$C$3)),IF(M693="WON",(((K693-1)*'month 2 only singles'!$C$2)*(1-$C$3)),IF(M693="PLACED",(((L693-1)*'month 2 only singles'!$C$2)*(1-$C$3))-'month 2 only singles'!$C$2,IF(J693=0,-'month 2 only singles'!$C$2,-('month 2 only singles'!$C$2*2))))))*E693),0))</f>
        <v>0</v>
      </c>
      <c r="S693" s="64"/>
    </row>
    <row r="694" spans="8:19" ht="15" x14ac:dyDescent="0.2">
      <c r="H694" s="12"/>
      <c r="I694" s="12"/>
      <c r="J694" s="12"/>
      <c r="M694" s="7"/>
      <c r="N694" s="16">
        <f>((G694-1)*(1-(IF(H694="no",0,'month 2 only singles'!$C$3)))+1)</f>
        <v>5.0000000000000044E-2</v>
      </c>
      <c r="O694" s="16">
        <f t="shared" si="11"/>
        <v>0</v>
      </c>
      <c r="P6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4" s="17">
        <f>IF(ISBLANK(M694),,IF(ISBLANK(G694),,(IF(M694="WON-EW",((((N694-1)*J694)*'month 2 only singles'!$C$2)+('month 2 only singles'!$C$2*(N694-1))),IF(M694="WON",((((N694-1)*J694)*'month 2 only singles'!$C$2)+('month 2 only singles'!$C$2*(N694-1))),IF(M694="PLACED",((((N694-1)*J694)*'month 2 only singles'!$C$2)-'month 2 only singles'!$C$2),IF(J694=0,-'month 2 only singles'!$C$2,IF(J694=0,-'month 2 only singles'!$C$2,-('month 2 only singles'!$C$2*2)))))))*E694))</f>
        <v>0</v>
      </c>
      <c r="R694" s="17">
        <f>IF(ISBLANK(M694),,IF(T694&lt;&gt;1,((IF(M694="WON-EW",(((K694-1)*'month 2 only singles'!$C$2)*(1-$C$3))+(((L694-1)*'month 2 only singles'!$C$2)*(1-$C$3)),IF(M694="WON",(((K694-1)*'month 2 only singles'!$C$2)*(1-$C$3)),IF(M694="PLACED",(((L694-1)*'month 2 only singles'!$C$2)*(1-$C$3))-'month 2 only singles'!$C$2,IF(J694=0,-'month 2 only singles'!$C$2,-('month 2 only singles'!$C$2*2))))))*E694),0))</f>
        <v>0</v>
      </c>
      <c r="S694" s="64"/>
    </row>
    <row r="695" spans="8:19" ht="15" x14ac:dyDescent="0.2">
      <c r="H695" s="12"/>
      <c r="I695" s="12"/>
      <c r="J695" s="12"/>
      <c r="M695" s="7"/>
      <c r="N695" s="16">
        <f>((G695-1)*(1-(IF(H695="no",0,'month 2 only singles'!$C$3)))+1)</f>
        <v>5.0000000000000044E-2</v>
      </c>
      <c r="O695" s="16">
        <f t="shared" si="11"/>
        <v>0</v>
      </c>
      <c r="P6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5" s="17">
        <f>IF(ISBLANK(M695),,IF(ISBLANK(G695),,(IF(M695="WON-EW",((((N695-1)*J695)*'month 2 only singles'!$C$2)+('month 2 only singles'!$C$2*(N695-1))),IF(M695="WON",((((N695-1)*J695)*'month 2 only singles'!$C$2)+('month 2 only singles'!$C$2*(N695-1))),IF(M695="PLACED",((((N695-1)*J695)*'month 2 only singles'!$C$2)-'month 2 only singles'!$C$2),IF(J695=0,-'month 2 only singles'!$C$2,IF(J695=0,-'month 2 only singles'!$C$2,-('month 2 only singles'!$C$2*2)))))))*E695))</f>
        <v>0</v>
      </c>
      <c r="R695" s="17">
        <f>IF(ISBLANK(M695),,IF(T695&lt;&gt;1,((IF(M695="WON-EW",(((K695-1)*'month 2 only singles'!$C$2)*(1-$C$3))+(((L695-1)*'month 2 only singles'!$C$2)*(1-$C$3)),IF(M695="WON",(((K695-1)*'month 2 only singles'!$C$2)*(1-$C$3)),IF(M695="PLACED",(((L695-1)*'month 2 only singles'!$C$2)*(1-$C$3))-'month 2 only singles'!$C$2,IF(J695=0,-'month 2 only singles'!$C$2,-('month 2 only singles'!$C$2*2))))))*E695),0))</f>
        <v>0</v>
      </c>
      <c r="S695" s="64"/>
    </row>
    <row r="696" spans="8:19" ht="15" x14ac:dyDescent="0.2">
      <c r="H696" s="12"/>
      <c r="I696" s="12"/>
      <c r="J696" s="12"/>
      <c r="M696" s="7"/>
      <c r="N696" s="16">
        <f>((G696-1)*(1-(IF(H696="no",0,'month 2 only singles'!$C$3)))+1)</f>
        <v>5.0000000000000044E-2</v>
      </c>
      <c r="O696" s="16">
        <f t="shared" si="11"/>
        <v>0</v>
      </c>
      <c r="P6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6" s="17">
        <f>IF(ISBLANK(M696),,IF(ISBLANK(G696),,(IF(M696="WON-EW",((((N696-1)*J696)*'month 2 only singles'!$C$2)+('month 2 only singles'!$C$2*(N696-1))),IF(M696="WON",((((N696-1)*J696)*'month 2 only singles'!$C$2)+('month 2 only singles'!$C$2*(N696-1))),IF(M696="PLACED",((((N696-1)*J696)*'month 2 only singles'!$C$2)-'month 2 only singles'!$C$2),IF(J696=0,-'month 2 only singles'!$C$2,IF(J696=0,-'month 2 only singles'!$C$2,-('month 2 only singles'!$C$2*2)))))))*E696))</f>
        <v>0</v>
      </c>
      <c r="R696" s="17">
        <f>IF(ISBLANK(M696),,IF(T696&lt;&gt;1,((IF(M696="WON-EW",(((K696-1)*'month 2 only singles'!$C$2)*(1-$C$3))+(((L696-1)*'month 2 only singles'!$C$2)*(1-$C$3)),IF(M696="WON",(((K696-1)*'month 2 only singles'!$C$2)*(1-$C$3)),IF(M696="PLACED",(((L696-1)*'month 2 only singles'!$C$2)*(1-$C$3))-'month 2 only singles'!$C$2,IF(J696=0,-'month 2 only singles'!$C$2,-('month 2 only singles'!$C$2*2))))))*E696),0))</f>
        <v>0</v>
      </c>
      <c r="S696" s="64"/>
    </row>
    <row r="697" spans="8:19" ht="15" x14ac:dyDescent="0.2">
      <c r="H697" s="12"/>
      <c r="I697" s="12"/>
      <c r="J697" s="12"/>
      <c r="M697" s="7"/>
      <c r="N697" s="16">
        <f>((G697-1)*(1-(IF(H697="no",0,'month 2 only singles'!$C$3)))+1)</f>
        <v>5.0000000000000044E-2</v>
      </c>
      <c r="O697" s="16">
        <f t="shared" si="11"/>
        <v>0</v>
      </c>
      <c r="P6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7" s="17">
        <f>IF(ISBLANK(M697),,IF(ISBLANK(G697),,(IF(M697="WON-EW",((((N697-1)*J697)*'month 2 only singles'!$C$2)+('month 2 only singles'!$C$2*(N697-1))),IF(M697="WON",((((N697-1)*J697)*'month 2 only singles'!$C$2)+('month 2 only singles'!$C$2*(N697-1))),IF(M697="PLACED",((((N697-1)*J697)*'month 2 only singles'!$C$2)-'month 2 only singles'!$C$2),IF(J697=0,-'month 2 only singles'!$C$2,IF(J697=0,-'month 2 only singles'!$C$2,-('month 2 only singles'!$C$2*2)))))))*E697))</f>
        <v>0</v>
      </c>
      <c r="R697" s="17">
        <f>IF(ISBLANK(M697),,IF(T697&lt;&gt;1,((IF(M697="WON-EW",(((K697-1)*'month 2 only singles'!$C$2)*(1-$C$3))+(((L697-1)*'month 2 only singles'!$C$2)*(1-$C$3)),IF(M697="WON",(((K697-1)*'month 2 only singles'!$C$2)*(1-$C$3)),IF(M697="PLACED",(((L697-1)*'month 2 only singles'!$C$2)*(1-$C$3))-'month 2 only singles'!$C$2,IF(J697=0,-'month 2 only singles'!$C$2,-('month 2 only singles'!$C$2*2))))))*E697),0))</f>
        <v>0</v>
      </c>
      <c r="S697" s="64"/>
    </row>
    <row r="698" spans="8:19" ht="15" x14ac:dyDescent="0.2">
      <c r="H698" s="12"/>
      <c r="I698" s="12"/>
      <c r="J698" s="12"/>
      <c r="M698" s="7"/>
      <c r="N698" s="16">
        <f>((G698-1)*(1-(IF(H698="no",0,'month 2 only singles'!$C$3)))+1)</f>
        <v>5.0000000000000044E-2</v>
      </c>
      <c r="O698" s="16">
        <f t="shared" si="11"/>
        <v>0</v>
      </c>
      <c r="P6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8" s="17">
        <f>IF(ISBLANK(M698),,IF(ISBLANK(G698),,(IF(M698="WON-EW",((((N698-1)*J698)*'month 2 only singles'!$C$2)+('month 2 only singles'!$C$2*(N698-1))),IF(M698="WON",((((N698-1)*J698)*'month 2 only singles'!$C$2)+('month 2 only singles'!$C$2*(N698-1))),IF(M698="PLACED",((((N698-1)*J698)*'month 2 only singles'!$C$2)-'month 2 only singles'!$C$2),IF(J698=0,-'month 2 only singles'!$C$2,IF(J698=0,-'month 2 only singles'!$C$2,-('month 2 only singles'!$C$2*2)))))))*E698))</f>
        <v>0</v>
      </c>
      <c r="R698" s="17">
        <f>IF(ISBLANK(M698),,IF(T698&lt;&gt;1,((IF(M698="WON-EW",(((K698-1)*'month 2 only singles'!$C$2)*(1-$C$3))+(((L698-1)*'month 2 only singles'!$C$2)*(1-$C$3)),IF(M698="WON",(((K698-1)*'month 2 only singles'!$C$2)*(1-$C$3)),IF(M698="PLACED",(((L698-1)*'month 2 only singles'!$C$2)*(1-$C$3))-'month 2 only singles'!$C$2,IF(J698=0,-'month 2 only singles'!$C$2,-('month 2 only singles'!$C$2*2))))))*E698),0))</f>
        <v>0</v>
      </c>
      <c r="S698" s="64"/>
    </row>
    <row r="699" spans="8:19" ht="15" x14ac:dyDescent="0.2">
      <c r="H699" s="12"/>
      <c r="I699" s="12"/>
      <c r="J699" s="12"/>
      <c r="M699" s="7"/>
      <c r="N699" s="16">
        <f>((G699-1)*(1-(IF(H699="no",0,'month 2 only singles'!$C$3)))+1)</f>
        <v>5.0000000000000044E-2</v>
      </c>
      <c r="O699" s="16">
        <f t="shared" si="11"/>
        <v>0</v>
      </c>
      <c r="P6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699" s="17">
        <f>IF(ISBLANK(M699),,IF(ISBLANK(G699),,(IF(M699="WON-EW",((((N699-1)*J699)*'month 2 only singles'!$C$2)+('month 2 only singles'!$C$2*(N699-1))),IF(M699="WON",((((N699-1)*J699)*'month 2 only singles'!$C$2)+('month 2 only singles'!$C$2*(N699-1))),IF(M699="PLACED",((((N699-1)*J699)*'month 2 only singles'!$C$2)-'month 2 only singles'!$C$2),IF(J699=0,-'month 2 only singles'!$C$2,IF(J699=0,-'month 2 only singles'!$C$2,-('month 2 only singles'!$C$2*2)))))))*E699))</f>
        <v>0</v>
      </c>
      <c r="R699" s="17">
        <f>IF(ISBLANK(M699),,IF(T699&lt;&gt;1,((IF(M699="WON-EW",(((K699-1)*'month 2 only singles'!$C$2)*(1-$C$3))+(((L699-1)*'month 2 only singles'!$C$2)*(1-$C$3)),IF(M699="WON",(((K699-1)*'month 2 only singles'!$C$2)*(1-$C$3)),IF(M699="PLACED",(((L699-1)*'month 2 only singles'!$C$2)*(1-$C$3))-'month 2 only singles'!$C$2,IF(J699=0,-'month 2 only singles'!$C$2,-('month 2 only singles'!$C$2*2))))))*E699),0))</f>
        <v>0</v>
      </c>
      <c r="S699" s="64"/>
    </row>
    <row r="700" spans="8:19" ht="15" x14ac:dyDescent="0.2">
      <c r="H700" s="12"/>
      <c r="I700" s="12"/>
      <c r="J700" s="12"/>
      <c r="M700" s="7"/>
      <c r="N700" s="16">
        <f>((G700-1)*(1-(IF(H700="no",0,'month 2 only singles'!$C$3)))+1)</f>
        <v>5.0000000000000044E-2</v>
      </c>
      <c r="O700" s="16">
        <f t="shared" si="11"/>
        <v>0</v>
      </c>
      <c r="P7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0" s="17">
        <f>IF(ISBLANK(M700),,IF(ISBLANK(G700),,(IF(M700="WON-EW",((((N700-1)*J700)*'month 2 only singles'!$C$2)+('month 2 only singles'!$C$2*(N700-1))),IF(M700="WON",((((N700-1)*J700)*'month 2 only singles'!$C$2)+('month 2 only singles'!$C$2*(N700-1))),IF(M700="PLACED",((((N700-1)*J700)*'month 2 only singles'!$C$2)-'month 2 only singles'!$C$2),IF(J700=0,-'month 2 only singles'!$C$2,IF(J700=0,-'month 2 only singles'!$C$2,-('month 2 only singles'!$C$2*2)))))))*E700))</f>
        <v>0</v>
      </c>
      <c r="R700" s="17">
        <f>IF(ISBLANK(M700),,IF(T700&lt;&gt;1,((IF(M700="WON-EW",(((K700-1)*'month 2 only singles'!$C$2)*(1-$C$3))+(((L700-1)*'month 2 only singles'!$C$2)*(1-$C$3)),IF(M700="WON",(((K700-1)*'month 2 only singles'!$C$2)*(1-$C$3)),IF(M700="PLACED",(((L700-1)*'month 2 only singles'!$C$2)*(1-$C$3))-'month 2 only singles'!$C$2,IF(J700=0,-'month 2 only singles'!$C$2,-('month 2 only singles'!$C$2*2))))))*E700),0))</f>
        <v>0</v>
      </c>
      <c r="S700" s="64"/>
    </row>
    <row r="701" spans="8:19" ht="15" x14ac:dyDescent="0.2">
      <c r="H701" s="12"/>
      <c r="I701" s="12"/>
      <c r="J701" s="12"/>
      <c r="M701" s="7"/>
      <c r="N701" s="16">
        <f>((G701-1)*(1-(IF(H701="no",0,'month 2 only singles'!$C$3)))+1)</f>
        <v>5.0000000000000044E-2</v>
      </c>
      <c r="O701" s="16">
        <f t="shared" si="11"/>
        <v>0</v>
      </c>
      <c r="P7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1" s="17">
        <f>IF(ISBLANK(M701),,IF(ISBLANK(G701),,(IF(M701="WON-EW",((((N701-1)*J701)*'month 2 only singles'!$C$2)+('month 2 only singles'!$C$2*(N701-1))),IF(M701="WON",((((N701-1)*J701)*'month 2 only singles'!$C$2)+('month 2 only singles'!$C$2*(N701-1))),IF(M701="PLACED",((((N701-1)*J701)*'month 2 only singles'!$C$2)-'month 2 only singles'!$C$2),IF(J701=0,-'month 2 only singles'!$C$2,IF(J701=0,-'month 2 only singles'!$C$2,-('month 2 only singles'!$C$2*2)))))))*E701))</f>
        <v>0</v>
      </c>
      <c r="R701" s="17">
        <f>IF(ISBLANK(M701),,IF(T701&lt;&gt;1,((IF(M701="WON-EW",(((K701-1)*'month 2 only singles'!$C$2)*(1-$C$3))+(((L701-1)*'month 2 only singles'!$C$2)*(1-$C$3)),IF(M701="WON",(((K701-1)*'month 2 only singles'!$C$2)*(1-$C$3)),IF(M701="PLACED",(((L701-1)*'month 2 only singles'!$C$2)*(1-$C$3))-'month 2 only singles'!$C$2,IF(J701=0,-'month 2 only singles'!$C$2,-('month 2 only singles'!$C$2*2))))))*E701),0))</f>
        <v>0</v>
      </c>
      <c r="S701" s="64"/>
    </row>
    <row r="702" spans="8:19" ht="15" x14ac:dyDescent="0.2">
      <c r="H702" s="12"/>
      <c r="I702" s="12"/>
      <c r="J702" s="12"/>
      <c r="M702" s="7"/>
      <c r="N702" s="16">
        <f>((G702-1)*(1-(IF(H702="no",0,'month 2 only singles'!$C$3)))+1)</f>
        <v>5.0000000000000044E-2</v>
      </c>
      <c r="O702" s="16">
        <f t="shared" si="11"/>
        <v>0</v>
      </c>
      <c r="P7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2" s="17">
        <f>IF(ISBLANK(M702),,IF(ISBLANK(G702),,(IF(M702="WON-EW",((((N702-1)*J702)*'month 2 only singles'!$C$2)+('month 2 only singles'!$C$2*(N702-1))),IF(M702="WON",((((N702-1)*J702)*'month 2 only singles'!$C$2)+('month 2 only singles'!$C$2*(N702-1))),IF(M702="PLACED",((((N702-1)*J702)*'month 2 only singles'!$C$2)-'month 2 only singles'!$C$2),IF(J702=0,-'month 2 only singles'!$C$2,IF(J702=0,-'month 2 only singles'!$C$2,-('month 2 only singles'!$C$2*2)))))))*E702))</f>
        <v>0</v>
      </c>
      <c r="R702" s="17">
        <f>IF(ISBLANK(M702),,IF(T702&lt;&gt;1,((IF(M702="WON-EW",(((K702-1)*'month 2 only singles'!$C$2)*(1-$C$3))+(((L702-1)*'month 2 only singles'!$C$2)*(1-$C$3)),IF(M702="WON",(((K702-1)*'month 2 only singles'!$C$2)*(1-$C$3)),IF(M702="PLACED",(((L702-1)*'month 2 only singles'!$C$2)*(1-$C$3))-'month 2 only singles'!$C$2,IF(J702=0,-'month 2 only singles'!$C$2,-('month 2 only singles'!$C$2*2))))))*E702),0))</f>
        <v>0</v>
      </c>
      <c r="S702" s="64"/>
    </row>
    <row r="703" spans="8:19" ht="15" x14ac:dyDescent="0.2">
      <c r="H703" s="12"/>
      <c r="I703" s="12"/>
      <c r="J703" s="12"/>
      <c r="M703" s="7"/>
      <c r="N703" s="16">
        <f>((G703-1)*(1-(IF(H703="no",0,'month 2 only singles'!$C$3)))+1)</f>
        <v>5.0000000000000044E-2</v>
      </c>
      <c r="O703" s="16">
        <f t="shared" si="11"/>
        <v>0</v>
      </c>
      <c r="P7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3" s="17">
        <f>IF(ISBLANK(M703),,IF(ISBLANK(G703),,(IF(M703="WON-EW",((((N703-1)*J703)*'month 2 only singles'!$C$2)+('month 2 only singles'!$C$2*(N703-1))),IF(M703="WON",((((N703-1)*J703)*'month 2 only singles'!$C$2)+('month 2 only singles'!$C$2*(N703-1))),IF(M703="PLACED",((((N703-1)*J703)*'month 2 only singles'!$C$2)-'month 2 only singles'!$C$2),IF(J703=0,-'month 2 only singles'!$C$2,IF(J703=0,-'month 2 only singles'!$C$2,-('month 2 only singles'!$C$2*2)))))))*E703))</f>
        <v>0</v>
      </c>
      <c r="R703" s="17">
        <f>IF(ISBLANK(M703),,IF(T703&lt;&gt;1,((IF(M703="WON-EW",(((K703-1)*'month 2 only singles'!$C$2)*(1-$C$3))+(((L703-1)*'month 2 only singles'!$C$2)*(1-$C$3)),IF(M703="WON",(((K703-1)*'month 2 only singles'!$C$2)*(1-$C$3)),IF(M703="PLACED",(((L703-1)*'month 2 only singles'!$C$2)*(1-$C$3))-'month 2 only singles'!$C$2,IF(J703=0,-'month 2 only singles'!$C$2,-('month 2 only singles'!$C$2*2))))))*E703),0))</f>
        <v>0</v>
      </c>
      <c r="S703" s="64"/>
    </row>
    <row r="704" spans="8:19" ht="15" x14ac:dyDescent="0.2">
      <c r="H704" s="12"/>
      <c r="I704" s="12"/>
      <c r="J704" s="12"/>
      <c r="M704" s="7"/>
      <c r="N704" s="16">
        <f>((G704-1)*(1-(IF(H704="no",0,'month 2 only singles'!$C$3)))+1)</f>
        <v>5.0000000000000044E-2</v>
      </c>
      <c r="O704" s="16">
        <f t="shared" si="11"/>
        <v>0</v>
      </c>
      <c r="P7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4" s="17">
        <f>IF(ISBLANK(M704),,IF(ISBLANK(G704),,(IF(M704="WON-EW",((((N704-1)*J704)*'month 2 only singles'!$C$2)+('month 2 only singles'!$C$2*(N704-1))),IF(M704="WON",((((N704-1)*J704)*'month 2 only singles'!$C$2)+('month 2 only singles'!$C$2*(N704-1))),IF(M704="PLACED",((((N704-1)*J704)*'month 2 only singles'!$C$2)-'month 2 only singles'!$C$2),IF(J704=0,-'month 2 only singles'!$C$2,IF(J704=0,-'month 2 only singles'!$C$2,-('month 2 only singles'!$C$2*2)))))))*E704))</f>
        <v>0</v>
      </c>
      <c r="R704" s="17">
        <f>IF(ISBLANK(M704),,IF(T704&lt;&gt;1,((IF(M704="WON-EW",(((K704-1)*'month 2 only singles'!$C$2)*(1-$C$3))+(((L704-1)*'month 2 only singles'!$C$2)*(1-$C$3)),IF(M704="WON",(((K704-1)*'month 2 only singles'!$C$2)*(1-$C$3)),IF(M704="PLACED",(((L704-1)*'month 2 only singles'!$C$2)*(1-$C$3))-'month 2 only singles'!$C$2,IF(J704=0,-'month 2 only singles'!$C$2,-('month 2 only singles'!$C$2*2))))))*E704),0))</f>
        <v>0</v>
      </c>
      <c r="S704" s="64"/>
    </row>
    <row r="705" spans="8:19" ht="15" x14ac:dyDescent="0.2">
      <c r="H705" s="12"/>
      <c r="I705" s="12"/>
      <c r="J705" s="12"/>
      <c r="M705" s="7"/>
      <c r="N705" s="16">
        <f>((G705-1)*(1-(IF(H705="no",0,'month 2 only singles'!$C$3)))+1)</f>
        <v>5.0000000000000044E-2</v>
      </c>
      <c r="O705" s="16">
        <f t="shared" si="11"/>
        <v>0</v>
      </c>
      <c r="P7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5" s="17">
        <f>IF(ISBLANK(M705),,IF(ISBLANK(G705),,(IF(M705="WON-EW",((((N705-1)*J705)*'month 2 only singles'!$C$2)+('month 2 only singles'!$C$2*(N705-1))),IF(M705="WON",((((N705-1)*J705)*'month 2 only singles'!$C$2)+('month 2 only singles'!$C$2*(N705-1))),IF(M705="PLACED",((((N705-1)*J705)*'month 2 only singles'!$C$2)-'month 2 only singles'!$C$2),IF(J705=0,-'month 2 only singles'!$C$2,IF(J705=0,-'month 2 only singles'!$C$2,-('month 2 only singles'!$C$2*2)))))))*E705))</f>
        <v>0</v>
      </c>
      <c r="R705" s="17">
        <f>IF(ISBLANK(M705),,IF(T705&lt;&gt;1,((IF(M705="WON-EW",(((K705-1)*'month 2 only singles'!$C$2)*(1-$C$3))+(((L705-1)*'month 2 only singles'!$C$2)*(1-$C$3)),IF(M705="WON",(((K705-1)*'month 2 only singles'!$C$2)*(1-$C$3)),IF(M705="PLACED",(((L705-1)*'month 2 only singles'!$C$2)*(1-$C$3))-'month 2 only singles'!$C$2,IF(J705=0,-'month 2 only singles'!$C$2,-('month 2 only singles'!$C$2*2))))))*E705),0))</f>
        <v>0</v>
      </c>
      <c r="S705" s="64"/>
    </row>
    <row r="706" spans="8:19" ht="15" x14ac:dyDescent="0.2">
      <c r="H706" s="12"/>
      <c r="I706" s="12"/>
      <c r="J706" s="12"/>
      <c r="M706" s="7"/>
      <c r="N706" s="16">
        <f>((G706-1)*(1-(IF(H706="no",0,'month 2 only singles'!$C$3)))+1)</f>
        <v>5.0000000000000044E-2</v>
      </c>
      <c r="O706" s="16">
        <f t="shared" si="11"/>
        <v>0</v>
      </c>
      <c r="P7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6" s="17">
        <f>IF(ISBLANK(M706),,IF(ISBLANK(G706),,(IF(M706="WON-EW",((((N706-1)*J706)*'month 2 only singles'!$C$2)+('month 2 only singles'!$C$2*(N706-1))),IF(M706="WON",((((N706-1)*J706)*'month 2 only singles'!$C$2)+('month 2 only singles'!$C$2*(N706-1))),IF(M706="PLACED",((((N706-1)*J706)*'month 2 only singles'!$C$2)-'month 2 only singles'!$C$2),IF(J706=0,-'month 2 only singles'!$C$2,IF(J706=0,-'month 2 only singles'!$C$2,-('month 2 only singles'!$C$2*2)))))))*E706))</f>
        <v>0</v>
      </c>
      <c r="R706" s="17">
        <f>IF(ISBLANK(M706),,IF(T706&lt;&gt;1,((IF(M706="WON-EW",(((K706-1)*'month 2 only singles'!$C$2)*(1-$C$3))+(((L706-1)*'month 2 only singles'!$C$2)*(1-$C$3)),IF(M706="WON",(((K706-1)*'month 2 only singles'!$C$2)*(1-$C$3)),IF(M706="PLACED",(((L706-1)*'month 2 only singles'!$C$2)*(1-$C$3))-'month 2 only singles'!$C$2,IF(J706=0,-'month 2 only singles'!$C$2,-('month 2 only singles'!$C$2*2))))))*E706),0))</f>
        <v>0</v>
      </c>
      <c r="S706" s="64"/>
    </row>
    <row r="707" spans="8:19" ht="15" x14ac:dyDescent="0.2">
      <c r="H707" s="12"/>
      <c r="I707" s="12"/>
      <c r="J707" s="12"/>
      <c r="M707" s="7"/>
      <c r="N707" s="16">
        <f>((G707-1)*(1-(IF(H707="no",0,'month 2 only singles'!$C$3)))+1)</f>
        <v>5.0000000000000044E-2</v>
      </c>
      <c r="O707" s="16">
        <f t="shared" si="11"/>
        <v>0</v>
      </c>
      <c r="P7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7" s="17">
        <f>IF(ISBLANK(M707),,IF(ISBLANK(G707),,(IF(M707="WON-EW",((((N707-1)*J707)*'month 2 only singles'!$C$2)+('month 2 only singles'!$C$2*(N707-1))),IF(M707="WON",((((N707-1)*J707)*'month 2 only singles'!$C$2)+('month 2 only singles'!$C$2*(N707-1))),IF(M707="PLACED",((((N707-1)*J707)*'month 2 only singles'!$C$2)-'month 2 only singles'!$C$2),IF(J707=0,-'month 2 only singles'!$C$2,IF(J707=0,-'month 2 only singles'!$C$2,-('month 2 only singles'!$C$2*2)))))))*E707))</f>
        <v>0</v>
      </c>
      <c r="R707" s="17">
        <f>IF(ISBLANK(M707),,IF(T707&lt;&gt;1,((IF(M707="WON-EW",(((K707-1)*'month 2 only singles'!$C$2)*(1-$C$3))+(((L707-1)*'month 2 only singles'!$C$2)*(1-$C$3)),IF(M707="WON",(((K707-1)*'month 2 only singles'!$C$2)*(1-$C$3)),IF(M707="PLACED",(((L707-1)*'month 2 only singles'!$C$2)*(1-$C$3))-'month 2 only singles'!$C$2,IF(J707=0,-'month 2 only singles'!$C$2,-('month 2 only singles'!$C$2*2))))))*E707),0))</f>
        <v>0</v>
      </c>
      <c r="S707" s="64"/>
    </row>
    <row r="708" spans="8:19" ht="15" x14ac:dyDescent="0.2">
      <c r="H708" s="12"/>
      <c r="I708" s="12"/>
      <c r="J708" s="12"/>
      <c r="M708" s="7"/>
      <c r="N708" s="16">
        <f>((G708-1)*(1-(IF(H708="no",0,'month 2 only singles'!$C$3)))+1)</f>
        <v>5.0000000000000044E-2</v>
      </c>
      <c r="O708" s="16">
        <f t="shared" si="11"/>
        <v>0</v>
      </c>
      <c r="P7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8" s="17">
        <f>IF(ISBLANK(M708),,IF(ISBLANK(G708),,(IF(M708="WON-EW",((((N708-1)*J708)*'month 2 only singles'!$C$2)+('month 2 only singles'!$C$2*(N708-1))),IF(M708="WON",((((N708-1)*J708)*'month 2 only singles'!$C$2)+('month 2 only singles'!$C$2*(N708-1))),IF(M708="PLACED",((((N708-1)*J708)*'month 2 only singles'!$C$2)-'month 2 only singles'!$C$2),IF(J708=0,-'month 2 only singles'!$C$2,IF(J708=0,-'month 2 only singles'!$C$2,-('month 2 only singles'!$C$2*2)))))))*E708))</f>
        <v>0</v>
      </c>
      <c r="R708" s="17">
        <f>IF(ISBLANK(M708),,IF(T708&lt;&gt;1,((IF(M708="WON-EW",(((K708-1)*'month 2 only singles'!$C$2)*(1-$C$3))+(((L708-1)*'month 2 only singles'!$C$2)*(1-$C$3)),IF(M708="WON",(((K708-1)*'month 2 only singles'!$C$2)*(1-$C$3)),IF(M708="PLACED",(((L708-1)*'month 2 only singles'!$C$2)*(1-$C$3))-'month 2 only singles'!$C$2,IF(J708=0,-'month 2 only singles'!$C$2,-('month 2 only singles'!$C$2*2))))))*E708),0))</f>
        <v>0</v>
      </c>
      <c r="S708" s="64"/>
    </row>
    <row r="709" spans="8:19" ht="15" x14ac:dyDescent="0.2">
      <c r="H709" s="12"/>
      <c r="I709" s="12"/>
      <c r="J709" s="12"/>
      <c r="M709" s="7"/>
      <c r="N709" s="16">
        <f>((G709-1)*(1-(IF(H709="no",0,'month 2 only singles'!$C$3)))+1)</f>
        <v>5.0000000000000044E-2</v>
      </c>
      <c r="O709" s="16">
        <f t="shared" si="11"/>
        <v>0</v>
      </c>
      <c r="P7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09" s="17">
        <f>IF(ISBLANK(M709),,IF(ISBLANK(G709),,(IF(M709="WON-EW",((((N709-1)*J709)*'month 2 only singles'!$C$2)+('month 2 only singles'!$C$2*(N709-1))),IF(M709="WON",((((N709-1)*J709)*'month 2 only singles'!$C$2)+('month 2 only singles'!$C$2*(N709-1))),IF(M709="PLACED",((((N709-1)*J709)*'month 2 only singles'!$C$2)-'month 2 only singles'!$C$2),IF(J709=0,-'month 2 only singles'!$C$2,IF(J709=0,-'month 2 only singles'!$C$2,-('month 2 only singles'!$C$2*2)))))))*E709))</f>
        <v>0</v>
      </c>
      <c r="R709" s="17">
        <f>IF(ISBLANK(M709),,IF(T709&lt;&gt;1,((IF(M709="WON-EW",(((K709-1)*'month 2 only singles'!$C$2)*(1-$C$3))+(((L709-1)*'month 2 only singles'!$C$2)*(1-$C$3)),IF(M709="WON",(((K709-1)*'month 2 only singles'!$C$2)*(1-$C$3)),IF(M709="PLACED",(((L709-1)*'month 2 only singles'!$C$2)*(1-$C$3))-'month 2 only singles'!$C$2,IF(J709=0,-'month 2 only singles'!$C$2,-('month 2 only singles'!$C$2*2))))))*E709),0))</f>
        <v>0</v>
      </c>
      <c r="S709" s="64"/>
    </row>
    <row r="710" spans="8:19" ht="15" x14ac:dyDescent="0.2">
      <c r="H710" s="12"/>
      <c r="I710" s="12"/>
      <c r="J710" s="12"/>
      <c r="M710" s="7"/>
      <c r="N710" s="16">
        <f>((G710-1)*(1-(IF(H710="no",0,'month 2 only singles'!$C$3)))+1)</f>
        <v>5.0000000000000044E-2</v>
      </c>
      <c r="O710" s="16">
        <f t="shared" si="11"/>
        <v>0</v>
      </c>
      <c r="P7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0" s="17">
        <f>IF(ISBLANK(M710),,IF(ISBLANK(G710),,(IF(M710="WON-EW",((((N710-1)*J710)*'month 2 only singles'!$C$2)+('month 2 only singles'!$C$2*(N710-1))),IF(M710="WON",((((N710-1)*J710)*'month 2 only singles'!$C$2)+('month 2 only singles'!$C$2*(N710-1))),IF(M710="PLACED",((((N710-1)*J710)*'month 2 only singles'!$C$2)-'month 2 only singles'!$C$2),IF(J710=0,-'month 2 only singles'!$C$2,IF(J710=0,-'month 2 only singles'!$C$2,-('month 2 only singles'!$C$2*2)))))))*E710))</f>
        <v>0</v>
      </c>
      <c r="R710" s="17">
        <f>IF(ISBLANK(M710),,IF(T710&lt;&gt;1,((IF(M710="WON-EW",(((K710-1)*'month 2 only singles'!$C$2)*(1-$C$3))+(((L710-1)*'month 2 only singles'!$C$2)*(1-$C$3)),IF(M710="WON",(((K710-1)*'month 2 only singles'!$C$2)*(1-$C$3)),IF(M710="PLACED",(((L710-1)*'month 2 only singles'!$C$2)*(1-$C$3))-'month 2 only singles'!$C$2,IF(J710=0,-'month 2 only singles'!$C$2,-('month 2 only singles'!$C$2*2))))))*E710),0))</f>
        <v>0</v>
      </c>
      <c r="S710" s="64"/>
    </row>
    <row r="711" spans="8:19" ht="15" x14ac:dyDescent="0.2">
      <c r="H711" s="12"/>
      <c r="I711" s="12"/>
      <c r="J711" s="12"/>
      <c r="M711" s="7"/>
      <c r="N711" s="16">
        <f>((G711-1)*(1-(IF(H711="no",0,'month 2 only singles'!$C$3)))+1)</f>
        <v>5.0000000000000044E-2</v>
      </c>
      <c r="O711" s="16">
        <f t="shared" si="11"/>
        <v>0</v>
      </c>
      <c r="P7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1" s="17">
        <f>IF(ISBLANK(M711),,IF(ISBLANK(G711),,(IF(M711="WON-EW",((((N711-1)*J711)*'month 2 only singles'!$C$2)+('month 2 only singles'!$C$2*(N711-1))),IF(M711="WON",((((N711-1)*J711)*'month 2 only singles'!$C$2)+('month 2 only singles'!$C$2*(N711-1))),IF(M711="PLACED",((((N711-1)*J711)*'month 2 only singles'!$C$2)-'month 2 only singles'!$C$2),IF(J711=0,-'month 2 only singles'!$C$2,IF(J711=0,-'month 2 only singles'!$C$2,-('month 2 only singles'!$C$2*2)))))))*E711))</f>
        <v>0</v>
      </c>
      <c r="R711" s="17">
        <f>IF(ISBLANK(M711),,IF(T711&lt;&gt;1,((IF(M711="WON-EW",(((K711-1)*'month 2 only singles'!$C$2)*(1-$C$3))+(((L711-1)*'month 2 only singles'!$C$2)*(1-$C$3)),IF(M711="WON",(((K711-1)*'month 2 only singles'!$C$2)*(1-$C$3)),IF(M711="PLACED",(((L711-1)*'month 2 only singles'!$C$2)*(1-$C$3))-'month 2 only singles'!$C$2,IF(J711=0,-'month 2 only singles'!$C$2,-('month 2 only singles'!$C$2*2))))))*E711),0))</f>
        <v>0</v>
      </c>
      <c r="S711" s="64"/>
    </row>
    <row r="712" spans="8:19" ht="15" x14ac:dyDescent="0.2">
      <c r="H712" s="12"/>
      <c r="I712" s="12"/>
      <c r="J712" s="12"/>
      <c r="M712" s="7"/>
      <c r="N712" s="16">
        <f>((G712-1)*(1-(IF(H712="no",0,'month 2 only singles'!$C$3)))+1)</f>
        <v>5.0000000000000044E-2</v>
      </c>
      <c r="O712" s="16">
        <f t="shared" si="11"/>
        <v>0</v>
      </c>
      <c r="P7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2" s="17">
        <f>IF(ISBLANK(M712),,IF(ISBLANK(G712),,(IF(M712="WON-EW",((((N712-1)*J712)*'month 2 only singles'!$C$2)+('month 2 only singles'!$C$2*(N712-1))),IF(M712="WON",((((N712-1)*J712)*'month 2 only singles'!$C$2)+('month 2 only singles'!$C$2*(N712-1))),IF(M712="PLACED",((((N712-1)*J712)*'month 2 only singles'!$C$2)-'month 2 only singles'!$C$2),IF(J712=0,-'month 2 only singles'!$C$2,IF(J712=0,-'month 2 only singles'!$C$2,-('month 2 only singles'!$C$2*2)))))))*E712))</f>
        <v>0</v>
      </c>
      <c r="R712" s="17">
        <f>IF(ISBLANK(M712),,IF(T712&lt;&gt;1,((IF(M712="WON-EW",(((K712-1)*'month 2 only singles'!$C$2)*(1-$C$3))+(((L712-1)*'month 2 only singles'!$C$2)*(1-$C$3)),IF(M712="WON",(((K712-1)*'month 2 only singles'!$C$2)*(1-$C$3)),IF(M712="PLACED",(((L712-1)*'month 2 only singles'!$C$2)*(1-$C$3))-'month 2 only singles'!$C$2,IF(J712=0,-'month 2 only singles'!$C$2,-('month 2 only singles'!$C$2*2))))))*E712),0))</f>
        <v>0</v>
      </c>
      <c r="S712" s="64"/>
    </row>
    <row r="713" spans="8:19" ht="15" x14ac:dyDescent="0.2">
      <c r="H713" s="12"/>
      <c r="I713" s="12"/>
      <c r="J713" s="12"/>
      <c r="M713" s="7"/>
      <c r="N713" s="16">
        <f>((G713-1)*(1-(IF(H713="no",0,'month 2 only singles'!$C$3)))+1)</f>
        <v>5.0000000000000044E-2</v>
      </c>
      <c r="O713" s="16">
        <f t="shared" si="11"/>
        <v>0</v>
      </c>
      <c r="P7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3" s="17">
        <f>IF(ISBLANK(M713),,IF(ISBLANK(G713),,(IF(M713="WON-EW",((((N713-1)*J713)*'month 2 only singles'!$C$2)+('month 2 only singles'!$C$2*(N713-1))),IF(M713="WON",((((N713-1)*J713)*'month 2 only singles'!$C$2)+('month 2 only singles'!$C$2*(N713-1))),IF(M713="PLACED",((((N713-1)*J713)*'month 2 only singles'!$C$2)-'month 2 only singles'!$C$2),IF(J713=0,-'month 2 only singles'!$C$2,IF(J713=0,-'month 2 only singles'!$C$2,-('month 2 only singles'!$C$2*2)))))))*E713))</f>
        <v>0</v>
      </c>
      <c r="R713" s="17">
        <f>IF(ISBLANK(M713),,IF(T713&lt;&gt;1,((IF(M713="WON-EW",(((K713-1)*'month 2 only singles'!$C$2)*(1-$C$3))+(((L713-1)*'month 2 only singles'!$C$2)*(1-$C$3)),IF(M713="WON",(((K713-1)*'month 2 only singles'!$C$2)*(1-$C$3)),IF(M713="PLACED",(((L713-1)*'month 2 only singles'!$C$2)*(1-$C$3))-'month 2 only singles'!$C$2,IF(J713=0,-'month 2 only singles'!$C$2,-('month 2 only singles'!$C$2*2))))))*E713),0))</f>
        <v>0</v>
      </c>
      <c r="S713" s="64"/>
    </row>
    <row r="714" spans="8:19" ht="15" x14ac:dyDescent="0.2">
      <c r="H714" s="12"/>
      <c r="I714" s="12"/>
      <c r="J714" s="12"/>
      <c r="M714" s="7"/>
      <c r="N714" s="16">
        <f>((G714-1)*(1-(IF(H714="no",0,'month 2 only singles'!$C$3)))+1)</f>
        <v>5.0000000000000044E-2</v>
      </c>
      <c r="O714" s="16">
        <f t="shared" si="11"/>
        <v>0</v>
      </c>
      <c r="P7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4" s="17">
        <f>IF(ISBLANK(M714),,IF(ISBLANK(G714),,(IF(M714="WON-EW",((((N714-1)*J714)*'month 2 only singles'!$C$2)+('month 2 only singles'!$C$2*(N714-1))),IF(M714="WON",((((N714-1)*J714)*'month 2 only singles'!$C$2)+('month 2 only singles'!$C$2*(N714-1))),IF(M714="PLACED",((((N714-1)*J714)*'month 2 only singles'!$C$2)-'month 2 only singles'!$C$2),IF(J714=0,-'month 2 only singles'!$C$2,IF(J714=0,-'month 2 only singles'!$C$2,-('month 2 only singles'!$C$2*2)))))))*E714))</f>
        <v>0</v>
      </c>
      <c r="R714" s="17">
        <f>IF(ISBLANK(M714),,IF(T714&lt;&gt;1,((IF(M714="WON-EW",(((K714-1)*'month 2 only singles'!$C$2)*(1-$C$3))+(((L714-1)*'month 2 only singles'!$C$2)*(1-$C$3)),IF(M714="WON",(((K714-1)*'month 2 only singles'!$C$2)*(1-$C$3)),IF(M714="PLACED",(((L714-1)*'month 2 only singles'!$C$2)*(1-$C$3))-'month 2 only singles'!$C$2,IF(J714=0,-'month 2 only singles'!$C$2,-('month 2 only singles'!$C$2*2))))))*E714),0))</f>
        <v>0</v>
      </c>
      <c r="S714" s="64"/>
    </row>
    <row r="715" spans="8:19" ht="15" x14ac:dyDescent="0.2">
      <c r="H715" s="12"/>
      <c r="I715" s="12"/>
      <c r="J715" s="12"/>
      <c r="M715" s="7"/>
      <c r="N715" s="16">
        <f>((G715-1)*(1-(IF(H715="no",0,'month 2 only singles'!$C$3)))+1)</f>
        <v>5.0000000000000044E-2</v>
      </c>
      <c r="O715" s="16">
        <f t="shared" si="11"/>
        <v>0</v>
      </c>
      <c r="P7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5" s="17">
        <f>IF(ISBLANK(M715),,IF(ISBLANK(G715),,(IF(M715="WON-EW",((((N715-1)*J715)*'month 2 only singles'!$C$2)+('month 2 only singles'!$C$2*(N715-1))),IF(M715="WON",((((N715-1)*J715)*'month 2 only singles'!$C$2)+('month 2 only singles'!$C$2*(N715-1))),IF(M715="PLACED",((((N715-1)*J715)*'month 2 only singles'!$C$2)-'month 2 only singles'!$C$2),IF(J715=0,-'month 2 only singles'!$C$2,IF(J715=0,-'month 2 only singles'!$C$2,-('month 2 only singles'!$C$2*2)))))))*E715))</f>
        <v>0</v>
      </c>
      <c r="R715" s="17">
        <f>IF(ISBLANK(M715),,IF(T715&lt;&gt;1,((IF(M715="WON-EW",(((K715-1)*'month 2 only singles'!$C$2)*(1-$C$3))+(((L715-1)*'month 2 only singles'!$C$2)*(1-$C$3)),IF(M715="WON",(((K715-1)*'month 2 only singles'!$C$2)*(1-$C$3)),IF(M715="PLACED",(((L715-1)*'month 2 only singles'!$C$2)*(1-$C$3))-'month 2 only singles'!$C$2,IF(J715=0,-'month 2 only singles'!$C$2,-('month 2 only singles'!$C$2*2))))))*E715),0))</f>
        <v>0</v>
      </c>
      <c r="S715" s="64"/>
    </row>
    <row r="716" spans="8:19" ht="15" x14ac:dyDescent="0.2">
      <c r="H716" s="12"/>
      <c r="I716" s="12"/>
      <c r="J716" s="12"/>
      <c r="M716" s="7"/>
      <c r="N716" s="16">
        <f>((G716-1)*(1-(IF(H716="no",0,'month 2 only singles'!$C$3)))+1)</f>
        <v>5.0000000000000044E-2</v>
      </c>
      <c r="O716" s="16">
        <f t="shared" si="11"/>
        <v>0</v>
      </c>
      <c r="P7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6" s="17">
        <f>IF(ISBLANK(M716),,IF(ISBLANK(G716),,(IF(M716="WON-EW",((((N716-1)*J716)*'month 2 only singles'!$C$2)+('month 2 only singles'!$C$2*(N716-1))),IF(M716="WON",((((N716-1)*J716)*'month 2 only singles'!$C$2)+('month 2 only singles'!$C$2*(N716-1))),IF(M716="PLACED",((((N716-1)*J716)*'month 2 only singles'!$C$2)-'month 2 only singles'!$C$2),IF(J716=0,-'month 2 only singles'!$C$2,IF(J716=0,-'month 2 only singles'!$C$2,-('month 2 only singles'!$C$2*2)))))))*E716))</f>
        <v>0</v>
      </c>
      <c r="R716" s="17">
        <f>IF(ISBLANK(M716),,IF(T716&lt;&gt;1,((IF(M716="WON-EW",(((K716-1)*'month 2 only singles'!$C$2)*(1-$C$3))+(((L716-1)*'month 2 only singles'!$C$2)*(1-$C$3)),IF(M716="WON",(((K716-1)*'month 2 only singles'!$C$2)*(1-$C$3)),IF(M716="PLACED",(((L716-1)*'month 2 only singles'!$C$2)*(1-$C$3))-'month 2 only singles'!$C$2,IF(J716=0,-'month 2 only singles'!$C$2,-('month 2 only singles'!$C$2*2))))))*E716),0))</f>
        <v>0</v>
      </c>
      <c r="S716" s="64"/>
    </row>
    <row r="717" spans="8:19" ht="15" x14ac:dyDescent="0.2">
      <c r="H717" s="12"/>
      <c r="I717" s="12"/>
      <c r="J717" s="12"/>
      <c r="M717" s="7"/>
      <c r="N717" s="16">
        <f>((G717-1)*(1-(IF(H717="no",0,'month 2 only singles'!$C$3)))+1)</f>
        <v>5.0000000000000044E-2</v>
      </c>
      <c r="O717" s="16">
        <f t="shared" si="11"/>
        <v>0</v>
      </c>
      <c r="P7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7" s="17">
        <f>IF(ISBLANK(M717),,IF(ISBLANK(G717),,(IF(M717="WON-EW",((((N717-1)*J717)*'month 2 only singles'!$C$2)+('month 2 only singles'!$C$2*(N717-1))),IF(M717="WON",((((N717-1)*J717)*'month 2 only singles'!$C$2)+('month 2 only singles'!$C$2*(N717-1))),IF(M717="PLACED",((((N717-1)*J717)*'month 2 only singles'!$C$2)-'month 2 only singles'!$C$2),IF(J717=0,-'month 2 only singles'!$C$2,IF(J717=0,-'month 2 only singles'!$C$2,-('month 2 only singles'!$C$2*2)))))))*E717))</f>
        <v>0</v>
      </c>
      <c r="R717" s="17">
        <f>IF(ISBLANK(M717),,IF(T717&lt;&gt;1,((IF(M717="WON-EW",(((K717-1)*'month 2 only singles'!$C$2)*(1-$C$3))+(((L717-1)*'month 2 only singles'!$C$2)*(1-$C$3)),IF(M717="WON",(((K717-1)*'month 2 only singles'!$C$2)*(1-$C$3)),IF(M717="PLACED",(((L717-1)*'month 2 only singles'!$C$2)*(1-$C$3))-'month 2 only singles'!$C$2,IF(J717=0,-'month 2 only singles'!$C$2,-('month 2 only singles'!$C$2*2))))))*E717),0))</f>
        <v>0</v>
      </c>
      <c r="S717" s="64"/>
    </row>
    <row r="718" spans="8:19" ht="15" x14ac:dyDescent="0.2">
      <c r="H718" s="12"/>
      <c r="I718" s="12"/>
      <c r="J718" s="12"/>
      <c r="M718" s="7"/>
      <c r="N718" s="16">
        <f>((G718-1)*(1-(IF(H718="no",0,'month 2 only singles'!$C$3)))+1)</f>
        <v>5.0000000000000044E-2</v>
      </c>
      <c r="O718" s="16">
        <f t="shared" si="11"/>
        <v>0</v>
      </c>
      <c r="P7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8" s="17">
        <f>IF(ISBLANK(M718),,IF(ISBLANK(G718),,(IF(M718="WON-EW",((((N718-1)*J718)*'month 2 only singles'!$C$2)+('month 2 only singles'!$C$2*(N718-1))),IF(M718="WON",((((N718-1)*J718)*'month 2 only singles'!$C$2)+('month 2 only singles'!$C$2*(N718-1))),IF(M718="PLACED",((((N718-1)*J718)*'month 2 only singles'!$C$2)-'month 2 only singles'!$C$2),IF(J718=0,-'month 2 only singles'!$C$2,IF(J718=0,-'month 2 only singles'!$C$2,-('month 2 only singles'!$C$2*2)))))))*E718))</f>
        <v>0</v>
      </c>
      <c r="R718" s="17">
        <f>IF(ISBLANK(M718),,IF(T718&lt;&gt;1,((IF(M718="WON-EW",(((K718-1)*'month 2 only singles'!$C$2)*(1-$C$3))+(((L718-1)*'month 2 only singles'!$C$2)*(1-$C$3)),IF(M718="WON",(((K718-1)*'month 2 only singles'!$C$2)*(1-$C$3)),IF(M718="PLACED",(((L718-1)*'month 2 only singles'!$C$2)*(1-$C$3))-'month 2 only singles'!$C$2,IF(J718=0,-'month 2 only singles'!$C$2,-('month 2 only singles'!$C$2*2))))))*E718),0))</f>
        <v>0</v>
      </c>
      <c r="S718" s="64"/>
    </row>
    <row r="719" spans="8:19" ht="15" x14ac:dyDescent="0.2">
      <c r="H719" s="12"/>
      <c r="I719" s="12"/>
      <c r="J719" s="12"/>
      <c r="M719" s="7"/>
      <c r="N719" s="16">
        <f>((G719-1)*(1-(IF(H719="no",0,'month 2 only singles'!$C$3)))+1)</f>
        <v>5.0000000000000044E-2</v>
      </c>
      <c r="O719" s="16">
        <f t="shared" si="11"/>
        <v>0</v>
      </c>
      <c r="P7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19" s="17">
        <f>IF(ISBLANK(M719),,IF(ISBLANK(G719),,(IF(M719="WON-EW",((((N719-1)*J719)*'month 2 only singles'!$C$2)+('month 2 only singles'!$C$2*(N719-1))),IF(M719="WON",((((N719-1)*J719)*'month 2 only singles'!$C$2)+('month 2 only singles'!$C$2*(N719-1))),IF(M719="PLACED",((((N719-1)*J719)*'month 2 only singles'!$C$2)-'month 2 only singles'!$C$2),IF(J719=0,-'month 2 only singles'!$C$2,IF(J719=0,-'month 2 only singles'!$C$2,-('month 2 only singles'!$C$2*2)))))))*E719))</f>
        <v>0</v>
      </c>
      <c r="R719" s="17">
        <f>IF(ISBLANK(M719),,IF(T719&lt;&gt;1,((IF(M719="WON-EW",(((K719-1)*'month 2 only singles'!$C$2)*(1-$C$3))+(((L719-1)*'month 2 only singles'!$C$2)*(1-$C$3)),IF(M719="WON",(((K719-1)*'month 2 only singles'!$C$2)*(1-$C$3)),IF(M719="PLACED",(((L719-1)*'month 2 only singles'!$C$2)*(1-$C$3))-'month 2 only singles'!$C$2,IF(J719=0,-'month 2 only singles'!$C$2,-('month 2 only singles'!$C$2*2))))))*E719),0))</f>
        <v>0</v>
      </c>
      <c r="S719" s="64"/>
    </row>
    <row r="720" spans="8:19" ht="15" x14ac:dyDescent="0.2">
      <c r="H720" s="12"/>
      <c r="I720" s="12"/>
      <c r="J720" s="12"/>
      <c r="M720" s="7"/>
      <c r="N720" s="16">
        <f>((G720-1)*(1-(IF(H720="no",0,'month 2 only singles'!$C$3)))+1)</f>
        <v>5.0000000000000044E-2</v>
      </c>
      <c r="O720" s="16">
        <f t="shared" si="11"/>
        <v>0</v>
      </c>
      <c r="P7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0" s="17">
        <f>IF(ISBLANK(M720),,IF(ISBLANK(G720),,(IF(M720="WON-EW",((((N720-1)*J720)*'month 2 only singles'!$C$2)+('month 2 only singles'!$C$2*(N720-1))),IF(M720="WON",((((N720-1)*J720)*'month 2 only singles'!$C$2)+('month 2 only singles'!$C$2*(N720-1))),IF(M720="PLACED",((((N720-1)*J720)*'month 2 only singles'!$C$2)-'month 2 only singles'!$C$2),IF(J720=0,-'month 2 only singles'!$C$2,IF(J720=0,-'month 2 only singles'!$C$2,-('month 2 only singles'!$C$2*2)))))))*E720))</f>
        <v>0</v>
      </c>
      <c r="R720" s="17">
        <f>IF(ISBLANK(M720),,IF(T720&lt;&gt;1,((IF(M720="WON-EW",(((K720-1)*'month 2 only singles'!$C$2)*(1-$C$3))+(((L720-1)*'month 2 only singles'!$C$2)*(1-$C$3)),IF(M720="WON",(((K720-1)*'month 2 only singles'!$C$2)*(1-$C$3)),IF(M720="PLACED",(((L720-1)*'month 2 only singles'!$C$2)*(1-$C$3))-'month 2 only singles'!$C$2,IF(J720=0,-'month 2 only singles'!$C$2,-('month 2 only singles'!$C$2*2))))))*E720),0))</f>
        <v>0</v>
      </c>
      <c r="S720" s="64"/>
    </row>
    <row r="721" spans="8:19" ht="15" x14ac:dyDescent="0.2">
      <c r="H721" s="12"/>
      <c r="I721" s="12"/>
      <c r="J721" s="12"/>
      <c r="M721" s="7"/>
      <c r="N721" s="16">
        <f>((G721-1)*(1-(IF(H721="no",0,'month 2 only singles'!$C$3)))+1)</f>
        <v>5.0000000000000044E-2</v>
      </c>
      <c r="O721" s="16">
        <f t="shared" si="11"/>
        <v>0</v>
      </c>
      <c r="P7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1" s="17">
        <f>IF(ISBLANK(M721),,IF(ISBLANK(G721),,(IF(M721="WON-EW",((((N721-1)*J721)*'month 2 only singles'!$C$2)+('month 2 only singles'!$C$2*(N721-1))),IF(M721="WON",((((N721-1)*J721)*'month 2 only singles'!$C$2)+('month 2 only singles'!$C$2*(N721-1))),IF(M721="PLACED",((((N721-1)*J721)*'month 2 only singles'!$C$2)-'month 2 only singles'!$C$2),IF(J721=0,-'month 2 only singles'!$C$2,IF(J721=0,-'month 2 only singles'!$C$2,-('month 2 only singles'!$C$2*2)))))))*E721))</f>
        <v>0</v>
      </c>
      <c r="R721" s="17">
        <f>IF(ISBLANK(M721),,IF(T721&lt;&gt;1,((IF(M721="WON-EW",(((K721-1)*'month 2 only singles'!$C$2)*(1-$C$3))+(((L721-1)*'month 2 only singles'!$C$2)*(1-$C$3)),IF(M721="WON",(((K721-1)*'month 2 only singles'!$C$2)*(1-$C$3)),IF(M721="PLACED",(((L721-1)*'month 2 only singles'!$C$2)*(1-$C$3))-'month 2 only singles'!$C$2,IF(J721=0,-'month 2 only singles'!$C$2,-('month 2 only singles'!$C$2*2))))))*E721),0))</f>
        <v>0</v>
      </c>
      <c r="S721" s="64"/>
    </row>
    <row r="722" spans="8:19" ht="15" x14ac:dyDescent="0.2">
      <c r="H722" s="12"/>
      <c r="I722" s="12"/>
      <c r="J722" s="12"/>
      <c r="M722" s="7"/>
      <c r="N722" s="16">
        <f>((G722-1)*(1-(IF(H722="no",0,'month 2 only singles'!$C$3)))+1)</f>
        <v>5.0000000000000044E-2</v>
      </c>
      <c r="O722" s="16">
        <f t="shared" si="11"/>
        <v>0</v>
      </c>
      <c r="P7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2" s="17">
        <f>IF(ISBLANK(M722),,IF(ISBLANK(G722),,(IF(M722="WON-EW",((((N722-1)*J722)*'month 2 only singles'!$C$2)+('month 2 only singles'!$C$2*(N722-1))),IF(M722="WON",((((N722-1)*J722)*'month 2 only singles'!$C$2)+('month 2 only singles'!$C$2*(N722-1))),IF(M722="PLACED",((((N722-1)*J722)*'month 2 only singles'!$C$2)-'month 2 only singles'!$C$2),IF(J722=0,-'month 2 only singles'!$C$2,IF(J722=0,-'month 2 only singles'!$C$2,-('month 2 only singles'!$C$2*2)))))))*E722))</f>
        <v>0</v>
      </c>
      <c r="R722" s="17">
        <f>IF(ISBLANK(M722),,IF(T722&lt;&gt;1,((IF(M722="WON-EW",(((K722-1)*'month 2 only singles'!$C$2)*(1-$C$3))+(((L722-1)*'month 2 only singles'!$C$2)*(1-$C$3)),IF(M722="WON",(((K722-1)*'month 2 only singles'!$C$2)*(1-$C$3)),IF(M722="PLACED",(((L722-1)*'month 2 only singles'!$C$2)*(1-$C$3))-'month 2 only singles'!$C$2,IF(J722=0,-'month 2 only singles'!$C$2,-('month 2 only singles'!$C$2*2))))))*E722),0))</f>
        <v>0</v>
      </c>
      <c r="S722" s="64"/>
    </row>
    <row r="723" spans="8:19" ht="15" x14ac:dyDescent="0.2">
      <c r="H723" s="12"/>
      <c r="I723" s="12"/>
      <c r="J723" s="12"/>
      <c r="M723" s="7"/>
      <c r="N723" s="16">
        <f>((G723-1)*(1-(IF(H723="no",0,'month 2 only singles'!$C$3)))+1)</f>
        <v>5.0000000000000044E-2</v>
      </c>
      <c r="O723" s="16">
        <f t="shared" si="11"/>
        <v>0</v>
      </c>
      <c r="P7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3" s="17">
        <f>IF(ISBLANK(M723),,IF(ISBLANK(G723),,(IF(M723="WON-EW",((((N723-1)*J723)*'month 2 only singles'!$C$2)+('month 2 only singles'!$C$2*(N723-1))),IF(M723="WON",((((N723-1)*J723)*'month 2 only singles'!$C$2)+('month 2 only singles'!$C$2*(N723-1))),IF(M723="PLACED",((((N723-1)*J723)*'month 2 only singles'!$C$2)-'month 2 only singles'!$C$2),IF(J723=0,-'month 2 only singles'!$C$2,IF(J723=0,-'month 2 only singles'!$C$2,-('month 2 only singles'!$C$2*2)))))))*E723))</f>
        <v>0</v>
      </c>
      <c r="R723" s="17">
        <f>IF(ISBLANK(M723),,IF(T723&lt;&gt;1,((IF(M723="WON-EW",(((K723-1)*'month 2 only singles'!$C$2)*(1-$C$3))+(((L723-1)*'month 2 only singles'!$C$2)*(1-$C$3)),IF(M723="WON",(((K723-1)*'month 2 only singles'!$C$2)*(1-$C$3)),IF(M723="PLACED",(((L723-1)*'month 2 only singles'!$C$2)*(1-$C$3))-'month 2 only singles'!$C$2,IF(J723=0,-'month 2 only singles'!$C$2,-('month 2 only singles'!$C$2*2))))))*E723),0))</f>
        <v>0</v>
      </c>
      <c r="S723" s="64"/>
    </row>
    <row r="724" spans="8:19" ht="15" x14ac:dyDescent="0.2">
      <c r="H724" s="12"/>
      <c r="I724" s="12"/>
      <c r="J724" s="12"/>
      <c r="M724" s="7"/>
      <c r="N724" s="16">
        <f>((G724-1)*(1-(IF(H724="no",0,'month 2 only singles'!$C$3)))+1)</f>
        <v>5.0000000000000044E-2</v>
      </c>
      <c r="O724" s="16">
        <f t="shared" si="11"/>
        <v>0</v>
      </c>
      <c r="P7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4" s="17">
        <f>IF(ISBLANK(M724),,IF(ISBLANK(G724),,(IF(M724="WON-EW",((((N724-1)*J724)*'month 2 only singles'!$C$2)+('month 2 only singles'!$C$2*(N724-1))),IF(M724="WON",((((N724-1)*J724)*'month 2 only singles'!$C$2)+('month 2 only singles'!$C$2*(N724-1))),IF(M724="PLACED",((((N724-1)*J724)*'month 2 only singles'!$C$2)-'month 2 only singles'!$C$2),IF(J724=0,-'month 2 only singles'!$C$2,IF(J724=0,-'month 2 only singles'!$C$2,-('month 2 only singles'!$C$2*2)))))))*E724))</f>
        <v>0</v>
      </c>
      <c r="R724" s="17">
        <f>IF(ISBLANK(M724),,IF(T724&lt;&gt;1,((IF(M724="WON-EW",(((K724-1)*'month 2 only singles'!$C$2)*(1-$C$3))+(((L724-1)*'month 2 only singles'!$C$2)*(1-$C$3)),IF(M724="WON",(((K724-1)*'month 2 only singles'!$C$2)*(1-$C$3)),IF(M724="PLACED",(((L724-1)*'month 2 only singles'!$C$2)*(1-$C$3))-'month 2 only singles'!$C$2,IF(J724=0,-'month 2 only singles'!$C$2,-('month 2 only singles'!$C$2*2))))))*E724),0))</f>
        <v>0</v>
      </c>
      <c r="S724" s="64"/>
    </row>
    <row r="725" spans="8:19" ht="15" x14ac:dyDescent="0.2">
      <c r="H725" s="12"/>
      <c r="I725" s="12"/>
      <c r="J725" s="12"/>
      <c r="M725" s="7"/>
      <c r="N725" s="16">
        <f>((G725-1)*(1-(IF(H725="no",0,'month 2 only singles'!$C$3)))+1)</f>
        <v>5.0000000000000044E-2</v>
      </c>
      <c r="O725" s="16">
        <f t="shared" si="11"/>
        <v>0</v>
      </c>
      <c r="P7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5" s="17">
        <f>IF(ISBLANK(M725),,IF(ISBLANK(G725),,(IF(M725="WON-EW",((((N725-1)*J725)*'month 2 only singles'!$C$2)+('month 2 only singles'!$C$2*(N725-1))),IF(M725="WON",((((N725-1)*J725)*'month 2 only singles'!$C$2)+('month 2 only singles'!$C$2*(N725-1))),IF(M725="PLACED",((((N725-1)*J725)*'month 2 only singles'!$C$2)-'month 2 only singles'!$C$2),IF(J725=0,-'month 2 only singles'!$C$2,IF(J725=0,-'month 2 only singles'!$C$2,-('month 2 only singles'!$C$2*2)))))))*E725))</f>
        <v>0</v>
      </c>
      <c r="R725" s="17">
        <f>IF(ISBLANK(M725),,IF(T725&lt;&gt;1,((IF(M725="WON-EW",(((K725-1)*'month 2 only singles'!$C$2)*(1-$C$3))+(((L725-1)*'month 2 only singles'!$C$2)*(1-$C$3)),IF(M725="WON",(((K725-1)*'month 2 only singles'!$C$2)*(1-$C$3)),IF(M725="PLACED",(((L725-1)*'month 2 only singles'!$C$2)*(1-$C$3))-'month 2 only singles'!$C$2,IF(J725=0,-'month 2 only singles'!$C$2,-('month 2 only singles'!$C$2*2))))))*E725),0))</f>
        <v>0</v>
      </c>
      <c r="S725" s="64"/>
    </row>
    <row r="726" spans="8:19" ht="15" x14ac:dyDescent="0.2">
      <c r="H726" s="12"/>
      <c r="I726" s="12"/>
      <c r="J726" s="12"/>
      <c r="M726" s="7"/>
      <c r="N726" s="16">
        <f>((G726-1)*(1-(IF(H726="no",0,'month 2 only singles'!$C$3)))+1)</f>
        <v>5.0000000000000044E-2</v>
      </c>
      <c r="O726" s="16">
        <f t="shared" si="11"/>
        <v>0</v>
      </c>
      <c r="P7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6" s="17">
        <f>IF(ISBLANK(M726),,IF(ISBLANK(G726),,(IF(M726="WON-EW",((((N726-1)*J726)*'month 2 only singles'!$C$2)+('month 2 only singles'!$C$2*(N726-1))),IF(M726="WON",((((N726-1)*J726)*'month 2 only singles'!$C$2)+('month 2 only singles'!$C$2*(N726-1))),IF(M726="PLACED",((((N726-1)*J726)*'month 2 only singles'!$C$2)-'month 2 only singles'!$C$2),IF(J726=0,-'month 2 only singles'!$C$2,IF(J726=0,-'month 2 only singles'!$C$2,-('month 2 only singles'!$C$2*2)))))))*E726))</f>
        <v>0</v>
      </c>
      <c r="R726" s="17">
        <f>IF(ISBLANK(M726),,IF(T726&lt;&gt;1,((IF(M726="WON-EW",(((K726-1)*'month 2 only singles'!$C$2)*(1-$C$3))+(((L726-1)*'month 2 only singles'!$C$2)*(1-$C$3)),IF(M726="WON",(((K726-1)*'month 2 only singles'!$C$2)*(1-$C$3)),IF(M726="PLACED",(((L726-1)*'month 2 only singles'!$C$2)*(1-$C$3))-'month 2 only singles'!$C$2,IF(J726=0,-'month 2 only singles'!$C$2,-('month 2 only singles'!$C$2*2))))))*E726),0))</f>
        <v>0</v>
      </c>
      <c r="S726" s="64"/>
    </row>
    <row r="727" spans="8:19" ht="15" x14ac:dyDescent="0.2">
      <c r="H727" s="12"/>
      <c r="I727" s="12"/>
      <c r="J727" s="12"/>
      <c r="M727" s="7"/>
      <c r="N727" s="16">
        <f>((G727-1)*(1-(IF(H727="no",0,'month 2 only singles'!$C$3)))+1)</f>
        <v>5.0000000000000044E-2</v>
      </c>
      <c r="O727" s="16">
        <f t="shared" si="11"/>
        <v>0</v>
      </c>
      <c r="P7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7" s="17">
        <f>IF(ISBLANK(M727),,IF(ISBLANK(G727),,(IF(M727="WON-EW",((((N727-1)*J727)*'month 2 only singles'!$C$2)+('month 2 only singles'!$C$2*(N727-1))),IF(M727="WON",((((N727-1)*J727)*'month 2 only singles'!$C$2)+('month 2 only singles'!$C$2*(N727-1))),IF(M727="PLACED",((((N727-1)*J727)*'month 2 only singles'!$C$2)-'month 2 only singles'!$C$2),IF(J727=0,-'month 2 only singles'!$C$2,IF(J727=0,-'month 2 only singles'!$C$2,-('month 2 only singles'!$C$2*2)))))))*E727))</f>
        <v>0</v>
      </c>
      <c r="R727" s="17">
        <f>IF(ISBLANK(M727),,IF(T727&lt;&gt;1,((IF(M727="WON-EW",(((K727-1)*'month 2 only singles'!$C$2)*(1-$C$3))+(((L727-1)*'month 2 only singles'!$C$2)*(1-$C$3)),IF(M727="WON",(((K727-1)*'month 2 only singles'!$C$2)*(1-$C$3)),IF(M727="PLACED",(((L727-1)*'month 2 only singles'!$C$2)*(1-$C$3))-'month 2 only singles'!$C$2,IF(J727=0,-'month 2 only singles'!$C$2,-('month 2 only singles'!$C$2*2))))))*E727),0))</f>
        <v>0</v>
      </c>
      <c r="S727" s="64"/>
    </row>
    <row r="728" spans="8:19" ht="15" x14ac:dyDescent="0.2">
      <c r="H728" s="12"/>
      <c r="I728" s="12"/>
      <c r="J728" s="12"/>
      <c r="M728" s="7"/>
      <c r="N728" s="16">
        <f>((G728-1)*(1-(IF(H728="no",0,'month 2 only singles'!$C$3)))+1)</f>
        <v>5.0000000000000044E-2</v>
      </c>
      <c r="O728" s="16">
        <f t="shared" si="11"/>
        <v>0</v>
      </c>
      <c r="P7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8" s="17">
        <f>IF(ISBLANK(M728),,IF(ISBLANK(G728),,(IF(M728="WON-EW",((((N728-1)*J728)*'month 2 only singles'!$C$2)+('month 2 only singles'!$C$2*(N728-1))),IF(M728="WON",((((N728-1)*J728)*'month 2 only singles'!$C$2)+('month 2 only singles'!$C$2*(N728-1))),IF(M728="PLACED",((((N728-1)*J728)*'month 2 only singles'!$C$2)-'month 2 only singles'!$C$2),IF(J728=0,-'month 2 only singles'!$C$2,IF(J728=0,-'month 2 only singles'!$C$2,-('month 2 only singles'!$C$2*2)))))))*E728))</f>
        <v>0</v>
      </c>
      <c r="R728" s="17">
        <f>IF(ISBLANK(M728),,IF(T728&lt;&gt;1,((IF(M728="WON-EW",(((K728-1)*'month 2 only singles'!$C$2)*(1-$C$3))+(((L728-1)*'month 2 only singles'!$C$2)*(1-$C$3)),IF(M728="WON",(((K728-1)*'month 2 only singles'!$C$2)*(1-$C$3)),IF(M728="PLACED",(((L728-1)*'month 2 only singles'!$C$2)*(1-$C$3))-'month 2 only singles'!$C$2,IF(J728=0,-'month 2 only singles'!$C$2,-('month 2 only singles'!$C$2*2))))))*E728),0))</f>
        <v>0</v>
      </c>
      <c r="S728" s="64"/>
    </row>
    <row r="729" spans="8:19" ht="15" x14ac:dyDescent="0.2">
      <c r="H729" s="12"/>
      <c r="I729" s="12"/>
      <c r="J729" s="12"/>
      <c r="M729" s="7"/>
      <c r="N729" s="16">
        <f>((G729-1)*(1-(IF(H729="no",0,'month 2 only singles'!$C$3)))+1)</f>
        <v>5.0000000000000044E-2</v>
      </c>
      <c r="O729" s="16">
        <f t="shared" si="11"/>
        <v>0</v>
      </c>
      <c r="P7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29" s="17">
        <f>IF(ISBLANK(M729),,IF(ISBLANK(G729),,(IF(M729="WON-EW",((((N729-1)*J729)*'month 2 only singles'!$C$2)+('month 2 only singles'!$C$2*(N729-1))),IF(M729="WON",((((N729-1)*J729)*'month 2 only singles'!$C$2)+('month 2 only singles'!$C$2*(N729-1))),IF(M729="PLACED",((((N729-1)*J729)*'month 2 only singles'!$C$2)-'month 2 only singles'!$C$2),IF(J729=0,-'month 2 only singles'!$C$2,IF(J729=0,-'month 2 only singles'!$C$2,-('month 2 only singles'!$C$2*2)))))))*E729))</f>
        <v>0</v>
      </c>
      <c r="R729" s="17">
        <f>IF(ISBLANK(M729),,IF(T729&lt;&gt;1,((IF(M729="WON-EW",(((K729-1)*'month 2 only singles'!$C$2)*(1-$C$3))+(((L729-1)*'month 2 only singles'!$C$2)*(1-$C$3)),IF(M729="WON",(((K729-1)*'month 2 only singles'!$C$2)*(1-$C$3)),IF(M729="PLACED",(((L729-1)*'month 2 only singles'!$C$2)*(1-$C$3))-'month 2 only singles'!$C$2,IF(J729=0,-'month 2 only singles'!$C$2,-('month 2 only singles'!$C$2*2))))))*E729),0))</f>
        <v>0</v>
      </c>
      <c r="S729" s="64"/>
    </row>
    <row r="730" spans="8:19" ht="15" x14ac:dyDescent="0.2">
      <c r="H730" s="12"/>
      <c r="I730" s="12"/>
      <c r="J730" s="12"/>
      <c r="M730" s="7"/>
      <c r="N730" s="16">
        <f>((G730-1)*(1-(IF(H730="no",0,'month 2 only singles'!$C$3)))+1)</f>
        <v>5.0000000000000044E-2</v>
      </c>
      <c r="O730" s="16">
        <f t="shared" si="11"/>
        <v>0</v>
      </c>
      <c r="P7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0" s="17">
        <f>IF(ISBLANK(M730),,IF(ISBLANK(G730),,(IF(M730="WON-EW",((((N730-1)*J730)*'month 2 only singles'!$C$2)+('month 2 only singles'!$C$2*(N730-1))),IF(M730="WON",((((N730-1)*J730)*'month 2 only singles'!$C$2)+('month 2 only singles'!$C$2*(N730-1))),IF(M730="PLACED",((((N730-1)*J730)*'month 2 only singles'!$C$2)-'month 2 only singles'!$C$2),IF(J730=0,-'month 2 only singles'!$C$2,IF(J730=0,-'month 2 only singles'!$C$2,-('month 2 only singles'!$C$2*2)))))))*E730))</f>
        <v>0</v>
      </c>
      <c r="R730" s="17">
        <f>IF(ISBLANK(M730),,IF(T730&lt;&gt;1,((IF(M730="WON-EW",(((K730-1)*'month 2 only singles'!$C$2)*(1-$C$3))+(((L730-1)*'month 2 only singles'!$C$2)*(1-$C$3)),IF(M730="WON",(((K730-1)*'month 2 only singles'!$C$2)*(1-$C$3)),IF(M730="PLACED",(((L730-1)*'month 2 only singles'!$C$2)*(1-$C$3))-'month 2 only singles'!$C$2,IF(J730=0,-'month 2 only singles'!$C$2,-('month 2 only singles'!$C$2*2))))))*E730),0))</f>
        <v>0</v>
      </c>
      <c r="S730" s="64"/>
    </row>
    <row r="731" spans="8:19" ht="15" x14ac:dyDescent="0.2">
      <c r="H731" s="12"/>
      <c r="I731" s="12"/>
      <c r="J731" s="12"/>
      <c r="M731" s="7"/>
      <c r="N731" s="16">
        <f>((G731-1)*(1-(IF(H731="no",0,'month 2 only singles'!$C$3)))+1)</f>
        <v>5.0000000000000044E-2</v>
      </c>
      <c r="O731" s="16">
        <f t="shared" si="11"/>
        <v>0</v>
      </c>
      <c r="P7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1" s="17">
        <f>IF(ISBLANK(M731),,IF(ISBLANK(G731),,(IF(M731="WON-EW",((((N731-1)*J731)*'month 2 only singles'!$C$2)+('month 2 only singles'!$C$2*(N731-1))),IF(M731="WON",((((N731-1)*J731)*'month 2 only singles'!$C$2)+('month 2 only singles'!$C$2*(N731-1))),IF(M731="PLACED",((((N731-1)*J731)*'month 2 only singles'!$C$2)-'month 2 only singles'!$C$2),IF(J731=0,-'month 2 only singles'!$C$2,IF(J731=0,-'month 2 only singles'!$C$2,-('month 2 only singles'!$C$2*2)))))))*E731))</f>
        <v>0</v>
      </c>
      <c r="R731" s="17">
        <f>IF(ISBLANK(M731),,IF(T731&lt;&gt;1,((IF(M731="WON-EW",(((K731-1)*'month 2 only singles'!$C$2)*(1-$C$3))+(((L731-1)*'month 2 only singles'!$C$2)*(1-$C$3)),IF(M731="WON",(((K731-1)*'month 2 only singles'!$C$2)*(1-$C$3)),IF(M731="PLACED",(((L731-1)*'month 2 only singles'!$C$2)*(1-$C$3))-'month 2 only singles'!$C$2,IF(J731=0,-'month 2 only singles'!$C$2,-('month 2 only singles'!$C$2*2))))))*E731),0))</f>
        <v>0</v>
      </c>
      <c r="S731" s="64"/>
    </row>
    <row r="732" spans="8:19" ht="15" x14ac:dyDescent="0.2">
      <c r="H732" s="12"/>
      <c r="I732" s="12"/>
      <c r="J732" s="12"/>
      <c r="M732" s="7"/>
      <c r="N732" s="16">
        <f>((G732-1)*(1-(IF(H732="no",0,'month 2 only singles'!$C$3)))+1)</f>
        <v>5.0000000000000044E-2</v>
      </c>
      <c r="O732" s="16">
        <f t="shared" si="11"/>
        <v>0</v>
      </c>
      <c r="P7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2" s="17">
        <f>IF(ISBLANK(M732),,IF(ISBLANK(G732),,(IF(M732="WON-EW",((((N732-1)*J732)*'month 2 only singles'!$C$2)+('month 2 only singles'!$C$2*(N732-1))),IF(M732="WON",((((N732-1)*J732)*'month 2 only singles'!$C$2)+('month 2 only singles'!$C$2*(N732-1))),IF(M732="PLACED",((((N732-1)*J732)*'month 2 only singles'!$C$2)-'month 2 only singles'!$C$2),IF(J732=0,-'month 2 only singles'!$C$2,IF(J732=0,-'month 2 only singles'!$C$2,-('month 2 only singles'!$C$2*2)))))))*E732))</f>
        <v>0</v>
      </c>
      <c r="R732" s="17">
        <f>IF(ISBLANK(M732),,IF(T732&lt;&gt;1,((IF(M732="WON-EW",(((K732-1)*'month 2 only singles'!$C$2)*(1-$C$3))+(((L732-1)*'month 2 only singles'!$C$2)*(1-$C$3)),IF(M732="WON",(((K732-1)*'month 2 only singles'!$C$2)*(1-$C$3)),IF(M732="PLACED",(((L732-1)*'month 2 only singles'!$C$2)*(1-$C$3))-'month 2 only singles'!$C$2,IF(J732=0,-'month 2 only singles'!$C$2,-('month 2 only singles'!$C$2*2))))))*E732),0))</f>
        <v>0</v>
      </c>
      <c r="S732" s="64"/>
    </row>
    <row r="733" spans="8:19" ht="15" x14ac:dyDescent="0.2">
      <c r="H733" s="12"/>
      <c r="I733" s="12"/>
      <c r="J733" s="12"/>
      <c r="M733" s="7"/>
      <c r="N733" s="16">
        <f>((G733-1)*(1-(IF(H733="no",0,'month 2 only singles'!$C$3)))+1)</f>
        <v>5.0000000000000044E-2</v>
      </c>
      <c r="O733" s="16">
        <f t="shared" si="11"/>
        <v>0</v>
      </c>
      <c r="P7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3" s="17">
        <f>IF(ISBLANK(M733),,IF(ISBLANK(G733),,(IF(M733="WON-EW",((((N733-1)*J733)*'month 2 only singles'!$C$2)+('month 2 only singles'!$C$2*(N733-1))),IF(M733="WON",((((N733-1)*J733)*'month 2 only singles'!$C$2)+('month 2 only singles'!$C$2*(N733-1))),IF(M733="PLACED",((((N733-1)*J733)*'month 2 only singles'!$C$2)-'month 2 only singles'!$C$2),IF(J733=0,-'month 2 only singles'!$C$2,IF(J733=0,-'month 2 only singles'!$C$2,-('month 2 only singles'!$C$2*2)))))))*E733))</f>
        <v>0</v>
      </c>
      <c r="R733" s="17">
        <f>IF(ISBLANK(M733),,IF(T733&lt;&gt;1,((IF(M733="WON-EW",(((K733-1)*'month 2 only singles'!$C$2)*(1-$C$3))+(((L733-1)*'month 2 only singles'!$C$2)*(1-$C$3)),IF(M733="WON",(((K733-1)*'month 2 only singles'!$C$2)*(1-$C$3)),IF(M733="PLACED",(((L733-1)*'month 2 only singles'!$C$2)*(1-$C$3))-'month 2 only singles'!$C$2,IF(J733=0,-'month 2 only singles'!$C$2,-('month 2 only singles'!$C$2*2))))))*E733),0))</f>
        <v>0</v>
      </c>
      <c r="S733" s="64"/>
    </row>
    <row r="734" spans="8:19" ht="15" x14ac:dyDescent="0.2">
      <c r="H734" s="12"/>
      <c r="I734" s="12"/>
      <c r="J734" s="12"/>
      <c r="M734" s="7"/>
      <c r="N734" s="16">
        <f>((G734-1)*(1-(IF(H734="no",0,'month 2 only singles'!$C$3)))+1)</f>
        <v>5.0000000000000044E-2</v>
      </c>
      <c r="O734" s="16">
        <f t="shared" si="11"/>
        <v>0</v>
      </c>
      <c r="P7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4" s="17">
        <f>IF(ISBLANK(M734),,IF(ISBLANK(G734),,(IF(M734="WON-EW",((((N734-1)*J734)*'month 2 only singles'!$C$2)+('month 2 only singles'!$C$2*(N734-1))),IF(M734="WON",((((N734-1)*J734)*'month 2 only singles'!$C$2)+('month 2 only singles'!$C$2*(N734-1))),IF(M734="PLACED",((((N734-1)*J734)*'month 2 only singles'!$C$2)-'month 2 only singles'!$C$2),IF(J734=0,-'month 2 only singles'!$C$2,IF(J734=0,-'month 2 only singles'!$C$2,-('month 2 only singles'!$C$2*2)))))))*E734))</f>
        <v>0</v>
      </c>
      <c r="R734" s="17">
        <f>IF(ISBLANK(M734),,IF(T734&lt;&gt;1,((IF(M734="WON-EW",(((K734-1)*'month 2 only singles'!$C$2)*(1-$C$3))+(((L734-1)*'month 2 only singles'!$C$2)*(1-$C$3)),IF(M734="WON",(((K734-1)*'month 2 only singles'!$C$2)*(1-$C$3)),IF(M734="PLACED",(((L734-1)*'month 2 only singles'!$C$2)*(1-$C$3))-'month 2 only singles'!$C$2,IF(J734=0,-'month 2 only singles'!$C$2,-('month 2 only singles'!$C$2*2))))))*E734),0))</f>
        <v>0</v>
      </c>
      <c r="S734" s="64"/>
    </row>
    <row r="735" spans="8:19" ht="15" x14ac:dyDescent="0.2">
      <c r="H735" s="12"/>
      <c r="I735" s="12"/>
      <c r="J735" s="12"/>
      <c r="M735" s="7"/>
      <c r="N735" s="16">
        <f>((G735-1)*(1-(IF(H735="no",0,'month 2 only singles'!$C$3)))+1)</f>
        <v>5.0000000000000044E-2</v>
      </c>
      <c r="O735" s="16">
        <f t="shared" si="11"/>
        <v>0</v>
      </c>
      <c r="P7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5" s="17">
        <f>IF(ISBLANK(M735),,IF(ISBLANK(G735),,(IF(M735="WON-EW",((((N735-1)*J735)*'month 2 only singles'!$C$2)+('month 2 only singles'!$C$2*(N735-1))),IF(M735="WON",((((N735-1)*J735)*'month 2 only singles'!$C$2)+('month 2 only singles'!$C$2*(N735-1))),IF(M735="PLACED",((((N735-1)*J735)*'month 2 only singles'!$C$2)-'month 2 only singles'!$C$2),IF(J735=0,-'month 2 only singles'!$C$2,IF(J735=0,-'month 2 only singles'!$C$2,-('month 2 only singles'!$C$2*2)))))))*E735))</f>
        <v>0</v>
      </c>
      <c r="R735" s="17">
        <f>IF(ISBLANK(M735),,IF(T735&lt;&gt;1,((IF(M735="WON-EW",(((K735-1)*'month 2 only singles'!$C$2)*(1-$C$3))+(((L735-1)*'month 2 only singles'!$C$2)*(1-$C$3)),IF(M735="WON",(((K735-1)*'month 2 only singles'!$C$2)*(1-$C$3)),IF(M735="PLACED",(((L735-1)*'month 2 only singles'!$C$2)*(1-$C$3))-'month 2 only singles'!$C$2,IF(J735=0,-'month 2 only singles'!$C$2,-('month 2 only singles'!$C$2*2))))))*E735),0))</f>
        <v>0</v>
      </c>
      <c r="S735" s="64"/>
    </row>
    <row r="736" spans="8:19" ht="15" x14ac:dyDescent="0.2">
      <c r="H736" s="12"/>
      <c r="I736" s="12"/>
      <c r="J736" s="12"/>
      <c r="M736" s="7"/>
      <c r="N736" s="16">
        <f>((G736-1)*(1-(IF(H736="no",0,'month 2 only singles'!$C$3)))+1)</f>
        <v>5.0000000000000044E-2</v>
      </c>
      <c r="O736" s="16">
        <f t="shared" si="11"/>
        <v>0</v>
      </c>
      <c r="P7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6" s="17">
        <f>IF(ISBLANK(M736),,IF(ISBLANK(G736),,(IF(M736="WON-EW",((((N736-1)*J736)*'month 2 only singles'!$C$2)+('month 2 only singles'!$C$2*(N736-1))),IF(M736="WON",((((N736-1)*J736)*'month 2 only singles'!$C$2)+('month 2 only singles'!$C$2*(N736-1))),IF(M736="PLACED",((((N736-1)*J736)*'month 2 only singles'!$C$2)-'month 2 only singles'!$C$2),IF(J736=0,-'month 2 only singles'!$C$2,IF(J736=0,-'month 2 only singles'!$C$2,-('month 2 only singles'!$C$2*2)))))))*E736))</f>
        <v>0</v>
      </c>
      <c r="R736" s="17">
        <f>IF(ISBLANK(M736),,IF(T736&lt;&gt;1,((IF(M736="WON-EW",(((K736-1)*'month 2 only singles'!$C$2)*(1-$C$3))+(((L736-1)*'month 2 only singles'!$C$2)*(1-$C$3)),IF(M736="WON",(((K736-1)*'month 2 only singles'!$C$2)*(1-$C$3)),IF(M736="PLACED",(((L736-1)*'month 2 only singles'!$C$2)*(1-$C$3))-'month 2 only singles'!$C$2,IF(J736=0,-'month 2 only singles'!$C$2,-('month 2 only singles'!$C$2*2))))))*E736),0))</f>
        <v>0</v>
      </c>
      <c r="S736" s="64"/>
    </row>
    <row r="737" spans="8:19" ht="15" x14ac:dyDescent="0.2">
      <c r="H737" s="12"/>
      <c r="I737" s="12"/>
      <c r="J737" s="12"/>
      <c r="M737" s="7"/>
      <c r="N737" s="16">
        <f>((G737-1)*(1-(IF(H737="no",0,'month 2 only singles'!$C$3)))+1)</f>
        <v>5.0000000000000044E-2</v>
      </c>
      <c r="O737" s="16">
        <f t="shared" si="11"/>
        <v>0</v>
      </c>
      <c r="P7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7" s="17">
        <f>IF(ISBLANK(M737),,IF(ISBLANK(G737),,(IF(M737="WON-EW",((((N737-1)*J737)*'month 2 only singles'!$C$2)+('month 2 only singles'!$C$2*(N737-1))),IF(M737="WON",((((N737-1)*J737)*'month 2 only singles'!$C$2)+('month 2 only singles'!$C$2*(N737-1))),IF(M737="PLACED",((((N737-1)*J737)*'month 2 only singles'!$C$2)-'month 2 only singles'!$C$2),IF(J737=0,-'month 2 only singles'!$C$2,IF(J737=0,-'month 2 only singles'!$C$2,-('month 2 only singles'!$C$2*2)))))))*E737))</f>
        <v>0</v>
      </c>
      <c r="R737" s="17">
        <f>IF(ISBLANK(M737),,IF(T737&lt;&gt;1,((IF(M737="WON-EW",(((K737-1)*'month 2 only singles'!$C$2)*(1-$C$3))+(((L737-1)*'month 2 only singles'!$C$2)*(1-$C$3)),IF(M737="WON",(((K737-1)*'month 2 only singles'!$C$2)*(1-$C$3)),IF(M737="PLACED",(((L737-1)*'month 2 only singles'!$C$2)*(1-$C$3))-'month 2 only singles'!$C$2,IF(J737=0,-'month 2 only singles'!$C$2,-('month 2 only singles'!$C$2*2))))))*E737),0))</f>
        <v>0</v>
      </c>
      <c r="S737" s="64"/>
    </row>
    <row r="738" spans="8:19" ht="15" x14ac:dyDescent="0.2">
      <c r="H738" s="12"/>
      <c r="I738" s="12"/>
      <c r="J738" s="12"/>
      <c r="M738" s="7"/>
      <c r="N738" s="16">
        <f>((G738-1)*(1-(IF(H738="no",0,'month 2 only singles'!$C$3)))+1)</f>
        <v>5.0000000000000044E-2</v>
      </c>
      <c r="O738" s="16">
        <f t="shared" si="11"/>
        <v>0</v>
      </c>
      <c r="P7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8" s="17">
        <f>IF(ISBLANK(M738),,IF(ISBLANK(G738),,(IF(M738="WON-EW",((((N738-1)*J738)*'month 2 only singles'!$C$2)+('month 2 only singles'!$C$2*(N738-1))),IF(M738="WON",((((N738-1)*J738)*'month 2 only singles'!$C$2)+('month 2 only singles'!$C$2*(N738-1))),IF(M738="PLACED",((((N738-1)*J738)*'month 2 only singles'!$C$2)-'month 2 only singles'!$C$2),IF(J738=0,-'month 2 only singles'!$C$2,IF(J738=0,-'month 2 only singles'!$C$2,-('month 2 only singles'!$C$2*2)))))))*E738))</f>
        <v>0</v>
      </c>
      <c r="R738" s="17">
        <f>IF(ISBLANK(M738),,IF(T738&lt;&gt;1,((IF(M738="WON-EW",(((K738-1)*'month 2 only singles'!$C$2)*(1-$C$3))+(((L738-1)*'month 2 only singles'!$C$2)*(1-$C$3)),IF(M738="WON",(((K738-1)*'month 2 only singles'!$C$2)*(1-$C$3)),IF(M738="PLACED",(((L738-1)*'month 2 only singles'!$C$2)*(1-$C$3))-'month 2 only singles'!$C$2,IF(J738=0,-'month 2 only singles'!$C$2,-('month 2 only singles'!$C$2*2))))))*E738),0))</f>
        <v>0</v>
      </c>
      <c r="S738" s="64"/>
    </row>
    <row r="739" spans="8:19" ht="15" x14ac:dyDescent="0.2">
      <c r="H739" s="12"/>
      <c r="I739" s="12"/>
      <c r="J739" s="12"/>
      <c r="M739" s="7"/>
      <c r="N739" s="16">
        <f>((G739-1)*(1-(IF(H739="no",0,'month 2 only singles'!$C$3)))+1)</f>
        <v>5.0000000000000044E-2</v>
      </c>
      <c r="O739" s="16">
        <f t="shared" si="11"/>
        <v>0</v>
      </c>
      <c r="P7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39" s="17">
        <f>IF(ISBLANK(M739),,IF(ISBLANK(G739),,(IF(M739="WON-EW",((((N739-1)*J739)*'month 2 only singles'!$C$2)+('month 2 only singles'!$C$2*(N739-1))),IF(M739="WON",((((N739-1)*J739)*'month 2 only singles'!$C$2)+('month 2 only singles'!$C$2*(N739-1))),IF(M739="PLACED",((((N739-1)*J739)*'month 2 only singles'!$C$2)-'month 2 only singles'!$C$2),IF(J739=0,-'month 2 only singles'!$C$2,IF(J739=0,-'month 2 only singles'!$C$2,-('month 2 only singles'!$C$2*2)))))))*E739))</f>
        <v>0</v>
      </c>
      <c r="R739" s="17">
        <f>IF(ISBLANK(M739),,IF(T739&lt;&gt;1,((IF(M739="WON-EW",(((K739-1)*'month 2 only singles'!$C$2)*(1-$C$3))+(((L739-1)*'month 2 only singles'!$C$2)*(1-$C$3)),IF(M739="WON",(((K739-1)*'month 2 only singles'!$C$2)*(1-$C$3)),IF(M739="PLACED",(((L739-1)*'month 2 only singles'!$C$2)*(1-$C$3))-'month 2 only singles'!$C$2,IF(J739=0,-'month 2 only singles'!$C$2,-('month 2 only singles'!$C$2*2))))))*E739),0))</f>
        <v>0</v>
      </c>
      <c r="S739" s="64"/>
    </row>
    <row r="740" spans="8:19" ht="15" x14ac:dyDescent="0.2">
      <c r="H740" s="12"/>
      <c r="I740" s="12"/>
      <c r="J740" s="12"/>
      <c r="M740" s="7"/>
      <c r="N740" s="16">
        <f>((G740-1)*(1-(IF(H740="no",0,'month 2 only singles'!$C$3)))+1)</f>
        <v>5.0000000000000044E-2</v>
      </c>
      <c r="O740" s="16">
        <f t="shared" si="11"/>
        <v>0</v>
      </c>
      <c r="P7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0" s="17">
        <f>IF(ISBLANK(M740),,IF(ISBLANK(G740),,(IF(M740="WON-EW",((((N740-1)*J740)*'month 2 only singles'!$C$2)+('month 2 only singles'!$C$2*(N740-1))),IF(M740="WON",((((N740-1)*J740)*'month 2 only singles'!$C$2)+('month 2 only singles'!$C$2*(N740-1))),IF(M740="PLACED",((((N740-1)*J740)*'month 2 only singles'!$C$2)-'month 2 only singles'!$C$2),IF(J740=0,-'month 2 only singles'!$C$2,IF(J740=0,-'month 2 only singles'!$C$2,-('month 2 only singles'!$C$2*2)))))))*E740))</f>
        <v>0</v>
      </c>
      <c r="R740" s="17">
        <f>IF(ISBLANK(M740),,IF(T740&lt;&gt;1,((IF(M740="WON-EW",(((K740-1)*'month 2 only singles'!$C$2)*(1-$C$3))+(((L740-1)*'month 2 only singles'!$C$2)*(1-$C$3)),IF(M740="WON",(((K740-1)*'month 2 only singles'!$C$2)*(1-$C$3)),IF(M740="PLACED",(((L740-1)*'month 2 only singles'!$C$2)*(1-$C$3))-'month 2 only singles'!$C$2,IF(J740=0,-'month 2 only singles'!$C$2,-('month 2 only singles'!$C$2*2))))))*E740),0))</f>
        <v>0</v>
      </c>
      <c r="S740" s="64"/>
    </row>
    <row r="741" spans="8:19" ht="15" x14ac:dyDescent="0.2">
      <c r="H741" s="12"/>
      <c r="I741" s="12"/>
      <c r="J741" s="12"/>
      <c r="M741" s="7"/>
      <c r="N741" s="16">
        <f>((G741-1)*(1-(IF(H741="no",0,'month 2 only singles'!$C$3)))+1)</f>
        <v>5.0000000000000044E-2</v>
      </c>
      <c r="O741" s="16">
        <f t="shared" si="11"/>
        <v>0</v>
      </c>
      <c r="P7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1" s="17">
        <f>IF(ISBLANK(M741),,IF(ISBLANK(G741),,(IF(M741="WON-EW",((((N741-1)*J741)*'month 2 only singles'!$C$2)+('month 2 only singles'!$C$2*(N741-1))),IF(M741="WON",((((N741-1)*J741)*'month 2 only singles'!$C$2)+('month 2 only singles'!$C$2*(N741-1))),IF(M741="PLACED",((((N741-1)*J741)*'month 2 only singles'!$C$2)-'month 2 only singles'!$C$2),IF(J741=0,-'month 2 only singles'!$C$2,IF(J741=0,-'month 2 only singles'!$C$2,-('month 2 only singles'!$C$2*2)))))))*E741))</f>
        <v>0</v>
      </c>
      <c r="R741" s="17">
        <f>IF(ISBLANK(M741),,IF(T741&lt;&gt;1,((IF(M741="WON-EW",(((K741-1)*'month 2 only singles'!$C$2)*(1-$C$3))+(((L741-1)*'month 2 only singles'!$C$2)*(1-$C$3)),IF(M741="WON",(((K741-1)*'month 2 only singles'!$C$2)*(1-$C$3)),IF(M741="PLACED",(((L741-1)*'month 2 only singles'!$C$2)*(1-$C$3))-'month 2 only singles'!$C$2,IF(J741=0,-'month 2 only singles'!$C$2,-('month 2 only singles'!$C$2*2))))))*E741),0))</f>
        <v>0</v>
      </c>
      <c r="S741" s="64"/>
    </row>
    <row r="742" spans="8:19" ht="15" x14ac:dyDescent="0.2">
      <c r="H742" s="12"/>
      <c r="I742" s="12"/>
      <c r="J742" s="12"/>
      <c r="M742" s="7"/>
      <c r="N742" s="16">
        <f>((G742-1)*(1-(IF(H742="no",0,'month 2 only singles'!$C$3)))+1)</f>
        <v>5.0000000000000044E-2</v>
      </c>
      <c r="O742" s="16">
        <f t="shared" si="11"/>
        <v>0</v>
      </c>
      <c r="P7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2" s="17">
        <f>IF(ISBLANK(M742),,IF(ISBLANK(G742),,(IF(M742="WON-EW",((((N742-1)*J742)*'month 2 only singles'!$C$2)+('month 2 only singles'!$C$2*(N742-1))),IF(M742="WON",((((N742-1)*J742)*'month 2 only singles'!$C$2)+('month 2 only singles'!$C$2*(N742-1))),IF(M742="PLACED",((((N742-1)*J742)*'month 2 only singles'!$C$2)-'month 2 only singles'!$C$2),IF(J742=0,-'month 2 only singles'!$C$2,IF(J742=0,-'month 2 only singles'!$C$2,-('month 2 only singles'!$C$2*2)))))))*E742))</f>
        <v>0</v>
      </c>
      <c r="R742" s="17">
        <f>IF(ISBLANK(M742),,IF(T742&lt;&gt;1,((IF(M742="WON-EW",(((K742-1)*'month 2 only singles'!$C$2)*(1-$C$3))+(((L742-1)*'month 2 only singles'!$C$2)*(1-$C$3)),IF(M742="WON",(((K742-1)*'month 2 only singles'!$C$2)*(1-$C$3)),IF(M742="PLACED",(((L742-1)*'month 2 only singles'!$C$2)*(1-$C$3))-'month 2 only singles'!$C$2,IF(J742=0,-'month 2 only singles'!$C$2,-('month 2 only singles'!$C$2*2))))))*E742),0))</f>
        <v>0</v>
      </c>
      <c r="S742" s="64"/>
    </row>
    <row r="743" spans="8:19" ht="15" x14ac:dyDescent="0.2">
      <c r="H743" s="12"/>
      <c r="I743" s="12"/>
      <c r="J743" s="12"/>
      <c r="M743" s="7"/>
      <c r="N743" s="16">
        <f>((G743-1)*(1-(IF(H743="no",0,'month 2 only singles'!$C$3)))+1)</f>
        <v>5.0000000000000044E-2</v>
      </c>
      <c r="O743" s="16">
        <f t="shared" si="11"/>
        <v>0</v>
      </c>
      <c r="P7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3" s="17">
        <f>IF(ISBLANK(M743),,IF(ISBLANK(G743),,(IF(M743="WON-EW",((((N743-1)*J743)*'month 2 only singles'!$C$2)+('month 2 only singles'!$C$2*(N743-1))),IF(M743="WON",((((N743-1)*J743)*'month 2 only singles'!$C$2)+('month 2 only singles'!$C$2*(N743-1))),IF(M743="PLACED",((((N743-1)*J743)*'month 2 only singles'!$C$2)-'month 2 only singles'!$C$2),IF(J743=0,-'month 2 only singles'!$C$2,IF(J743=0,-'month 2 only singles'!$C$2,-('month 2 only singles'!$C$2*2)))))))*E743))</f>
        <v>0</v>
      </c>
      <c r="R743" s="17">
        <f>IF(ISBLANK(M743),,IF(T743&lt;&gt;1,((IF(M743="WON-EW",(((K743-1)*'month 2 only singles'!$C$2)*(1-$C$3))+(((L743-1)*'month 2 only singles'!$C$2)*(1-$C$3)),IF(M743="WON",(((K743-1)*'month 2 only singles'!$C$2)*(1-$C$3)),IF(M743="PLACED",(((L743-1)*'month 2 only singles'!$C$2)*(1-$C$3))-'month 2 only singles'!$C$2,IF(J743=0,-'month 2 only singles'!$C$2,-('month 2 only singles'!$C$2*2))))))*E743),0))</f>
        <v>0</v>
      </c>
      <c r="S743" s="64"/>
    </row>
    <row r="744" spans="8:19" ht="15" x14ac:dyDescent="0.2">
      <c r="H744" s="12"/>
      <c r="I744" s="12"/>
      <c r="J744" s="12"/>
      <c r="M744" s="7"/>
      <c r="N744" s="16">
        <f>((G744-1)*(1-(IF(H744="no",0,'month 2 only singles'!$C$3)))+1)</f>
        <v>5.0000000000000044E-2</v>
      </c>
      <c r="O744" s="16">
        <f t="shared" si="11"/>
        <v>0</v>
      </c>
      <c r="P7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4" s="17">
        <f>IF(ISBLANK(M744),,IF(ISBLANK(G744),,(IF(M744="WON-EW",((((N744-1)*J744)*'month 2 only singles'!$C$2)+('month 2 only singles'!$C$2*(N744-1))),IF(M744="WON",((((N744-1)*J744)*'month 2 only singles'!$C$2)+('month 2 only singles'!$C$2*(N744-1))),IF(M744="PLACED",((((N744-1)*J744)*'month 2 only singles'!$C$2)-'month 2 only singles'!$C$2),IF(J744=0,-'month 2 only singles'!$C$2,IF(J744=0,-'month 2 only singles'!$C$2,-('month 2 only singles'!$C$2*2)))))))*E744))</f>
        <v>0</v>
      </c>
      <c r="R744" s="17">
        <f>IF(ISBLANK(M744),,IF(T744&lt;&gt;1,((IF(M744="WON-EW",(((K744-1)*'month 2 only singles'!$C$2)*(1-$C$3))+(((L744-1)*'month 2 only singles'!$C$2)*(1-$C$3)),IF(M744="WON",(((K744-1)*'month 2 only singles'!$C$2)*(1-$C$3)),IF(M744="PLACED",(((L744-1)*'month 2 only singles'!$C$2)*(1-$C$3))-'month 2 only singles'!$C$2,IF(J744=0,-'month 2 only singles'!$C$2,-('month 2 only singles'!$C$2*2))))))*E744),0))</f>
        <v>0</v>
      </c>
      <c r="S744" s="64"/>
    </row>
    <row r="745" spans="8:19" ht="15" x14ac:dyDescent="0.2">
      <c r="H745" s="12"/>
      <c r="I745" s="12"/>
      <c r="J745" s="12"/>
      <c r="M745" s="7"/>
      <c r="N745" s="16">
        <f>((G745-1)*(1-(IF(H745="no",0,'month 2 only singles'!$C$3)))+1)</f>
        <v>5.0000000000000044E-2</v>
      </c>
      <c r="O745" s="16">
        <f t="shared" si="11"/>
        <v>0</v>
      </c>
      <c r="P7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5" s="17">
        <f>IF(ISBLANK(M745),,IF(ISBLANK(G745),,(IF(M745="WON-EW",((((N745-1)*J745)*'month 2 only singles'!$C$2)+('month 2 only singles'!$C$2*(N745-1))),IF(M745="WON",((((N745-1)*J745)*'month 2 only singles'!$C$2)+('month 2 only singles'!$C$2*(N745-1))),IF(M745="PLACED",((((N745-1)*J745)*'month 2 only singles'!$C$2)-'month 2 only singles'!$C$2),IF(J745=0,-'month 2 only singles'!$C$2,IF(J745=0,-'month 2 only singles'!$C$2,-('month 2 only singles'!$C$2*2)))))))*E745))</f>
        <v>0</v>
      </c>
      <c r="R745" s="17">
        <f>IF(ISBLANK(M745),,IF(T745&lt;&gt;1,((IF(M745="WON-EW",(((K745-1)*'month 2 only singles'!$C$2)*(1-$C$3))+(((L745-1)*'month 2 only singles'!$C$2)*(1-$C$3)),IF(M745="WON",(((K745-1)*'month 2 only singles'!$C$2)*(1-$C$3)),IF(M745="PLACED",(((L745-1)*'month 2 only singles'!$C$2)*(1-$C$3))-'month 2 only singles'!$C$2,IF(J745=0,-'month 2 only singles'!$C$2,-('month 2 only singles'!$C$2*2))))))*E745),0))</f>
        <v>0</v>
      </c>
      <c r="S745" s="64"/>
    </row>
    <row r="746" spans="8:19" ht="15" x14ac:dyDescent="0.2">
      <c r="H746" s="12"/>
      <c r="I746" s="12"/>
      <c r="J746" s="12"/>
      <c r="M746" s="7"/>
      <c r="N746" s="16">
        <f>((G746-1)*(1-(IF(H746="no",0,'month 2 only singles'!$C$3)))+1)</f>
        <v>5.0000000000000044E-2</v>
      </c>
      <c r="O746" s="16">
        <f t="shared" si="11"/>
        <v>0</v>
      </c>
      <c r="P7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6" s="17">
        <f>IF(ISBLANK(M746),,IF(ISBLANK(G746),,(IF(M746="WON-EW",((((N746-1)*J746)*'month 2 only singles'!$C$2)+('month 2 only singles'!$C$2*(N746-1))),IF(M746="WON",((((N746-1)*J746)*'month 2 only singles'!$C$2)+('month 2 only singles'!$C$2*(N746-1))),IF(M746="PLACED",((((N746-1)*J746)*'month 2 only singles'!$C$2)-'month 2 only singles'!$C$2),IF(J746=0,-'month 2 only singles'!$C$2,IF(J746=0,-'month 2 only singles'!$C$2,-('month 2 only singles'!$C$2*2)))))))*E746))</f>
        <v>0</v>
      </c>
      <c r="R746" s="17">
        <f>IF(ISBLANK(M746),,IF(T746&lt;&gt;1,((IF(M746="WON-EW",(((K746-1)*'month 2 only singles'!$C$2)*(1-$C$3))+(((L746-1)*'month 2 only singles'!$C$2)*(1-$C$3)),IF(M746="WON",(((K746-1)*'month 2 only singles'!$C$2)*(1-$C$3)),IF(M746="PLACED",(((L746-1)*'month 2 only singles'!$C$2)*(1-$C$3))-'month 2 only singles'!$C$2,IF(J746=0,-'month 2 only singles'!$C$2,-('month 2 only singles'!$C$2*2))))))*E746),0))</f>
        <v>0</v>
      </c>
      <c r="S746" s="64"/>
    </row>
    <row r="747" spans="8:19" ht="15" x14ac:dyDescent="0.2">
      <c r="H747" s="12"/>
      <c r="I747" s="12"/>
      <c r="J747" s="12"/>
      <c r="M747" s="7"/>
      <c r="N747" s="16">
        <f>((G747-1)*(1-(IF(H747="no",0,'month 2 only singles'!$C$3)))+1)</f>
        <v>5.0000000000000044E-2</v>
      </c>
      <c r="O747" s="16">
        <f t="shared" si="11"/>
        <v>0</v>
      </c>
      <c r="P7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7" s="17">
        <f>IF(ISBLANK(M747),,IF(ISBLANK(G747),,(IF(M747="WON-EW",((((N747-1)*J747)*'month 2 only singles'!$C$2)+('month 2 only singles'!$C$2*(N747-1))),IF(M747="WON",((((N747-1)*J747)*'month 2 only singles'!$C$2)+('month 2 only singles'!$C$2*(N747-1))),IF(M747="PLACED",((((N747-1)*J747)*'month 2 only singles'!$C$2)-'month 2 only singles'!$C$2),IF(J747=0,-'month 2 only singles'!$C$2,IF(J747=0,-'month 2 only singles'!$C$2,-('month 2 only singles'!$C$2*2)))))))*E747))</f>
        <v>0</v>
      </c>
      <c r="R747" s="17">
        <f>IF(ISBLANK(M747),,IF(T747&lt;&gt;1,((IF(M747="WON-EW",(((K747-1)*'month 2 only singles'!$C$2)*(1-$C$3))+(((L747-1)*'month 2 only singles'!$C$2)*(1-$C$3)),IF(M747="WON",(((K747-1)*'month 2 only singles'!$C$2)*(1-$C$3)),IF(M747="PLACED",(((L747-1)*'month 2 only singles'!$C$2)*(1-$C$3))-'month 2 only singles'!$C$2,IF(J747=0,-'month 2 only singles'!$C$2,-('month 2 only singles'!$C$2*2))))))*E747),0))</f>
        <v>0</v>
      </c>
      <c r="S747" s="64"/>
    </row>
    <row r="748" spans="8:19" ht="15" x14ac:dyDescent="0.2">
      <c r="H748" s="12"/>
      <c r="I748" s="12"/>
      <c r="J748" s="12"/>
      <c r="M748" s="7"/>
      <c r="N748" s="16">
        <f>((G748-1)*(1-(IF(H748="no",0,'month 2 only singles'!$C$3)))+1)</f>
        <v>5.0000000000000044E-2</v>
      </c>
      <c r="O748" s="16">
        <f t="shared" si="11"/>
        <v>0</v>
      </c>
      <c r="P7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8" s="17">
        <f>IF(ISBLANK(M748),,IF(ISBLANK(G748),,(IF(M748="WON-EW",((((N748-1)*J748)*'month 2 only singles'!$C$2)+('month 2 only singles'!$C$2*(N748-1))),IF(M748="WON",((((N748-1)*J748)*'month 2 only singles'!$C$2)+('month 2 only singles'!$C$2*(N748-1))),IF(M748="PLACED",((((N748-1)*J748)*'month 2 only singles'!$C$2)-'month 2 only singles'!$C$2),IF(J748=0,-'month 2 only singles'!$C$2,IF(J748=0,-'month 2 only singles'!$C$2,-('month 2 only singles'!$C$2*2)))))))*E748))</f>
        <v>0</v>
      </c>
      <c r="R748" s="17">
        <f>IF(ISBLANK(M748),,IF(T748&lt;&gt;1,((IF(M748="WON-EW",(((K748-1)*'month 2 only singles'!$C$2)*(1-$C$3))+(((L748-1)*'month 2 only singles'!$C$2)*(1-$C$3)),IF(M748="WON",(((K748-1)*'month 2 only singles'!$C$2)*(1-$C$3)),IF(M748="PLACED",(((L748-1)*'month 2 only singles'!$C$2)*(1-$C$3))-'month 2 only singles'!$C$2,IF(J748=0,-'month 2 only singles'!$C$2,-('month 2 only singles'!$C$2*2))))))*E748),0))</f>
        <v>0</v>
      </c>
      <c r="S748" s="64"/>
    </row>
    <row r="749" spans="8:19" ht="15" x14ac:dyDescent="0.2">
      <c r="H749" s="12"/>
      <c r="I749" s="12"/>
      <c r="J749" s="12"/>
      <c r="M749" s="7"/>
      <c r="N749" s="16">
        <f>((G749-1)*(1-(IF(H749="no",0,'month 2 only singles'!$C$3)))+1)</f>
        <v>5.0000000000000044E-2</v>
      </c>
      <c r="O749" s="16">
        <f t="shared" si="11"/>
        <v>0</v>
      </c>
      <c r="P7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49" s="17">
        <f>IF(ISBLANK(M749),,IF(ISBLANK(G749),,(IF(M749="WON-EW",((((N749-1)*J749)*'month 2 only singles'!$C$2)+('month 2 only singles'!$C$2*(N749-1))),IF(M749="WON",((((N749-1)*J749)*'month 2 only singles'!$C$2)+('month 2 only singles'!$C$2*(N749-1))),IF(M749="PLACED",((((N749-1)*J749)*'month 2 only singles'!$C$2)-'month 2 only singles'!$C$2),IF(J749=0,-'month 2 only singles'!$C$2,IF(J749=0,-'month 2 only singles'!$C$2,-('month 2 only singles'!$C$2*2)))))))*E749))</f>
        <v>0</v>
      </c>
      <c r="R749" s="17">
        <f>IF(ISBLANK(M749),,IF(T749&lt;&gt;1,((IF(M749="WON-EW",(((K749-1)*'month 2 only singles'!$C$2)*(1-$C$3))+(((L749-1)*'month 2 only singles'!$C$2)*(1-$C$3)),IF(M749="WON",(((K749-1)*'month 2 only singles'!$C$2)*(1-$C$3)),IF(M749="PLACED",(((L749-1)*'month 2 only singles'!$C$2)*(1-$C$3))-'month 2 only singles'!$C$2,IF(J749=0,-'month 2 only singles'!$C$2,-('month 2 only singles'!$C$2*2))))))*E749),0))</f>
        <v>0</v>
      </c>
      <c r="S749" s="64"/>
    </row>
    <row r="750" spans="8:19" ht="15" x14ac:dyDescent="0.2">
      <c r="H750" s="12"/>
      <c r="I750" s="12"/>
      <c r="J750" s="12"/>
      <c r="M750" s="7"/>
      <c r="N750" s="16">
        <f>((G750-1)*(1-(IF(H750="no",0,'month 2 only singles'!$C$3)))+1)</f>
        <v>5.0000000000000044E-2</v>
      </c>
      <c r="O750" s="16">
        <f t="shared" si="11"/>
        <v>0</v>
      </c>
      <c r="P7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0" s="17">
        <f>IF(ISBLANK(M750),,IF(ISBLANK(G750),,(IF(M750="WON-EW",((((N750-1)*J750)*'month 2 only singles'!$C$2)+('month 2 only singles'!$C$2*(N750-1))),IF(M750="WON",((((N750-1)*J750)*'month 2 only singles'!$C$2)+('month 2 only singles'!$C$2*(N750-1))),IF(M750="PLACED",((((N750-1)*J750)*'month 2 only singles'!$C$2)-'month 2 only singles'!$C$2),IF(J750=0,-'month 2 only singles'!$C$2,IF(J750=0,-'month 2 only singles'!$C$2,-('month 2 only singles'!$C$2*2)))))))*E750))</f>
        <v>0</v>
      </c>
      <c r="R750" s="17">
        <f>IF(ISBLANK(M750),,IF(T750&lt;&gt;1,((IF(M750="WON-EW",(((K750-1)*'month 2 only singles'!$C$2)*(1-$C$3))+(((L750-1)*'month 2 only singles'!$C$2)*(1-$C$3)),IF(M750="WON",(((K750-1)*'month 2 only singles'!$C$2)*(1-$C$3)),IF(M750="PLACED",(((L750-1)*'month 2 only singles'!$C$2)*(1-$C$3))-'month 2 only singles'!$C$2,IF(J750=0,-'month 2 only singles'!$C$2,-('month 2 only singles'!$C$2*2))))))*E750),0))</f>
        <v>0</v>
      </c>
      <c r="S750" s="64"/>
    </row>
    <row r="751" spans="8:19" ht="15" x14ac:dyDescent="0.2">
      <c r="H751" s="12"/>
      <c r="I751" s="12"/>
      <c r="J751" s="12"/>
      <c r="M751" s="7"/>
      <c r="N751" s="16">
        <f>((G751-1)*(1-(IF(H751="no",0,'month 2 only singles'!$C$3)))+1)</f>
        <v>5.0000000000000044E-2</v>
      </c>
      <c r="O751" s="16">
        <f t="shared" si="11"/>
        <v>0</v>
      </c>
      <c r="P7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1" s="17">
        <f>IF(ISBLANK(M751),,IF(ISBLANK(G751),,(IF(M751="WON-EW",((((N751-1)*J751)*'month 2 only singles'!$C$2)+('month 2 only singles'!$C$2*(N751-1))),IF(M751="WON",((((N751-1)*J751)*'month 2 only singles'!$C$2)+('month 2 only singles'!$C$2*(N751-1))),IF(M751="PLACED",((((N751-1)*J751)*'month 2 only singles'!$C$2)-'month 2 only singles'!$C$2),IF(J751=0,-'month 2 only singles'!$C$2,IF(J751=0,-'month 2 only singles'!$C$2,-('month 2 only singles'!$C$2*2)))))))*E751))</f>
        <v>0</v>
      </c>
      <c r="R751" s="17">
        <f>IF(ISBLANK(M751),,IF(T751&lt;&gt;1,((IF(M751="WON-EW",(((K751-1)*'month 2 only singles'!$C$2)*(1-$C$3))+(((L751-1)*'month 2 only singles'!$C$2)*(1-$C$3)),IF(M751="WON",(((K751-1)*'month 2 only singles'!$C$2)*(1-$C$3)),IF(M751="PLACED",(((L751-1)*'month 2 only singles'!$C$2)*(1-$C$3))-'month 2 only singles'!$C$2,IF(J751=0,-'month 2 only singles'!$C$2,-('month 2 only singles'!$C$2*2))))))*E751),0))</f>
        <v>0</v>
      </c>
      <c r="S751" s="64"/>
    </row>
    <row r="752" spans="8:19" ht="15" x14ac:dyDescent="0.2">
      <c r="H752" s="12"/>
      <c r="I752" s="12"/>
      <c r="J752" s="12"/>
      <c r="M752" s="7"/>
      <c r="N752" s="16">
        <f>((G752-1)*(1-(IF(H752="no",0,'month 2 only singles'!$C$3)))+1)</f>
        <v>5.0000000000000044E-2</v>
      </c>
      <c r="O752" s="16">
        <f t="shared" ref="O752:O815" si="12">E752*IF(I752="yes",2,1)</f>
        <v>0</v>
      </c>
      <c r="P7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2" s="17">
        <f>IF(ISBLANK(M752),,IF(ISBLANK(G752),,(IF(M752="WON-EW",((((N752-1)*J752)*'month 2 only singles'!$C$2)+('month 2 only singles'!$C$2*(N752-1))),IF(M752="WON",((((N752-1)*J752)*'month 2 only singles'!$C$2)+('month 2 only singles'!$C$2*(N752-1))),IF(M752="PLACED",((((N752-1)*J752)*'month 2 only singles'!$C$2)-'month 2 only singles'!$C$2),IF(J752=0,-'month 2 only singles'!$C$2,IF(J752=0,-'month 2 only singles'!$C$2,-('month 2 only singles'!$C$2*2)))))))*E752))</f>
        <v>0</v>
      </c>
      <c r="R752" s="17">
        <f>IF(ISBLANK(M752),,IF(T752&lt;&gt;1,((IF(M752="WON-EW",(((K752-1)*'month 2 only singles'!$C$2)*(1-$C$3))+(((L752-1)*'month 2 only singles'!$C$2)*(1-$C$3)),IF(M752="WON",(((K752-1)*'month 2 only singles'!$C$2)*(1-$C$3)),IF(M752="PLACED",(((L752-1)*'month 2 only singles'!$C$2)*(1-$C$3))-'month 2 only singles'!$C$2,IF(J752=0,-'month 2 only singles'!$C$2,-('month 2 only singles'!$C$2*2))))))*E752),0))</f>
        <v>0</v>
      </c>
      <c r="S752" s="64"/>
    </row>
    <row r="753" spans="8:19" ht="15" x14ac:dyDescent="0.2">
      <c r="H753" s="12"/>
      <c r="I753" s="12"/>
      <c r="J753" s="12"/>
      <c r="M753" s="7"/>
      <c r="N753" s="16">
        <f>((G753-1)*(1-(IF(H753="no",0,'month 2 only singles'!$C$3)))+1)</f>
        <v>5.0000000000000044E-2</v>
      </c>
      <c r="O753" s="16">
        <f t="shared" si="12"/>
        <v>0</v>
      </c>
      <c r="P7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3" s="17">
        <f>IF(ISBLANK(M753),,IF(ISBLANK(G753),,(IF(M753="WON-EW",((((N753-1)*J753)*'month 2 only singles'!$C$2)+('month 2 only singles'!$C$2*(N753-1))),IF(M753="WON",((((N753-1)*J753)*'month 2 only singles'!$C$2)+('month 2 only singles'!$C$2*(N753-1))),IF(M753="PLACED",((((N753-1)*J753)*'month 2 only singles'!$C$2)-'month 2 only singles'!$C$2),IF(J753=0,-'month 2 only singles'!$C$2,IF(J753=0,-'month 2 only singles'!$C$2,-('month 2 only singles'!$C$2*2)))))))*E753))</f>
        <v>0</v>
      </c>
      <c r="R753" s="17">
        <f>IF(ISBLANK(M753),,IF(T753&lt;&gt;1,((IF(M753="WON-EW",(((K753-1)*'month 2 only singles'!$C$2)*(1-$C$3))+(((L753-1)*'month 2 only singles'!$C$2)*(1-$C$3)),IF(M753="WON",(((K753-1)*'month 2 only singles'!$C$2)*(1-$C$3)),IF(M753="PLACED",(((L753-1)*'month 2 only singles'!$C$2)*(1-$C$3))-'month 2 only singles'!$C$2,IF(J753=0,-'month 2 only singles'!$C$2,-('month 2 only singles'!$C$2*2))))))*E753),0))</f>
        <v>0</v>
      </c>
      <c r="S753" s="64"/>
    </row>
    <row r="754" spans="8:19" ht="15" x14ac:dyDescent="0.2">
      <c r="H754" s="12"/>
      <c r="I754" s="12"/>
      <c r="J754" s="12"/>
      <c r="M754" s="7"/>
      <c r="N754" s="16">
        <f>((G754-1)*(1-(IF(H754="no",0,'month 2 only singles'!$C$3)))+1)</f>
        <v>5.0000000000000044E-2</v>
      </c>
      <c r="O754" s="16">
        <f t="shared" si="12"/>
        <v>0</v>
      </c>
      <c r="P7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4" s="17">
        <f>IF(ISBLANK(M754),,IF(ISBLANK(G754),,(IF(M754="WON-EW",((((N754-1)*J754)*'month 2 only singles'!$C$2)+('month 2 only singles'!$C$2*(N754-1))),IF(M754="WON",((((N754-1)*J754)*'month 2 only singles'!$C$2)+('month 2 only singles'!$C$2*(N754-1))),IF(M754="PLACED",((((N754-1)*J754)*'month 2 only singles'!$C$2)-'month 2 only singles'!$C$2),IF(J754=0,-'month 2 only singles'!$C$2,IF(J754=0,-'month 2 only singles'!$C$2,-('month 2 only singles'!$C$2*2)))))))*E754))</f>
        <v>0</v>
      </c>
      <c r="R754" s="17">
        <f>IF(ISBLANK(M754),,IF(T754&lt;&gt;1,((IF(M754="WON-EW",(((K754-1)*'month 2 only singles'!$C$2)*(1-$C$3))+(((L754-1)*'month 2 only singles'!$C$2)*(1-$C$3)),IF(M754="WON",(((K754-1)*'month 2 only singles'!$C$2)*(1-$C$3)),IF(M754="PLACED",(((L754-1)*'month 2 only singles'!$C$2)*(1-$C$3))-'month 2 only singles'!$C$2,IF(J754=0,-'month 2 only singles'!$C$2,-('month 2 only singles'!$C$2*2))))))*E754),0))</f>
        <v>0</v>
      </c>
      <c r="S754" s="64"/>
    </row>
    <row r="755" spans="8:19" ht="15" x14ac:dyDescent="0.2">
      <c r="H755" s="12"/>
      <c r="I755" s="12"/>
      <c r="J755" s="12"/>
      <c r="M755" s="7"/>
      <c r="N755" s="16">
        <f>((G755-1)*(1-(IF(H755="no",0,'month 2 only singles'!$C$3)))+1)</f>
        <v>5.0000000000000044E-2</v>
      </c>
      <c r="O755" s="16">
        <f t="shared" si="12"/>
        <v>0</v>
      </c>
      <c r="P7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5" s="17">
        <f>IF(ISBLANK(M755),,IF(ISBLANK(G755),,(IF(M755="WON-EW",((((N755-1)*J755)*'month 2 only singles'!$C$2)+('month 2 only singles'!$C$2*(N755-1))),IF(M755="WON",((((N755-1)*J755)*'month 2 only singles'!$C$2)+('month 2 only singles'!$C$2*(N755-1))),IF(M755="PLACED",((((N755-1)*J755)*'month 2 only singles'!$C$2)-'month 2 only singles'!$C$2),IF(J755=0,-'month 2 only singles'!$C$2,IF(J755=0,-'month 2 only singles'!$C$2,-('month 2 only singles'!$C$2*2)))))))*E755))</f>
        <v>0</v>
      </c>
      <c r="R755" s="17">
        <f>IF(ISBLANK(M755),,IF(T755&lt;&gt;1,((IF(M755="WON-EW",(((K755-1)*'month 2 only singles'!$C$2)*(1-$C$3))+(((L755-1)*'month 2 only singles'!$C$2)*(1-$C$3)),IF(M755="WON",(((K755-1)*'month 2 only singles'!$C$2)*(1-$C$3)),IF(M755="PLACED",(((L755-1)*'month 2 only singles'!$C$2)*(1-$C$3))-'month 2 only singles'!$C$2,IF(J755=0,-'month 2 only singles'!$C$2,-('month 2 only singles'!$C$2*2))))))*E755),0))</f>
        <v>0</v>
      </c>
      <c r="S755" s="64"/>
    </row>
    <row r="756" spans="8:19" ht="15" x14ac:dyDescent="0.2">
      <c r="H756" s="12"/>
      <c r="I756" s="12"/>
      <c r="J756" s="12"/>
      <c r="M756" s="7"/>
      <c r="N756" s="16">
        <f>((G756-1)*(1-(IF(H756="no",0,'month 2 only singles'!$C$3)))+1)</f>
        <v>5.0000000000000044E-2</v>
      </c>
      <c r="O756" s="16">
        <f t="shared" si="12"/>
        <v>0</v>
      </c>
      <c r="P7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6" s="17">
        <f>IF(ISBLANK(M756),,IF(ISBLANK(G756),,(IF(M756="WON-EW",((((N756-1)*J756)*'month 2 only singles'!$C$2)+('month 2 only singles'!$C$2*(N756-1))),IF(M756="WON",((((N756-1)*J756)*'month 2 only singles'!$C$2)+('month 2 only singles'!$C$2*(N756-1))),IF(M756="PLACED",((((N756-1)*J756)*'month 2 only singles'!$C$2)-'month 2 only singles'!$C$2),IF(J756=0,-'month 2 only singles'!$C$2,IF(J756=0,-'month 2 only singles'!$C$2,-('month 2 only singles'!$C$2*2)))))))*E756))</f>
        <v>0</v>
      </c>
      <c r="R756" s="17">
        <f>IF(ISBLANK(M756),,IF(T756&lt;&gt;1,((IF(M756="WON-EW",(((K756-1)*'month 2 only singles'!$C$2)*(1-$C$3))+(((L756-1)*'month 2 only singles'!$C$2)*(1-$C$3)),IF(M756="WON",(((K756-1)*'month 2 only singles'!$C$2)*(1-$C$3)),IF(M756="PLACED",(((L756-1)*'month 2 only singles'!$C$2)*(1-$C$3))-'month 2 only singles'!$C$2,IF(J756=0,-'month 2 only singles'!$C$2,-('month 2 only singles'!$C$2*2))))))*E756),0))</f>
        <v>0</v>
      </c>
      <c r="S756" s="64"/>
    </row>
    <row r="757" spans="8:19" ht="15" x14ac:dyDescent="0.2">
      <c r="H757" s="12"/>
      <c r="I757" s="12"/>
      <c r="J757" s="12"/>
      <c r="M757" s="7"/>
      <c r="N757" s="16">
        <f>((G757-1)*(1-(IF(H757="no",0,'month 2 only singles'!$C$3)))+1)</f>
        <v>5.0000000000000044E-2</v>
      </c>
      <c r="O757" s="16">
        <f t="shared" si="12"/>
        <v>0</v>
      </c>
      <c r="P7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7" s="17">
        <f>IF(ISBLANK(M757),,IF(ISBLANK(G757),,(IF(M757="WON-EW",((((N757-1)*J757)*'month 2 only singles'!$C$2)+('month 2 only singles'!$C$2*(N757-1))),IF(M757="WON",((((N757-1)*J757)*'month 2 only singles'!$C$2)+('month 2 only singles'!$C$2*(N757-1))),IF(M757="PLACED",((((N757-1)*J757)*'month 2 only singles'!$C$2)-'month 2 only singles'!$C$2),IF(J757=0,-'month 2 only singles'!$C$2,IF(J757=0,-'month 2 only singles'!$C$2,-('month 2 only singles'!$C$2*2)))))))*E757))</f>
        <v>0</v>
      </c>
      <c r="R757" s="17">
        <f>IF(ISBLANK(M757),,IF(T757&lt;&gt;1,((IF(M757="WON-EW",(((K757-1)*'month 2 only singles'!$C$2)*(1-$C$3))+(((L757-1)*'month 2 only singles'!$C$2)*(1-$C$3)),IF(M757="WON",(((K757-1)*'month 2 only singles'!$C$2)*(1-$C$3)),IF(M757="PLACED",(((L757-1)*'month 2 only singles'!$C$2)*(1-$C$3))-'month 2 only singles'!$C$2,IF(J757=0,-'month 2 only singles'!$C$2,-('month 2 only singles'!$C$2*2))))))*E757),0))</f>
        <v>0</v>
      </c>
      <c r="S757" s="64"/>
    </row>
    <row r="758" spans="8:19" ht="15" x14ac:dyDescent="0.2">
      <c r="H758" s="12"/>
      <c r="I758" s="12"/>
      <c r="J758" s="12"/>
      <c r="M758" s="7"/>
      <c r="N758" s="16">
        <f>((G758-1)*(1-(IF(H758="no",0,'month 2 only singles'!$C$3)))+1)</f>
        <v>5.0000000000000044E-2</v>
      </c>
      <c r="O758" s="16">
        <f t="shared" si="12"/>
        <v>0</v>
      </c>
      <c r="P7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8" s="17">
        <f>IF(ISBLANK(M758),,IF(ISBLANK(G758),,(IF(M758="WON-EW",((((N758-1)*J758)*'month 2 only singles'!$C$2)+('month 2 only singles'!$C$2*(N758-1))),IF(M758="WON",((((N758-1)*J758)*'month 2 only singles'!$C$2)+('month 2 only singles'!$C$2*(N758-1))),IF(M758="PLACED",((((N758-1)*J758)*'month 2 only singles'!$C$2)-'month 2 only singles'!$C$2),IF(J758=0,-'month 2 only singles'!$C$2,IF(J758=0,-'month 2 only singles'!$C$2,-('month 2 only singles'!$C$2*2)))))))*E758))</f>
        <v>0</v>
      </c>
      <c r="R758" s="17">
        <f>IF(ISBLANK(M758),,IF(T758&lt;&gt;1,((IF(M758="WON-EW",(((K758-1)*'month 2 only singles'!$C$2)*(1-$C$3))+(((L758-1)*'month 2 only singles'!$C$2)*(1-$C$3)),IF(M758="WON",(((K758-1)*'month 2 only singles'!$C$2)*(1-$C$3)),IF(M758="PLACED",(((L758-1)*'month 2 only singles'!$C$2)*(1-$C$3))-'month 2 only singles'!$C$2,IF(J758=0,-'month 2 only singles'!$C$2,-('month 2 only singles'!$C$2*2))))))*E758),0))</f>
        <v>0</v>
      </c>
      <c r="S758" s="64"/>
    </row>
    <row r="759" spans="8:19" ht="15" x14ac:dyDescent="0.2">
      <c r="H759" s="12"/>
      <c r="I759" s="12"/>
      <c r="J759" s="12"/>
      <c r="M759" s="7"/>
      <c r="N759" s="16">
        <f>((G759-1)*(1-(IF(H759="no",0,'month 2 only singles'!$C$3)))+1)</f>
        <v>5.0000000000000044E-2</v>
      </c>
      <c r="O759" s="16">
        <f t="shared" si="12"/>
        <v>0</v>
      </c>
      <c r="P7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59" s="17">
        <f>IF(ISBLANK(M759),,IF(ISBLANK(G759),,(IF(M759="WON-EW",((((N759-1)*J759)*'month 2 only singles'!$C$2)+('month 2 only singles'!$C$2*(N759-1))),IF(M759="WON",((((N759-1)*J759)*'month 2 only singles'!$C$2)+('month 2 only singles'!$C$2*(N759-1))),IF(M759="PLACED",((((N759-1)*J759)*'month 2 only singles'!$C$2)-'month 2 only singles'!$C$2),IF(J759=0,-'month 2 only singles'!$C$2,IF(J759=0,-'month 2 only singles'!$C$2,-('month 2 only singles'!$C$2*2)))))))*E759))</f>
        <v>0</v>
      </c>
      <c r="R759" s="17">
        <f>IF(ISBLANK(M759),,IF(T759&lt;&gt;1,((IF(M759="WON-EW",(((K759-1)*'month 2 only singles'!$C$2)*(1-$C$3))+(((L759-1)*'month 2 only singles'!$C$2)*(1-$C$3)),IF(M759="WON",(((K759-1)*'month 2 only singles'!$C$2)*(1-$C$3)),IF(M759="PLACED",(((L759-1)*'month 2 only singles'!$C$2)*(1-$C$3))-'month 2 only singles'!$C$2,IF(J759=0,-'month 2 only singles'!$C$2,-('month 2 only singles'!$C$2*2))))))*E759),0))</f>
        <v>0</v>
      </c>
      <c r="S759" s="64"/>
    </row>
    <row r="760" spans="8:19" ht="15" x14ac:dyDescent="0.2">
      <c r="H760" s="12"/>
      <c r="I760" s="12"/>
      <c r="J760" s="12"/>
      <c r="M760" s="7"/>
      <c r="N760" s="16">
        <f>((G760-1)*(1-(IF(H760="no",0,'month 2 only singles'!$C$3)))+1)</f>
        <v>5.0000000000000044E-2</v>
      </c>
      <c r="O760" s="16">
        <f t="shared" si="12"/>
        <v>0</v>
      </c>
      <c r="P7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0" s="17">
        <f>IF(ISBLANK(M760),,IF(ISBLANK(G760),,(IF(M760="WON-EW",((((N760-1)*J760)*'month 2 only singles'!$C$2)+('month 2 only singles'!$C$2*(N760-1))),IF(M760="WON",((((N760-1)*J760)*'month 2 only singles'!$C$2)+('month 2 only singles'!$C$2*(N760-1))),IF(M760="PLACED",((((N760-1)*J760)*'month 2 only singles'!$C$2)-'month 2 only singles'!$C$2),IF(J760=0,-'month 2 only singles'!$C$2,IF(J760=0,-'month 2 only singles'!$C$2,-('month 2 only singles'!$C$2*2)))))))*E760))</f>
        <v>0</v>
      </c>
      <c r="R760" s="17">
        <f>IF(ISBLANK(M760),,IF(T760&lt;&gt;1,((IF(M760="WON-EW",(((K760-1)*'month 2 only singles'!$C$2)*(1-$C$3))+(((L760-1)*'month 2 only singles'!$C$2)*(1-$C$3)),IF(M760="WON",(((K760-1)*'month 2 only singles'!$C$2)*(1-$C$3)),IF(M760="PLACED",(((L760-1)*'month 2 only singles'!$C$2)*(1-$C$3))-'month 2 only singles'!$C$2,IF(J760=0,-'month 2 only singles'!$C$2,-('month 2 only singles'!$C$2*2))))))*E760),0))</f>
        <v>0</v>
      </c>
      <c r="S760" s="64"/>
    </row>
    <row r="761" spans="8:19" ht="15" x14ac:dyDescent="0.2">
      <c r="H761" s="12"/>
      <c r="I761" s="12"/>
      <c r="J761" s="12"/>
      <c r="M761" s="7"/>
      <c r="N761" s="16">
        <f>((G761-1)*(1-(IF(H761="no",0,'month 2 only singles'!$C$3)))+1)</f>
        <v>5.0000000000000044E-2</v>
      </c>
      <c r="O761" s="16">
        <f t="shared" si="12"/>
        <v>0</v>
      </c>
      <c r="P7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1" s="17">
        <f>IF(ISBLANK(M761),,IF(ISBLANK(G761),,(IF(M761="WON-EW",((((N761-1)*J761)*'month 2 only singles'!$C$2)+('month 2 only singles'!$C$2*(N761-1))),IF(M761="WON",((((N761-1)*J761)*'month 2 only singles'!$C$2)+('month 2 only singles'!$C$2*(N761-1))),IF(M761="PLACED",((((N761-1)*J761)*'month 2 only singles'!$C$2)-'month 2 only singles'!$C$2),IF(J761=0,-'month 2 only singles'!$C$2,IF(J761=0,-'month 2 only singles'!$C$2,-('month 2 only singles'!$C$2*2)))))))*E761))</f>
        <v>0</v>
      </c>
      <c r="R761" s="17">
        <f>IF(ISBLANK(M761),,IF(T761&lt;&gt;1,((IF(M761="WON-EW",(((K761-1)*'month 2 only singles'!$C$2)*(1-$C$3))+(((L761-1)*'month 2 only singles'!$C$2)*(1-$C$3)),IF(M761="WON",(((K761-1)*'month 2 only singles'!$C$2)*(1-$C$3)),IF(M761="PLACED",(((L761-1)*'month 2 only singles'!$C$2)*(1-$C$3))-'month 2 only singles'!$C$2,IF(J761=0,-'month 2 only singles'!$C$2,-('month 2 only singles'!$C$2*2))))))*E761),0))</f>
        <v>0</v>
      </c>
      <c r="S761" s="64"/>
    </row>
    <row r="762" spans="8:19" ht="15" x14ac:dyDescent="0.2">
      <c r="H762" s="12"/>
      <c r="I762" s="12"/>
      <c r="J762" s="12"/>
      <c r="M762" s="7"/>
      <c r="N762" s="16">
        <f>((G762-1)*(1-(IF(H762="no",0,'month 2 only singles'!$C$3)))+1)</f>
        <v>5.0000000000000044E-2</v>
      </c>
      <c r="O762" s="16">
        <f t="shared" si="12"/>
        <v>0</v>
      </c>
      <c r="P7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2" s="17">
        <f>IF(ISBLANK(M762),,IF(ISBLANK(G762),,(IF(M762="WON-EW",((((N762-1)*J762)*'month 2 only singles'!$C$2)+('month 2 only singles'!$C$2*(N762-1))),IF(M762="WON",((((N762-1)*J762)*'month 2 only singles'!$C$2)+('month 2 only singles'!$C$2*(N762-1))),IF(M762="PLACED",((((N762-1)*J762)*'month 2 only singles'!$C$2)-'month 2 only singles'!$C$2),IF(J762=0,-'month 2 only singles'!$C$2,IF(J762=0,-'month 2 only singles'!$C$2,-('month 2 only singles'!$C$2*2)))))))*E762))</f>
        <v>0</v>
      </c>
      <c r="R762" s="17">
        <f>IF(ISBLANK(M762),,IF(T762&lt;&gt;1,((IF(M762="WON-EW",(((K762-1)*'month 2 only singles'!$C$2)*(1-$C$3))+(((L762-1)*'month 2 only singles'!$C$2)*(1-$C$3)),IF(M762="WON",(((K762-1)*'month 2 only singles'!$C$2)*(1-$C$3)),IF(M762="PLACED",(((L762-1)*'month 2 only singles'!$C$2)*(1-$C$3))-'month 2 only singles'!$C$2,IF(J762=0,-'month 2 only singles'!$C$2,-('month 2 only singles'!$C$2*2))))))*E762),0))</f>
        <v>0</v>
      </c>
      <c r="S762" s="64"/>
    </row>
    <row r="763" spans="8:19" ht="15" x14ac:dyDescent="0.2">
      <c r="H763" s="12"/>
      <c r="I763" s="12"/>
      <c r="J763" s="12"/>
      <c r="M763" s="7"/>
      <c r="N763" s="16">
        <f>((G763-1)*(1-(IF(H763="no",0,'month 2 only singles'!$C$3)))+1)</f>
        <v>5.0000000000000044E-2</v>
      </c>
      <c r="O763" s="16">
        <f t="shared" si="12"/>
        <v>0</v>
      </c>
      <c r="P7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3" s="17">
        <f>IF(ISBLANK(M763),,IF(ISBLANK(G763),,(IF(M763="WON-EW",((((N763-1)*J763)*'month 2 only singles'!$C$2)+('month 2 only singles'!$C$2*(N763-1))),IF(M763="WON",((((N763-1)*J763)*'month 2 only singles'!$C$2)+('month 2 only singles'!$C$2*(N763-1))),IF(M763="PLACED",((((N763-1)*J763)*'month 2 only singles'!$C$2)-'month 2 only singles'!$C$2),IF(J763=0,-'month 2 only singles'!$C$2,IF(J763=0,-'month 2 only singles'!$C$2,-('month 2 only singles'!$C$2*2)))))))*E763))</f>
        <v>0</v>
      </c>
      <c r="R763" s="17">
        <f>IF(ISBLANK(M763),,IF(T763&lt;&gt;1,((IF(M763="WON-EW",(((K763-1)*'month 2 only singles'!$C$2)*(1-$C$3))+(((L763-1)*'month 2 only singles'!$C$2)*(1-$C$3)),IF(M763="WON",(((K763-1)*'month 2 only singles'!$C$2)*(1-$C$3)),IF(M763="PLACED",(((L763-1)*'month 2 only singles'!$C$2)*(1-$C$3))-'month 2 only singles'!$C$2,IF(J763=0,-'month 2 only singles'!$C$2,-('month 2 only singles'!$C$2*2))))))*E763),0))</f>
        <v>0</v>
      </c>
      <c r="S763" s="64"/>
    </row>
    <row r="764" spans="8:19" ht="15" x14ac:dyDescent="0.2">
      <c r="H764" s="12"/>
      <c r="I764" s="12"/>
      <c r="J764" s="12"/>
      <c r="M764" s="7"/>
      <c r="N764" s="16">
        <f>((G764-1)*(1-(IF(H764="no",0,'month 2 only singles'!$C$3)))+1)</f>
        <v>5.0000000000000044E-2</v>
      </c>
      <c r="O764" s="16">
        <f t="shared" si="12"/>
        <v>0</v>
      </c>
      <c r="P7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4" s="17">
        <f>IF(ISBLANK(M764),,IF(ISBLANK(G764),,(IF(M764="WON-EW",((((N764-1)*J764)*'month 2 only singles'!$C$2)+('month 2 only singles'!$C$2*(N764-1))),IF(M764="WON",((((N764-1)*J764)*'month 2 only singles'!$C$2)+('month 2 only singles'!$C$2*(N764-1))),IF(M764="PLACED",((((N764-1)*J764)*'month 2 only singles'!$C$2)-'month 2 only singles'!$C$2),IF(J764=0,-'month 2 only singles'!$C$2,IF(J764=0,-'month 2 only singles'!$C$2,-('month 2 only singles'!$C$2*2)))))))*E764))</f>
        <v>0</v>
      </c>
      <c r="R764" s="17">
        <f>IF(ISBLANK(M764),,IF(T764&lt;&gt;1,((IF(M764="WON-EW",(((K764-1)*'month 2 only singles'!$C$2)*(1-$C$3))+(((L764-1)*'month 2 only singles'!$C$2)*(1-$C$3)),IF(M764="WON",(((K764-1)*'month 2 only singles'!$C$2)*(1-$C$3)),IF(M764="PLACED",(((L764-1)*'month 2 only singles'!$C$2)*(1-$C$3))-'month 2 only singles'!$C$2,IF(J764=0,-'month 2 only singles'!$C$2,-('month 2 only singles'!$C$2*2))))))*E764),0))</f>
        <v>0</v>
      </c>
      <c r="S764" s="64"/>
    </row>
    <row r="765" spans="8:19" ht="15" x14ac:dyDescent="0.2">
      <c r="H765" s="12"/>
      <c r="I765" s="12"/>
      <c r="J765" s="12"/>
      <c r="M765" s="7"/>
      <c r="N765" s="16">
        <f>((G765-1)*(1-(IF(H765="no",0,'month 2 only singles'!$C$3)))+1)</f>
        <v>5.0000000000000044E-2</v>
      </c>
      <c r="O765" s="16">
        <f t="shared" si="12"/>
        <v>0</v>
      </c>
      <c r="P7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5" s="17">
        <f>IF(ISBLANK(M765),,IF(ISBLANK(G765),,(IF(M765="WON-EW",((((N765-1)*J765)*'month 2 only singles'!$C$2)+('month 2 only singles'!$C$2*(N765-1))),IF(M765="WON",((((N765-1)*J765)*'month 2 only singles'!$C$2)+('month 2 only singles'!$C$2*(N765-1))),IF(M765="PLACED",((((N765-1)*J765)*'month 2 only singles'!$C$2)-'month 2 only singles'!$C$2),IF(J765=0,-'month 2 only singles'!$C$2,IF(J765=0,-'month 2 only singles'!$C$2,-('month 2 only singles'!$C$2*2)))))))*E765))</f>
        <v>0</v>
      </c>
      <c r="R765" s="17">
        <f>IF(ISBLANK(M765),,IF(T765&lt;&gt;1,((IF(M765="WON-EW",(((K765-1)*'month 2 only singles'!$C$2)*(1-$C$3))+(((L765-1)*'month 2 only singles'!$C$2)*(1-$C$3)),IF(M765="WON",(((K765-1)*'month 2 only singles'!$C$2)*(1-$C$3)),IF(M765="PLACED",(((L765-1)*'month 2 only singles'!$C$2)*(1-$C$3))-'month 2 only singles'!$C$2,IF(J765=0,-'month 2 only singles'!$C$2,-('month 2 only singles'!$C$2*2))))))*E765),0))</f>
        <v>0</v>
      </c>
      <c r="S765" s="64"/>
    </row>
    <row r="766" spans="8:19" ht="15" x14ac:dyDescent="0.2">
      <c r="H766" s="12"/>
      <c r="I766" s="12"/>
      <c r="J766" s="12"/>
      <c r="M766" s="7"/>
      <c r="N766" s="16">
        <f>((G766-1)*(1-(IF(H766="no",0,'month 2 only singles'!$C$3)))+1)</f>
        <v>5.0000000000000044E-2</v>
      </c>
      <c r="O766" s="16">
        <f t="shared" si="12"/>
        <v>0</v>
      </c>
      <c r="P7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6" s="17">
        <f>IF(ISBLANK(M766),,IF(ISBLANK(G766),,(IF(M766="WON-EW",((((N766-1)*J766)*'month 2 only singles'!$C$2)+('month 2 only singles'!$C$2*(N766-1))),IF(M766="WON",((((N766-1)*J766)*'month 2 only singles'!$C$2)+('month 2 only singles'!$C$2*(N766-1))),IF(M766="PLACED",((((N766-1)*J766)*'month 2 only singles'!$C$2)-'month 2 only singles'!$C$2),IF(J766=0,-'month 2 only singles'!$C$2,IF(J766=0,-'month 2 only singles'!$C$2,-('month 2 only singles'!$C$2*2)))))))*E766))</f>
        <v>0</v>
      </c>
      <c r="R766" s="17">
        <f>IF(ISBLANK(M766),,IF(T766&lt;&gt;1,((IF(M766="WON-EW",(((K766-1)*'month 2 only singles'!$C$2)*(1-$C$3))+(((L766-1)*'month 2 only singles'!$C$2)*(1-$C$3)),IF(M766="WON",(((K766-1)*'month 2 only singles'!$C$2)*(1-$C$3)),IF(M766="PLACED",(((L766-1)*'month 2 only singles'!$C$2)*(1-$C$3))-'month 2 only singles'!$C$2,IF(J766=0,-'month 2 only singles'!$C$2,-('month 2 only singles'!$C$2*2))))))*E766),0))</f>
        <v>0</v>
      </c>
      <c r="S766" s="64"/>
    </row>
    <row r="767" spans="8:19" ht="15" x14ac:dyDescent="0.2">
      <c r="H767" s="12"/>
      <c r="I767" s="12"/>
      <c r="J767" s="12"/>
      <c r="M767" s="7"/>
      <c r="N767" s="16">
        <f>((G767-1)*(1-(IF(H767="no",0,'month 2 only singles'!$C$3)))+1)</f>
        <v>5.0000000000000044E-2</v>
      </c>
      <c r="O767" s="16">
        <f t="shared" si="12"/>
        <v>0</v>
      </c>
      <c r="P7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7" s="17">
        <f>IF(ISBLANK(M767),,IF(ISBLANK(G767),,(IF(M767="WON-EW",((((N767-1)*J767)*'month 2 only singles'!$C$2)+('month 2 only singles'!$C$2*(N767-1))),IF(M767="WON",((((N767-1)*J767)*'month 2 only singles'!$C$2)+('month 2 only singles'!$C$2*(N767-1))),IF(M767="PLACED",((((N767-1)*J767)*'month 2 only singles'!$C$2)-'month 2 only singles'!$C$2),IF(J767=0,-'month 2 only singles'!$C$2,IF(J767=0,-'month 2 only singles'!$C$2,-('month 2 only singles'!$C$2*2)))))))*E767))</f>
        <v>0</v>
      </c>
      <c r="R767" s="17">
        <f>IF(ISBLANK(M767),,IF(T767&lt;&gt;1,((IF(M767="WON-EW",(((K767-1)*'month 2 only singles'!$C$2)*(1-$C$3))+(((L767-1)*'month 2 only singles'!$C$2)*(1-$C$3)),IF(M767="WON",(((K767-1)*'month 2 only singles'!$C$2)*(1-$C$3)),IF(M767="PLACED",(((L767-1)*'month 2 only singles'!$C$2)*(1-$C$3))-'month 2 only singles'!$C$2,IF(J767=0,-'month 2 only singles'!$C$2,-('month 2 only singles'!$C$2*2))))))*E767),0))</f>
        <v>0</v>
      </c>
      <c r="S767" s="64"/>
    </row>
    <row r="768" spans="8:19" ht="15" x14ac:dyDescent="0.2">
      <c r="H768" s="12"/>
      <c r="I768" s="12"/>
      <c r="J768" s="12"/>
      <c r="M768" s="7"/>
      <c r="N768" s="16">
        <f>((G768-1)*(1-(IF(H768="no",0,'month 2 only singles'!$C$3)))+1)</f>
        <v>5.0000000000000044E-2</v>
      </c>
      <c r="O768" s="16">
        <f t="shared" si="12"/>
        <v>0</v>
      </c>
      <c r="P7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8" s="17">
        <f>IF(ISBLANK(M768),,IF(ISBLANK(G768),,(IF(M768="WON-EW",((((N768-1)*J768)*'month 2 only singles'!$C$2)+('month 2 only singles'!$C$2*(N768-1))),IF(M768="WON",((((N768-1)*J768)*'month 2 only singles'!$C$2)+('month 2 only singles'!$C$2*(N768-1))),IF(M768="PLACED",((((N768-1)*J768)*'month 2 only singles'!$C$2)-'month 2 only singles'!$C$2),IF(J768=0,-'month 2 only singles'!$C$2,IF(J768=0,-'month 2 only singles'!$C$2,-('month 2 only singles'!$C$2*2)))))))*E768))</f>
        <v>0</v>
      </c>
      <c r="R768" s="17">
        <f>IF(ISBLANK(M768),,IF(T768&lt;&gt;1,((IF(M768="WON-EW",(((K768-1)*'month 2 only singles'!$C$2)*(1-$C$3))+(((L768-1)*'month 2 only singles'!$C$2)*(1-$C$3)),IF(M768="WON",(((K768-1)*'month 2 only singles'!$C$2)*(1-$C$3)),IF(M768="PLACED",(((L768-1)*'month 2 only singles'!$C$2)*(1-$C$3))-'month 2 only singles'!$C$2,IF(J768=0,-'month 2 only singles'!$C$2,-('month 2 only singles'!$C$2*2))))))*E768),0))</f>
        <v>0</v>
      </c>
      <c r="S768" s="64"/>
    </row>
    <row r="769" spans="8:19" ht="15" x14ac:dyDescent="0.2">
      <c r="H769" s="12"/>
      <c r="I769" s="12"/>
      <c r="J769" s="12"/>
      <c r="M769" s="7"/>
      <c r="N769" s="16">
        <f>((G769-1)*(1-(IF(H769="no",0,'month 2 only singles'!$C$3)))+1)</f>
        <v>5.0000000000000044E-2</v>
      </c>
      <c r="O769" s="16">
        <f t="shared" si="12"/>
        <v>0</v>
      </c>
      <c r="P7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69" s="17">
        <f>IF(ISBLANK(M769),,IF(ISBLANK(G769),,(IF(M769="WON-EW",((((N769-1)*J769)*'month 2 only singles'!$C$2)+('month 2 only singles'!$C$2*(N769-1))),IF(M769="WON",((((N769-1)*J769)*'month 2 only singles'!$C$2)+('month 2 only singles'!$C$2*(N769-1))),IF(M769="PLACED",((((N769-1)*J769)*'month 2 only singles'!$C$2)-'month 2 only singles'!$C$2),IF(J769=0,-'month 2 only singles'!$C$2,IF(J769=0,-'month 2 only singles'!$C$2,-('month 2 only singles'!$C$2*2)))))))*E769))</f>
        <v>0</v>
      </c>
      <c r="R769" s="17">
        <f>IF(ISBLANK(M769),,IF(T769&lt;&gt;1,((IF(M769="WON-EW",(((K769-1)*'month 2 only singles'!$C$2)*(1-$C$3))+(((L769-1)*'month 2 only singles'!$C$2)*(1-$C$3)),IF(M769="WON",(((K769-1)*'month 2 only singles'!$C$2)*(1-$C$3)),IF(M769="PLACED",(((L769-1)*'month 2 only singles'!$C$2)*(1-$C$3))-'month 2 only singles'!$C$2,IF(J769=0,-'month 2 only singles'!$C$2,-('month 2 only singles'!$C$2*2))))))*E769),0))</f>
        <v>0</v>
      </c>
      <c r="S769" s="64"/>
    </row>
    <row r="770" spans="8:19" ht="15" x14ac:dyDescent="0.2">
      <c r="H770" s="12"/>
      <c r="I770" s="12"/>
      <c r="J770" s="12"/>
      <c r="M770" s="7"/>
      <c r="N770" s="16">
        <f>((G770-1)*(1-(IF(H770="no",0,'month 2 only singles'!$C$3)))+1)</f>
        <v>5.0000000000000044E-2</v>
      </c>
      <c r="O770" s="16">
        <f t="shared" si="12"/>
        <v>0</v>
      </c>
      <c r="P7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0" s="17">
        <f>IF(ISBLANK(M770),,IF(ISBLANK(G770),,(IF(M770="WON-EW",((((N770-1)*J770)*'month 2 only singles'!$C$2)+('month 2 only singles'!$C$2*(N770-1))),IF(M770="WON",((((N770-1)*J770)*'month 2 only singles'!$C$2)+('month 2 only singles'!$C$2*(N770-1))),IF(M770="PLACED",((((N770-1)*J770)*'month 2 only singles'!$C$2)-'month 2 only singles'!$C$2),IF(J770=0,-'month 2 only singles'!$C$2,IF(J770=0,-'month 2 only singles'!$C$2,-('month 2 only singles'!$C$2*2)))))))*E770))</f>
        <v>0</v>
      </c>
      <c r="R770" s="17">
        <f>IF(ISBLANK(M770),,IF(T770&lt;&gt;1,((IF(M770="WON-EW",(((K770-1)*'month 2 only singles'!$C$2)*(1-$C$3))+(((L770-1)*'month 2 only singles'!$C$2)*(1-$C$3)),IF(M770="WON",(((K770-1)*'month 2 only singles'!$C$2)*(1-$C$3)),IF(M770="PLACED",(((L770-1)*'month 2 only singles'!$C$2)*(1-$C$3))-'month 2 only singles'!$C$2,IF(J770=0,-'month 2 only singles'!$C$2,-('month 2 only singles'!$C$2*2))))))*E770),0))</f>
        <v>0</v>
      </c>
      <c r="S770" s="64"/>
    </row>
    <row r="771" spans="8:19" ht="15" x14ac:dyDescent="0.2">
      <c r="H771" s="12"/>
      <c r="I771" s="12"/>
      <c r="J771" s="12"/>
      <c r="M771" s="7"/>
      <c r="N771" s="16">
        <f>((G771-1)*(1-(IF(H771="no",0,'month 2 only singles'!$C$3)))+1)</f>
        <v>5.0000000000000044E-2</v>
      </c>
      <c r="O771" s="16">
        <f t="shared" si="12"/>
        <v>0</v>
      </c>
      <c r="P7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1" s="17">
        <f>IF(ISBLANK(M771),,IF(ISBLANK(G771),,(IF(M771="WON-EW",((((N771-1)*J771)*'month 2 only singles'!$C$2)+('month 2 only singles'!$C$2*(N771-1))),IF(M771="WON",((((N771-1)*J771)*'month 2 only singles'!$C$2)+('month 2 only singles'!$C$2*(N771-1))),IF(M771="PLACED",((((N771-1)*J771)*'month 2 only singles'!$C$2)-'month 2 only singles'!$C$2),IF(J771=0,-'month 2 only singles'!$C$2,IF(J771=0,-'month 2 only singles'!$C$2,-('month 2 only singles'!$C$2*2)))))))*E771))</f>
        <v>0</v>
      </c>
      <c r="R771" s="17">
        <f>IF(ISBLANK(M771),,IF(T771&lt;&gt;1,((IF(M771="WON-EW",(((K771-1)*'month 2 only singles'!$C$2)*(1-$C$3))+(((L771-1)*'month 2 only singles'!$C$2)*(1-$C$3)),IF(M771="WON",(((K771-1)*'month 2 only singles'!$C$2)*(1-$C$3)),IF(M771="PLACED",(((L771-1)*'month 2 only singles'!$C$2)*(1-$C$3))-'month 2 only singles'!$C$2,IF(J771=0,-'month 2 only singles'!$C$2,-('month 2 only singles'!$C$2*2))))))*E771),0))</f>
        <v>0</v>
      </c>
      <c r="S771" s="64"/>
    </row>
    <row r="772" spans="8:19" ht="15" x14ac:dyDescent="0.2">
      <c r="H772" s="12"/>
      <c r="I772" s="12"/>
      <c r="J772" s="12"/>
      <c r="M772" s="7"/>
      <c r="N772" s="16">
        <f>((G772-1)*(1-(IF(H772="no",0,'month 2 only singles'!$C$3)))+1)</f>
        <v>5.0000000000000044E-2</v>
      </c>
      <c r="O772" s="16">
        <f t="shared" si="12"/>
        <v>0</v>
      </c>
      <c r="P7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2" s="17">
        <f>IF(ISBLANK(M772),,IF(ISBLANK(G772),,(IF(M772="WON-EW",((((N772-1)*J772)*'month 2 only singles'!$C$2)+('month 2 only singles'!$C$2*(N772-1))),IF(M772="WON",((((N772-1)*J772)*'month 2 only singles'!$C$2)+('month 2 only singles'!$C$2*(N772-1))),IF(M772="PLACED",((((N772-1)*J772)*'month 2 only singles'!$C$2)-'month 2 only singles'!$C$2),IF(J772=0,-'month 2 only singles'!$C$2,IF(J772=0,-'month 2 only singles'!$C$2,-('month 2 only singles'!$C$2*2)))))))*E772))</f>
        <v>0</v>
      </c>
      <c r="R772" s="17">
        <f>IF(ISBLANK(M772),,IF(T772&lt;&gt;1,((IF(M772="WON-EW",(((K772-1)*'month 2 only singles'!$C$2)*(1-$C$3))+(((L772-1)*'month 2 only singles'!$C$2)*(1-$C$3)),IF(M772="WON",(((K772-1)*'month 2 only singles'!$C$2)*(1-$C$3)),IF(M772="PLACED",(((L772-1)*'month 2 only singles'!$C$2)*(1-$C$3))-'month 2 only singles'!$C$2,IF(J772=0,-'month 2 only singles'!$C$2,-('month 2 only singles'!$C$2*2))))))*E772),0))</f>
        <v>0</v>
      </c>
      <c r="S772" s="64"/>
    </row>
    <row r="773" spans="8:19" ht="15" x14ac:dyDescent="0.2">
      <c r="H773" s="12"/>
      <c r="I773" s="12"/>
      <c r="J773" s="12"/>
      <c r="M773" s="7"/>
      <c r="N773" s="16">
        <f>((G773-1)*(1-(IF(H773="no",0,'month 2 only singles'!$C$3)))+1)</f>
        <v>5.0000000000000044E-2</v>
      </c>
      <c r="O773" s="16">
        <f t="shared" si="12"/>
        <v>0</v>
      </c>
      <c r="P7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3" s="17">
        <f>IF(ISBLANK(M773),,IF(ISBLANK(G773),,(IF(M773="WON-EW",((((N773-1)*J773)*'month 2 only singles'!$C$2)+('month 2 only singles'!$C$2*(N773-1))),IF(M773="WON",((((N773-1)*J773)*'month 2 only singles'!$C$2)+('month 2 only singles'!$C$2*(N773-1))),IF(M773="PLACED",((((N773-1)*J773)*'month 2 only singles'!$C$2)-'month 2 only singles'!$C$2),IF(J773=0,-'month 2 only singles'!$C$2,IF(J773=0,-'month 2 only singles'!$C$2,-('month 2 only singles'!$C$2*2)))))))*E773))</f>
        <v>0</v>
      </c>
      <c r="R773" s="17">
        <f>IF(ISBLANK(M773),,IF(T773&lt;&gt;1,((IF(M773="WON-EW",(((K773-1)*'month 2 only singles'!$C$2)*(1-$C$3))+(((L773-1)*'month 2 only singles'!$C$2)*(1-$C$3)),IF(M773="WON",(((K773-1)*'month 2 only singles'!$C$2)*(1-$C$3)),IF(M773="PLACED",(((L773-1)*'month 2 only singles'!$C$2)*(1-$C$3))-'month 2 only singles'!$C$2,IF(J773=0,-'month 2 only singles'!$C$2,-('month 2 only singles'!$C$2*2))))))*E773),0))</f>
        <v>0</v>
      </c>
      <c r="S773" s="64"/>
    </row>
    <row r="774" spans="8:19" ht="15" x14ac:dyDescent="0.2">
      <c r="H774" s="12"/>
      <c r="I774" s="12"/>
      <c r="J774" s="12"/>
      <c r="M774" s="7"/>
      <c r="N774" s="16">
        <f>((G774-1)*(1-(IF(H774="no",0,'month 2 only singles'!$C$3)))+1)</f>
        <v>5.0000000000000044E-2</v>
      </c>
      <c r="O774" s="16">
        <f t="shared" si="12"/>
        <v>0</v>
      </c>
      <c r="P7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4" s="17">
        <f>IF(ISBLANK(M774),,IF(ISBLANK(G774),,(IF(M774="WON-EW",((((N774-1)*J774)*'month 2 only singles'!$C$2)+('month 2 only singles'!$C$2*(N774-1))),IF(M774="WON",((((N774-1)*J774)*'month 2 only singles'!$C$2)+('month 2 only singles'!$C$2*(N774-1))),IF(M774="PLACED",((((N774-1)*J774)*'month 2 only singles'!$C$2)-'month 2 only singles'!$C$2),IF(J774=0,-'month 2 only singles'!$C$2,IF(J774=0,-'month 2 only singles'!$C$2,-('month 2 only singles'!$C$2*2)))))))*E774))</f>
        <v>0</v>
      </c>
      <c r="R774" s="17">
        <f>IF(ISBLANK(M774),,IF(T774&lt;&gt;1,((IF(M774="WON-EW",(((K774-1)*'month 2 only singles'!$C$2)*(1-$C$3))+(((L774-1)*'month 2 only singles'!$C$2)*(1-$C$3)),IF(M774="WON",(((K774-1)*'month 2 only singles'!$C$2)*(1-$C$3)),IF(M774="PLACED",(((L774-1)*'month 2 only singles'!$C$2)*(1-$C$3))-'month 2 only singles'!$C$2,IF(J774=0,-'month 2 only singles'!$C$2,-('month 2 only singles'!$C$2*2))))))*E774),0))</f>
        <v>0</v>
      </c>
      <c r="S774" s="64"/>
    </row>
    <row r="775" spans="8:19" ht="15" x14ac:dyDescent="0.2">
      <c r="H775" s="12"/>
      <c r="I775" s="12"/>
      <c r="J775" s="12"/>
      <c r="M775" s="7"/>
      <c r="N775" s="16">
        <f>((G775-1)*(1-(IF(H775="no",0,'month 2 only singles'!$C$3)))+1)</f>
        <v>5.0000000000000044E-2</v>
      </c>
      <c r="O775" s="16">
        <f t="shared" si="12"/>
        <v>0</v>
      </c>
      <c r="P7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5" s="17">
        <f>IF(ISBLANK(M775),,IF(ISBLANK(G775),,(IF(M775="WON-EW",((((N775-1)*J775)*'month 2 only singles'!$C$2)+('month 2 only singles'!$C$2*(N775-1))),IF(M775="WON",((((N775-1)*J775)*'month 2 only singles'!$C$2)+('month 2 only singles'!$C$2*(N775-1))),IF(M775="PLACED",((((N775-1)*J775)*'month 2 only singles'!$C$2)-'month 2 only singles'!$C$2),IF(J775=0,-'month 2 only singles'!$C$2,IF(J775=0,-'month 2 only singles'!$C$2,-('month 2 only singles'!$C$2*2)))))))*E775))</f>
        <v>0</v>
      </c>
      <c r="R775" s="17">
        <f>IF(ISBLANK(M775),,IF(T775&lt;&gt;1,((IF(M775="WON-EW",(((K775-1)*'month 2 only singles'!$C$2)*(1-$C$3))+(((L775-1)*'month 2 only singles'!$C$2)*(1-$C$3)),IF(M775="WON",(((K775-1)*'month 2 only singles'!$C$2)*(1-$C$3)),IF(M775="PLACED",(((L775-1)*'month 2 only singles'!$C$2)*(1-$C$3))-'month 2 only singles'!$C$2,IF(J775=0,-'month 2 only singles'!$C$2,-('month 2 only singles'!$C$2*2))))))*E775),0))</f>
        <v>0</v>
      </c>
      <c r="S775" s="64"/>
    </row>
    <row r="776" spans="8:19" ht="15" x14ac:dyDescent="0.2">
      <c r="H776" s="12"/>
      <c r="I776" s="12"/>
      <c r="J776" s="12"/>
      <c r="M776" s="7"/>
      <c r="N776" s="16">
        <f>((G776-1)*(1-(IF(H776="no",0,'month 2 only singles'!$C$3)))+1)</f>
        <v>5.0000000000000044E-2</v>
      </c>
      <c r="O776" s="16">
        <f t="shared" si="12"/>
        <v>0</v>
      </c>
      <c r="P7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6" s="17">
        <f>IF(ISBLANK(M776),,IF(ISBLANK(G776),,(IF(M776="WON-EW",((((N776-1)*J776)*'month 2 only singles'!$C$2)+('month 2 only singles'!$C$2*(N776-1))),IF(M776="WON",((((N776-1)*J776)*'month 2 only singles'!$C$2)+('month 2 only singles'!$C$2*(N776-1))),IF(M776="PLACED",((((N776-1)*J776)*'month 2 only singles'!$C$2)-'month 2 only singles'!$C$2),IF(J776=0,-'month 2 only singles'!$C$2,IF(J776=0,-'month 2 only singles'!$C$2,-('month 2 only singles'!$C$2*2)))))))*E776))</f>
        <v>0</v>
      </c>
      <c r="R776" s="17">
        <f>IF(ISBLANK(M776),,IF(T776&lt;&gt;1,((IF(M776="WON-EW",(((K776-1)*'month 2 only singles'!$C$2)*(1-$C$3))+(((L776-1)*'month 2 only singles'!$C$2)*(1-$C$3)),IF(M776="WON",(((K776-1)*'month 2 only singles'!$C$2)*(1-$C$3)),IF(M776="PLACED",(((L776-1)*'month 2 only singles'!$C$2)*(1-$C$3))-'month 2 only singles'!$C$2,IF(J776=0,-'month 2 only singles'!$C$2,-('month 2 only singles'!$C$2*2))))))*E776),0))</f>
        <v>0</v>
      </c>
      <c r="S776" s="64"/>
    </row>
    <row r="777" spans="8:19" ht="15" x14ac:dyDescent="0.2">
      <c r="H777" s="12"/>
      <c r="I777" s="12"/>
      <c r="J777" s="12"/>
      <c r="M777" s="7"/>
      <c r="N777" s="16">
        <f>((G777-1)*(1-(IF(H777="no",0,'month 2 only singles'!$C$3)))+1)</f>
        <v>5.0000000000000044E-2</v>
      </c>
      <c r="O777" s="16">
        <f t="shared" si="12"/>
        <v>0</v>
      </c>
      <c r="P7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7" s="17">
        <f>IF(ISBLANK(M777),,IF(ISBLANK(G777),,(IF(M777="WON-EW",((((N777-1)*J777)*'month 2 only singles'!$C$2)+('month 2 only singles'!$C$2*(N777-1))),IF(M777="WON",((((N777-1)*J777)*'month 2 only singles'!$C$2)+('month 2 only singles'!$C$2*(N777-1))),IF(M777="PLACED",((((N777-1)*J777)*'month 2 only singles'!$C$2)-'month 2 only singles'!$C$2),IF(J777=0,-'month 2 only singles'!$C$2,IF(J777=0,-'month 2 only singles'!$C$2,-('month 2 only singles'!$C$2*2)))))))*E777))</f>
        <v>0</v>
      </c>
      <c r="R777" s="17">
        <f>IF(ISBLANK(M777),,IF(T777&lt;&gt;1,((IF(M777="WON-EW",(((K777-1)*'month 2 only singles'!$C$2)*(1-$C$3))+(((L777-1)*'month 2 only singles'!$C$2)*(1-$C$3)),IF(M777="WON",(((K777-1)*'month 2 only singles'!$C$2)*(1-$C$3)),IF(M777="PLACED",(((L777-1)*'month 2 only singles'!$C$2)*(1-$C$3))-'month 2 only singles'!$C$2,IF(J777=0,-'month 2 only singles'!$C$2,-('month 2 only singles'!$C$2*2))))))*E777),0))</f>
        <v>0</v>
      </c>
      <c r="S777" s="64"/>
    </row>
    <row r="778" spans="8:19" ht="15" x14ac:dyDescent="0.2">
      <c r="H778" s="12"/>
      <c r="I778" s="12"/>
      <c r="J778" s="12"/>
      <c r="M778" s="7"/>
      <c r="N778" s="16">
        <f>((G778-1)*(1-(IF(H778="no",0,'month 2 only singles'!$C$3)))+1)</f>
        <v>5.0000000000000044E-2</v>
      </c>
      <c r="O778" s="16">
        <f t="shared" si="12"/>
        <v>0</v>
      </c>
      <c r="P7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8" s="17">
        <f>IF(ISBLANK(M778),,IF(ISBLANK(G778),,(IF(M778="WON-EW",((((N778-1)*J778)*'month 2 only singles'!$C$2)+('month 2 only singles'!$C$2*(N778-1))),IF(M778="WON",((((N778-1)*J778)*'month 2 only singles'!$C$2)+('month 2 only singles'!$C$2*(N778-1))),IF(M778="PLACED",((((N778-1)*J778)*'month 2 only singles'!$C$2)-'month 2 only singles'!$C$2),IF(J778=0,-'month 2 only singles'!$C$2,IF(J778=0,-'month 2 only singles'!$C$2,-('month 2 only singles'!$C$2*2)))))))*E778))</f>
        <v>0</v>
      </c>
      <c r="R778" s="17">
        <f>IF(ISBLANK(M778),,IF(T778&lt;&gt;1,((IF(M778="WON-EW",(((K778-1)*'month 2 only singles'!$C$2)*(1-$C$3))+(((L778-1)*'month 2 only singles'!$C$2)*(1-$C$3)),IF(M778="WON",(((K778-1)*'month 2 only singles'!$C$2)*(1-$C$3)),IF(M778="PLACED",(((L778-1)*'month 2 only singles'!$C$2)*(1-$C$3))-'month 2 only singles'!$C$2,IF(J778=0,-'month 2 only singles'!$C$2,-('month 2 only singles'!$C$2*2))))))*E778),0))</f>
        <v>0</v>
      </c>
      <c r="S778" s="64"/>
    </row>
    <row r="779" spans="8:19" ht="15" x14ac:dyDescent="0.2">
      <c r="H779" s="12"/>
      <c r="I779" s="12"/>
      <c r="J779" s="12"/>
      <c r="M779" s="7"/>
      <c r="N779" s="16">
        <f>((G779-1)*(1-(IF(H779="no",0,'month 2 only singles'!$C$3)))+1)</f>
        <v>5.0000000000000044E-2</v>
      </c>
      <c r="O779" s="16">
        <f t="shared" si="12"/>
        <v>0</v>
      </c>
      <c r="P7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79" s="17">
        <f>IF(ISBLANK(M779),,IF(ISBLANK(G779),,(IF(M779="WON-EW",((((N779-1)*J779)*'month 2 only singles'!$C$2)+('month 2 only singles'!$C$2*(N779-1))),IF(M779="WON",((((N779-1)*J779)*'month 2 only singles'!$C$2)+('month 2 only singles'!$C$2*(N779-1))),IF(M779="PLACED",((((N779-1)*J779)*'month 2 only singles'!$C$2)-'month 2 only singles'!$C$2),IF(J779=0,-'month 2 only singles'!$C$2,IF(J779=0,-'month 2 only singles'!$C$2,-('month 2 only singles'!$C$2*2)))))))*E779))</f>
        <v>0</v>
      </c>
      <c r="R779" s="17">
        <f>IF(ISBLANK(M779),,IF(T779&lt;&gt;1,((IF(M779="WON-EW",(((K779-1)*'month 2 only singles'!$C$2)*(1-$C$3))+(((L779-1)*'month 2 only singles'!$C$2)*(1-$C$3)),IF(M779="WON",(((K779-1)*'month 2 only singles'!$C$2)*(1-$C$3)),IF(M779="PLACED",(((L779-1)*'month 2 only singles'!$C$2)*(1-$C$3))-'month 2 only singles'!$C$2,IF(J779=0,-'month 2 only singles'!$C$2,-('month 2 only singles'!$C$2*2))))))*E779),0))</f>
        <v>0</v>
      </c>
      <c r="S779" s="64"/>
    </row>
    <row r="780" spans="8:19" ht="15" x14ac:dyDescent="0.2">
      <c r="H780" s="12"/>
      <c r="I780" s="12"/>
      <c r="J780" s="12"/>
      <c r="M780" s="7"/>
      <c r="N780" s="16">
        <f>((G780-1)*(1-(IF(H780="no",0,'month 2 only singles'!$C$3)))+1)</f>
        <v>5.0000000000000044E-2</v>
      </c>
      <c r="O780" s="16">
        <f t="shared" si="12"/>
        <v>0</v>
      </c>
      <c r="P7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0" s="17">
        <f>IF(ISBLANK(M780),,IF(ISBLANK(G780),,(IF(M780="WON-EW",((((N780-1)*J780)*'month 2 only singles'!$C$2)+('month 2 only singles'!$C$2*(N780-1))),IF(M780="WON",((((N780-1)*J780)*'month 2 only singles'!$C$2)+('month 2 only singles'!$C$2*(N780-1))),IF(M780="PLACED",((((N780-1)*J780)*'month 2 only singles'!$C$2)-'month 2 only singles'!$C$2),IF(J780=0,-'month 2 only singles'!$C$2,IF(J780=0,-'month 2 only singles'!$C$2,-('month 2 only singles'!$C$2*2)))))))*E780))</f>
        <v>0</v>
      </c>
      <c r="R780" s="17">
        <f>IF(ISBLANK(M780),,IF(T780&lt;&gt;1,((IF(M780="WON-EW",(((K780-1)*'month 2 only singles'!$C$2)*(1-$C$3))+(((L780-1)*'month 2 only singles'!$C$2)*(1-$C$3)),IF(M780="WON",(((K780-1)*'month 2 only singles'!$C$2)*(1-$C$3)),IF(M780="PLACED",(((L780-1)*'month 2 only singles'!$C$2)*(1-$C$3))-'month 2 only singles'!$C$2,IF(J780=0,-'month 2 only singles'!$C$2,-('month 2 only singles'!$C$2*2))))))*E780),0))</f>
        <v>0</v>
      </c>
      <c r="S780" s="64"/>
    </row>
    <row r="781" spans="8:19" ht="15" x14ac:dyDescent="0.2">
      <c r="H781" s="12"/>
      <c r="I781" s="12"/>
      <c r="J781" s="12"/>
      <c r="M781" s="7"/>
      <c r="N781" s="16">
        <f>((G781-1)*(1-(IF(H781="no",0,'month 2 only singles'!$C$3)))+1)</f>
        <v>5.0000000000000044E-2</v>
      </c>
      <c r="O781" s="16">
        <f t="shared" si="12"/>
        <v>0</v>
      </c>
      <c r="P7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1" s="17">
        <f>IF(ISBLANK(M781),,IF(ISBLANK(G781),,(IF(M781="WON-EW",((((N781-1)*J781)*'month 2 only singles'!$C$2)+('month 2 only singles'!$C$2*(N781-1))),IF(M781="WON",((((N781-1)*J781)*'month 2 only singles'!$C$2)+('month 2 only singles'!$C$2*(N781-1))),IF(M781="PLACED",((((N781-1)*J781)*'month 2 only singles'!$C$2)-'month 2 only singles'!$C$2),IF(J781=0,-'month 2 only singles'!$C$2,IF(J781=0,-'month 2 only singles'!$C$2,-('month 2 only singles'!$C$2*2)))))))*E781))</f>
        <v>0</v>
      </c>
      <c r="R781" s="17">
        <f>IF(ISBLANK(M781),,IF(T781&lt;&gt;1,((IF(M781="WON-EW",(((K781-1)*'month 2 only singles'!$C$2)*(1-$C$3))+(((L781-1)*'month 2 only singles'!$C$2)*(1-$C$3)),IF(M781="WON",(((K781-1)*'month 2 only singles'!$C$2)*(1-$C$3)),IF(M781="PLACED",(((L781-1)*'month 2 only singles'!$C$2)*(1-$C$3))-'month 2 only singles'!$C$2,IF(J781=0,-'month 2 only singles'!$C$2,-('month 2 only singles'!$C$2*2))))))*E781),0))</f>
        <v>0</v>
      </c>
      <c r="S781" s="64"/>
    </row>
    <row r="782" spans="8:19" ht="15" x14ac:dyDescent="0.2">
      <c r="H782" s="12"/>
      <c r="I782" s="12"/>
      <c r="J782" s="12"/>
      <c r="M782" s="7"/>
      <c r="N782" s="16">
        <f>((G782-1)*(1-(IF(H782="no",0,'month 2 only singles'!$C$3)))+1)</f>
        <v>5.0000000000000044E-2</v>
      </c>
      <c r="O782" s="16">
        <f t="shared" si="12"/>
        <v>0</v>
      </c>
      <c r="P7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2" s="17">
        <f>IF(ISBLANK(M782),,IF(ISBLANK(G782),,(IF(M782="WON-EW",((((N782-1)*J782)*'month 2 only singles'!$C$2)+('month 2 only singles'!$C$2*(N782-1))),IF(M782="WON",((((N782-1)*J782)*'month 2 only singles'!$C$2)+('month 2 only singles'!$C$2*(N782-1))),IF(M782="PLACED",((((N782-1)*J782)*'month 2 only singles'!$C$2)-'month 2 only singles'!$C$2),IF(J782=0,-'month 2 only singles'!$C$2,IF(J782=0,-'month 2 only singles'!$C$2,-('month 2 only singles'!$C$2*2)))))))*E782))</f>
        <v>0</v>
      </c>
      <c r="R782" s="17">
        <f>IF(ISBLANK(M782),,IF(T782&lt;&gt;1,((IF(M782="WON-EW",(((K782-1)*'month 2 only singles'!$C$2)*(1-$C$3))+(((L782-1)*'month 2 only singles'!$C$2)*(1-$C$3)),IF(M782="WON",(((K782-1)*'month 2 only singles'!$C$2)*(1-$C$3)),IF(M782="PLACED",(((L782-1)*'month 2 only singles'!$C$2)*(1-$C$3))-'month 2 only singles'!$C$2,IF(J782=0,-'month 2 only singles'!$C$2,-('month 2 only singles'!$C$2*2))))))*E782),0))</f>
        <v>0</v>
      </c>
      <c r="S782" s="64"/>
    </row>
    <row r="783" spans="8:19" ht="15" x14ac:dyDescent="0.2">
      <c r="H783" s="12"/>
      <c r="I783" s="12"/>
      <c r="J783" s="12"/>
      <c r="M783" s="7"/>
      <c r="N783" s="16">
        <f>((G783-1)*(1-(IF(H783="no",0,'month 2 only singles'!$C$3)))+1)</f>
        <v>5.0000000000000044E-2</v>
      </c>
      <c r="O783" s="16">
        <f t="shared" si="12"/>
        <v>0</v>
      </c>
      <c r="P7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3" s="17">
        <f>IF(ISBLANK(M783),,IF(ISBLANK(G783),,(IF(M783="WON-EW",((((N783-1)*J783)*'month 2 only singles'!$C$2)+('month 2 only singles'!$C$2*(N783-1))),IF(M783="WON",((((N783-1)*J783)*'month 2 only singles'!$C$2)+('month 2 only singles'!$C$2*(N783-1))),IF(M783="PLACED",((((N783-1)*J783)*'month 2 only singles'!$C$2)-'month 2 only singles'!$C$2),IF(J783=0,-'month 2 only singles'!$C$2,IF(J783=0,-'month 2 only singles'!$C$2,-('month 2 only singles'!$C$2*2)))))))*E783))</f>
        <v>0</v>
      </c>
      <c r="R783" s="17">
        <f>IF(ISBLANK(M783),,IF(T783&lt;&gt;1,((IF(M783="WON-EW",(((K783-1)*'month 2 only singles'!$C$2)*(1-$C$3))+(((L783-1)*'month 2 only singles'!$C$2)*(1-$C$3)),IF(M783="WON",(((K783-1)*'month 2 only singles'!$C$2)*(1-$C$3)),IF(M783="PLACED",(((L783-1)*'month 2 only singles'!$C$2)*(1-$C$3))-'month 2 only singles'!$C$2,IF(J783=0,-'month 2 only singles'!$C$2,-('month 2 only singles'!$C$2*2))))))*E783),0))</f>
        <v>0</v>
      </c>
      <c r="S783" s="64"/>
    </row>
    <row r="784" spans="8:19" ht="15" x14ac:dyDescent="0.2">
      <c r="H784" s="12"/>
      <c r="I784" s="12"/>
      <c r="J784" s="12"/>
      <c r="M784" s="7"/>
      <c r="N784" s="16">
        <f>((G784-1)*(1-(IF(H784="no",0,'month 2 only singles'!$C$3)))+1)</f>
        <v>5.0000000000000044E-2</v>
      </c>
      <c r="O784" s="16">
        <f t="shared" si="12"/>
        <v>0</v>
      </c>
      <c r="P7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4" s="17">
        <f>IF(ISBLANK(M784),,IF(ISBLANK(G784),,(IF(M784="WON-EW",((((N784-1)*J784)*'month 2 only singles'!$C$2)+('month 2 only singles'!$C$2*(N784-1))),IF(M784="WON",((((N784-1)*J784)*'month 2 only singles'!$C$2)+('month 2 only singles'!$C$2*(N784-1))),IF(M784="PLACED",((((N784-1)*J784)*'month 2 only singles'!$C$2)-'month 2 only singles'!$C$2),IF(J784=0,-'month 2 only singles'!$C$2,IF(J784=0,-'month 2 only singles'!$C$2,-('month 2 only singles'!$C$2*2)))))))*E784))</f>
        <v>0</v>
      </c>
      <c r="R784" s="17">
        <f>IF(ISBLANK(M784),,IF(T784&lt;&gt;1,((IF(M784="WON-EW",(((K784-1)*'month 2 only singles'!$C$2)*(1-$C$3))+(((L784-1)*'month 2 only singles'!$C$2)*(1-$C$3)),IF(M784="WON",(((K784-1)*'month 2 only singles'!$C$2)*(1-$C$3)),IF(M784="PLACED",(((L784-1)*'month 2 only singles'!$C$2)*(1-$C$3))-'month 2 only singles'!$C$2,IF(J784=0,-'month 2 only singles'!$C$2,-('month 2 only singles'!$C$2*2))))))*E784),0))</f>
        <v>0</v>
      </c>
      <c r="S784" s="64"/>
    </row>
    <row r="785" spans="8:19" ht="15" x14ac:dyDescent="0.2">
      <c r="H785" s="12"/>
      <c r="I785" s="12"/>
      <c r="J785" s="12"/>
      <c r="M785" s="7"/>
      <c r="N785" s="16">
        <f>((G785-1)*(1-(IF(H785="no",0,'month 2 only singles'!$C$3)))+1)</f>
        <v>5.0000000000000044E-2</v>
      </c>
      <c r="O785" s="16">
        <f t="shared" si="12"/>
        <v>0</v>
      </c>
      <c r="P7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5" s="17">
        <f>IF(ISBLANK(M785),,IF(ISBLANK(G785),,(IF(M785="WON-EW",((((N785-1)*J785)*'month 2 only singles'!$C$2)+('month 2 only singles'!$C$2*(N785-1))),IF(M785="WON",((((N785-1)*J785)*'month 2 only singles'!$C$2)+('month 2 only singles'!$C$2*(N785-1))),IF(M785="PLACED",((((N785-1)*J785)*'month 2 only singles'!$C$2)-'month 2 only singles'!$C$2),IF(J785=0,-'month 2 only singles'!$C$2,IF(J785=0,-'month 2 only singles'!$C$2,-('month 2 only singles'!$C$2*2)))))))*E785))</f>
        <v>0</v>
      </c>
      <c r="R785" s="17">
        <f>IF(ISBLANK(M785),,IF(T785&lt;&gt;1,((IF(M785="WON-EW",(((K785-1)*'month 2 only singles'!$C$2)*(1-$C$3))+(((L785-1)*'month 2 only singles'!$C$2)*(1-$C$3)),IF(M785="WON",(((K785-1)*'month 2 only singles'!$C$2)*(1-$C$3)),IF(M785="PLACED",(((L785-1)*'month 2 only singles'!$C$2)*(1-$C$3))-'month 2 only singles'!$C$2,IF(J785=0,-'month 2 only singles'!$C$2,-('month 2 only singles'!$C$2*2))))))*E785),0))</f>
        <v>0</v>
      </c>
      <c r="S785" s="64"/>
    </row>
    <row r="786" spans="8:19" ht="15" x14ac:dyDescent="0.2">
      <c r="H786" s="12"/>
      <c r="I786" s="12"/>
      <c r="J786" s="12"/>
      <c r="M786" s="7"/>
      <c r="N786" s="16">
        <f>((G786-1)*(1-(IF(H786="no",0,'month 2 only singles'!$C$3)))+1)</f>
        <v>5.0000000000000044E-2</v>
      </c>
      <c r="O786" s="16">
        <f t="shared" si="12"/>
        <v>0</v>
      </c>
      <c r="P7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6" s="17">
        <f>IF(ISBLANK(M786),,IF(ISBLANK(G786),,(IF(M786="WON-EW",((((N786-1)*J786)*'month 2 only singles'!$C$2)+('month 2 only singles'!$C$2*(N786-1))),IF(M786="WON",((((N786-1)*J786)*'month 2 only singles'!$C$2)+('month 2 only singles'!$C$2*(N786-1))),IF(M786="PLACED",((((N786-1)*J786)*'month 2 only singles'!$C$2)-'month 2 only singles'!$C$2),IF(J786=0,-'month 2 only singles'!$C$2,IF(J786=0,-'month 2 only singles'!$C$2,-('month 2 only singles'!$C$2*2)))))))*E786))</f>
        <v>0</v>
      </c>
      <c r="R786" s="17">
        <f>IF(ISBLANK(M786),,IF(T786&lt;&gt;1,((IF(M786="WON-EW",(((K786-1)*'month 2 only singles'!$C$2)*(1-$C$3))+(((L786-1)*'month 2 only singles'!$C$2)*(1-$C$3)),IF(M786="WON",(((K786-1)*'month 2 only singles'!$C$2)*(1-$C$3)),IF(M786="PLACED",(((L786-1)*'month 2 only singles'!$C$2)*(1-$C$3))-'month 2 only singles'!$C$2,IF(J786=0,-'month 2 only singles'!$C$2,-('month 2 only singles'!$C$2*2))))))*E786),0))</f>
        <v>0</v>
      </c>
      <c r="S786" s="64"/>
    </row>
    <row r="787" spans="8:19" ht="15" x14ac:dyDescent="0.2">
      <c r="H787" s="12"/>
      <c r="I787" s="12"/>
      <c r="J787" s="12"/>
      <c r="M787" s="7"/>
      <c r="N787" s="16">
        <f>((G787-1)*(1-(IF(H787="no",0,'month 2 only singles'!$C$3)))+1)</f>
        <v>5.0000000000000044E-2</v>
      </c>
      <c r="O787" s="16">
        <f t="shared" si="12"/>
        <v>0</v>
      </c>
      <c r="P7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7" s="17">
        <f>IF(ISBLANK(M787),,IF(ISBLANK(G787),,(IF(M787="WON-EW",((((N787-1)*J787)*'month 2 only singles'!$C$2)+('month 2 only singles'!$C$2*(N787-1))),IF(M787="WON",((((N787-1)*J787)*'month 2 only singles'!$C$2)+('month 2 only singles'!$C$2*(N787-1))),IF(M787="PLACED",((((N787-1)*J787)*'month 2 only singles'!$C$2)-'month 2 only singles'!$C$2),IF(J787=0,-'month 2 only singles'!$C$2,IF(J787=0,-'month 2 only singles'!$C$2,-('month 2 only singles'!$C$2*2)))))))*E787))</f>
        <v>0</v>
      </c>
      <c r="R787" s="17">
        <f>IF(ISBLANK(M787),,IF(T787&lt;&gt;1,((IF(M787="WON-EW",(((K787-1)*'month 2 only singles'!$C$2)*(1-$C$3))+(((L787-1)*'month 2 only singles'!$C$2)*(1-$C$3)),IF(M787="WON",(((K787-1)*'month 2 only singles'!$C$2)*(1-$C$3)),IF(M787="PLACED",(((L787-1)*'month 2 only singles'!$C$2)*(1-$C$3))-'month 2 only singles'!$C$2,IF(J787=0,-'month 2 only singles'!$C$2,-('month 2 only singles'!$C$2*2))))))*E787),0))</f>
        <v>0</v>
      </c>
      <c r="S787" s="64"/>
    </row>
    <row r="788" spans="8:19" ht="15" x14ac:dyDescent="0.2">
      <c r="H788" s="12"/>
      <c r="I788" s="12"/>
      <c r="J788" s="12"/>
      <c r="M788" s="7"/>
      <c r="N788" s="16">
        <f>((G788-1)*(1-(IF(H788="no",0,'month 2 only singles'!$C$3)))+1)</f>
        <v>5.0000000000000044E-2</v>
      </c>
      <c r="O788" s="16">
        <f t="shared" si="12"/>
        <v>0</v>
      </c>
      <c r="P7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8" s="17">
        <f>IF(ISBLANK(M788),,IF(ISBLANK(G788),,(IF(M788="WON-EW",((((N788-1)*J788)*'month 2 only singles'!$C$2)+('month 2 only singles'!$C$2*(N788-1))),IF(M788="WON",((((N788-1)*J788)*'month 2 only singles'!$C$2)+('month 2 only singles'!$C$2*(N788-1))),IF(M788="PLACED",((((N788-1)*J788)*'month 2 only singles'!$C$2)-'month 2 only singles'!$C$2),IF(J788=0,-'month 2 only singles'!$C$2,IF(J788=0,-'month 2 only singles'!$C$2,-('month 2 only singles'!$C$2*2)))))))*E788))</f>
        <v>0</v>
      </c>
      <c r="R788" s="17">
        <f>IF(ISBLANK(M788),,IF(T788&lt;&gt;1,((IF(M788="WON-EW",(((K788-1)*'month 2 only singles'!$C$2)*(1-$C$3))+(((L788-1)*'month 2 only singles'!$C$2)*(1-$C$3)),IF(M788="WON",(((K788-1)*'month 2 only singles'!$C$2)*(1-$C$3)),IF(M788="PLACED",(((L788-1)*'month 2 only singles'!$C$2)*(1-$C$3))-'month 2 only singles'!$C$2,IF(J788=0,-'month 2 only singles'!$C$2,-('month 2 only singles'!$C$2*2))))))*E788),0))</f>
        <v>0</v>
      </c>
      <c r="S788" s="64"/>
    </row>
    <row r="789" spans="8:19" ht="15" x14ac:dyDescent="0.2">
      <c r="H789" s="12"/>
      <c r="I789" s="12"/>
      <c r="J789" s="12"/>
      <c r="M789" s="7"/>
      <c r="N789" s="16">
        <f>((G789-1)*(1-(IF(H789="no",0,'month 2 only singles'!$C$3)))+1)</f>
        <v>5.0000000000000044E-2</v>
      </c>
      <c r="O789" s="16">
        <f t="shared" si="12"/>
        <v>0</v>
      </c>
      <c r="P7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89" s="17">
        <f>IF(ISBLANK(M789),,IF(ISBLANK(G789),,(IF(M789="WON-EW",((((N789-1)*J789)*'month 2 only singles'!$C$2)+('month 2 only singles'!$C$2*(N789-1))),IF(M789="WON",((((N789-1)*J789)*'month 2 only singles'!$C$2)+('month 2 only singles'!$C$2*(N789-1))),IF(M789="PLACED",((((N789-1)*J789)*'month 2 only singles'!$C$2)-'month 2 only singles'!$C$2),IF(J789=0,-'month 2 only singles'!$C$2,IF(J789=0,-'month 2 only singles'!$C$2,-('month 2 only singles'!$C$2*2)))))))*E789))</f>
        <v>0</v>
      </c>
      <c r="R789" s="17">
        <f>IF(ISBLANK(M789),,IF(T789&lt;&gt;1,((IF(M789="WON-EW",(((K789-1)*'month 2 only singles'!$C$2)*(1-$C$3))+(((L789-1)*'month 2 only singles'!$C$2)*(1-$C$3)),IF(M789="WON",(((K789-1)*'month 2 only singles'!$C$2)*(1-$C$3)),IF(M789="PLACED",(((L789-1)*'month 2 only singles'!$C$2)*(1-$C$3))-'month 2 only singles'!$C$2,IF(J789=0,-'month 2 only singles'!$C$2,-('month 2 only singles'!$C$2*2))))))*E789),0))</f>
        <v>0</v>
      </c>
      <c r="S789" s="64"/>
    </row>
    <row r="790" spans="8:19" ht="15" x14ac:dyDescent="0.2">
      <c r="H790" s="12"/>
      <c r="I790" s="12"/>
      <c r="J790" s="12"/>
      <c r="M790" s="7"/>
      <c r="N790" s="16">
        <f>((G790-1)*(1-(IF(H790="no",0,'month 2 only singles'!$C$3)))+1)</f>
        <v>5.0000000000000044E-2</v>
      </c>
      <c r="O790" s="16">
        <f t="shared" si="12"/>
        <v>0</v>
      </c>
      <c r="P7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0" s="17">
        <f>IF(ISBLANK(M790),,IF(ISBLANK(G790),,(IF(M790="WON-EW",((((N790-1)*J790)*'month 2 only singles'!$C$2)+('month 2 only singles'!$C$2*(N790-1))),IF(M790="WON",((((N790-1)*J790)*'month 2 only singles'!$C$2)+('month 2 only singles'!$C$2*(N790-1))),IF(M790="PLACED",((((N790-1)*J790)*'month 2 only singles'!$C$2)-'month 2 only singles'!$C$2),IF(J790=0,-'month 2 only singles'!$C$2,IF(J790=0,-'month 2 only singles'!$C$2,-('month 2 only singles'!$C$2*2)))))))*E790))</f>
        <v>0</v>
      </c>
      <c r="R790" s="17">
        <f>IF(ISBLANK(M790),,IF(T790&lt;&gt;1,((IF(M790="WON-EW",(((K790-1)*'month 2 only singles'!$C$2)*(1-$C$3))+(((L790-1)*'month 2 only singles'!$C$2)*(1-$C$3)),IF(M790="WON",(((K790-1)*'month 2 only singles'!$C$2)*(1-$C$3)),IF(M790="PLACED",(((L790-1)*'month 2 only singles'!$C$2)*(1-$C$3))-'month 2 only singles'!$C$2,IF(J790=0,-'month 2 only singles'!$C$2,-('month 2 only singles'!$C$2*2))))))*E790),0))</f>
        <v>0</v>
      </c>
      <c r="S790" s="64"/>
    </row>
    <row r="791" spans="8:19" ht="15" x14ac:dyDescent="0.2">
      <c r="H791" s="12"/>
      <c r="I791" s="12"/>
      <c r="J791" s="12"/>
      <c r="M791" s="7"/>
      <c r="N791" s="16">
        <f>((G791-1)*(1-(IF(H791="no",0,'month 2 only singles'!$C$3)))+1)</f>
        <v>5.0000000000000044E-2</v>
      </c>
      <c r="O791" s="16">
        <f t="shared" si="12"/>
        <v>0</v>
      </c>
      <c r="P7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1" s="17">
        <f>IF(ISBLANK(M791),,IF(ISBLANK(G791),,(IF(M791="WON-EW",((((N791-1)*J791)*'month 2 only singles'!$C$2)+('month 2 only singles'!$C$2*(N791-1))),IF(M791="WON",((((N791-1)*J791)*'month 2 only singles'!$C$2)+('month 2 only singles'!$C$2*(N791-1))),IF(M791="PLACED",((((N791-1)*J791)*'month 2 only singles'!$C$2)-'month 2 only singles'!$C$2),IF(J791=0,-'month 2 only singles'!$C$2,IF(J791=0,-'month 2 only singles'!$C$2,-('month 2 only singles'!$C$2*2)))))))*E791))</f>
        <v>0</v>
      </c>
      <c r="R791" s="17">
        <f>IF(ISBLANK(M791),,IF(T791&lt;&gt;1,((IF(M791="WON-EW",(((K791-1)*'month 2 only singles'!$C$2)*(1-$C$3))+(((L791-1)*'month 2 only singles'!$C$2)*(1-$C$3)),IF(M791="WON",(((K791-1)*'month 2 only singles'!$C$2)*(1-$C$3)),IF(M791="PLACED",(((L791-1)*'month 2 only singles'!$C$2)*(1-$C$3))-'month 2 only singles'!$C$2,IF(J791=0,-'month 2 only singles'!$C$2,-('month 2 only singles'!$C$2*2))))))*E791),0))</f>
        <v>0</v>
      </c>
      <c r="S791" s="64"/>
    </row>
    <row r="792" spans="8:19" ht="15" x14ac:dyDescent="0.2">
      <c r="H792" s="12"/>
      <c r="I792" s="12"/>
      <c r="J792" s="12"/>
      <c r="M792" s="7"/>
      <c r="N792" s="16">
        <f>((G792-1)*(1-(IF(H792="no",0,'month 2 only singles'!$C$3)))+1)</f>
        <v>5.0000000000000044E-2</v>
      </c>
      <c r="O792" s="16">
        <f t="shared" si="12"/>
        <v>0</v>
      </c>
      <c r="P7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2" s="17">
        <f>IF(ISBLANK(M792),,IF(ISBLANK(G792),,(IF(M792="WON-EW",((((N792-1)*J792)*'month 2 only singles'!$C$2)+('month 2 only singles'!$C$2*(N792-1))),IF(M792="WON",((((N792-1)*J792)*'month 2 only singles'!$C$2)+('month 2 only singles'!$C$2*(N792-1))),IF(M792="PLACED",((((N792-1)*J792)*'month 2 only singles'!$C$2)-'month 2 only singles'!$C$2),IF(J792=0,-'month 2 only singles'!$C$2,IF(J792=0,-'month 2 only singles'!$C$2,-('month 2 only singles'!$C$2*2)))))))*E792))</f>
        <v>0</v>
      </c>
      <c r="R792" s="17">
        <f>IF(ISBLANK(M792),,IF(T792&lt;&gt;1,((IF(M792="WON-EW",(((K792-1)*'month 2 only singles'!$C$2)*(1-$C$3))+(((L792-1)*'month 2 only singles'!$C$2)*(1-$C$3)),IF(M792="WON",(((K792-1)*'month 2 only singles'!$C$2)*(1-$C$3)),IF(M792="PLACED",(((L792-1)*'month 2 only singles'!$C$2)*(1-$C$3))-'month 2 only singles'!$C$2,IF(J792=0,-'month 2 only singles'!$C$2,-('month 2 only singles'!$C$2*2))))))*E792),0))</f>
        <v>0</v>
      </c>
      <c r="S792" s="64"/>
    </row>
    <row r="793" spans="8:19" ht="15" x14ac:dyDescent="0.2">
      <c r="H793" s="12"/>
      <c r="I793" s="12"/>
      <c r="J793" s="12"/>
      <c r="M793" s="7"/>
      <c r="N793" s="16">
        <f>((G793-1)*(1-(IF(H793="no",0,'month 2 only singles'!$C$3)))+1)</f>
        <v>5.0000000000000044E-2</v>
      </c>
      <c r="O793" s="16">
        <f t="shared" si="12"/>
        <v>0</v>
      </c>
      <c r="P7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3" s="17">
        <f>IF(ISBLANK(M793),,IF(ISBLANK(G793),,(IF(M793="WON-EW",((((N793-1)*J793)*'month 2 only singles'!$C$2)+('month 2 only singles'!$C$2*(N793-1))),IF(M793="WON",((((N793-1)*J793)*'month 2 only singles'!$C$2)+('month 2 only singles'!$C$2*(N793-1))),IF(M793="PLACED",((((N793-1)*J793)*'month 2 only singles'!$C$2)-'month 2 only singles'!$C$2),IF(J793=0,-'month 2 only singles'!$C$2,IF(J793=0,-'month 2 only singles'!$C$2,-('month 2 only singles'!$C$2*2)))))))*E793))</f>
        <v>0</v>
      </c>
      <c r="R793" s="17">
        <f>IF(ISBLANK(M793),,IF(T793&lt;&gt;1,((IF(M793="WON-EW",(((K793-1)*'month 2 only singles'!$C$2)*(1-$C$3))+(((L793-1)*'month 2 only singles'!$C$2)*(1-$C$3)),IF(M793="WON",(((K793-1)*'month 2 only singles'!$C$2)*(1-$C$3)),IF(M793="PLACED",(((L793-1)*'month 2 only singles'!$C$2)*(1-$C$3))-'month 2 only singles'!$C$2,IF(J793=0,-'month 2 only singles'!$C$2,-('month 2 only singles'!$C$2*2))))))*E793),0))</f>
        <v>0</v>
      </c>
      <c r="S793" s="64"/>
    </row>
    <row r="794" spans="8:19" ht="15" x14ac:dyDescent="0.2">
      <c r="H794" s="12"/>
      <c r="I794" s="12"/>
      <c r="J794" s="12"/>
      <c r="M794" s="7"/>
      <c r="N794" s="16">
        <f>((G794-1)*(1-(IF(H794="no",0,'month 2 only singles'!$C$3)))+1)</f>
        <v>5.0000000000000044E-2</v>
      </c>
      <c r="O794" s="16">
        <f t="shared" si="12"/>
        <v>0</v>
      </c>
      <c r="P7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4" s="17">
        <f>IF(ISBLANK(M794),,IF(ISBLANK(G794),,(IF(M794="WON-EW",((((N794-1)*J794)*'month 2 only singles'!$C$2)+('month 2 only singles'!$C$2*(N794-1))),IF(M794="WON",((((N794-1)*J794)*'month 2 only singles'!$C$2)+('month 2 only singles'!$C$2*(N794-1))),IF(M794="PLACED",((((N794-1)*J794)*'month 2 only singles'!$C$2)-'month 2 only singles'!$C$2),IF(J794=0,-'month 2 only singles'!$C$2,IF(J794=0,-'month 2 only singles'!$C$2,-('month 2 only singles'!$C$2*2)))))))*E794))</f>
        <v>0</v>
      </c>
      <c r="R794" s="17">
        <f>IF(ISBLANK(M794),,IF(T794&lt;&gt;1,((IF(M794="WON-EW",(((K794-1)*'month 2 only singles'!$C$2)*(1-$C$3))+(((L794-1)*'month 2 only singles'!$C$2)*(1-$C$3)),IF(M794="WON",(((K794-1)*'month 2 only singles'!$C$2)*(1-$C$3)),IF(M794="PLACED",(((L794-1)*'month 2 only singles'!$C$2)*(1-$C$3))-'month 2 only singles'!$C$2,IF(J794=0,-'month 2 only singles'!$C$2,-('month 2 only singles'!$C$2*2))))))*E794),0))</f>
        <v>0</v>
      </c>
      <c r="S794" s="64"/>
    </row>
    <row r="795" spans="8:19" ht="15" x14ac:dyDescent="0.2">
      <c r="H795" s="12"/>
      <c r="I795" s="12"/>
      <c r="J795" s="12"/>
      <c r="M795" s="7"/>
      <c r="N795" s="16">
        <f>((G795-1)*(1-(IF(H795="no",0,'month 2 only singles'!$C$3)))+1)</f>
        <v>5.0000000000000044E-2</v>
      </c>
      <c r="O795" s="16">
        <f t="shared" si="12"/>
        <v>0</v>
      </c>
      <c r="P7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5" s="17">
        <f>IF(ISBLANK(M795),,IF(ISBLANK(G795),,(IF(M795="WON-EW",((((N795-1)*J795)*'month 2 only singles'!$C$2)+('month 2 only singles'!$C$2*(N795-1))),IF(M795="WON",((((N795-1)*J795)*'month 2 only singles'!$C$2)+('month 2 only singles'!$C$2*(N795-1))),IF(M795="PLACED",((((N795-1)*J795)*'month 2 only singles'!$C$2)-'month 2 only singles'!$C$2),IF(J795=0,-'month 2 only singles'!$C$2,IF(J795=0,-'month 2 only singles'!$C$2,-('month 2 only singles'!$C$2*2)))))))*E795))</f>
        <v>0</v>
      </c>
      <c r="R795" s="17">
        <f>IF(ISBLANK(M795),,IF(T795&lt;&gt;1,((IF(M795="WON-EW",(((K795-1)*'month 2 only singles'!$C$2)*(1-$C$3))+(((L795-1)*'month 2 only singles'!$C$2)*(1-$C$3)),IF(M795="WON",(((K795-1)*'month 2 only singles'!$C$2)*(1-$C$3)),IF(M795="PLACED",(((L795-1)*'month 2 only singles'!$C$2)*(1-$C$3))-'month 2 only singles'!$C$2,IF(J795=0,-'month 2 only singles'!$C$2,-('month 2 only singles'!$C$2*2))))))*E795),0))</f>
        <v>0</v>
      </c>
      <c r="S795" s="64"/>
    </row>
    <row r="796" spans="8:19" ht="15" x14ac:dyDescent="0.2">
      <c r="H796" s="12"/>
      <c r="I796" s="12"/>
      <c r="J796" s="12"/>
      <c r="M796" s="7"/>
      <c r="N796" s="16">
        <f>((G796-1)*(1-(IF(H796="no",0,'month 2 only singles'!$C$3)))+1)</f>
        <v>5.0000000000000044E-2</v>
      </c>
      <c r="O796" s="16">
        <f t="shared" si="12"/>
        <v>0</v>
      </c>
      <c r="P7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6" s="17">
        <f>IF(ISBLANK(M796),,IF(ISBLANK(G796),,(IF(M796="WON-EW",((((N796-1)*J796)*'month 2 only singles'!$C$2)+('month 2 only singles'!$C$2*(N796-1))),IF(M796="WON",((((N796-1)*J796)*'month 2 only singles'!$C$2)+('month 2 only singles'!$C$2*(N796-1))),IF(M796="PLACED",((((N796-1)*J796)*'month 2 only singles'!$C$2)-'month 2 only singles'!$C$2),IF(J796=0,-'month 2 only singles'!$C$2,IF(J796=0,-'month 2 only singles'!$C$2,-('month 2 only singles'!$C$2*2)))))))*E796))</f>
        <v>0</v>
      </c>
      <c r="R796" s="17">
        <f>IF(ISBLANK(M796),,IF(T796&lt;&gt;1,((IF(M796="WON-EW",(((K796-1)*'month 2 only singles'!$C$2)*(1-$C$3))+(((L796-1)*'month 2 only singles'!$C$2)*(1-$C$3)),IF(M796="WON",(((K796-1)*'month 2 only singles'!$C$2)*(1-$C$3)),IF(M796="PLACED",(((L796-1)*'month 2 only singles'!$C$2)*(1-$C$3))-'month 2 only singles'!$C$2,IF(J796=0,-'month 2 only singles'!$C$2,-('month 2 only singles'!$C$2*2))))))*E796),0))</f>
        <v>0</v>
      </c>
      <c r="S796" s="64"/>
    </row>
    <row r="797" spans="8:19" ht="15" x14ac:dyDescent="0.2">
      <c r="H797" s="12"/>
      <c r="I797" s="12"/>
      <c r="J797" s="12"/>
      <c r="M797" s="7"/>
      <c r="N797" s="16">
        <f>((G797-1)*(1-(IF(H797="no",0,'month 2 only singles'!$C$3)))+1)</f>
        <v>5.0000000000000044E-2</v>
      </c>
      <c r="O797" s="16">
        <f t="shared" si="12"/>
        <v>0</v>
      </c>
      <c r="P7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7" s="17">
        <f>IF(ISBLANK(M797),,IF(ISBLANK(G797),,(IF(M797="WON-EW",((((N797-1)*J797)*'month 2 only singles'!$C$2)+('month 2 only singles'!$C$2*(N797-1))),IF(M797="WON",((((N797-1)*J797)*'month 2 only singles'!$C$2)+('month 2 only singles'!$C$2*(N797-1))),IF(M797="PLACED",((((N797-1)*J797)*'month 2 only singles'!$C$2)-'month 2 only singles'!$C$2),IF(J797=0,-'month 2 only singles'!$C$2,IF(J797=0,-'month 2 only singles'!$C$2,-('month 2 only singles'!$C$2*2)))))))*E797))</f>
        <v>0</v>
      </c>
      <c r="R797" s="17">
        <f>IF(ISBLANK(M797),,IF(T797&lt;&gt;1,((IF(M797="WON-EW",(((K797-1)*'month 2 only singles'!$C$2)*(1-$C$3))+(((L797-1)*'month 2 only singles'!$C$2)*(1-$C$3)),IF(M797="WON",(((K797-1)*'month 2 only singles'!$C$2)*(1-$C$3)),IF(M797="PLACED",(((L797-1)*'month 2 only singles'!$C$2)*(1-$C$3))-'month 2 only singles'!$C$2,IF(J797=0,-'month 2 only singles'!$C$2,-('month 2 only singles'!$C$2*2))))))*E797),0))</f>
        <v>0</v>
      </c>
      <c r="S797" s="64"/>
    </row>
    <row r="798" spans="8:19" ht="15" x14ac:dyDescent="0.2">
      <c r="H798" s="12"/>
      <c r="I798" s="12"/>
      <c r="J798" s="12"/>
      <c r="M798" s="7"/>
      <c r="N798" s="16">
        <f>((G798-1)*(1-(IF(H798="no",0,'month 2 only singles'!$C$3)))+1)</f>
        <v>5.0000000000000044E-2</v>
      </c>
      <c r="O798" s="16">
        <f t="shared" si="12"/>
        <v>0</v>
      </c>
      <c r="P7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8" s="17">
        <f>IF(ISBLANK(M798),,IF(ISBLANK(G798),,(IF(M798="WON-EW",((((N798-1)*J798)*'month 2 only singles'!$C$2)+('month 2 only singles'!$C$2*(N798-1))),IF(M798="WON",((((N798-1)*J798)*'month 2 only singles'!$C$2)+('month 2 only singles'!$C$2*(N798-1))),IF(M798="PLACED",((((N798-1)*J798)*'month 2 only singles'!$C$2)-'month 2 only singles'!$C$2),IF(J798=0,-'month 2 only singles'!$C$2,IF(J798=0,-'month 2 only singles'!$C$2,-('month 2 only singles'!$C$2*2)))))))*E798))</f>
        <v>0</v>
      </c>
      <c r="R798" s="17">
        <f>IF(ISBLANK(M798),,IF(T798&lt;&gt;1,((IF(M798="WON-EW",(((K798-1)*'month 2 only singles'!$C$2)*(1-$C$3))+(((L798-1)*'month 2 only singles'!$C$2)*(1-$C$3)),IF(M798="WON",(((K798-1)*'month 2 only singles'!$C$2)*(1-$C$3)),IF(M798="PLACED",(((L798-1)*'month 2 only singles'!$C$2)*(1-$C$3))-'month 2 only singles'!$C$2,IF(J798=0,-'month 2 only singles'!$C$2,-('month 2 only singles'!$C$2*2))))))*E798),0))</f>
        <v>0</v>
      </c>
      <c r="S798" s="64"/>
    </row>
    <row r="799" spans="8:19" ht="15" x14ac:dyDescent="0.2">
      <c r="H799" s="12"/>
      <c r="I799" s="12"/>
      <c r="J799" s="12"/>
      <c r="M799" s="7"/>
      <c r="N799" s="16">
        <f>((G799-1)*(1-(IF(H799="no",0,'month 2 only singles'!$C$3)))+1)</f>
        <v>5.0000000000000044E-2</v>
      </c>
      <c r="O799" s="16">
        <f t="shared" si="12"/>
        <v>0</v>
      </c>
      <c r="P7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799" s="17">
        <f>IF(ISBLANK(M799),,IF(ISBLANK(G799),,(IF(M799="WON-EW",((((N799-1)*J799)*'month 2 only singles'!$C$2)+('month 2 only singles'!$C$2*(N799-1))),IF(M799="WON",((((N799-1)*J799)*'month 2 only singles'!$C$2)+('month 2 only singles'!$C$2*(N799-1))),IF(M799="PLACED",((((N799-1)*J799)*'month 2 only singles'!$C$2)-'month 2 only singles'!$C$2),IF(J799=0,-'month 2 only singles'!$C$2,IF(J799=0,-'month 2 only singles'!$C$2,-('month 2 only singles'!$C$2*2)))))))*E799))</f>
        <v>0</v>
      </c>
      <c r="R799" s="17">
        <f>IF(ISBLANK(M799),,IF(T799&lt;&gt;1,((IF(M799="WON-EW",(((K799-1)*'month 2 only singles'!$C$2)*(1-$C$3))+(((L799-1)*'month 2 only singles'!$C$2)*(1-$C$3)),IF(M799="WON",(((K799-1)*'month 2 only singles'!$C$2)*(1-$C$3)),IF(M799="PLACED",(((L799-1)*'month 2 only singles'!$C$2)*(1-$C$3))-'month 2 only singles'!$C$2,IF(J799=0,-'month 2 only singles'!$C$2,-('month 2 only singles'!$C$2*2))))))*E799),0))</f>
        <v>0</v>
      </c>
      <c r="S799" s="64"/>
    </row>
    <row r="800" spans="8:19" ht="15" x14ac:dyDescent="0.2">
      <c r="H800" s="12"/>
      <c r="I800" s="12"/>
      <c r="J800" s="12"/>
      <c r="M800" s="7"/>
      <c r="N800" s="16">
        <f>((G800-1)*(1-(IF(H800="no",0,'month 2 only singles'!$C$3)))+1)</f>
        <v>5.0000000000000044E-2</v>
      </c>
      <c r="O800" s="16">
        <f t="shared" si="12"/>
        <v>0</v>
      </c>
      <c r="P8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0" s="17">
        <f>IF(ISBLANK(M800),,IF(ISBLANK(G800),,(IF(M800="WON-EW",((((N800-1)*J800)*'month 2 only singles'!$C$2)+('month 2 only singles'!$C$2*(N800-1))),IF(M800="WON",((((N800-1)*J800)*'month 2 only singles'!$C$2)+('month 2 only singles'!$C$2*(N800-1))),IF(M800="PLACED",((((N800-1)*J800)*'month 2 only singles'!$C$2)-'month 2 only singles'!$C$2),IF(J800=0,-'month 2 only singles'!$C$2,IF(J800=0,-'month 2 only singles'!$C$2,-('month 2 only singles'!$C$2*2)))))))*E800))</f>
        <v>0</v>
      </c>
      <c r="R800" s="17">
        <f>IF(ISBLANK(M800),,IF(T800&lt;&gt;1,((IF(M800="WON-EW",(((K800-1)*'month 2 only singles'!$C$2)*(1-$C$3))+(((L800-1)*'month 2 only singles'!$C$2)*(1-$C$3)),IF(M800="WON",(((K800-1)*'month 2 only singles'!$C$2)*(1-$C$3)),IF(M800="PLACED",(((L800-1)*'month 2 only singles'!$C$2)*(1-$C$3))-'month 2 only singles'!$C$2,IF(J800=0,-'month 2 only singles'!$C$2,-('month 2 only singles'!$C$2*2))))))*E800),0))</f>
        <v>0</v>
      </c>
      <c r="S800" s="64"/>
    </row>
    <row r="801" spans="8:19" ht="15" x14ac:dyDescent="0.2">
      <c r="H801" s="12"/>
      <c r="I801" s="12"/>
      <c r="J801" s="12"/>
      <c r="M801" s="7"/>
      <c r="N801" s="16">
        <f>((G801-1)*(1-(IF(H801="no",0,'month 2 only singles'!$C$3)))+1)</f>
        <v>5.0000000000000044E-2</v>
      </c>
      <c r="O801" s="16">
        <f t="shared" si="12"/>
        <v>0</v>
      </c>
      <c r="P8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1" s="17">
        <f>IF(ISBLANK(M801),,IF(ISBLANK(G801),,(IF(M801="WON-EW",((((N801-1)*J801)*'month 2 only singles'!$C$2)+('month 2 only singles'!$C$2*(N801-1))),IF(M801="WON",((((N801-1)*J801)*'month 2 only singles'!$C$2)+('month 2 only singles'!$C$2*(N801-1))),IF(M801="PLACED",((((N801-1)*J801)*'month 2 only singles'!$C$2)-'month 2 only singles'!$C$2),IF(J801=0,-'month 2 only singles'!$C$2,IF(J801=0,-'month 2 only singles'!$C$2,-('month 2 only singles'!$C$2*2)))))))*E801))</f>
        <v>0</v>
      </c>
      <c r="R801" s="17">
        <f>IF(ISBLANK(M801),,IF(T801&lt;&gt;1,((IF(M801="WON-EW",(((K801-1)*'month 2 only singles'!$C$2)*(1-$C$3))+(((L801-1)*'month 2 only singles'!$C$2)*(1-$C$3)),IF(M801="WON",(((K801-1)*'month 2 only singles'!$C$2)*(1-$C$3)),IF(M801="PLACED",(((L801-1)*'month 2 only singles'!$C$2)*(1-$C$3))-'month 2 only singles'!$C$2,IF(J801=0,-'month 2 only singles'!$C$2,-('month 2 only singles'!$C$2*2))))))*E801),0))</f>
        <v>0</v>
      </c>
      <c r="S801" s="64"/>
    </row>
    <row r="802" spans="8:19" ht="15" x14ac:dyDescent="0.2">
      <c r="H802" s="12"/>
      <c r="I802" s="12"/>
      <c r="J802" s="12"/>
      <c r="M802" s="7"/>
      <c r="N802" s="16">
        <f>((G802-1)*(1-(IF(H802="no",0,'month 2 only singles'!$C$3)))+1)</f>
        <v>5.0000000000000044E-2</v>
      </c>
      <c r="O802" s="16">
        <f t="shared" si="12"/>
        <v>0</v>
      </c>
      <c r="P8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2" s="17">
        <f>IF(ISBLANK(M802),,IF(ISBLANK(G802),,(IF(M802="WON-EW",((((N802-1)*J802)*'month 2 only singles'!$C$2)+('month 2 only singles'!$C$2*(N802-1))),IF(M802="WON",((((N802-1)*J802)*'month 2 only singles'!$C$2)+('month 2 only singles'!$C$2*(N802-1))),IF(M802="PLACED",((((N802-1)*J802)*'month 2 only singles'!$C$2)-'month 2 only singles'!$C$2),IF(J802=0,-'month 2 only singles'!$C$2,IF(J802=0,-'month 2 only singles'!$C$2,-('month 2 only singles'!$C$2*2)))))))*E802))</f>
        <v>0</v>
      </c>
      <c r="R802" s="17">
        <f>IF(ISBLANK(M802),,IF(T802&lt;&gt;1,((IF(M802="WON-EW",(((K802-1)*'month 2 only singles'!$C$2)*(1-$C$3))+(((L802-1)*'month 2 only singles'!$C$2)*(1-$C$3)),IF(M802="WON",(((K802-1)*'month 2 only singles'!$C$2)*(1-$C$3)),IF(M802="PLACED",(((L802-1)*'month 2 only singles'!$C$2)*(1-$C$3))-'month 2 only singles'!$C$2,IF(J802=0,-'month 2 only singles'!$C$2,-('month 2 only singles'!$C$2*2))))))*E802),0))</f>
        <v>0</v>
      </c>
      <c r="S802" s="64"/>
    </row>
    <row r="803" spans="8:19" ht="15" x14ac:dyDescent="0.2">
      <c r="H803" s="12"/>
      <c r="I803" s="12"/>
      <c r="J803" s="12"/>
      <c r="M803" s="7"/>
      <c r="N803" s="16">
        <f>((G803-1)*(1-(IF(H803="no",0,'month 2 only singles'!$C$3)))+1)</f>
        <v>5.0000000000000044E-2</v>
      </c>
      <c r="O803" s="16">
        <f t="shared" si="12"/>
        <v>0</v>
      </c>
      <c r="P8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3" s="17">
        <f>IF(ISBLANK(M803),,IF(ISBLANK(G803),,(IF(M803="WON-EW",((((N803-1)*J803)*'month 2 only singles'!$C$2)+('month 2 only singles'!$C$2*(N803-1))),IF(M803="WON",((((N803-1)*J803)*'month 2 only singles'!$C$2)+('month 2 only singles'!$C$2*(N803-1))),IF(M803="PLACED",((((N803-1)*J803)*'month 2 only singles'!$C$2)-'month 2 only singles'!$C$2),IF(J803=0,-'month 2 only singles'!$C$2,IF(J803=0,-'month 2 only singles'!$C$2,-('month 2 only singles'!$C$2*2)))))))*E803))</f>
        <v>0</v>
      </c>
      <c r="R803" s="17">
        <f>IF(ISBLANK(M803),,IF(T803&lt;&gt;1,((IF(M803="WON-EW",(((K803-1)*'month 2 only singles'!$C$2)*(1-$C$3))+(((L803-1)*'month 2 only singles'!$C$2)*(1-$C$3)),IF(M803="WON",(((K803-1)*'month 2 only singles'!$C$2)*(1-$C$3)),IF(M803="PLACED",(((L803-1)*'month 2 only singles'!$C$2)*(1-$C$3))-'month 2 only singles'!$C$2,IF(J803=0,-'month 2 only singles'!$C$2,-('month 2 only singles'!$C$2*2))))))*E803),0))</f>
        <v>0</v>
      </c>
      <c r="S803" s="64"/>
    </row>
    <row r="804" spans="8:19" ht="15" x14ac:dyDescent="0.2">
      <c r="H804" s="12"/>
      <c r="I804" s="12"/>
      <c r="J804" s="12"/>
      <c r="M804" s="7"/>
      <c r="N804" s="16">
        <f>((G804-1)*(1-(IF(H804="no",0,'month 2 only singles'!$C$3)))+1)</f>
        <v>5.0000000000000044E-2</v>
      </c>
      <c r="O804" s="16">
        <f t="shared" si="12"/>
        <v>0</v>
      </c>
      <c r="P8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4" s="17">
        <f>IF(ISBLANK(M804),,IF(ISBLANK(G804),,(IF(M804="WON-EW",((((N804-1)*J804)*'month 2 only singles'!$C$2)+('month 2 only singles'!$C$2*(N804-1))),IF(M804="WON",((((N804-1)*J804)*'month 2 only singles'!$C$2)+('month 2 only singles'!$C$2*(N804-1))),IF(M804="PLACED",((((N804-1)*J804)*'month 2 only singles'!$C$2)-'month 2 only singles'!$C$2),IF(J804=0,-'month 2 only singles'!$C$2,IF(J804=0,-'month 2 only singles'!$C$2,-('month 2 only singles'!$C$2*2)))))))*E804))</f>
        <v>0</v>
      </c>
      <c r="R804" s="17">
        <f>IF(ISBLANK(M804),,IF(T804&lt;&gt;1,((IF(M804="WON-EW",(((K804-1)*'month 2 only singles'!$C$2)*(1-$C$3))+(((L804-1)*'month 2 only singles'!$C$2)*(1-$C$3)),IF(M804="WON",(((K804-1)*'month 2 only singles'!$C$2)*(1-$C$3)),IF(M804="PLACED",(((L804-1)*'month 2 only singles'!$C$2)*(1-$C$3))-'month 2 only singles'!$C$2,IF(J804=0,-'month 2 only singles'!$C$2,-('month 2 only singles'!$C$2*2))))))*E804),0))</f>
        <v>0</v>
      </c>
      <c r="S804" s="64"/>
    </row>
    <row r="805" spans="8:19" ht="15" x14ac:dyDescent="0.2">
      <c r="H805" s="12"/>
      <c r="I805" s="12"/>
      <c r="J805" s="12"/>
      <c r="M805" s="7"/>
      <c r="N805" s="16">
        <f>((G805-1)*(1-(IF(H805="no",0,'month 2 only singles'!$C$3)))+1)</f>
        <v>5.0000000000000044E-2</v>
      </c>
      <c r="O805" s="16">
        <f t="shared" si="12"/>
        <v>0</v>
      </c>
      <c r="P8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5" s="17">
        <f>IF(ISBLANK(M805),,IF(ISBLANK(G805),,(IF(M805="WON-EW",((((N805-1)*J805)*'month 2 only singles'!$C$2)+('month 2 only singles'!$C$2*(N805-1))),IF(M805="WON",((((N805-1)*J805)*'month 2 only singles'!$C$2)+('month 2 only singles'!$C$2*(N805-1))),IF(M805="PLACED",((((N805-1)*J805)*'month 2 only singles'!$C$2)-'month 2 only singles'!$C$2),IF(J805=0,-'month 2 only singles'!$C$2,IF(J805=0,-'month 2 only singles'!$C$2,-('month 2 only singles'!$C$2*2)))))))*E805))</f>
        <v>0</v>
      </c>
      <c r="R805" s="17">
        <f>IF(ISBLANK(M805),,IF(T805&lt;&gt;1,((IF(M805="WON-EW",(((K805-1)*'month 2 only singles'!$C$2)*(1-$C$3))+(((L805-1)*'month 2 only singles'!$C$2)*(1-$C$3)),IF(M805="WON",(((K805-1)*'month 2 only singles'!$C$2)*(1-$C$3)),IF(M805="PLACED",(((L805-1)*'month 2 only singles'!$C$2)*(1-$C$3))-'month 2 only singles'!$C$2,IF(J805=0,-'month 2 only singles'!$C$2,-('month 2 only singles'!$C$2*2))))))*E805),0))</f>
        <v>0</v>
      </c>
      <c r="S805" s="64"/>
    </row>
    <row r="806" spans="8:19" ht="15" x14ac:dyDescent="0.2">
      <c r="H806" s="12"/>
      <c r="I806" s="12"/>
      <c r="J806" s="12"/>
      <c r="M806" s="7"/>
      <c r="N806" s="16">
        <f>((G806-1)*(1-(IF(H806="no",0,'month 2 only singles'!$C$3)))+1)</f>
        <v>5.0000000000000044E-2</v>
      </c>
      <c r="O806" s="16">
        <f t="shared" si="12"/>
        <v>0</v>
      </c>
      <c r="P8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6" s="17">
        <f>IF(ISBLANK(M806),,IF(ISBLANK(G806),,(IF(M806="WON-EW",((((N806-1)*J806)*'month 2 only singles'!$C$2)+('month 2 only singles'!$C$2*(N806-1))),IF(M806="WON",((((N806-1)*J806)*'month 2 only singles'!$C$2)+('month 2 only singles'!$C$2*(N806-1))),IF(M806="PLACED",((((N806-1)*J806)*'month 2 only singles'!$C$2)-'month 2 only singles'!$C$2),IF(J806=0,-'month 2 only singles'!$C$2,IF(J806=0,-'month 2 only singles'!$C$2,-('month 2 only singles'!$C$2*2)))))))*E806))</f>
        <v>0</v>
      </c>
      <c r="R806" s="17">
        <f>IF(ISBLANK(M806),,IF(T806&lt;&gt;1,((IF(M806="WON-EW",(((K806-1)*'month 2 only singles'!$C$2)*(1-$C$3))+(((L806-1)*'month 2 only singles'!$C$2)*(1-$C$3)),IF(M806="WON",(((K806-1)*'month 2 only singles'!$C$2)*(1-$C$3)),IF(M806="PLACED",(((L806-1)*'month 2 only singles'!$C$2)*(1-$C$3))-'month 2 only singles'!$C$2,IF(J806=0,-'month 2 only singles'!$C$2,-('month 2 only singles'!$C$2*2))))))*E806),0))</f>
        <v>0</v>
      </c>
      <c r="S806" s="64"/>
    </row>
    <row r="807" spans="8:19" ht="15" x14ac:dyDescent="0.2">
      <c r="H807" s="12"/>
      <c r="I807" s="12"/>
      <c r="J807" s="12"/>
      <c r="M807" s="7"/>
      <c r="N807" s="16">
        <f>((G807-1)*(1-(IF(H807="no",0,'month 2 only singles'!$C$3)))+1)</f>
        <v>5.0000000000000044E-2</v>
      </c>
      <c r="O807" s="16">
        <f t="shared" si="12"/>
        <v>0</v>
      </c>
      <c r="P8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7" s="17">
        <f>IF(ISBLANK(M807),,IF(ISBLANK(G807),,(IF(M807="WON-EW",((((N807-1)*J807)*'month 2 only singles'!$C$2)+('month 2 only singles'!$C$2*(N807-1))),IF(M807="WON",((((N807-1)*J807)*'month 2 only singles'!$C$2)+('month 2 only singles'!$C$2*(N807-1))),IF(M807="PLACED",((((N807-1)*J807)*'month 2 only singles'!$C$2)-'month 2 only singles'!$C$2),IF(J807=0,-'month 2 only singles'!$C$2,IF(J807=0,-'month 2 only singles'!$C$2,-('month 2 only singles'!$C$2*2)))))))*E807))</f>
        <v>0</v>
      </c>
      <c r="R807" s="17">
        <f>IF(ISBLANK(M807),,IF(T807&lt;&gt;1,((IF(M807="WON-EW",(((K807-1)*'month 2 only singles'!$C$2)*(1-$C$3))+(((L807-1)*'month 2 only singles'!$C$2)*(1-$C$3)),IF(M807="WON",(((K807-1)*'month 2 only singles'!$C$2)*(1-$C$3)),IF(M807="PLACED",(((L807-1)*'month 2 only singles'!$C$2)*(1-$C$3))-'month 2 only singles'!$C$2,IF(J807=0,-'month 2 only singles'!$C$2,-('month 2 only singles'!$C$2*2))))))*E807),0))</f>
        <v>0</v>
      </c>
      <c r="S807" s="64"/>
    </row>
    <row r="808" spans="8:19" ht="15" x14ac:dyDescent="0.2">
      <c r="H808" s="12"/>
      <c r="I808" s="12"/>
      <c r="J808" s="12"/>
      <c r="M808" s="7"/>
      <c r="N808" s="16">
        <f>((G808-1)*(1-(IF(H808="no",0,'month 2 only singles'!$C$3)))+1)</f>
        <v>5.0000000000000044E-2</v>
      </c>
      <c r="O808" s="16">
        <f t="shared" si="12"/>
        <v>0</v>
      </c>
      <c r="P8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8" s="17">
        <f>IF(ISBLANK(M808),,IF(ISBLANK(G808),,(IF(M808="WON-EW",((((N808-1)*J808)*'month 2 only singles'!$C$2)+('month 2 only singles'!$C$2*(N808-1))),IF(M808="WON",((((N808-1)*J808)*'month 2 only singles'!$C$2)+('month 2 only singles'!$C$2*(N808-1))),IF(M808="PLACED",((((N808-1)*J808)*'month 2 only singles'!$C$2)-'month 2 only singles'!$C$2),IF(J808=0,-'month 2 only singles'!$C$2,IF(J808=0,-'month 2 only singles'!$C$2,-('month 2 only singles'!$C$2*2)))))))*E808))</f>
        <v>0</v>
      </c>
      <c r="R808" s="17">
        <f>IF(ISBLANK(M808),,IF(T808&lt;&gt;1,((IF(M808="WON-EW",(((K808-1)*'month 2 only singles'!$C$2)*(1-$C$3))+(((L808-1)*'month 2 only singles'!$C$2)*(1-$C$3)),IF(M808="WON",(((K808-1)*'month 2 only singles'!$C$2)*(1-$C$3)),IF(M808="PLACED",(((L808-1)*'month 2 only singles'!$C$2)*(1-$C$3))-'month 2 only singles'!$C$2,IF(J808=0,-'month 2 only singles'!$C$2,-('month 2 only singles'!$C$2*2))))))*E808),0))</f>
        <v>0</v>
      </c>
      <c r="S808" s="64"/>
    </row>
    <row r="809" spans="8:19" ht="15" x14ac:dyDescent="0.2">
      <c r="H809" s="12"/>
      <c r="I809" s="12"/>
      <c r="J809" s="12"/>
      <c r="M809" s="7"/>
      <c r="N809" s="16">
        <f>((G809-1)*(1-(IF(H809="no",0,'month 2 only singles'!$C$3)))+1)</f>
        <v>5.0000000000000044E-2</v>
      </c>
      <c r="O809" s="16">
        <f t="shared" si="12"/>
        <v>0</v>
      </c>
      <c r="P8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09" s="17">
        <f>IF(ISBLANK(M809),,IF(ISBLANK(G809),,(IF(M809="WON-EW",((((N809-1)*J809)*'month 2 only singles'!$C$2)+('month 2 only singles'!$C$2*(N809-1))),IF(M809="WON",((((N809-1)*J809)*'month 2 only singles'!$C$2)+('month 2 only singles'!$C$2*(N809-1))),IF(M809="PLACED",((((N809-1)*J809)*'month 2 only singles'!$C$2)-'month 2 only singles'!$C$2),IF(J809=0,-'month 2 only singles'!$C$2,IF(J809=0,-'month 2 only singles'!$C$2,-('month 2 only singles'!$C$2*2)))))))*E809))</f>
        <v>0</v>
      </c>
      <c r="R809" s="17">
        <f>IF(ISBLANK(M809),,IF(T809&lt;&gt;1,((IF(M809="WON-EW",(((K809-1)*'month 2 only singles'!$C$2)*(1-$C$3))+(((L809-1)*'month 2 only singles'!$C$2)*(1-$C$3)),IF(M809="WON",(((K809-1)*'month 2 only singles'!$C$2)*(1-$C$3)),IF(M809="PLACED",(((L809-1)*'month 2 only singles'!$C$2)*(1-$C$3))-'month 2 only singles'!$C$2,IF(J809=0,-'month 2 only singles'!$C$2,-('month 2 only singles'!$C$2*2))))))*E809),0))</f>
        <v>0</v>
      </c>
      <c r="S809" s="64"/>
    </row>
    <row r="810" spans="8:19" ht="15" x14ac:dyDescent="0.2">
      <c r="H810" s="12"/>
      <c r="I810" s="12"/>
      <c r="J810" s="12"/>
      <c r="M810" s="7"/>
      <c r="N810" s="16">
        <f>((G810-1)*(1-(IF(H810="no",0,'month 2 only singles'!$C$3)))+1)</f>
        <v>5.0000000000000044E-2</v>
      </c>
      <c r="O810" s="16">
        <f t="shared" si="12"/>
        <v>0</v>
      </c>
      <c r="P8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0" s="17">
        <f>IF(ISBLANK(M810),,IF(ISBLANK(G810),,(IF(M810="WON-EW",((((N810-1)*J810)*'month 2 only singles'!$C$2)+('month 2 only singles'!$C$2*(N810-1))),IF(M810="WON",((((N810-1)*J810)*'month 2 only singles'!$C$2)+('month 2 only singles'!$C$2*(N810-1))),IF(M810="PLACED",((((N810-1)*J810)*'month 2 only singles'!$C$2)-'month 2 only singles'!$C$2),IF(J810=0,-'month 2 only singles'!$C$2,IF(J810=0,-'month 2 only singles'!$C$2,-('month 2 only singles'!$C$2*2)))))))*E810))</f>
        <v>0</v>
      </c>
      <c r="R810" s="17">
        <f>IF(ISBLANK(M810),,IF(T810&lt;&gt;1,((IF(M810="WON-EW",(((K810-1)*'month 2 only singles'!$C$2)*(1-$C$3))+(((L810-1)*'month 2 only singles'!$C$2)*(1-$C$3)),IF(M810="WON",(((K810-1)*'month 2 only singles'!$C$2)*(1-$C$3)),IF(M810="PLACED",(((L810-1)*'month 2 only singles'!$C$2)*(1-$C$3))-'month 2 only singles'!$C$2,IF(J810=0,-'month 2 only singles'!$C$2,-('month 2 only singles'!$C$2*2))))))*E810),0))</f>
        <v>0</v>
      </c>
      <c r="S810" s="64"/>
    </row>
    <row r="811" spans="8:19" ht="15" x14ac:dyDescent="0.2">
      <c r="H811" s="12"/>
      <c r="I811" s="12"/>
      <c r="J811" s="12"/>
      <c r="M811" s="7"/>
      <c r="N811" s="16">
        <f>((G811-1)*(1-(IF(H811="no",0,'month 2 only singles'!$C$3)))+1)</f>
        <v>5.0000000000000044E-2</v>
      </c>
      <c r="O811" s="16">
        <f t="shared" si="12"/>
        <v>0</v>
      </c>
      <c r="P8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1" s="17">
        <f>IF(ISBLANK(M811),,IF(ISBLANK(G811),,(IF(M811="WON-EW",((((N811-1)*J811)*'month 2 only singles'!$C$2)+('month 2 only singles'!$C$2*(N811-1))),IF(M811="WON",((((N811-1)*J811)*'month 2 only singles'!$C$2)+('month 2 only singles'!$C$2*(N811-1))),IF(M811="PLACED",((((N811-1)*J811)*'month 2 only singles'!$C$2)-'month 2 only singles'!$C$2),IF(J811=0,-'month 2 only singles'!$C$2,IF(J811=0,-'month 2 only singles'!$C$2,-('month 2 only singles'!$C$2*2)))))))*E811))</f>
        <v>0</v>
      </c>
      <c r="R811" s="17">
        <f>IF(ISBLANK(M811),,IF(T811&lt;&gt;1,((IF(M811="WON-EW",(((K811-1)*'month 2 only singles'!$C$2)*(1-$C$3))+(((L811-1)*'month 2 only singles'!$C$2)*(1-$C$3)),IF(M811="WON",(((K811-1)*'month 2 only singles'!$C$2)*(1-$C$3)),IF(M811="PLACED",(((L811-1)*'month 2 only singles'!$C$2)*(1-$C$3))-'month 2 only singles'!$C$2,IF(J811=0,-'month 2 only singles'!$C$2,-('month 2 only singles'!$C$2*2))))))*E811),0))</f>
        <v>0</v>
      </c>
      <c r="S811" s="64"/>
    </row>
    <row r="812" spans="8:19" ht="15" x14ac:dyDescent="0.2">
      <c r="H812" s="12"/>
      <c r="I812" s="12"/>
      <c r="J812" s="12"/>
      <c r="M812" s="7"/>
      <c r="N812" s="16">
        <f>((G812-1)*(1-(IF(H812="no",0,'month 2 only singles'!$C$3)))+1)</f>
        <v>5.0000000000000044E-2</v>
      </c>
      <c r="O812" s="16">
        <f t="shared" si="12"/>
        <v>0</v>
      </c>
      <c r="P8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2" s="17">
        <f>IF(ISBLANK(M812),,IF(ISBLANK(G812),,(IF(M812="WON-EW",((((N812-1)*J812)*'month 2 only singles'!$C$2)+('month 2 only singles'!$C$2*(N812-1))),IF(M812="WON",((((N812-1)*J812)*'month 2 only singles'!$C$2)+('month 2 only singles'!$C$2*(N812-1))),IF(M812="PLACED",((((N812-1)*J812)*'month 2 only singles'!$C$2)-'month 2 only singles'!$C$2),IF(J812=0,-'month 2 only singles'!$C$2,IF(J812=0,-'month 2 only singles'!$C$2,-('month 2 only singles'!$C$2*2)))))))*E812))</f>
        <v>0</v>
      </c>
      <c r="R812" s="17">
        <f>IF(ISBLANK(M812),,IF(T812&lt;&gt;1,((IF(M812="WON-EW",(((K812-1)*'month 2 only singles'!$C$2)*(1-$C$3))+(((L812-1)*'month 2 only singles'!$C$2)*(1-$C$3)),IF(M812="WON",(((K812-1)*'month 2 only singles'!$C$2)*(1-$C$3)),IF(M812="PLACED",(((L812-1)*'month 2 only singles'!$C$2)*(1-$C$3))-'month 2 only singles'!$C$2,IF(J812=0,-'month 2 only singles'!$C$2,-('month 2 only singles'!$C$2*2))))))*E812),0))</f>
        <v>0</v>
      </c>
      <c r="S812" s="64"/>
    </row>
    <row r="813" spans="8:19" ht="15" x14ac:dyDescent="0.2">
      <c r="H813" s="12"/>
      <c r="I813" s="12"/>
      <c r="J813" s="12"/>
      <c r="M813" s="7"/>
      <c r="N813" s="16">
        <f>((G813-1)*(1-(IF(H813="no",0,'month 2 only singles'!$C$3)))+1)</f>
        <v>5.0000000000000044E-2</v>
      </c>
      <c r="O813" s="16">
        <f t="shared" si="12"/>
        <v>0</v>
      </c>
      <c r="P8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3" s="17">
        <f>IF(ISBLANK(M813),,IF(ISBLANK(G813),,(IF(M813="WON-EW",((((N813-1)*J813)*'month 2 only singles'!$C$2)+('month 2 only singles'!$C$2*(N813-1))),IF(M813="WON",((((N813-1)*J813)*'month 2 only singles'!$C$2)+('month 2 only singles'!$C$2*(N813-1))),IF(M813="PLACED",((((N813-1)*J813)*'month 2 only singles'!$C$2)-'month 2 only singles'!$C$2),IF(J813=0,-'month 2 only singles'!$C$2,IF(J813=0,-'month 2 only singles'!$C$2,-('month 2 only singles'!$C$2*2)))))))*E813))</f>
        <v>0</v>
      </c>
      <c r="R813" s="17">
        <f>IF(ISBLANK(M813),,IF(T813&lt;&gt;1,((IF(M813="WON-EW",(((K813-1)*'month 2 only singles'!$C$2)*(1-$C$3))+(((L813-1)*'month 2 only singles'!$C$2)*(1-$C$3)),IF(M813="WON",(((K813-1)*'month 2 only singles'!$C$2)*(1-$C$3)),IF(M813="PLACED",(((L813-1)*'month 2 only singles'!$C$2)*(1-$C$3))-'month 2 only singles'!$C$2,IF(J813=0,-'month 2 only singles'!$C$2,-('month 2 only singles'!$C$2*2))))))*E813),0))</f>
        <v>0</v>
      </c>
      <c r="S813" s="64"/>
    </row>
    <row r="814" spans="8:19" ht="15" x14ac:dyDescent="0.2">
      <c r="H814" s="12"/>
      <c r="I814" s="12"/>
      <c r="J814" s="12"/>
      <c r="M814" s="7"/>
      <c r="N814" s="16">
        <f>((G814-1)*(1-(IF(H814="no",0,'month 2 only singles'!$C$3)))+1)</f>
        <v>5.0000000000000044E-2</v>
      </c>
      <c r="O814" s="16">
        <f t="shared" si="12"/>
        <v>0</v>
      </c>
      <c r="P8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4" s="17">
        <f>IF(ISBLANK(M814),,IF(ISBLANK(G814),,(IF(M814="WON-EW",((((N814-1)*J814)*'month 2 only singles'!$C$2)+('month 2 only singles'!$C$2*(N814-1))),IF(M814="WON",((((N814-1)*J814)*'month 2 only singles'!$C$2)+('month 2 only singles'!$C$2*(N814-1))),IF(M814="PLACED",((((N814-1)*J814)*'month 2 only singles'!$C$2)-'month 2 only singles'!$C$2),IF(J814=0,-'month 2 only singles'!$C$2,IF(J814=0,-'month 2 only singles'!$C$2,-('month 2 only singles'!$C$2*2)))))))*E814))</f>
        <v>0</v>
      </c>
      <c r="R814" s="17">
        <f>IF(ISBLANK(M814),,IF(T814&lt;&gt;1,((IF(M814="WON-EW",(((K814-1)*'month 2 only singles'!$C$2)*(1-$C$3))+(((L814-1)*'month 2 only singles'!$C$2)*(1-$C$3)),IF(M814="WON",(((K814-1)*'month 2 only singles'!$C$2)*(1-$C$3)),IF(M814="PLACED",(((L814-1)*'month 2 only singles'!$C$2)*(1-$C$3))-'month 2 only singles'!$C$2,IF(J814=0,-'month 2 only singles'!$C$2,-('month 2 only singles'!$C$2*2))))))*E814),0))</f>
        <v>0</v>
      </c>
      <c r="S814" s="64"/>
    </row>
    <row r="815" spans="8:19" ht="15" x14ac:dyDescent="0.2">
      <c r="H815" s="12"/>
      <c r="I815" s="12"/>
      <c r="J815" s="12"/>
      <c r="M815" s="7"/>
      <c r="N815" s="16">
        <f>((G815-1)*(1-(IF(H815="no",0,'month 2 only singles'!$C$3)))+1)</f>
        <v>5.0000000000000044E-2</v>
      </c>
      <c r="O815" s="16">
        <f t="shared" si="12"/>
        <v>0</v>
      </c>
      <c r="P8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5" s="17">
        <f>IF(ISBLANK(M815),,IF(ISBLANK(G815),,(IF(M815="WON-EW",((((N815-1)*J815)*'month 2 only singles'!$C$2)+('month 2 only singles'!$C$2*(N815-1))),IF(M815="WON",((((N815-1)*J815)*'month 2 only singles'!$C$2)+('month 2 only singles'!$C$2*(N815-1))),IF(M815="PLACED",((((N815-1)*J815)*'month 2 only singles'!$C$2)-'month 2 only singles'!$C$2),IF(J815=0,-'month 2 only singles'!$C$2,IF(J815=0,-'month 2 only singles'!$C$2,-('month 2 only singles'!$C$2*2)))))))*E815))</f>
        <v>0</v>
      </c>
      <c r="R815" s="17">
        <f>IF(ISBLANK(M815),,IF(T815&lt;&gt;1,((IF(M815="WON-EW",(((K815-1)*'month 2 only singles'!$C$2)*(1-$C$3))+(((L815-1)*'month 2 only singles'!$C$2)*(1-$C$3)),IF(M815="WON",(((K815-1)*'month 2 only singles'!$C$2)*(1-$C$3)),IF(M815="PLACED",(((L815-1)*'month 2 only singles'!$C$2)*(1-$C$3))-'month 2 only singles'!$C$2,IF(J815=0,-'month 2 only singles'!$C$2,-('month 2 only singles'!$C$2*2))))))*E815),0))</f>
        <v>0</v>
      </c>
      <c r="S815" s="64"/>
    </row>
    <row r="816" spans="8:19" ht="15" x14ac:dyDescent="0.2">
      <c r="H816" s="12"/>
      <c r="I816" s="12"/>
      <c r="J816" s="12"/>
      <c r="M816" s="7"/>
      <c r="N816" s="16">
        <f>((G816-1)*(1-(IF(H816="no",0,'month 2 only singles'!$C$3)))+1)</f>
        <v>5.0000000000000044E-2</v>
      </c>
      <c r="O816" s="16">
        <f t="shared" ref="O816:O879" si="13">E816*IF(I816="yes",2,1)</f>
        <v>0</v>
      </c>
      <c r="P8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6" s="17">
        <f>IF(ISBLANK(M816),,IF(ISBLANK(G816),,(IF(M816="WON-EW",((((N816-1)*J816)*'month 2 only singles'!$C$2)+('month 2 only singles'!$C$2*(N816-1))),IF(M816="WON",((((N816-1)*J816)*'month 2 only singles'!$C$2)+('month 2 only singles'!$C$2*(N816-1))),IF(M816="PLACED",((((N816-1)*J816)*'month 2 only singles'!$C$2)-'month 2 only singles'!$C$2),IF(J816=0,-'month 2 only singles'!$C$2,IF(J816=0,-'month 2 only singles'!$C$2,-('month 2 only singles'!$C$2*2)))))))*E816))</f>
        <v>0</v>
      </c>
      <c r="R816" s="17">
        <f>IF(ISBLANK(M816),,IF(T816&lt;&gt;1,((IF(M816="WON-EW",(((K816-1)*'month 2 only singles'!$C$2)*(1-$C$3))+(((L816-1)*'month 2 only singles'!$C$2)*(1-$C$3)),IF(M816="WON",(((K816-1)*'month 2 only singles'!$C$2)*(1-$C$3)),IF(M816="PLACED",(((L816-1)*'month 2 only singles'!$C$2)*(1-$C$3))-'month 2 only singles'!$C$2,IF(J816=0,-'month 2 only singles'!$C$2,-('month 2 only singles'!$C$2*2))))))*E816),0))</f>
        <v>0</v>
      </c>
      <c r="S816" s="64"/>
    </row>
    <row r="817" spans="8:19" ht="15" x14ac:dyDescent="0.2">
      <c r="H817" s="12"/>
      <c r="I817" s="12"/>
      <c r="J817" s="12"/>
      <c r="M817" s="7"/>
      <c r="N817" s="16">
        <f>((G817-1)*(1-(IF(H817="no",0,'month 2 only singles'!$C$3)))+1)</f>
        <v>5.0000000000000044E-2</v>
      </c>
      <c r="O817" s="16">
        <f t="shared" si="13"/>
        <v>0</v>
      </c>
      <c r="P8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7" s="17">
        <f>IF(ISBLANK(M817),,IF(ISBLANK(G817),,(IF(M817="WON-EW",((((N817-1)*J817)*'month 2 only singles'!$C$2)+('month 2 only singles'!$C$2*(N817-1))),IF(M817="WON",((((N817-1)*J817)*'month 2 only singles'!$C$2)+('month 2 only singles'!$C$2*(N817-1))),IF(M817="PLACED",((((N817-1)*J817)*'month 2 only singles'!$C$2)-'month 2 only singles'!$C$2),IF(J817=0,-'month 2 only singles'!$C$2,IF(J817=0,-'month 2 only singles'!$C$2,-('month 2 only singles'!$C$2*2)))))))*E817))</f>
        <v>0</v>
      </c>
      <c r="R817" s="17">
        <f>IF(ISBLANK(M817),,IF(T817&lt;&gt;1,((IF(M817="WON-EW",(((K817-1)*'month 2 only singles'!$C$2)*(1-$C$3))+(((L817-1)*'month 2 only singles'!$C$2)*(1-$C$3)),IF(M817="WON",(((K817-1)*'month 2 only singles'!$C$2)*(1-$C$3)),IF(M817="PLACED",(((L817-1)*'month 2 only singles'!$C$2)*(1-$C$3))-'month 2 only singles'!$C$2,IF(J817=0,-'month 2 only singles'!$C$2,-('month 2 only singles'!$C$2*2))))))*E817),0))</f>
        <v>0</v>
      </c>
      <c r="S817" s="64"/>
    </row>
    <row r="818" spans="8:19" ht="15" x14ac:dyDescent="0.2">
      <c r="H818" s="12"/>
      <c r="I818" s="12"/>
      <c r="J818" s="12"/>
      <c r="M818" s="7"/>
      <c r="N818" s="16">
        <f>((G818-1)*(1-(IF(H818="no",0,'month 2 only singles'!$C$3)))+1)</f>
        <v>5.0000000000000044E-2</v>
      </c>
      <c r="O818" s="16">
        <f t="shared" si="13"/>
        <v>0</v>
      </c>
      <c r="P8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8" s="17">
        <f>IF(ISBLANK(M818),,IF(ISBLANK(G818),,(IF(M818="WON-EW",((((N818-1)*J818)*'month 2 only singles'!$C$2)+('month 2 only singles'!$C$2*(N818-1))),IF(M818="WON",((((N818-1)*J818)*'month 2 only singles'!$C$2)+('month 2 only singles'!$C$2*(N818-1))),IF(M818="PLACED",((((N818-1)*J818)*'month 2 only singles'!$C$2)-'month 2 only singles'!$C$2),IF(J818=0,-'month 2 only singles'!$C$2,IF(J818=0,-'month 2 only singles'!$C$2,-('month 2 only singles'!$C$2*2)))))))*E818))</f>
        <v>0</v>
      </c>
      <c r="R818" s="17">
        <f>IF(ISBLANK(M818),,IF(T818&lt;&gt;1,((IF(M818="WON-EW",(((K818-1)*'month 2 only singles'!$C$2)*(1-$C$3))+(((L818-1)*'month 2 only singles'!$C$2)*(1-$C$3)),IF(M818="WON",(((K818-1)*'month 2 only singles'!$C$2)*(1-$C$3)),IF(M818="PLACED",(((L818-1)*'month 2 only singles'!$C$2)*(1-$C$3))-'month 2 only singles'!$C$2,IF(J818=0,-'month 2 only singles'!$C$2,-('month 2 only singles'!$C$2*2))))))*E818),0))</f>
        <v>0</v>
      </c>
      <c r="S818" s="64"/>
    </row>
    <row r="819" spans="8:19" ht="15" x14ac:dyDescent="0.2">
      <c r="H819" s="12"/>
      <c r="I819" s="12"/>
      <c r="J819" s="12"/>
      <c r="M819" s="7"/>
      <c r="N819" s="16">
        <f>((G819-1)*(1-(IF(H819="no",0,'month 2 only singles'!$C$3)))+1)</f>
        <v>5.0000000000000044E-2</v>
      </c>
      <c r="O819" s="16">
        <f t="shared" si="13"/>
        <v>0</v>
      </c>
      <c r="P8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19" s="17">
        <f>IF(ISBLANK(M819),,IF(ISBLANK(G819),,(IF(M819="WON-EW",((((N819-1)*J819)*'month 2 only singles'!$C$2)+('month 2 only singles'!$C$2*(N819-1))),IF(M819="WON",((((N819-1)*J819)*'month 2 only singles'!$C$2)+('month 2 only singles'!$C$2*(N819-1))),IF(M819="PLACED",((((N819-1)*J819)*'month 2 only singles'!$C$2)-'month 2 only singles'!$C$2),IF(J819=0,-'month 2 only singles'!$C$2,IF(J819=0,-'month 2 only singles'!$C$2,-('month 2 only singles'!$C$2*2)))))))*E819))</f>
        <v>0</v>
      </c>
      <c r="R819" s="17">
        <f>IF(ISBLANK(M819),,IF(T819&lt;&gt;1,((IF(M819="WON-EW",(((K819-1)*'month 2 only singles'!$C$2)*(1-$C$3))+(((L819-1)*'month 2 only singles'!$C$2)*(1-$C$3)),IF(M819="WON",(((K819-1)*'month 2 only singles'!$C$2)*(1-$C$3)),IF(M819="PLACED",(((L819-1)*'month 2 only singles'!$C$2)*(1-$C$3))-'month 2 only singles'!$C$2,IF(J819=0,-'month 2 only singles'!$C$2,-('month 2 only singles'!$C$2*2))))))*E819),0))</f>
        <v>0</v>
      </c>
      <c r="S819" s="64"/>
    </row>
    <row r="820" spans="8:19" ht="15" x14ac:dyDescent="0.2">
      <c r="H820" s="12"/>
      <c r="I820" s="12"/>
      <c r="J820" s="12"/>
      <c r="M820" s="7"/>
      <c r="N820" s="16">
        <f>((G820-1)*(1-(IF(H820="no",0,'month 2 only singles'!$C$3)))+1)</f>
        <v>5.0000000000000044E-2</v>
      </c>
      <c r="O820" s="16">
        <f t="shared" si="13"/>
        <v>0</v>
      </c>
      <c r="P8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0" s="17">
        <f>IF(ISBLANK(M820),,IF(ISBLANK(G820),,(IF(M820="WON-EW",((((N820-1)*J820)*'month 2 only singles'!$C$2)+('month 2 only singles'!$C$2*(N820-1))),IF(M820="WON",((((N820-1)*J820)*'month 2 only singles'!$C$2)+('month 2 only singles'!$C$2*(N820-1))),IF(M820="PLACED",((((N820-1)*J820)*'month 2 only singles'!$C$2)-'month 2 only singles'!$C$2),IF(J820=0,-'month 2 only singles'!$C$2,IF(J820=0,-'month 2 only singles'!$C$2,-('month 2 only singles'!$C$2*2)))))))*E820))</f>
        <v>0</v>
      </c>
      <c r="R820" s="17">
        <f>IF(ISBLANK(M820),,IF(T820&lt;&gt;1,((IF(M820="WON-EW",(((K820-1)*'month 2 only singles'!$C$2)*(1-$C$3))+(((L820-1)*'month 2 only singles'!$C$2)*(1-$C$3)),IF(M820="WON",(((K820-1)*'month 2 only singles'!$C$2)*(1-$C$3)),IF(M820="PLACED",(((L820-1)*'month 2 only singles'!$C$2)*(1-$C$3))-'month 2 only singles'!$C$2,IF(J820=0,-'month 2 only singles'!$C$2,-('month 2 only singles'!$C$2*2))))))*E820),0))</f>
        <v>0</v>
      </c>
      <c r="S820" s="64"/>
    </row>
    <row r="821" spans="8:19" ht="15" x14ac:dyDescent="0.2">
      <c r="H821" s="12"/>
      <c r="I821" s="12"/>
      <c r="J821" s="12"/>
      <c r="M821" s="7"/>
      <c r="N821" s="16">
        <f>((G821-1)*(1-(IF(H821="no",0,'month 2 only singles'!$C$3)))+1)</f>
        <v>5.0000000000000044E-2</v>
      </c>
      <c r="O821" s="16">
        <f t="shared" si="13"/>
        <v>0</v>
      </c>
      <c r="P8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1" s="17">
        <f>IF(ISBLANK(M821),,IF(ISBLANK(G821),,(IF(M821="WON-EW",((((N821-1)*J821)*'month 2 only singles'!$C$2)+('month 2 only singles'!$C$2*(N821-1))),IF(M821="WON",((((N821-1)*J821)*'month 2 only singles'!$C$2)+('month 2 only singles'!$C$2*(N821-1))),IF(M821="PLACED",((((N821-1)*J821)*'month 2 only singles'!$C$2)-'month 2 only singles'!$C$2),IF(J821=0,-'month 2 only singles'!$C$2,IF(J821=0,-'month 2 only singles'!$C$2,-('month 2 only singles'!$C$2*2)))))))*E821))</f>
        <v>0</v>
      </c>
      <c r="R821" s="17">
        <f>IF(ISBLANK(M821),,IF(T821&lt;&gt;1,((IF(M821="WON-EW",(((K821-1)*'month 2 only singles'!$C$2)*(1-$C$3))+(((L821-1)*'month 2 only singles'!$C$2)*(1-$C$3)),IF(M821="WON",(((K821-1)*'month 2 only singles'!$C$2)*(1-$C$3)),IF(M821="PLACED",(((L821-1)*'month 2 only singles'!$C$2)*(1-$C$3))-'month 2 only singles'!$C$2,IF(J821=0,-'month 2 only singles'!$C$2,-('month 2 only singles'!$C$2*2))))))*E821),0))</f>
        <v>0</v>
      </c>
      <c r="S821" s="64"/>
    </row>
    <row r="822" spans="8:19" ht="15" x14ac:dyDescent="0.2">
      <c r="H822" s="12"/>
      <c r="I822" s="12"/>
      <c r="J822" s="12"/>
      <c r="M822" s="7"/>
      <c r="N822" s="16">
        <f>((G822-1)*(1-(IF(H822="no",0,'month 2 only singles'!$C$3)))+1)</f>
        <v>5.0000000000000044E-2</v>
      </c>
      <c r="O822" s="16">
        <f t="shared" si="13"/>
        <v>0</v>
      </c>
      <c r="P8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2" s="17">
        <f>IF(ISBLANK(M822),,IF(ISBLANK(G822),,(IF(M822="WON-EW",((((N822-1)*J822)*'month 2 only singles'!$C$2)+('month 2 only singles'!$C$2*(N822-1))),IF(M822="WON",((((N822-1)*J822)*'month 2 only singles'!$C$2)+('month 2 only singles'!$C$2*(N822-1))),IF(M822="PLACED",((((N822-1)*J822)*'month 2 only singles'!$C$2)-'month 2 only singles'!$C$2),IF(J822=0,-'month 2 only singles'!$C$2,IF(J822=0,-'month 2 only singles'!$C$2,-('month 2 only singles'!$C$2*2)))))))*E822))</f>
        <v>0</v>
      </c>
      <c r="R822" s="17">
        <f>IF(ISBLANK(M822),,IF(T822&lt;&gt;1,((IF(M822="WON-EW",(((K822-1)*'month 2 only singles'!$C$2)*(1-$C$3))+(((L822-1)*'month 2 only singles'!$C$2)*(1-$C$3)),IF(M822="WON",(((K822-1)*'month 2 only singles'!$C$2)*(1-$C$3)),IF(M822="PLACED",(((L822-1)*'month 2 only singles'!$C$2)*(1-$C$3))-'month 2 only singles'!$C$2,IF(J822=0,-'month 2 only singles'!$C$2,-('month 2 only singles'!$C$2*2))))))*E822),0))</f>
        <v>0</v>
      </c>
      <c r="S822" s="64"/>
    </row>
    <row r="823" spans="8:19" ht="15" x14ac:dyDescent="0.2">
      <c r="H823" s="12"/>
      <c r="I823" s="12"/>
      <c r="J823" s="12"/>
      <c r="M823" s="7"/>
      <c r="N823" s="16">
        <f>((G823-1)*(1-(IF(H823="no",0,'month 2 only singles'!$C$3)))+1)</f>
        <v>5.0000000000000044E-2</v>
      </c>
      <c r="O823" s="16">
        <f t="shared" si="13"/>
        <v>0</v>
      </c>
      <c r="P8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3" s="17">
        <f>IF(ISBLANK(M823),,IF(ISBLANK(G823),,(IF(M823="WON-EW",((((N823-1)*J823)*'month 2 only singles'!$C$2)+('month 2 only singles'!$C$2*(N823-1))),IF(M823="WON",((((N823-1)*J823)*'month 2 only singles'!$C$2)+('month 2 only singles'!$C$2*(N823-1))),IF(M823="PLACED",((((N823-1)*J823)*'month 2 only singles'!$C$2)-'month 2 only singles'!$C$2),IF(J823=0,-'month 2 only singles'!$C$2,IF(J823=0,-'month 2 only singles'!$C$2,-('month 2 only singles'!$C$2*2)))))))*E823))</f>
        <v>0</v>
      </c>
      <c r="R823" s="17">
        <f>IF(ISBLANK(M823),,IF(T823&lt;&gt;1,((IF(M823="WON-EW",(((K823-1)*'month 2 only singles'!$C$2)*(1-$C$3))+(((L823-1)*'month 2 only singles'!$C$2)*(1-$C$3)),IF(M823="WON",(((K823-1)*'month 2 only singles'!$C$2)*(1-$C$3)),IF(M823="PLACED",(((L823-1)*'month 2 only singles'!$C$2)*(1-$C$3))-'month 2 only singles'!$C$2,IF(J823=0,-'month 2 only singles'!$C$2,-('month 2 only singles'!$C$2*2))))))*E823),0))</f>
        <v>0</v>
      </c>
      <c r="S823" s="64"/>
    </row>
    <row r="824" spans="8:19" ht="15" x14ac:dyDescent="0.2">
      <c r="H824" s="12"/>
      <c r="I824" s="12"/>
      <c r="J824" s="12"/>
      <c r="M824" s="7"/>
      <c r="N824" s="16">
        <f>((G824-1)*(1-(IF(H824="no",0,'month 2 only singles'!$C$3)))+1)</f>
        <v>5.0000000000000044E-2</v>
      </c>
      <c r="O824" s="16">
        <f t="shared" si="13"/>
        <v>0</v>
      </c>
      <c r="P8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4" s="17">
        <f>IF(ISBLANK(M824),,IF(ISBLANK(G824),,(IF(M824="WON-EW",((((N824-1)*J824)*'month 2 only singles'!$C$2)+('month 2 only singles'!$C$2*(N824-1))),IF(M824="WON",((((N824-1)*J824)*'month 2 only singles'!$C$2)+('month 2 only singles'!$C$2*(N824-1))),IF(M824="PLACED",((((N824-1)*J824)*'month 2 only singles'!$C$2)-'month 2 only singles'!$C$2),IF(J824=0,-'month 2 only singles'!$C$2,IF(J824=0,-'month 2 only singles'!$C$2,-('month 2 only singles'!$C$2*2)))))))*E824))</f>
        <v>0</v>
      </c>
      <c r="R824" s="17">
        <f>IF(ISBLANK(M824),,IF(T824&lt;&gt;1,((IF(M824="WON-EW",(((K824-1)*'month 2 only singles'!$C$2)*(1-$C$3))+(((L824-1)*'month 2 only singles'!$C$2)*(1-$C$3)),IF(M824="WON",(((K824-1)*'month 2 only singles'!$C$2)*(1-$C$3)),IF(M824="PLACED",(((L824-1)*'month 2 only singles'!$C$2)*(1-$C$3))-'month 2 only singles'!$C$2,IF(J824=0,-'month 2 only singles'!$C$2,-('month 2 only singles'!$C$2*2))))))*E824),0))</f>
        <v>0</v>
      </c>
      <c r="S824" s="64"/>
    </row>
    <row r="825" spans="8:19" ht="15" x14ac:dyDescent="0.2">
      <c r="H825" s="12"/>
      <c r="I825" s="12"/>
      <c r="J825" s="12"/>
      <c r="M825" s="7"/>
      <c r="N825" s="16">
        <f>((G825-1)*(1-(IF(H825="no",0,'month 2 only singles'!$C$3)))+1)</f>
        <v>5.0000000000000044E-2</v>
      </c>
      <c r="O825" s="16">
        <f t="shared" si="13"/>
        <v>0</v>
      </c>
      <c r="P8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5" s="17">
        <f>IF(ISBLANK(M825),,IF(ISBLANK(G825),,(IF(M825="WON-EW",((((N825-1)*J825)*'month 2 only singles'!$C$2)+('month 2 only singles'!$C$2*(N825-1))),IF(M825="WON",((((N825-1)*J825)*'month 2 only singles'!$C$2)+('month 2 only singles'!$C$2*(N825-1))),IF(M825="PLACED",((((N825-1)*J825)*'month 2 only singles'!$C$2)-'month 2 only singles'!$C$2),IF(J825=0,-'month 2 only singles'!$C$2,IF(J825=0,-'month 2 only singles'!$C$2,-('month 2 only singles'!$C$2*2)))))))*E825))</f>
        <v>0</v>
      </c>
      <c r="R825" s="17">
        <f>IF(ISBLANK(M825),,IF(T825&lt;&gt;1,((IF(M825="WON-EW",(((K825-1)*'month 2 only singles'!$C$2)*(1-$C$3))+(((L825-1)*'month 2 only singles'!$C$2)*(1-$C$3)),IF(M825="WON",(((K825-1)*'month 2 only singles'!$C$2)*(1-$C$3)),IF(M825="PLACED",(((L825-1)*'month 2 only singles'!$C$2)*(1-$C$3))-'month 2 only singles'!$C$2,IF(J825=0,-'month 2 only singles'!$C$2,-('month 2 only singles'!$C$2*2))))))*E825),0))</f>
        <v>0</v>
      </c>
      <c r="S825" s="64"/>
    </row>
    <row r="826" spans="8:19" ht="15" x14ac:dyDescent="0.2">
      <c r="H826" s="12"/>
      <c r="I826" s="12"/>
      <c r="J826" s="12"/>
      <c r="M826" s="7"/>
      <c r="N826" s="16">
        <f>((G826-1)*(1-(IF(H826="no",0,'month 2 only singles'!$C$3)))+1)</f>
        <v>5.0000000000000044E-2</v>
      </c>
      <c r="O826" s="16">
        <f t="shared" si="13"/>
        <v>0</v>
      </c>
      <c r="P8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6" s="17">
        <f>IF(ISBLANK(M826),,IF(ISBLANK(G826),,(IF(M826="WON-EW",((((N826-1)*J826)*'month 2 only singles'!$C$2)+('month 2 only singles'!$C$2*(N826-1))),IF(M826="WON",((((N826-1)*J826)*'month 2 only singles'!$C$2)+('month 2 only singles'!$C$2*(N826-1))),IF(M826="PLACED",((((N826-1)*J826)*'month 2 only singles'!$C$2)-'month 2 only singles'!$C$2),IF(J826=0,-'month 2 only singles'!$C$2,IF(J826=0,-'month 2 only singles'!$C$2,-('month 2 only singles'!$C$2*2)))))))*E826))</f>
        <v>0</v>
      </c>
      <c r="R826" s="17">
        <f>IF(ISBLANK(M826),,IF(T826&lt;&gt;1,((IF(M826="WON-EW",(((K826-1)*'month 2 only singles'!$C$2)*(1-$C$3))+(((L826-1)*'month 2 only singles'!$C$2)*(1-$C$3)),IF(M826="WON",(((K826-1)*'month 2 only singles'!$C$2)*(1-$C$3)),IF(M826="PLACED",(((L826-1)*'month 2 only singles'!$C$2)*(1-$C$3))-'month 2 only singles'!$C$2,IF(J826=0,-'month 2 only singles'!$C$2,-('month 2 only singles'!$C$2*2))))))*E826),0))</f>
        <v>0</v>
      </c>
      <c r="S826" s="64"/>
    </row>
    <row r="827" spans="8:19" ht="15" x14ac:dyDescent="0.2">
      <c r="H827" s="12"/>
      <c r="I827" s="12"/>
      <c r="J827" s="12"/>
      <c r="M827" s="7"/>
      <c r="N827" s="16">
        <f>((G827-1)*(1-(IF(H827="no",0,'month 2 only singles'!$C$3)))+1)</f>
        <v>5.0000000000000044E-2</v>
      </c>
      <c r="O827" s="16">
        <f t="shared" si="13"/>
        <v>0</v>
      </c>
      <c r="P8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7" s="17">
        <f>IF(ISBLANK(M827),,IF(ISBLANK(G827),,(IF(M827="WON-EW",((((N827-1)*J827)*'month 2 only singles'!$C$2)+('month 2 only singles'!$C$2*(N827-1))),IF(M827="WON",((((N827-1)*J827)*'month 2 only singles'!$C$2)+('month 2 only singles'!$C$2*(N827-1))),IF(M827="PLACED",((((N827-1)*J827)*'month 2 only singles'!$C$2)-'month 2 only singles'!$C$2),IF(J827=0,-'month 2 only singles'!$C$2,IF(J827=0,-'month 2 only singles'!$C$2,-('month 2 only singles'!$C$2*2)))))))*E827))</f>
        <v>0</v>
      </c>
      <c r="R827" s="17">
        <f>IF(ISBLANK(M827),,IF(T827&lt;&gt;1,((IF(M827="WON-EW",(((K827-1)*'month 2 only singles'!$C$2)*(1-$C$3))+(((L827-1)*'month 2 only singles'!$C$2)*(1-$C$3)),IF(M827="WON",(((K827-1)*'month 2 only singles'!$C$2)*(1-$C$3)),IF(M827="PLACED",(((L827-1)*'month 2 only singles'!$C$2)*(1-$C$3))-'month 2 only singles'!$C$2,IF(J827=0,-'month 2 only singles'!$C$2,-('month 2 only singles'!$C$2*2))))))*E827),0))</f>
        <v>0</v>
      </c>
      <c r="S827" s="64"/>
    </row>
    <row r="828" spans="8:19" ht="15" x14ac:dyDescent="0.2">
      <c r="H828" s="12"/>
      <c r="I828" s="12"/>
      <c r="J828" s="12"/>
      <c r="M828" s="7"/>
      <c r="N828" s="16">
        <f>((G828-1)*(1-(IF(H828="no",0,'month 2 only singles'!$C$3)))+1)</f>
        <v>5.0000000000000044E-2</v>
      </c>
      <c r="O828" s="16">
        <f t="shared" si="13"/>
        <v>0</v>
      </c>
      <c r="P8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8" s="17">
        <f>IF(ISBLANK(M828),,IF(ISBLANK(G828),,(IF(M828="WON-EW",((((N828-1)*J828)*'month 2 only singles'!$C$2)+('month 2 only singles'!$C$2*(N828-1))),IF(M828="WON",((((N828-1)*J828)*'month 2 only singles'!$C$2)+('month 2 only singles'!$C$2*(N828-1))),IF(M828="PLACED",((((N828-1)*J828)*'month 2 only singles'!$C$2)-'month 2 only singles'!$C$2),IF(J828=0,-'month 2 only singles'!$C$2,IF(J828=0,-'month 2 only singles'!$C$2,-('month 2 only singles'!$C$2*2)))))))*E828))</f>
        <v>0</v>
      </c>
      <c r="R828" s="17">
        <f>IF(ISBLANK(M828),,IF(T828&lt;&gt;1,((IF(M828="WON-EW",(((K828-1)*'month 2 only singles'!$C$2)*(1-$C$3))+(((L828-1)*'month 2 only singles'!$C$2)*(1-$C$3)),IF(M828="WON",(((K828-1)*'month 2 only singles'!$C$2)*(1-$C$3)),IF(M828="PLACED",(((L828-1)*'month 2 only singles'!$C$2)*(1-$C$3))-'month 2 only singles'!$C$2,IF(J828=0,-'month 2 only singles'!$C$2,-('month 2 only singles'!$C$2*2))))))*E828),0))</f>
        <v>0</v>
      </c>
      <c r="S828" s="64"/>
    </row>
    <row r="829" spans="8:19" ht="15" x14ac:dyDescent="0.2">
      <c r="H829" s="12"/>
      <c r="I829" s="12"/>
      <c r="J829" s="12"/>
      <c r="M829" s="7"/>
      <c r="N829" s="16">
        <f>((G829-1)*(1-(IF(H829="no",0,'month 2 only singles'!$C$3)))+1)</f>
        <v>5.0000000000000044E-2</v>
      </c>
      <c r="O829" s="16">
        <f t="shared" si="13"/>
        <v>0</v>
      </c>
      <c r="P8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29" s="17">
        <f>IF(ISBLANK(M829),,IF(ISBLANK(G829),,(IF(M829="WON-EW",((((N829-1)*J829)*'month 2 only singles'!$C$2)+('month 2 only singles'!$C$2*(N829-1))),IF(M829="WON",((((N829-1)*J829)*'month 2 only singles'!$C$2)+('month 2 only singles'!$C$2*(N829-1))),IF(M829="PLACED",((((N829-1)*J829)*'month 2 only singles'!$C$2)-'month 2 only singles'!$C$2),IF(J829=0,-'month 2 only singles'!$C$2,IF(J829=0,-'month 2 only singles'!$C$2,-('month 2 only singles'!$C$2*2)))))))*E829))</f>
        <v>0</v>
      </c>
      <c r="R829" s="17">
        <f>IF(ISBLANK(M829),,IF(T829&lt;&gt;1,((IF(M829="WON-EW",(((K829-1)*'month 2 only singles'!$C$2)*(1-$C$3))+(((L829-1)*'month 2 only singles'!$C$2)*(1-$C$3)),IF(M829="WON",(((K829-1)*'month 2 only singles'!$C$2)*(1-$C$3)),IF(M829="PLACED",(((L829-1)*'month 2 only singles'!$C$2)*(1-$C$3))-'month 2 only singles'!$C$2,IF(J829=0,-'month 2 only singles'!$C$2,-('month 2 only singles'!$C$2*2))))))*E829),0))</f>
        <v>0</v>
      </c>
      <c r="S829" s="64"/>
    </row>
    <row r="830" spans="8:19" ht="15" x14ac:dyDescent="0.2">
      <c r="H830" s="12"/>
      <c r="I830" s="12"/>
      <c r="J830" s="12"/>
      <c r="M830" s="7"/>
      <c r="N830" s="16">
        <f>((G830-1)*(1-(IF(H830="no",0,'month 2 only singles'!$C$3)))+1)</f>
        <v>5.0000000000000044E-2</v>
      </c>
      <c r="O830" s="16">
        <f t="shared" si="13"/>
        <v>0</v>
      </c>
      <c r="P8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0" s="17">
        <f>IF(ISBLANK(M830),,IF(ISBLANK(G830),,(IF(M830="WON-EW",((((N830-1)*J830)*'month 2 only singles'!$C$2)+('month 2 only singles'!$C$2*(N830-1))),IF(M830="WON",((((N830-1)*J830)*'month 2 only singles'!$C$2)+('month 2 only singles'!$C$2*(N830-1))),IF(M830="PLACED",((((N830-1)*J830)*'month 2 only singles'!$C$2)-'month 2 only singles'!$C$2),IF(J830=0,-'month 2 only singles'!$C$2,IF(J830=0,-'month 2 only singles'!$C$2,-('month 2 only singles'!$C$2*2)))))))*E830))</f>
        <v>0</v>
      </c>
      <c r="R830" s="17">
        <f>IF(ISBLANK(M830),,IF(T830&lt;&gt;1,((IF(M830="WON-EW",(((K830-1)*'month 2 only singles'!$C$2)*(1-$C$3))+(((L830-1)*'month 2 only singles'!$C$2)*(1-$C$3)),IF(M830="WON",(((K830-1)*'month 2 only singles'!$C$2)*(1-$C$3)),IF(M830="PLACED",(((L830-1)*'month 2 only singles'!$C$2)*(1-$C$3))-'month 2 only singles'!$C$2,IF(J830=0,-'month 2 only singles'!$C$2,-('month 2 only singles'!$C$2*2))))))*E830),0))</f>
        <v>0</v>
      </c>
      <c r="S830" s="64"/>
    </row>
    <row r="831" spans="8:19" ht="15" x14ac:dyDescent="0.2">
      <c r="H831" s="12"/>
      <c r="I831" s="12"/>
      <c r="J831" s="12"/>
      <c r="M831" s="7"/>
      <c r="N831" s="16">
        <f>((G831-1)*(1-(IF(H831="no",0,'month 2 only singles'!$C$3)))+1)</f>
        <v>5.0000000000000044E-2</v>
      </c>
      <c r="O831" s="16">
        <f t="shared" si="13"/>
        <v>0</v>
      </c>
      <c r="P8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1" s="17">
        <f>IF(ISBLANK(M831),,IF(ISBLANK(G831),,(IF(M831="WON-EW",((((N831-1)*J831)*'month 2 only singles'!$C$2)+('month 2 only singles'!$C$2*(N831-1))),IF(M831="WON",((((N831-1)*J831)*'month 2 only singles'!$C$2)+('month 2 only singles'!$C$2*(N831-1))),IF(M831="PLACED",((((N831-1)*J831)*'month 2 only singles'!$C$2)-'month 2 only singles'!$C$2),IF(J831=0,-'month 2 only singles'!$C$2,IF(J831=0,-'month 2 only singles'!$C$2,-('month 2 only singles'!$C$2*2)))))))*E831))</f>
        <v>0</v>
      </c>
      <c r="R831" s="17">
        <f>IF(ISBLANK(M831),,IF(T831&lt;&gt;1,((IF(M831="WON-EW",(((K831-1)*'month 2 only singles'!$C$2)*(1-$C$3))+(((L831-1)*'month 2 only singles'!$C$2)*(1-$C$3)),IF(M831="WON",(((K831-1)*'month 2 only singles'!$C$2)*(1-$C$3)),IF(M831="PLACED",(((L831-1)*'month 2 only singles'!$C$2)*(1-$C$3))-'month 2 only singles'!$C$2,IF(J831=0,-'month 2 only singles'!$C$2,-('month 2 only singles'!$C$2*2))))))*E831),0))</f>
        <v>0</v>
      </c>
      <c r="S831" s="64"/>
    </row>
    <row r="832" spans="8:19" ht="15" x14ac:dyDescent="0.2">
      <c r="H832" s="12"/>
      <c r="I832" s="12"/>
      <c r="J832" s="12"/>
      <c r="M832" s="7"/>
      <c r="N832" s="16">
        <f>((G832-1)*(1-(IF(H832="no",0,'month 2 only singles'!$C$3)))+1)</f>
        <v>5.0000000000000044E-2</v>
      </c>
      <c r="O832" s="16">
        <f t="shared" si="13"/>
        <v>0</v>
      </c>
      <c r="P8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2" s="17">
        <f>IF(ISBLANK(M832),,IF(ISBLANK(G832),,(IF(M832="WON-EW",((((N832-1)*J832)*'month 2 only singles'!$C$2)+('month 2 only singles'!$C$2*(N832-1))),IF(M832="WON",((((N832-1)*J832)*'month 2 only singles'!$C$2)+('month 2 only singles'!$C$2*(N832-1))),IF(M832="PLACED",((((N832-1)*J832)*'month 2 only singles'!$C$2)-'month 2 only singles'!$C$2),IF(J832=0,-'month 2 only singles'!$C$2,IF(J832=0,-'month 2 only singles'!$C$2,-('month 2 only singles'!$C$2*2)))))))*E832))</f>
        <v>0</v>
      </c>
      <c r="R832" s="17">
        <f>IF(ISBLANK(M832),,IF(T832&lt;&gt;1,((IF(M832="WON-EW",(((K832-1)*'month 2 only singles'!$C$2)*(1-$C$3))+(((L832-1)*'month 2 only singles'!$C$2)*(1-$C$3)),IF(M832="WON",(((K832-1)*'month 2 only singles'!$C$2)*(1-$C$3)),IF(M832="PLACED",(((L832-1)*'month 2 only singles'!$C$2)*(1-$C$3))-'month 2 only singles'!$C$2,IF(J832=0,-'month 2 only singles'!$C$2,-('month 2 only singles'!$C$2*2))))))*E832),0))</f>
        <v>0</v>
      </c>
      <c r="S832" s="64"/>
    </row>
    <row r="833" spans="8:19" ht="15" x14ac:dyDescent="0.2">
      <c r="H833" s="12"/>
      <c r="I833" s="12"/>
      <c r="J833" s="12"/>
      <c r="M833" s="7"/>
      <c r="N833" s="16">
        <f>((G833-1)*(1-(IF(H833="no",0,'month 2 only singles'!$C$3)))+1)</f>
        <v>5.0000000000000044E-2</v>
      </c>
      <c r="O833" s="16">
        <f t="shared" si="13"/>
        <v>0</v>
      </c>
      <c r="P8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3" s="17">
        <f>IF(ISBLANK(M833),,IF(ISBLANK(G833),,(IF(M833="WON-EW",((((N833-1)*J833)*'month 2 only singles'!$C$2)+('month 2 only singles'!$C$2*(N833-1))),IF(M833="WON",((((N833-1)*J833)*'month 2 only singles'!$C$2)+('month 2 only singles'!$C$2*(N833-1))),IF(M833="PLACED",((((N833-1)*J833)*'month 2 only singles'!$C$2)-'month 2 only singles'!$C$2),IF(J833=0,-'month 2 only singles'!$C$2,IF(J833=0,-'month 2 only singles'!$C$2,-('month 2 only singles'!$C$2*2)))))))*E833))</f>
        <v>0</v>
      </c>
      <c r="R833" s="17">
        <f>IF(ISBLANK(M833),,IF(T833&lt;&gt;1,((IF(M833="WON-EW",(((K833-1)*'month 2 only singles'!$C$2)*(1-$C$3))+(((L833-1)*'month 2 only singles'!$C$2)*(1-$C$3)),IF(M833="WON",(((K833-1)*'month 2 only singles'!$C$2)*(1-$C$3)),IF(M833="PLACED",(((L833-1)*'month 2 only singles'!$C$2)*(1-$C$3))-'month 2 only singles'!$C$2,IF(J833=0,-'month 2 only singles'!$C$2,-('month 2 only singles'!$C$2*2))))))*E833),0))</f>
        <v>0</v>
      </c>
      <c r="S833" s="64"/>
    </row>
    <row r="834" spans="8:19" ht="15" x14ac:dyDescent="0.2">
      <c r="H834" s="12"/>
      <c r="I834" s="12"/>
      <c r="J834" s="12"/>
      <c r="M834" s="7"/>
      <c r="N834" s="16">
        <f>((G834-1)*(1-(IF(H834="no",0,'month 2 only singles'!$C$3)))+1)</f>
        <v>5.0000000000000044E-2</v>
      </c>
      <c r="O834" s="16">
        <f t="shared" si="13"/>
        <v>0</v>
      </c>
      <c r="P8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4" s="17">
        <f>IF(ISBLANK(M834),,IF(ISBLANK(G834),,(IF(M834="WON-EW",((((N834-1)*J834)*'month 2 only singles'!$C$2)+('month 2 only singles'!$C$2*(N834-1))),IF(M834="WON",((((N834-1)*J834)*'month 2 only singles'!$C$2)+('month 2 only singles'!$C$2*(N834-1))),IF(M834="PLACED",((((N834-1)*J834)*'month 2 only singles'!$C$2)-'month 2 only singles'!$C$2),IF(J834=0,-'month 2 only singles'!$C$2,IF(J834=0,-'month 2 only singles'!$C$2,-('month 2 only singles'!$C$2*2)))))))*E834))</f>
        <v>0</v>
      </c>
      <c r="R834" s="17">
        <f>IF(ISBLANK(M834),,IF(T834&lt;&gt;1,((IF(M834="WON-EW",(((K834-1)*'month 2 only singles'!$C$2)*(1-$C$3))+(((L834-1)*'month 2 only singles'!$C$2)*(1-$C$3)),IF(M834="WON",(((K834-1)*'month 2 only singles'!$C$2)*(1-$C$3)),IF(M834="PLACED",(((L834-1)*'month 2 only singles'!$C$2)*(1-$C$3))-'month 2 only singles'!$C$2,IF(J834=0,-'month 2 only singles'!$C$2,-('month 2 only singles'!$C$2*2))))))*E834),0))</f>
        <v>0</v>
      </c>
      <c r="S834" s="64"/>
    </row>
    <row r="835" spans="8:19" ht="15" x14ac:dyDescent="0.2">
      <c r="H835" s="12"/>
      <c r="I835" s="12"/>
      <c r="J835" s="12"/>
      <c r="M835" s="7"/>
      <c r="N835" s="16">
        <f>((G835-1)*(1-(IF(H835="no",0,'month 2 only singles'!$C$3)))+1)</f>
        <v>5.0000000000000044E-2</v>
      </c>
      <c r="O835" s="16">
        <f t="shared" si="13"/>
        <v>0</v>
      </c>
      <c r="P8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5" s="17">
        <f>IF(ISBLANK(M835),,IF(ISBLANK(G835),,(IF(M835="WON-EW",((((N835-1)*J835)*'month 2 only singles'!$C$2)+('month 2 only singles'!$C$2*(N835-1))),IF(M835="WON",((((N835-1)*J835)*'month 2 only singles'!$C$2)+('month 2 only singles'!$C$2*(N835-1))),IF(M835="PLACED",((((N835-1)*J835)*'month 2 only singles'!$C$2)-'month 2 only singles'!$C$2),IF(J835=0,-'month 2 only singles'!$C$2,IF(J835=0,-'month 2 only singles'!$C$2,-('month 2 only singles'!$C$2*2)))))))*E835))</f>
        <v>0</v>
      </c>
      <c r="R835" s="17">
        <f>IF(ISBLANK(M835),,IF(T835&lt;&gt;1,((IF(M835="WON-EW",(((K835-1)*'month 2 only singles'!$C$2)*(1-$C$3))+(((L835-1)*'month 2 only singles'!$C$2)*(1-$C$3)),IF(M835="WON",(((K835-1)*'month 2 only singles'!$C$2)*(1-$C$3)),IF(M835="PLACED",(((L835-1)*'month 2 only singles'!$C$2)*(1-$C$3))-'month 2 only singles'!$C$2,IF(J835=0,-'month 2 only singles'!$C$2,-('month 2 only singles'!$C$2*2))))))*E835),0))</f>
        <v>0</v>
      </c>
      <c r="S835" s="64"/>
    </row>
    <row r="836" spans="8:19" ht="15" x14ac:dyDescent="0.2">
      <c r="H836" s="12"/>
      <c r="I836" s="12"/>
      <c r="J836" s="12"/>
      <c r="M836" s="7"/>
      <c r="N836" s="16">
        <f>((G836-1)*(1-(IF(H836="no",0,'month 2 only singles'!$C$3)))+1)</f>
        <v>5.0000000000000044E-2</v>
      </c>
      <c r="O836" s="16">
        <f t="shared" si="13"/>
        <v>0</v>
      </c>
      <c r="P8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6" s="17">
        <f>IF(ISBLANK(M836),,IF(ISBLANK(G836),,(IF(M836="WON-EW",((((N836-1)*J836)*'month 2 only singles'!$C$2)+('month 2 only singles'!$C$2*(N836-1))),IF(M836="WON",((((N836-1)*J836)*'month 2 only singles'!$C$2)+('month 2 only singles'!$C$2*(N836-1))),IF(M836="PLACED",((((N836-1)*J836)*'month 2 only singles'!$C$2)-'month 2 only singles'!$C$2),IF(J836=0,-'month 2 only singles'!$C$2,IF(J836=0,-'month 2 only singles'!$C$2,-('month 2 only singles'!$C$2*2)))))))*E836))</f>
        <v>0</v>
      </c>
      <c r="R836" s="17">
        <f>IF(ISBLANK(M836),,IF(T836&lt;&gt;1,((IF(M836="WON-EW",(((K836-1)*'month 2 only singles'!$C$2)*(1-$C$3))+(((L836-1)*'month 2 only singles'!$C$2)*(1-$C$3)),IF(M836="WON",(((K836-1)*'month 2 only singles'!$C$2)*(1-$C$3)),IF(M836="PLACED",(((L836-1)*'month 2 only singles'!$C$2)*(1-$C$3))-'month 2 only singles'!$C$2,IF(J836=0,-'month 2 only singles'!$C$2,-('month 2 only singles'!$C$2*2))))))*E836),0))</f>
        <v>0</v>
      </c>
      <c r="S836" s="64"/>
    </row>
    <row r="837" spans="8:19" ht="15" x14ac:dyDescent="0.2">
      <c r="H837" s="12"/>
      <c r="I837" s="12"/>
      <c r="J837" s="12"/>
      <c r="M837" s="7"/>
      <c r="N837" s="16">
        <f>((G837-1)*(1-(IF(H837="no",0,'month 2 only singles'!$C$3)))+1)</f>
        <v>5.0000000000000044E-2</v>
      </c>
      <c r="O837" s="16">
        <f t="shared" si="13"/>
        <v>0</v>
      </c>
      <c r="P8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7" s="17">
        <f>IF(ISBLANK(M837),,IF(ISBLANK(G837),,(IF(M837="WON-EW",((((N837-1)*J837)*'month 2 only singles'!$C$2)+('month 2 only singles'!$C$2*(N837-1))),IF(M837="WON",((((N837-1)*J837)*'month 2 only singles'!$C$2)+('month 2 only singles'!$C$2*(N837-1))),IF(M837="PLACED",((((N837-1)*J837)*'month 2 only singles'!$C$2)-'month 2 only singles'!$C$2),IF(J837=0,-'month 2 only singles'!$C$2,IF(J837=0,-'month 2 only singles'!$C$2,-('month 2 only singles'!$C$2*2)))))))*E837))</f>
        <v>0</v>
      </c>
      <c r="R837" s="17">
        <f>IF(ISBLANK(M837),,IF(T837&lt;&gt;1,((IF(M837="WON-EW",(((K837-1)*'month 2 only singles'!$C$2)*(1-$C$3))+(((L837-1)*'month 2 only singles'!$C$2)*(1-$C$3)),IF(M837="WON",(((K837-1)*'month 2 only singles'!$C$2)*(1-$C$3)),IF(M837="PLACED",(((L837-1)*'month 2 only singles'!$C$2)*(1-$C$3))-'month 2 only singles'!$C$2,IF(J837=0,-'month 2 only singles'!$C$2,-('month 2 only singles'!$C$2*2))))))*E837),0))</f>
        <v>0</v>
      </c>
      <c r="S837" s="64"/>
    </row>
    <row r="838" spans="8:19" ht="15" x14ac:dyDescent="0.2">
      <c r="H838" s="12"/>
      <c r="I838" s="12"/>
      <c r="J838" s="12"/>
      <c r="M838" s="7"/>
      <c r="N838" s="16">
        <f>((G838-1)*(1-(IF(H838="no",0,'month 2 only singles'!$C$3)))+1)</f>
        <v>5.0000000000000044E-2</v>
      </c>
      <c r="O838" s="16">
        <f t="shared" si="13"/>
        <v>0</v>
      </c>
      <c r="P8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8" s="17">
        <f>IF(ISBLANK(M838),,IF(ISBLANK(G838),,(IF(M838="WON-EW",((((N838-1)*J838)*'month 2 only singles'!$C$2)+('month 2 only singles'!$C$2*(N838-1))),IF(M838="WON",((((N838-1)*J838)*'month 2 only singles'!$C$2)+('month 2 only singles'!$C$2*(N838-1))),IF(M838="PLACED",((((N838-1)*J838)*'month 2 only singles'!$C$2)-'month 2 only singles'!$C$2),IF(J838=0,-'month 2 only singles'!$C$2,IF(J838=0,-'month 2 only singles'!$C$2,-('month 2 only singles'!$C$2*2)))))))*E838))</f>
        <v>0</v>
      </c>
      <c r="R838" s="17">
        <f>IF(ISBLANK(M838),,IF(T838&lt;&gt;1,((IF(M838="WON-EW",(((K838-1)*'month 2 only singles'!$C$2)*(1-$C$3))+(((L838-1)*'month 2 only singles'!$C$2)*(1-$C$3)),IF(M838="WON",(((K838-1)*'month 2 only singles'!$C$2)*(1-$C$3)),IF(M838="PLACED",(((L838-1)*'month 2 only singles'!$C$2)*(1-$C$3))-'month 2 only singles'!$C$2,IF(J838=0,-'month 2 only singles'!$C$2,-('month 2 only singles'!$C$2*2))))))*E838),0))</f>
        <v>0</v>
      </c>
      <c r="S838" s="64"/>
    </row>
    <row r="839" spans="8:19" ht="15" x14ac:dyDescent="0.2">
      <c r="H839" s="12"/>
      <c r="I839" s="12"/>
      <c r="J839" s="12"/>
      <c r="M839" s="7"/>
      <c r="N839" s="16">
        <f>((G839-1)*(1-(IF(H839="no",0,'month 2 only singles'!$C$3)))+1)</f>
        <v>5.0000000000000044E-2</v>
      </c>
      <c r="O839" s="16">
        <f t="shared" si="13"/>
        <v>0</v>
      </c>
      <c r="P8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39" s="17">
        <f>IF(ISBLANK(M839),,IF(ISBLANK(G839),,(IF(M839="WON-EW",((((N839-1)*J839)*'month 2 only singles'!$C$2)+('month 2 only singles'!$C$2*(N839-1))),IF(M839="WON",((((N839-1)*J839)*'month 2 only singles'!$C$2)+('month 2 only singles'!$C$2*(N839-1))),IF(M839="PLACED",((((N839-1)*J839)*'month 2 only singles'!$C$2)-'month 2 only singles'!$C$2),IF(J839=0,-'month 2 only singles'!$C$2,IF(J839=0,-'month 2 only singles'!$C$2,-('month 2 only singles'!$C$2*2)))))))*E839))</f>
        <v>0</v>
      </c>
      <c r="R839" s="17">
        <f>IF(ISBLANK(M839),,IF(T839&lt;&gt;1,((IF(M839="WON-EW",(((K839-1)*'month 2 only singles'!$C$2)*(1-$C$3))+(((L839-1)*'month 2 only singles'!$C$2)*(1-$C$3)),IF(M839="WON",(((K839-1)*'month 2 only singles'!$C$2)*(1-$C$3)),IF(M839="PLACED",(((L839-1)*'month 2 only singles'!$C$2)*(1-$C$3))-'month 2 only singles'!$C$2,IF(J839=0,-'month 2 only singles'!$C$2,-('month 2 only singles'!$C$2*2))))))*E839),0))</f>
        <v>0</v>
      </c>
      <c r="S839" s="64"/>
    </row>
    <row r="840" spans="8:19" ht="15" x14ac:dyDescent="0.2">
      <c r="H840" s="12"/>
      <c r="I840" s="12"/>
      <c r="J840" s="12"/>
      <c r="M840" s="7"/>
      <c r="N840" s="16">
        <f>((G840-1)*(1-(IF(H840="no",0,'month 2 only singles'!$C$3)))+1)</f>
        <v>5.0000000000000044E-2</v>
      </c>
      <c r="O840" s="16">
        <f t="shared" si="13"/>
        <v>0</v>
      </c>
      <c r="P8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0" s="17">
        <f>IF(ISBLANK(M840),,IF(ISBLANK(G840),,(IF(M840="WON-EW",((((N840-1)*J840)*'month 2 only singles'!$C$2)+('month 2 only singles'!$C$2*(N840-1))),IF(M840="WON",((((N840-1)*J840)*'month 2 only singles'!$C$2)+('month 2 only singles'!$C$2*(N840-1))),IF(M840="PLACED",((((N840-1)*J840)*'month 2 only singles'!$C$2)-'month 2 only singles'!$C$2),IF(J840=0,-'month 2 only singles'!$C$2,IF(J840=0,-'month 2 only singles'!$C$2,-('month 2 only singles'!$C$2*2)))))))*E840))</f>
        <v>0</v>
      </c>
      <c r="R840" s="17">
        <f>IF(ISBLANK(M840),,IF(T840&lt;&gt;1,((IF(M840="WON-EW",(((K840-1)*'month 2 only singles'!$C$2)*(1-$C$3))+(((L840-1)*'month 2 only singles'!$C$2)*(1-$C$3)),IF(M840="WON",(((K840-1)*'month 2 only singles'!$C$2)*(1-$C$3)),IF(M840="PLACED",(((L840-1)*'month 2 only singles'!$C$2)*(1-$C$3))-'month 2 only singles'!$C$2,IF(J840=0,-'month 2 only singles'!$C$2,-('month 2 only singles'!$C$2*2))))))*E840),0))</f>
        <v>0</v>
      </c>
      <c r="S840" s="64"/>
    </row>
    <row r="841" spans="8:19" ht="15" x14ac:dyDescent="0.2">
      <c r="H841" s="12"/>
      <c r="I841" s="12"/>
      <c r="J841" s="12"/>
      <c r="M841" s="7"/>
      <c r="N841" s="16">
        <f>((G841-1)*(1-(IF(H841="no",0,'month 2 only singles'!$C$3)))+1)</f>
        <v>5.0000000000000044E-2</v>
      </c>
      <c r="O841" s="16">
        <f t="shared" si="13"/>
        <v>0</v>
      </c>
      <c r="P8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1" s="17">
        <f>IF(ISBLANK(M841),,IF(ISBLANK(G841),,(IF(M841="WON-EW",((((N841-1)*J841)*'month 2 only singles'!$C$2)+('month 2 only singles'!$C$2*(N841-1))),IF(M841="WON",((((N841-1)*J841)*'month 2 only singles'!$C$2)+('month 2 only singles'!$C$2*(N841-1))),IF(M841="PLACED",((((N841-1)*J841)*'month 2 only singles'!$C$2)-'month 2 only singles'!$C$2),IF(J841=0,-'month 2 only singles'!$C$2,IF(J841=0,-'month 2 only singles'!$C$2,-('month 2 only singles'!$C$2*2)))))))*E841))</f>
        <v>0</v>
      </c>
      <c r="R841" s="17">
        <f>IF(ISBLANK(M841),,IF(T841&lt;&gt;1,((IF(M841="WON-EW",(((K841-1)*'month 2 only singles'!$C$2)*(1-$C$3))+(((L841-1)*'month 2 only singles'!$C$2)*(1-$C$3)),IF(M841="WON",(((K841-1)*'month 2 only singles'!$C$2)*(1-$C$3)),IF(M841="PLACED",(((L841-1)*'month 2 only singles'!$C$2)*(1-$C$3))-'month 2 only singles'!$C$2,IF(J841=0,-'month 2 only singles'!$C$2,-('month 2 only singles'!$C$2*2))))))*E841),0))</f>
        <v>0</v>
      </c>
      <c r="S841" s="64"/>
    </row>
    <row r="842" spans="8:19" ht="15" x14ac:dyDescent="0.2">
      <c r="H842" s="12"/>
      <c r="I842" s="12"/>
      <c r="J842" s="12"/>
      <c r="M842" s="7"/>
      <c r="N842" s="16">
        <f>((G842-1)*(1-(IF(H842="no",0,'month 2 only singles'!$C$3)))+1)</f>
        <v>5.0000000000000044E-2</v>
      </c>
      <c r="O842" s="16">
        <f t="shared" si="13"/>
        <v>0</v>
      </c>
      <c r="P8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2" s="17">
        <f>IF(ISBLANK(M842),,IF(ISBLANK(G842),,(IF(M842="WON-EW",((((N842-1)*J842)*'month 2 only singles'!$C$2)+('month 2 only singles'!$C$2*(N842-1))),IF(M842="WON",((((N842-1)*J842)*'month 2 only singles'!$C$2)+('month 2 only singles'!$C$2*(N842-1))),IF(M842="PLACED",((((N842-1)*J842)*'month 2 only singles'!$C$2)-'month 2 only singles'!$C$2),IF(J842=0,-'month 2 only singles'!$C$2,IF(J842=0,-'month 2 only singles'!$C$2,-('month 2 only singles'!$C$2*2)))))))*E842))</f>
        <v>0</v>
      </c>
      <c r="R842" s="17">
        <f>IF(ISBLANK(M842),,IF(T842&lt;&gt;1,((IF(M842="WON-EW",(((K842-1)*'month 2 only singles'!$C$2)*(1-$C$3))+(((L842-1)*'month 2 only singles'!$C$2)*(1-$C$3)),IF(M842="WON",(((K842-1)*'month 2 only singles'!$C$2)*(1-$C$3)),IF(M842="PLACED",(((L842-1)*'month 2 only singles'!$C$2)*(1-$C$3))-'month 2 only singles'!$C$2,IF(J842=0,-'month 2 only singles'!$C$2,-('month 2 only singles'!$C$2*2))))))*E842),0))</f>
        <v>0</v>
      </c>
      <c r="S842" s="64"/>
    </row>
    <row r="843" spans="8:19" ht="15" x14ac:dyDescent="0.2">
      <c r="H843" s="12"/>
      <c r="I843" s="12"/>
      <c r="J843" s="12"/>
      <c r="M843" s="7"/>
      <c r="N843" s="16">
        <f>((G843-1)*(1-(IF(H843="no",0,'month 2 only singles'!$C$3)))+1)</f>
        <v>5.0000000000000044E-2</v>
      </c>
      <c r="O843" s="16">
        <f t="shared" si="13"/>
        <v>0</v>
      </c>
      <c r="P8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3" s="17">
        <f>IF(ISBLANK(M843),,IF(ISBLANK(G843),,(IF(M843="WON-EW",((((N843-1)*J843)*'month 2 only singles'!$C$2)+('month 2 only singles'!$C$2*(N843-1))),IF(M843="WON",((((N843-1)*J843)*'month 2 only singles'!$C$2)+('month 2 only singles'!$C$2*(N843-1))),IF(M843="PLACED",((((N843-1)*J843)*'month 2 only singles'!$C$2)-'month 2 only singles'!$C$2),IF(J843=0,-'month 2 only singles'!$C$2,IF(J843=0,-'month 2 only singles'!$C$2,-('month 2 only singles'!$C$2*2)))))))*E843))</f>
        <v>0</v>
      </c>
      <c r="R843" s="17">
        <f>IF(ISBLANK(M843),,IF(T843&lt;&gt;1,((IF(M843="WON-EW",(((K843-1)*'month 2 only singles'!$C$2)*(1-$C$3))+(((L843-1)*'month 2 only singles'!$C$2)*(1-$C$3)),IF(M843="WON",(((K843-1)*'month 2 only singles'!$C$2)*(1-$C$3)),IF(M843="PLACED",(((L843-1)*'month 2 only singles'!$C$2)*(1-$C$3))-'month 2 only singles'!$C$2,IF(J843=0,-'month 2 only singles'!$C$2,-('month 2 only singles'!$C$2*2))))))*E843),0))</f>
        <v>0</v>
      </c>
      <c r="S843" s="64"/>
    </row>
    <row r="844" spans="8:19" ht="15" x14ac:dyDescent="0.2">
      <c r="H844" s="12"/>
      <c r="I844" s="12"/>
      <c r="J844" s="12"/>
      <c r="M844" s="7"/>
      <c r="N844" s="16">
        <f>((G844-1)*(1-(IF(H844="no",0,'month 2 only singles'!$C$3)))+1)</f>
        <v>5.0000000000000044E-2</v>
      </c>
      <c r="O844" s="16">
        <f t="shared" si="13"/>
        <v>0</v>
      </c>
      <c r="P8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4" s="17">
        <f>IF(ISBLANK(M844),,IF(ISBLANK(G844),,(IF(M844="WON-EW",((((N844-1)*J844)*'month 2 only singles'!$C$2)+('month 2 only singles'!$C$2*(N844-1))),IF(M844="WON",((((N844-1)*J844)*'month 2 only singles'!$C$2)+('month 2 only singles'!$C$2*(N844-1))),IF(M844="PLACED",((((N844-1)*J844)*'month 2 only singles'!$C$2)-'month 2 only singles'!$C$2),IF(J844=0,-'month 2 only singles'!$C$2,IF(J844=0,-'month 2 only singles'!$C$2,-('month 2 only singles'!$C$2*2)))))))*E844))</f>
        <v>0</v>
      </c>
      <c r="R844" s="17">
        <f>IF(ISBLANK(M844),,IF(T844&lt;&gt;1,((IF(M844="WON-EW",(((K844-1)*'month 2 only singles'!$C$2)*(1-$C$3))+(((L844-1)*'month 2 only singles'!$C$2)*(1-$C$3)),IF(M844="WON",(((K844-1)*'month 2 only singles'!$C$2)*(1-$C$3)),IF(M844="PLACED",(((L844-1)*'month 2 only singles'!$C$2)*(1-$C$3))-'month 2 only singles'!$C$2,IF(J844=0,-'month 2 only singles'!$C$2,-('month 2 only singles'!$C$2*2))))))*E844),0))</f>
        <v>0</v>
      </c>
      <c r="S844" s="64"/>
    </row>
    <row r="845" spans="8:19" ht="15" x14ac:dyDescent="0.2">
      <c r="H845" s="12"/>
      <c r="I845" s="12"/>
      <c r="J845" s="12"/>
      <c r="M845" s="7"/>
      <c r="N845" s="16">
        <f>((G845-1)*(1-(IF(H845="no",0,'month 2 only singles'!$C$3)))+1)</f>
        <v>5.0000000000000044E-2</v>
      </c>
      <c r="O845" s="16">
        <f t="shared" si="13"/>
        <v>0</v>
      </c>
      <c r="P8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5" s="17">
        <f>IF(ISBLANK(M845),,IF(ISBLANK(G845),,(IF(M845="WON-EW",((((N845-1)*J845)*'month 2 only singles'!$C$2)+('month 2 only singles'!$C$2*(N845-1))),IF(M845="WON",((((N845-1)*J845)*'month 2 only singles'!$C$2)+('month 2 only singles'!$C$2*(N845-1))),IF(M845="PLACED",((((N845-1)*J845)*'month 2 only singles'!$C$2)-'month 2 only singles'!$C$2),IF(J845=0,-'month 2 only singles'!$C$2,IF(J845=0,-'month 2 only singles'!$C$2,-('month 2 only singles'!$C$2*2)))))))*E845))</f>
        <v>0</v>
      </c>
      <c r="R845" s="17">
        <f>IF(ISBLANK(M845),,IF(T845&lt;&gt;1,((IF(M845="WON-EW",(((K845-1)*'month 2 only singles'!$C$2)*(1-$C$3))+(((L845-1)*'month 2 only singles'!$C$2)*(1-$C$3)),IF(M845="WON",(((K845-1)*'month 2 only singles'!$C$2)*(1-$C$3)),IF(M845="PLACED",(((L845-1)*'month 2 only singles'!$C$2)*(1-$C$3))-'month 2 only singles'!$C$2,IF(J845=0,-'month 2 only singles'!$C$2,-('month 2 only singles'!$C$2*2))))))*E845),0))</f>
        <v>0</v>
      </c>
      <c r="S845" s="64"/>
    </row>
    <row r="846" spans="8:19" ht="15" x14ac:dyDescent="0.2">
      <c r="H846" s="12"/>
      <c r="I846" s="12"/>
      <c r="J846" s="12"/>
      <c r="M846" s="7"/>
      <c r="N846" s="16">
        <f>((G846-1)*(1-(IF(H846="no",0,'month 2 only singles'!$C$3)))+1)</f>
        <v>5.0000000000000044E-2</v>
      </c>
      <c r="O846" s="16">
        <f t="shared" si="13"/>
        <v>0</v>
      </c>
      <c r="P8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6" s="17">
        <f>IF(ISBLANK(M846),,IF(ISBLANK(G846),,(IF(M846="WON-EW",((((N846-1)*J846)*'month 2 only singles'!$C$2)+('month 2 only singles'!$C$2*(N846-1))),IF(M846="WON",((((N846-1)*J846)*'month 2 only singles'!$C$2)+('month 2 only singles'!$C$2*(N846-1))),IF(M846="PLACED",((((N846-1)*J846)*'month 2 only singles'!$C$2)-'month 2 only singles'!$C$2),IF(J846=0,-'month 2 only singles'!$C$2,IF(J846=0,-'month 2 only singles'!$C$2,-('month 2 only singles'!$C$2*2)))))))*E846))</f>
        <v>0</v>
      </c>
      <c r="R846" s="17">
        <f>IF(ISBLANK(M846),,IF(T846&lt;&gt;1,((IF(M846="WON-EW",(((K846-1)*'month 2 only singles'!$C$2)*(1-$C$3))+(((L846-1)*'month 2 only singles'!$C$2)*(1-$C$3)),IF(M846="WON",(((K846-1)*'month 2 only singles'!$C$2)*(1-$C$3)),IF(M846="PLACED",(((L846-1)*'month 2 only singles'!$C$2)*(1-$C$3))-'month 2 only singles'!$C$2,IF(J846=0,-'month 2 only singles'!$C$2,-('month 2 only singles'!$C$2*2))))))*E846),0))</f>
        <v>0</v>
      </c>
      <c r="S846" s="64"/>
    </row>
    <row r="847" spans="8:19" ht="15" x14ac:dyDescent="0.2">
      <c r="H847" s="12"/>
      <c r="I847" s="12"/>
      <c r="J847" s="12"/>
      <c r="M847" s="7"/>
      <c r="N847" s="16">
        <f>((G847-1)*(1-(IF(H847="no",0,'month 2 only singles'!$C$3)))+1)</f>
        <v>5.0000000000000044E-2</v>
      </c>
      <c r="O847" s="16">
        <f t="shared" si="13"/>
        <v>0</v>
      </c>
      <c r="P8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7" s="17">
        <f>IF(ISBLANK(M847),,IF(ISBLANK(G847),,(IF(M847="WON-EW",((((N847-1)*J847)*'month 2 only singles'!$C$2)+('month 2 only singles'!$C$2*(N847-1))),IF(M847="WON",((((N847-1)*J847)*'month 2 only singles'!$C$2)+('month 2 only singles'!$C$2*(N847-1))),IF(M847="PLACED",((((N847-1)*J847)*'month 2 only singles'!$C$2)-'month 2 only singles'!$C$2),IF(J847=0,-'month 2 only singles'!$C$2,IF(J847=0,-'month 2 only singles'!$C$2,-('month 2 only singles'!$C$2*2)))))))*E847))</f>
        <v>0</v>
      </c>
      <c r="R847" s="17">
        <f>IF(ISBLANK(M847),,IF(T847&lt;&gt;1,((IF(M847="WON-EW",(((K847-1)*'month 2 only singles'!$C$2)*(1-$C$3))+(((L847-1)*'month 2 only singles'!$C$2)*(1-$C$3)),IF(M847="WON",(((K847-1)*'month 2 only singles'!$C$2)*(1-$C$3)),IF(M847="PLACED",(((L847-1)*'month 2 only singles'!$C$2)*(1-$C$3))-'month 2 only singles'!$C$2,IF(J847=0,-'month 2 only singles'!$C$2,-('month 2 only singles'!$C$2*2))))))*E847),0))</f>
        <v>0</v>
      </c>
      <c r="S847" s="64"/>
    </row>
    <row r="848" spans="8:19" ht="15" x14ac:dyDescent="0.2">
      <c r="H848" s="12"/>
      <c r="I848" s="12"/>
      <c r="J848" s="12"/>
      <c r="M848" s="7"/>
      <c r="N848" s="16">
        <f>((G848-1)*(1-(IF(H848="no",0,'month 2 only singles'!$C$3)))+1)</f>
        <v>5.0000000000000044E-2</v>
      </c>
      <c r="O848" s="16">
        <f t="shared" si="13"/>
        <v>0</v>
      </c>
      <c r="P8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8" s="17">
        <f>IF(ISBLANK(M848),,IF(ISBLANK(G848),,(IF(M848="WON-EW",((((N848-1)*J848)*'month 2 only singles'!$C$2)+('month 2 only singles'!$C$2*(N848-1))),IF(M848="WON",((((N848-1)*J848)*'month 2 only singles'!$C$2)+('month 2 only singles'!$C$2*(N848-1))),IF(M848="PLACED",((((N848-1)*J848)*'month 2 only singles'!$C$2)-'month 2 only singles'!$C$2),IF(J848=0,-'month 2 only singles'!$C$2,IF(J848=0,-'month 2 only singles'!$C$2,-('month 2 only singles'!$C$2*2)))))))*E848))</f>
        <v>0</v>
      </c>
      <c r="R848" s="17">
        <f>IF(ISBLANK(M848),,IF(T848&lt;&gt;1,((IF(M848="WON-EW",(((K848-1)*'month 2 only singles'!$C$2)*(1-$C$3))+(((L848-1)*'month 2 only singles'!$C$2)*(1-$C$3)),IF(M848="WON",(((K848-1)*'month 2 only singles'!$C$2)*(1-$C$3)),IF(M848="PLACED",(((L848-1)*'month 2 only singles'!$C$2)*(1-$C$3))-'month 2 only singles'!$C$2,IF(J848=0,-'month 2 only singles'!$C$2,-('month 2 only singles'!$C$2*2))))))*E848),0))</f>
        <v>0</v>
      </c>
      <c r="S848" s="64"/>
    </row>
    <row r="849" spans="8:19" ht="15" x14ac:dyDescent="0.2">
      <c r="H849" s="12"/>
      <c r="I849" s="12"/>
      <c r="J849" s="12"/>
      <c r="M849" s="7"/>
      <c r="N849" s="16">
        <f>((G849-1)*(1-(IF(H849="no",0,'month 2 only singles'!$C$3)))+1)</f>
        <v>5.0000000000000044E-2</v>
      </c>
      <c r="O849" s="16">
        <f t="shared" si="13"/>
        <v>0</v>
      </c>
      <c r="P8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49" s="17">
        <f>IF(ISBLANK(M849),,IF(ISBLANK(G849),,(IF(M849="WON-EW",((((N849-1)*J849)*'month 2 only singles'!$C$2)+('month 2 only singles'!$C$2*(N849-1))),IF(M849="WON",((((N849-1)*J849)*'month 2 only singles'!$C$2)+('month 2 only singles'!$C$2*(N849-1))),IF(M849="PLACED",((((N849-1)*J849)*'month 2 only singles'!$C$2)-'month 2 only singles'!$C$2),IF(J849=0,-'month 2 only singles'!$C$2,IF(J849=0,-'month 2 only singles'!$C$2,-('month 2 only singles'!$C$2*2)))))))*E849))</f>
        <v>0</v>
      </c>
      <c r="R849" s="17">
        <f>IF(ISBLANK(M849),,IF(T849&lt;&gt;1,((IF(M849="WON-EW",(((K849-1)*'month 2 only singles'!$C$2)*(1-$C$3))+(((L849-1)*'month 2 only singles'!$C$2)*(1-$C$3)),IF(M849="WON",(((K849-1)*'month 2 only singles'!$C$2)*(1-$C$3)),IF(M849="PLACED",(((L849-1)*'month 2 only singles'!$C$2)*(1-$C$3))-'month 2 only singles'!$C$2,IF(J849=0,-'month 2 only singles'!$C$2,-('month 2 only singles'!$C$2*2))))))*E849),0))</f>
        <v>0</v>
      </c>
      <c r="S849" s="64"/>
    </row>
    <row r="850" spans="8:19" ht="15" x14ac:dyDescent="0.2">
      <c r="H850" s="12"/>
      <c r="I850" s="12"/>
      <c r="J850" s="12"/>
      <c r="M850" s="7"/>
      <c r="N850" s="16">
        <f>((G850-1)*(1-(IF(H850="no",0,'month 2 only singles'!$C$3)))+1)</f>
        <v>5.0000000000000044E-2</v>
      </c>
      <c r="O850" s="16">
        <f t="shared" si="13"/>
        <v>0</v>
      </c>
      <c r="P8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0" s="17">
        <f>IF(ISBLANK(M850),,IF(ISBLANK(G850),,(IF(M850="WON-EW",((((N850-1)*J850)*'month 2 only singles'!$C$2)+('month 2 only singles'!$C$2*(N850-1))),IF(M850="WON",((((N850-1)*J850)*'month 2 only singles'!$C$2)+('month 2 only singles'!$C$2*(N850-1))),IF(M850="PLACED",((((N850-1)*J850)*'month 2 only singles'!$C$2)-'month 2 only singles'!$C$2),IF(J850=0,-'month 2 only singles'!$C$2,IF(J850=0,-'month 2 only singles'!$C$2,-('month 2 only singles'!$C$2*2)))))))*E850))</f>
        <v>0</v>
      </c>
      <c r="R850" s="17">
        <f>IF(ISBLANK(M850),,IF(T850&lt;&gt;1,((IF(M850="WON-EW",(((K850-1)*'month 2 only singles'!$C$2)*(1-$C$3))+(((L850-1)*'month 2 only singles'!$C$2)*(1-$C$3)),IF(M850="WON",(((K850-1)*'month 2 only singles'!$C$2)*(1-$C$3)),IF(M850="PLACED",(((L850-1)*'month 2 only singles'!$C$2)*(1-$C$3))-'month 2 only singles'!$C$2,IF(J850=0,-'month 2 only singles'!$C$2,-('month 2 only singles'!$C$2*2))))))*E850),0))</f>
        <v>0</v>
      </c>
      <c r="S850" s="64"/>
    </row>
    <row r="851" spans="8:19" ht="15" x14ac:dyDescent="0.2">
      <c r="H851" s="12"/>
      <c r="I851" s="12"/>
      <c r="J851" s="12"/>
      <c r="M851" s="7"/>
      <c r="N851" s="16">
        <f>((G851-1)*(1-(IF(H851="no",0,'month 2 only singles'!$C$3)))+1)</f>
        <v>5.0000000000000044E-2</v>
      </c>
      <c r="O851" s="16">
        <f t="shared" si="13"/>
        <v>0</v>
      </c>
      <c r="P8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1" s="17">
        <f>IF(ISBLANK(M851),,IF(ISBLANK(G851),,(IF(M851="WON-EW",((((N851-1)*J851)*'month 2 only singles'!$C$2)+('month 2 only singles'!$C$2*(N851-1))),IF(M851="WON",((((N851-1)*J851)*'month 2 only singles'!$C$2)+('month 2 only singles'!$C$2*(N851-1))),IF(M851="PLACED",((((N851-1)*J851)*'month 2 only singles'!$C$2)-'month 2 only singles'!$C$2),IF(J851=0,-'month 2 only singles'!$C$2,IF(J851=0,-'month 2 only singles'!$C$2,-('month 2 only singles'!$C$2*2)))))))*E851))</f>
        <v>0</v>
      </c>
      <c r="R851" s="17">
        <f>IF(ISBLANK(M851),,IF(T851&lt;&gt;1,((IF(M851="WON-EW",(((K851-1)*'month 2 only singles'!$C$2)*(1-$C$3))+(((L851-1)*'month 2 only singles'!$C$2)*(1-$C$3)),IF(M851="WON",(((K851-1)*'month 2 only singles'!$C$2)*(1-$C$3)),IF(M851="PLACED",(((L851-1)*'month 2 only singles'!$C$2)*(1-$C$3))-'month 2 only singles'!$C$2,IF(J851=0,-'month 2 only singles'!$C$2,-('month 2 only singles'!$C$2*2))))))*E851),0))</f>
        <v>0</v>
      </c>
      <c r="S851" s="64"/>
    </row>
    <row r="852" spans="8:19" ht="15" x14ac:dyDescent="0.2">
      <c r="H852" s="12"/>
      <c r="I852" s="12"/>
      <c r="J852" s="12"/>
      <c r="M852" s="7"/>
      <c r="N852" s="16">
        <f>((G852-1)*(1-(IF(H852="no",0,'month 2 only singles'!$C$3)))+1)</f>
        <v>5.0000000000000044E-2</v>
      </c>
      <c r="O852" s="16">
        <f t="shared" si="13"/>
        <v>0</v>
      </c>
      <c r="P8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2" s="17">
        <f>IF(ISBLANK(M852),,IF(ISBLANK(G852),,(IF(M852="WON-EW",((((N852-1)*J852)*'month 2 only singles'!$C$2)+('month 2 only singles'!$C$2*(N852-1))),IF(M852="WON",((((N852-1)*J852)*'month 2 only singles'!$C$2)+('month 2 only singles'!$C$2*(N852-1))),IF(M852="PLACED",((((N852-1)*J852)*'month 2 only singles'!$C$2)-'month 2 only singles'!$C$2),IF(J852=0,-'month 2 only singles'!$C$2,IF(J852=0,-'month 2 only singles'!$C$2,-('month 2 only singles'!$C$2*2)))))))*E852))</f>
        <v>0</v>
      </c>
      <c r="R852" s="17">
        <f>IF(ISBLANK(M852),,IF(T852&lt;&gt;1,((IF(M852="WON-EW",(((K852-1)*'month 2 only singles'!$C$2)*(1-$C$3))+(((L852-1)*'month 2 only singles'!$C$2)*(1-$C$3)),IF(M852="WON",(((K852-1)*'month 2 only singles'!$C$2)*(1-$C$3)),IF(M852="PLACED",(((L852-1)*'month 2 only singles'!$C$2)*(1-$C$3))-'month 2 only singles'!$C$2,IF(J852=0,-'month 2 only singles'!$C$2,-('month 2 only singles'!$C$2*2))))))*E852),0))</f>
        <v>0</v>
      </c>
      <c r="S852" s="64"/>
    </row>
    <row r="853" spans="8:19" ht="15" x14ac:dyDescent="0.2">
      <c r="H853" s="12"/>
      <c r="I853" s="12"/>
      <c r="J853" s="12"/>
      <c r="M853" s="7"/>
      <c r="N853" s="16">
        <f>((G853-1)*(1-(IF(H853="no",0,'month 2 only singles'!$C$3)))+1)</f>
        <v>5.0000000000000044E-2</v>
      </c>
      <c r="O853" s="16">
        <f t="shared" si="13"/>
        <v>0</v>
      </c>
      <c r="P8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3" s="17">
        <f>IF(ISBLANK(M853),,IF(ISBLANK(G853),,(IF(M853="WON-EW",((((N853-1)*J853)*'month 2 only singles'!$C$2)+('month 2 only singles'!$C$2*(N853-1))),IF(M853="WON",((((N853-1)*J853)*'month 2 only singles'!$C$2)+('month 2 only singles'!$C$2*(N853-1))),IF(M853="PLACED",((((N853-1)*J853)*'month 2 only singles'!$C$2)-'month 2 only singles'!$C$2),IF(J853=0,-'month 2 only singles'!$C$2,IF(J853=0,-'month 2 only singles'!$C$2,-('month 2 only singles'!$C$2*2)))))))*E853))</f>
        <v>0</v>
      </c>
      <c r="R853" s="17">
        <f>IF(ISBLANK(M853),,IF(T853&lt;&gt;1,((IF(M853="WON-EW",(((K853-1)*'month 2 only singles'!$C$2)*(1-$C$3))+(((L853-1)*'month 2 only singles'!$C$2)*(1-$C$3)),IF(M853="WON",(((K853-1)*'month 2 only singles'!$C$2)*(1-$C$3)),IF(M853="PLACED",(((L853-1)*'month 2 only singles'!$C$2)*(1-$C$3))-'month 2 only singles'!$C$2,IF(J853=0,-'month 2 only singles'!$C$2,-('month 2 only singles'!$C$2*2))))))*E853),0))</f>
        <v>0</v>
      </c>
      <c r="S853" s="64"/>
    </row>
    <row r="854" spans="8:19" ht="15" x14ac:dyDescent="0.2">
      <c r="H854" s="12"/>
      <c r="I854" s="12"/>
      <c r="J854" s="12"/>
      <c r="M854" s="7"/>
      <c r="N854" s="16">
        <f>((G854-1)*(1-(IF(H854="no",0,'month 2 only singles'!$C$3)))+1)</f>
        <v>5.0000000000000044E-2</v>
      </c>
      <c r="O854" s="16">
        <f t="shared" si="13"/>
        <v>0</v>
      </c>
      <c r="P8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4" s="17">
        <f>IF(ISBLANK(M854),,IF(ISBLANK(G854),,(IF(M854="WON-EW",((((N854-1)*J854)*'month 2 only singles'!$C$2)+('month 2 only singles'!$C$2*(N854-1))),IF(M854="WON",((((N854-1)*J854)*'month 2 only singles'!$C$2)+('month 2 only singles'!$C$2*(N854-1))),IF(M854="PLACED",((((N854-1)*J854)*'month 2 only singles'!$C$2)-'month 2 only singles'!$C$2),IF(J854=0,-'month 2 only singles'!$C$2,IF(J854=0,-'month 2 only singles'!$C$2,-('month 2 only singles'!$C$2*2)))))))*E854))</f>
        <v>0</v>
      </c>
      <c r="R854" s="17">
        <f>IF(ISBLANK(M854),,IF(T854&lt;&gt;1,((IF(M854="WON-EW",(((K854-1)*'month 2 only singles'!$C$2)*(1-$C$3))+(((L854-1)*'month 2 only singles'!$C$2)*(1-$C$3)),IF(M854="WON",(((K854-1)*'month 2 only singles'!$C$2)*(1-$C$3)),IF(M854="PLACED",(((L854-1)*'month 2 only singles'!$C$2)*(1-$C$3))-'month 2 only singles'!$C$2,IF(J854=0,-'month 2 only singles'!$C$2,-('month 2 only singles'!$C$2*2))))))*E854),0))</f>
        <v>0</v>
      </c>
      <c r="S854" s="64"/>
    </row>
    <row r="855" spans="8:19" ht="15" x14ac:dyDescent="0.2">
      <c r="H855" s="12"/>
      <c r="I855" s="12"/>
      <c r="J855" s="12"/>
      <c r="M855" s="7"/>
      <c r="N855" s="16">
        <f>((G855-1)*(1-(IF(H855="no",0,'month 2 only singles'!$C$3)))+1)</f>
        <v>5.0000000000000044E-2</v>
      </c>
      <c r="O855" s="16">
        <f t="shared" si="13"/>
        <v>0</v>
      </c>
      <c r="P8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5" s="17">
        <f>IF(ISBLANK(M855),,IF(ISBLANK(G855),,(IF(M855="WON-EW",((((N855-1)*J855)*'month 2 only singles'!$C$2)+('month 2 only singles'!$C$2*(N855-1))),IF(M855="WON",((((N855-1)*J855)*'month 2 only singles'!$C$2)+('month 2 only singles'!$C$2*(N855-1))),IF(M855="PLACED",((((N855-1)*J855)*'month 2 only singles'!$C$2)-'month 2 only singles'!$C$2),IF(J855=0,-'month 2 only singles'!$C$2,IF(J855=0,-'month 2 only singles'!$C$2,-('month 2 only singles'!$C$2*2)))))))*E855))</f>
        <v>0</v>
      </c>
      <c r="R855" s="17">
        <f>IF(ISBLANK(M855),,IF(T855&lt;&gt;1,((IF(M855="WON-EW",(((K855-1)*'month 2 only singles'!$C$2)*(1-$C$3))+(((L855-1)*'month 2 only singles'!$C$2)*(1-$C$3)),IF(M855="WON",(((K855-1)*'month 2 only singles'!$C$2)*(1-$C$3)),IF(M855="PLACED",(((L855-1)*'month 2 only singles'!$C$2)*(1-$C$3))-'month 2 only singles'!$C$2,IF(J855=0,-'month 2 only singles'!$C$2,-('month 2 only singles'!$C$2*2))))))*E855),0))</f>
        <v>0</v>
      </c>
      <c r="S855" s="64"/>
    </row>
    <row r="856" spans="8:19" ht="15" x14ac:dyDescent="0.2">
      <c r="H856" s="12"/>
      <c r="I856" s="12"/>
      <c r="J856" s="12"/>
      <c r="M856" s="7"/>
      <c r="N856" s="16">
        <f>((G856-1)*(1-(IF(H856="no",0,'month 2 only singles'!$C$3)))+1)</f>
        <v>5.0000000000000044E-2</v>
      </c>
      <c r="O856" s="16">
        <f t="shared" si="13"/>
        <v>0</v>
      </c>
      <c r="P8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6" s="17">
        <f>IF(ISBLANK(M856),,IF(ISBLANK(G856),,(IF(M856="WON-EW",((((N856-1)*J856)*'month 2 only singles'!$C$2)+('month 2 only singles'!$C$2*(N856-1))),IF(M856="WON",((((N856-1)*J856)*'month 2 only singles'!$C$2)+('month 2 only singles'!$C$2*(N856-1))),IF(M856="PLACED",((((N856-1)*J856)*'month 2 only singles'!$C$2)-'month 2 only singles'!$C$2),IF(J856=0,-'month 2 only singles'!$C$2,IF(J856=0,-'month 2 only singles'!$C$2,-('month 2 only singles'!$C$2*2)))))))*E856))</f>
        <v>0</v>
      </c>
      <c r="R856" s="17">
        <f>IF(ISBLANK(M856),,IF(T856&lt;&gt;1,((IF(M856="WON-EW",(((K856-1)*'month 2 only singles'!$C$2)*(1-$C$3))+(((L856-1)*'month 2 only singles'!$C$2)*(1-$C$3)),IF(M856="WON",(((K856-1)*'month 2 only singles'!$C$2)*(1-$C$3)),IF(M856="PLACED",(((L856-1)*'month 2 only singles'!$C$2)*(1-$C$3))-'month 2 only singles'!$C$2,IF(J856=0,-'month 2 only singles'!$C$2,-('month 2 only singles'!$C$2*2))))))*E856),0))</f>
        <v>0</v>
      </c>
      <c r="S856" s="64"/>
    </row>
    <row r="857" spans="8:19" ht="15" x14ac:dyDescent="0.2">
      <c r="H857" s="12"/>
      <c r="I857" s="12"/>
      <c r="J857" s="12"/>
      <c r="M857" s="7"/>
      <c r="N857" s="16">
        <f>((G857-1)*(1-(IF(H857="no",0,'month 2 only singles'!$C$3)))+1)</f>
        <v>5.0000000000000044E-2</v>
      </c>
      <c r="O857" s="16">
        <f t="shared" si="13"/>
        <v>0</v>
      </c>
      <c r="P8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7" s="17">
        <f>IF(ISBLANK(M857),,IF(ISBLANK(G857),,(IF(M857="WON-EW",((((N857-1)*J857)*'month 2 only singles'!$C$2)+('month 2 only singles'!$C$2*(N857-1))),IF(M857="WON",((((N857-1)*J857)*'month 2 only singles'!$C$2)+('month 2 only singles'!$C$2*(N857-1))),IF(M857="PLACED",((((N857-1)*J857)*'month 2 only singles'!$C$2)-'month 2 only singles'!$C$2),IF(J857=0,-'month 2 only singles'!$C$2,IF(J857=0,-'month 2 only singles'!$C$2,-('month 2 only singles'!$C$2*2)))))))*E857))</f>
        <v>0</v>
      </c>
      <c r="R857" s="17">
        <f>IF(ISBLANK(M857),,IF(T857&lt;&gt;1,((IF(M857="WON-EW",(((K857-1)*'month 2 only singles'!$C$2)*(1-$C$3))+(((L857-1)*'month 2 only singles'!$C$2)*(1-$C$3)),IF(M857="WON",(((K857-1)*'month 2 only singles'!$C$2)*(1-$C$3)),IF(M857="PLACED",(((L857-1)*'month 2 only singles'!$C$2)*(1-$C$3))-'month 2 only singles'!$C$2,IF(J857=0,-'month 2 only singles'!$C$2,-('month 2 only singles'!$C$2*2))))))*E857),0))</f>
        <v>0</v>
      </c>
      <c r="S857" s="64"/>
    </row>
    <row r="858" spans="8:19" ht="15" x14ac:dyDescent="0.2">
      <c r="H858" s="12"/>
      <c r="I858" s="12"/>
      <c r="J858" s="12"/>
      <c r="M858" s="7"/>
      <c r="N858" s="16">
        <f>((G858-1)*(1-(IF(H858="no",0,'month 2 only singles'!$C$3)))+1)</f>
        <v>5.0000000000000044E-2</v>
      </c>
      <c r="O858" s="16">
        <f t="shared" si="13"/>
        <v>0</v>
      </c>
      <c r="P8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8" s="17">
        <f>IF(ISBLANK(M858),,IF(ISBLANK(G858),,(IF(M858="WON-EW",((((N858-1)*J858)*'month 2 only singles'!$C$2)+('month 2 only singles'!$C$2*(N858-1))),IF(M858="WON",((((N858-1)*J858)*'month 2 only singles'!$C$2)+('month 2 only singles'!$C$2*(N858-1))),IF(M858="PLACED",((((N858-1)*J858)*'month 2 only singles'!$C$2)-'month 2 only singles'!$C$2),IF(J858=0,-'month 2 only singles'!$C$2,IF(J858=0,-'month 2 only singles'!$C$2,-('month 2 only singles'!$C$2*2)))))))*E858))</f>
        <v>0</v>
      </c>
      <c r="R858" s="17">
        <f>IF(ISBLANK(M858),,IF(T858&lt;&gt;1,((IF(M858="WON-EW",(((K858-1)*'month 2 only singles'!$C$2)*(1-$C$3))+(((L858-1)*'month 2 only singles'!$C$2)*(1-$C$3)),IF(M858="WON",(((K858-1)*'month 2 only singles'!$C$2)*(1-$C$3)),IF(M858="PLACED",(((L858-1)*'month 2 only singles'!$C$2)*(1-$C$3))-'month 2 only singles'!$C$2,IF(J858=0,-'month 2 only singles'!$C$2,-('month 2 only singles'!$C$2*2))))))*E858),0))</f>
        <v>0</v>
      </c>
      <c r="S858" s="64"/>
    </row>
    <row r="859" spans="8:19" ht="15" x14ac:dyDescent="0.2">
      <c r="H859" s="12"/>
      <c r="I859" s="12"/>
      <c r="J859" s="12"/>
      <c r="M859" s="7"/>
      <c r="N859" s="16">
        <f>((G859-1)*(1-(IF(H859="no",0,'month 2 only singles'!$C$3)))+1)</f>
        <v>5.0000000000000044E-2</v>
      </c>
      <c r="O859" s="16">
        <f t="shared" si="13"/>
        <v>0</v>
      </c>
      <c r="P8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59" s="17">
        <f>IF(ISBLANK(M859),,IF(ISBLANK(G859),,(IF(M859="WON-EW",((((N859-1)*J859)*'month 2 only singles'!$C$2)+('month 2 only singles'!$C$2*(N859-1))),IF(M859="WON",((((N859-1)*J859)*'month 2 only singles'!$C$2)+('month 2 only singles'!$C$2*(N859-1))),IF(M859="PLACED",((((N859-1)*J859)*'month 2 only singles'!$C$2)-'month 2 only singles'!$C$2),IF(J859=0,-'month 2 only singles'!$C$2,IF(J859=0,-'month 2 only singles'!$C$2,-('month 2 only singles'!$C$2*2)))))))*E859))</f>
        <v>0</v>
      </c>
      <c r="R859" s="17">
        <f>IF(ISBLANK(M859),,IF(T859&lt;&gt;1,((IF(M859="WON-EW",(((K859-1)*'month 2 only singles'!$C$2)*(1-$C$3))+(((L859-1)*'month 2 only singles'!$C$2)*(1-$C$3)),IF(M859="WON",(((K859-1)*'month 2 only singles'!$C$2)*(1-$C$3)),IF(M859="PLACED",(((L859-1)*'month 2 only singles'!$C$2)*(1-$C$3))-'month 2 only singles'!$C$2,IF(J859=0,-'month 2 only singles'!$C$2,-('month 2 only singles'!$C$2*2))))))*E859),0))</f>
        <v>0</v>
      </c>
      <c r="S859" s="64"/>
    </row>
    <row r="860" spans="8:19" ht="15" x14ac:dyDescent="0.2">
      <c r="H860" s="12"/>
      <c r="I860" s="12"/>
      <c r="J860" s="12"/>
      <c r="M860" s="7"/>
      <c r="N860" s="16">
        <f>((G860-1)*(1-(IF(H860="no",0,'month 2 only singles'!$C$3)))+1)</f>
        <v>5.0000000000000044E-2</v>
      </c>
      <c r="O860" s="16">
        <f t="shared" si="13"/>
        <v>0</v>
      </c>
      <c r="P8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0" s="17">
        <f>IF(ISBLANK(M860),,IF(ISBLANK(G860),,(IF(M860="WON-EW",((((N860-1)*J860)*'month 2 only singles'!$C$2)+('month 2 only singles'!$C$2*(N860-1))),IF(M860="WON",((((N860-1)*J860)*'month 2 only singles'!$C$2)+('month 2 only singles'!$C$2*(N860-1))),IF(M860="PLACED",((((N860-1)*J860)*'month 2 only singles'!$C$2)-'month 2 only singles'!$C$2),IF(J860=0,-'month 2 only singles'!$C$2,IF(J860=0,-'month 2 only singles'!$C$2,-('month 2 only singles'!$C$2*2)))))))*E860))</f>
        <v>0</v>
      </c>
      <c r="R860" s="17">
        <f>IF(ISBLANK(M860),,IF(T860&lt;&gt;1,((IF(M860="WON-EW",(((K860-1)*'month 2 only singles'!$C$2)*(1-$C$3))+(((L860-1)*'month 2 only singles'!$C$2)*(1-$C$3)),IF(M860="WON",(((K860-1)*'month 2 only singles'!$C$2)*(1-$C$3)),IF(M860="PLACED",(((L860-1)*'month 2 only singles'!$C$2)*(1-$C$3))-'month 2 only singles'!$C$2,IF(J860=0,-'month 2 only singles'!$C$2,-('month 2 only singles'!$C$2*2))))))*E860),0))</f>
        <v>0</v>
      </c>
      <c r="S860" s="64"/>
    </row>
    <row r="861" spans="8:19" ht="15" x14ac:dyDescent="0.2">
      <c r="H861" s="12"/>
      <c r="I861" s="12"/>
      <c r="J861" s="12"/>
      <c r="M861" s="7"/>
      <c r="N861" s="16">
        <f>((G861-1)*(1-(IF(H861="no",0,'month 2 only singles'!$C$3)))+1)</f>
        <v>5.0000000000000044E-2</v>
      </c>
      <c r="O861" s="16">
        <f t="shared" si="13"/>
        <v>0</v>
      </c>
      <c r="P8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1" s="17">
        <f>IF(ISBLANK(M861),,IF(ISBLANK(G861),,(IF(M861="WON-EW",((((N861-1)*J861)*'month 2 only singles'!$C$2)+('month 2 only singles'!$C$2*(N861-1))),IF(M861="WON",((((N861-1)*J861)*'month 2 only singles'!$C$2)+('month 2 only singles'!$C$2*(N861-1))),IF(M861="PLACED",((((N861-1)*J861)*'month 2 only singles'!$C$2)-'month 2 only singles'!$C$2),IF(J861=0,-'month 2 only singles'!$C$2,IF(J861=0,-'month 2 only singles'!$C$2,-('month 2 only singles'!$C$2*2)))))))*E861))</f>
        <v>0</v>
      </c>
      <c r="R861" s="17">
        <f>IF(ISBLANK(M861),,IF(T861&lt;&gt;1,((IF(M861="WON-EW",(((K861-1)*'month 2 only singles'!$C$2)*(1-$C$3))+(((L861-1)*'month 2 only singles'!$C$2)*(1-$C$3)),IF(M861="WON",(((K861-1)*'month 2 only singles'!$C$2)*(1-$C$3)),IF(M861="PLACED",(((L861-1)*'month 2 only singles'!$C$2)*(1-$C$3))-'month 2 only singles'!$C$2,IF(J861=0,-'month 2 only singles'!$C$2,-('month 2 only singles'!$C$2*2))))))*E861),0))</f>
        <v>0</v>
      </c>
      <c r="S861" s="64"/>
    </row>
    <row r="862" spans="8:19" ht="15" x14ac:dyDescent="0.2">
      <c r="H862" s="12"/>
      <c r="I862" s="12"/>
      <c r="J862" s="12"/>
      <c r="M862" s="7"/>
      <c r="N862" s="16">
        <f>((G862-1)*(1-(IF(H862="no",0,'month 2 only singles'!$C$3)))+1)</f>
        <v>5.0000000000000044E-2</v>
      </c>
      <c r="O862" s="16">
        <f t="shared" si="13"/>
        <v>0</v>
      </c>
      <c r="P8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2" s="17">
        <f>IF(ISBLANK(M862),,IF(ISBLANK(G862),,(IF(M862="WON-EW",((((N862-1)*J862)*'month 2 only singles'!$C$2)+('month 2 only singles'!$C$2*(N862-1))),IF(M862="WON",((((N862-1)*J862)*'month 2 only singles'!$C$2)+('month 2 only singles'!$C$2*(N862-1))),IF(M862="PLACED",((((N862-1)*J862)*'month 2 only singles'!$C$2)-'month 2 only singles'!$C$2),IF(J862=0,-'month 2 only singles'!$C$2,IF(J862=0,-'month 2 only singles'!$C$2,-('month 2 only singles'!$C$2*2)))))))*E862))</f>
        <v>0</v>
      </c>
      <c r="R862" s="17">
        <f>IF(ISBLANK(M862),,IF(T862&lt;&gt;1,((IF(M862="WON-EW",(((K862-1)*'month 2 only singles'!$C$2)*(1-$C$3))+(((L862-1)*'month 2 only singles'!$C$2)*(1-$C$3)),IF(M862="WON",(((K862-1)*'month 2 only singles'!$C$2)*(1-$C$3)),IF(M862="PLACED",(((L862-1)*'month 2 only singles'!$C$2)*(1-$C$3))-'month 2 only singles'!$C$2,IF(J862=0,-'month 2 only singles'!$C$2,-('month 2 only singles'!$C$2*2))))))*E862),0))</f>
        <v>0</v>
      </c>
      <c r="S862" s="64"/>
    </row>
    <row r="863" spans="8:19" ht="15" x14ac:dyDescent="0.2">
      <c r="H863" s="12"/>
      <c r="I863" s="12"/>
      <c r="J863" s="12"/>
      <c r="M863" s="7"/>
      <c r="N863" s="16">
        <f>((G863-1)*(1-(IF(H863="no",0,'month 2 only singles'!$C$3)))+1)</f>
        <v>5.0000000000000044E-2</v>
      </c>
      <c r="O863" s="16">
        <f t="shared" si="13"/>
        <v>0</v>
      </c>
      <c r="P8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3" s="17">
        <f>IF(ISBLANK(M863),,IF(ISBLANK(G863),,(IF(M863="WON-EW",((((N863-1)*J863)*'month 2 only singles'!$C$2)+('month 2 only singles'!$C$2*(N863-1))),IF(M863="WON",((((N863-1)*J863)*'month 2 only singles'!$C$2)+('month 2 only singles'!$C$2*(N863-1))),IF(M863="PLACED",((((N863-1)*J863)*'month 2 only singles'!$C$2)-'month 2 only singles'!$C$2),IF(J863=0,-'month 2 only singles'!$C$2,IF(J863=0,-'month 2 only singles'!$C$2,-('month 2 only singles'!$C$2*2)))))))*E863))</f>
        <v>0</v>
      </c>
      <c r="R863" s="17">
        <f>IF(ISBLANK(M863),,IF(T863&lt;&gt;1,((IF(M863="WON-EW",(((K863-1)*'month 2 only singles'!$C$2)*(1-$C$3))+(((L863-1)*'month 2 only singles'!$C$2)*(1-$C$3)),IF(M863="WON",(((K863-1)*'month 2 only singles'!$C$2)*(1-$C$3)),IF(M863="PLACED",(((L863-1)*'month 2 only singles'!$C$2)*(1-$C$3))-'month 2 only singles'!$C$2,IF(J863=0,-'month 2 only singles'!$C$2,-('month 2 only singles'!$C$2*2))))))*E863),0))</f>
        <v>0</v>
      </c>
      <c r="S863" s="64"/>
    </row>
    <row r="864" spans="8:19" ht="15" x14ac:dyDescent="0.2">
      <c r="H864" s="12"/>
      <c r="I864" s="12"/>
      <c r="J864" s="12"/>
      <c r="M864" s="7"/>
      <c r="N864" s="16">
        <f>((G864-1)*(1-(IF(H864="no",0,'month 2 only singles'!$C$3)))+1)</f>
        <v>5.0000000000000044E-2</v>
      </c>
      <c r="O864" s="16">
        <f t="shared" si="13"/>
        <v>0</v>
      </c>
      <c r="P8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4" s="17">
        <f>IF(ISBLANK(M864),,IF(ISBLANK(G864),,(IF(M864="WON-EW",((((N864-1)*J864)*'month 2 only singles'!$C$2)+('month 2 only singles'!$C$2*(N864-1))),IF(M864="WON",((((N864-1)*J864)*'month 2 only singles'!$C$2)+('month 2 only singles'!$C$2*(N864-1))),IF(M864="PLACED",((((N864-1)*J864)*'month 2 only singles'!$C$2)-'month 2 only singles'!$C$2),IF(J864=0,-'month 2 only singles'!$C$2,IF(J864=0,-'month 2 only singles'!$C$2,-('month 2 only singles'!$C$2*2)))))))*E864))</f>
        <v>0</v>
      </c>
      <c r="R864" s="17">
        <f>IF(ISBLANK(M864),,IF(T864&lt;&gt;1,((IF(M864="WON-EW",(((K864-1)*'month 2 only singles'!$C$2)*(1-$C$3))+(((L864-1)*'month 2 only singles'!$C$2)*(1-$C$3)),IF(M864="WON",(((K864-1)*'month 2 only singles'!$C$2)*(1-$C$3)),IF(M864="PLACED",(((L864-1)*'month 2 only singles'!$C$2)*(1-$C$3))-'month 2 only singles'!$C$2,IF(J864=0,-'month 2 only singles'!$C$2,-('month 2 only singles'!$C$2*2))))))*E864),0))</f>
        <v>0</v>
      </c>
      <c r="S864" s="64"/>
    </row>
    <row r="865" spans="8:19" ht="15" x14ac:dyDescent="0.2">
      <c r="H865" s="12"/>
      <c r="I865" s="12"/>
      <c r="J865" s="12"/>
      <c r="M865" s="7"/>
      <c r="N865" s="16">
        <f>((G865-1)*(1-(IF(H865="no",0,'month 2 only singles'!$C$3)))+1)</f>
        <v>5.0000000000000044E-2</v>
      </c>
      <c r="O865" s="16">
        <f t="shared" si="13"/>
        <v>0</v>
      </c>
      <c r="P8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5" s="17">
        <f>IF(ISBLANK(M865),,IF(ISBLANK(G865),,(IF(M865="WON-EW",((((N865-1)*J865)*'month 2 only singles'!$C$2)+('month 2 only singles'!$C$2*(N865-1))),IF(M865="WON",((((N865-1)*J865)*'month 2 only singles'!$C$2)+('month 2 only singles'!$C$2*(N865-1))),IF(M865="PLACED",((((N865-1)*J865)*'month 2 only singles'!$C$2)-'month 2 only singles'!$C$2),IF(J865=0,-'month 2 only singles'!$C$2,IF(J865=0,-'month 2 only singles'!$C$2,-('month 2 only singles'!$C$2*2)))))))*E865))</f>
        <v>0</v>
      </c>
      <c r="R865" s="17">
        <f>IF(ISBLANK(M865),,IF(T865&lt;&gt;1,((IF(M865="WON-EW",(((K865-1)*'month 2 only singles'!$C$2)*(1-$C$3))+(((L865-1)*'month 2 only singles'!$C$2)*(1-$C$3)),IF(M865="WON",(((K865-1)*'month 2 only singles'!$C$2)*(1-$C$3)),IF(M865="PLACED",(((L865-1)*'month 2 only singles'!$C$2)*(1-$C$3))-'month 2 only singles'!$C$2,IF(J865=0,-'month 2 only singles'!$C$2,-('month 2 only singles'!$C$2*2))))))*E865),0))</f>
        <v>0</v>
      </c>
      <c r="S865" s="64"/>
    </row>
    <row r="866" spans="8:19" ht="15" x14ac:dyDescent="0.2">
      <c r="H866" s="12"/>
      <c r="I866" s="12"/>
      <c r="J866" s="12"/>
      <c r="M866" s="7"/>
      <c r="N866" s="16">
        <f>((G866-1)*(1-(IF(H866="no",0,'month 2 only singles'!$C$3)))+1)</f>
        <v>5.0000000000000044E-2</v>
      </c>
      <c r="O866" s="16">
        <f t="shared" si="13"/>
        <v>0</v>
      </c>
      <c r="P8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6" s="17">
        <f>IF(ISBLANK(M866),,IF(ISBLANK(G866),,(IF(M866="WON-EW",((((N866-1)*J866)*'month 2 only singles'!$C$2)+('month 2 only singles'!$C$2*(N866-1))),IF(M866="WON",((((N866-1)*J866)*'month 2 only singles'!$C$2)+('month 2 only singles'!$C$2*(N866-1))),IF(M866="PLACED",((((N866-1)*J866)*'month 2 only singles'!$C$2)-'month 2 only singles'!$C$2),IF(J866=0,-'month 2 only singles'!$C$2,IF(J866=0,-'month 2 only singles'!$C$2,-('month 2 only singles'!$C$2*2)))))))*E866))</f>
        <v>0</v>
      </c>
      <c r="R866" s="17">
        <f>IF(ISBLANK(M866),,IF(T866&lt;&gt;1,((IF(M866="WON-EW",(((K866-1)*'month 2 only singles'!$C$2)*(1-$C$3))+(((L866-1)*'month 2 only singles'!$C$2)*(1-$C$3)),IF(M866="WON",(((K866-1)*'month 2 only singles'!$C$2)*(1-$C$3)),IF(M866="PLACED",(((L866-1)*'month 2 only singles'!$C$2)*(1-$C$3))-'month 2 only singles'!$C$2,IF(J866=0,-'month 2 only singles'!$C$2,-('month 2 only singles'!$C$2*2))))))*E866),0))</f>
        <v>0</v>
      </c>
      <c r="S866" s="64"/>
    </row>
    <row r="867" spans="8:19" ht="15" x14ac:dyDescent="0.2">
      <c r="H867" s="12"/>
      <c r="I867" s="12"/>
      <c r="J867" s="12"/>
      <c r="M867" s="7"/>
      <c r="N867" s="16">
        <f>((G867-1)*(1-(IF(H867="no",0,'month 2 only singles'!$C$3)))+1)</f>
        <v>5.0000000000000044E-2</v>
      </c>
      <c r="O867" s="16">
        <f t="shared" si="13"/>
        <v>0</v>
      </c>
      <c r="P8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7" s="17">
        <f>IF(ISBLANK(M867),,IF(ISBLANK(G867),,(IF(M867="WON-EW",((((N867-1)*J867)*'month 2 only singles'!$C$2)+('month 2 only singles'!$C$2*(N867-1))),IF(M867="WON",((((N867-1)*J867)*'month 2 only singles'!$C$2)+('month 2 only singles'!$C$2*(N867-1))),IF(M867="PLACED",((((N867-1)*J867)*'month 2 only singles'!$C$2)-'month 2 only singles'!$C$2),IF(J867=0,-'month 2 only singles'!$C$2,IF(J867=0,-'month 2 only singles'!$C$2,-('month 2 only singles'!$C$2*2)))))))*E867))</f>
        <v>0</v>
      </c>
      <c r="R867" s="17">
        <f>IF(ISBLANK(M867),,IF(T867&lt;&gt;1,((IF(M867="WON-EW",(((K867-1)*'month 2 only singles'!$C$2)*(1-$C$3))+(((L867-1)*'month 2 only singles'!$C$2)*(1-$C$3)),IF(M867="WON",(((K867-1)*'month 2 only singles'!$C$2)*(1-$C$3)),IF(M867="PLACED",(((L867-1)*'month 2 only singles'!$C$2)*(1-$C$3))-'month 2 only singles'!$C$2,IF(J867=0,-'month 2 only singles'!$C$2,-('month 2 only singles'!$C$2*2))))))*E867),0))</f>
        <v>0</v>
      </c>
      <c r="S867" s="64"/>
    </row>
    <row r="868" spans="8:19" ht="15" x14ac:dyDescent="0.2">
      <c r="H868" s="12"/>
      <c r="I868" s="12"/>
      <c r="J868" s="12"/>
      <c r="M868" s="7"/>
      <c r="N868" s="16">
        <f>((G868-1)*(1-(IF(H868="no",0,'month 2 only singles'!$C$3)))+1)</f>
        <v>5.0000000000000044E-2</v>
      </c>
      <c r="O868" s="16">
        <f t="shared" si="13"/>
        <v>0</v>
      </c>
      <c r="P8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8" s="17">
        <f>IF(ISBLANK(M868),,IF(ISBLANK(G868),,(IF(M868="WON-EW",((((N868-1)*J868)*'month 2 only singles'!$C$2)+('month 2 only singles'!$C$2*(N868-1))),IF(M868="WON",((((N868-1)*J868)*'month 2 only singles'!$C$2)+('month 2 only singles'!$C$2*(N868-1))),IF(M868="PLACED",((((N868-1)*J868)*'month 2 only singles'!$C$2)-'month 2 only singles'!$C$2),IF(J868=0,-'month 2 only singles'!$C$2,IF(J868=0,-'month 2 only singles'!$C$2,-('month 2 only singles'!$C$2*2)))))))*E868))</f>
        <v>0</v>
      </c>
      <c r="R868" s="17">
        <f>IF(ISBLANK(M868),,IF(T868&lt;&gt;1,((IF(M868="WON-EW",(((K868-1)*'month 2 only singles'!$C$2)*(1-$C$3))+(((L868-1)*'month 2 only singles'!$C$2)*(1-$C$3)),IF(M868="WON",(((K868-1)*'month 2 only singles'!$C$2)*(1-$C$3)),IF(M868="PLACED",(((L868-1)*'month 2 only singles'!$C$2)*(1-$C$3))-'month 2 only singles'!$C$2,IF(J868=0,-'month 2 only singles'!$C$2,-('month 2 only singles'!$C$2*2))))))*E868),0))</f>
        <v>0</v>
      </c>
      <c r="S868" s="64"/>
    </row>
    <row r="869" spans="8:19" ht="15" x14ac:dyDescent="0.2">
      <c r="H869" s="12"/>
      <c r="I869" s="12"/>
      <c r="J869" s="12"/>
      <c r="M869" s="7"/>
      <c r="N869" s="16">
        <f>((G869-1)*(1-(IF(H869="no",0,'month 2 only singles'!$C$3)))+1)</f>
        <v>5.0000000000000044E-2</v>
      </c>
      <c r="O869" s="16">
        <f t="shared" si="13"/>
        <v>0</v>
      </c>
      <c r="P8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69" s="17">
        <f>IF(ISBLANK(M869),,IF(ISBLANK(G869),,(IF(M869="WON-EW",((((N869-1)*J869)*'month 2 only singles'!$C$2)+('month 2 only singles'!$C$2*(N869-1))),IF(M869="WON",((((N869-1)*J869)*'month 2 only singles'!$C$2)+('month 2 only singles'!$C$2*(N869-1))),IF(M869="PLACED",((((N869-1)*J869)*'month 2 only singles'!$C$2)-'month 2 only singles'!$C$2),IF(J869=0,-'month 2 only singles'!$C$2,IF(J869=0,-'month 2 only singles'!$C$2,-('month 2 only singles'!$C$2*2)))))))*E869))</f>
        <v>0</v>
      </c>
      <c r="R869" s="17">
        <f>IF(ISBLANK(M869),,IF(T869&lt;&gt;1,((IF(M869="WON-EW",(((K869-1)*'month 2 only singles'!$C$2)*(1-$C$3))+(((L869-1)*'month 2 only singles'!$C$2)*(1-$C$3)),IF(M869="WON",(((K869-1)*'month 2 only singles'!$C$2)*(1-$C$3)),IF(M869="PLACED",(((L869-1)*'month 2 only singles'!$C$2)*(1-$C$3))-'month 2 only singles'!$C$2,IF(J869=0,-'month 2 only singles'!$C$2,-('month 2 only singles'!$C$2*2))))))*E869),0))</f>
        <v>0</v>
      </c>
      <c r="S869" s="64"/>
    </row>
    <row r="870" spans="8:19" ht="15" x14ac:dyDescent="0.2">
      <c r="H870" s="12"/>
      <c r="I870" s="12"/>
      <c r="J870" s="12"/>
      <c r="M870" s="7"/>
      <c r="N870" s="16">
        <f>((G870-1)*(1-(IF(H870="no",0,'month 2 only singles'!$C$3)))+1)</f>
        <v>5.0000000000000044E-2</v>
      </c>
      <c r="O870" s="16">
        <f t="shared" si="13"/>
        <v>0</v>
      </c>
      <c r="P8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0" s="17">
        <f>IF(ISBLANK(M870),,IF(ISBLANK(G870),,(IF(M870="WON-EW",((((N870-1)*J870)*'month 2 only singles'!$C$2)+('month 2 only singles'!$C$2*(N870-1))),IF(M870="WON",((((N870-1)*J870)*'month 2 only singles'!$C$2)+('month 2 only singles'!$C$2*(N870-1))),IF(M870="PLACED",((((N870-1)*J870)*'month 2 only singles'!$C$2)-'month 2 only singles'!$C$2),IF(J870=0,-'month 2 only singles'!$C$2,IF(J870=0,-'month 2 only singles'!$C$2,-('month 2 only singles'!$C$2*2)))))))*E870))</f>
        <v>0</v>
      </c>
      <c r="R870" s="17">
        <f>IF(ISBLANK(M870),,IF(T870&lt;&gt;1,((IF(M870="WON-EW",(((K870-1)*'month 2 only singles'!$C$2)*(1-$C$3))+(((L870-1)*'month 2 only singles'!$C$2)*(1-$C$3)),IF(M870="WON",(((K870-1)*'month 2 only singles'!$C$2)*(1-$C$3)),IF(M870="PLACED",(((L870-1)*'month 2 only singles'!$C$2)*(1-$C$3))-'month 2 only singles'!$C$2,IF(J870=0,-'month 2 only singles'!$C$2,-('month 2 only singles'!$C$2*2))))))*E870),0))</f>
        <v>0</v>
      </c>
      <c r="S870" s="64"/>
    </row>
    <row r="871" spans="8:19" ht="15" x14ac:dyDescent="0.2">
      <c r="H871" s="12"/>
      <c r="I871" s="12"/>
      <c r="J871" s="12"/>
      <c r="M871" s="7"/>
      <c r="N871" s="16">
        <f>((G871-1)*(1-(IF(H871="no",0,'month 2 only singles'!$C$3)))+1)</f>
        <v>5.0000000000000044E-2</v>
      </c>
      <c r="O871" s="16">
        <f t="shared" si="13"/>
        <v>0</v>
      </c>
      <c r="P8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1" s="17">
        <f>IF(ISBLANK(M871),,IF(ISBLANK(G871),,(IF(M871="WON-EW",((((N871-1)*J871)*'month 2 only singles'!$C$2)+('month 2 only singles'!$C$2*(N871-1))),IF(M871="WON",((((N871-1)*J871)*'month 2 only singles'!$C$2)+('month 2 only singles'!$C$2*(N871-1))),IF(M871="PLACED",((((N871-1)*J871)*'month 2 only singles'!$C$2)-'month 2 only singles'!$C$2),IF(J871=0,-'month 2 only singles'!$C$2,IF(J871=0,-'month 2 only singles'!$C$2,-('month 2 only singles'!$C$2*2)))))))*E871))</f>
        <v>0</v>
      </c>
      <c r="R871" s="17">
        <f>IF(ISBLANK(M871),,IF(T871&lt;&gt;1,((IF(M871="WON-EW",(((K871-1)*'month 2 only singles'!$C$2)*(1-$C$3))+(((L871-1)*'month 2 only singles'!$C$2)*(1-$C$3)),IF(M871="WON",(((K871-1)*'month 2 only singles'!$C$2)*(1-$C$3)),IF(M871="PLACED",(((L871-1)*'month 2 only singles'!$C$2)*(1-$C$3))-'month 2 only singles'!$C$2,IF(J871=0,-'month 2 only singles'!$C$2,-('month 2 only singles'!$C$2*2))))))*E871),0))</f>
        <v>0</v>
      </c>
      <c r="S871" s="64"/>
    </row>
    <row r="872" spans="8:19" ht="15" x14ac:dyDescent="0.2">
      <c r="H872" s="12"/>
      <c r="I872" s="12"/>
      <c r="J872" s="12"/>
      <c r="M872" s="7"/>
      <c r="N872" s="16">
        <f>((G872-1)*(1-(IF(H872="no",0,'month 2 only singles'!$C$3)))+1)</f>
        <v>5.0000000000000044E-2</v>
      </c>
      <c r="O872" s="16">
        <f t="shared" si="13"/>
        <v>0</v>
      </c>
      <c r="P8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2" s="17">
        <f>IF(ISBLANK(M872),,IF(ISBLANK(G872),,(IF(M872="WON-EW",((((N872-1)*J872)*'month 2 only singles'!$C$2)+('month 2 only singles'!$C$2*(N872-1))),IF(M872="WON",((((N872-1)*J872)*'month 2 only singles'!$C$2)+('month 2 only singles'!$C$2*(N872-1))),IF(M872="PLACED",((((N872-1)*J872)*'month 2 only singles'!$C$2)-'month 2 only singles'!$C$2),IF(J872=0,-'month 2 only singles'!$C$2,IF(J872=0,-'month 2 only singles'!$C$2,-('month 2 only singles'!$C$2*2)))))))*E872))</f>
        <v>0</v>
      </c>
      <c r="R872" s="17">
        <f>IF(ISBLANK(M872),,IF(T872&lt;&gt;1,((IF(M872="WON-EW",(((K872-1)*'month 2 only singles'!$C$2)*(1-$C$3))+(((L872-1)*'month 2 only singles'!$C$2)*(1-$C$3)),IF(M872="WON",(((K872-1)*'month 2 only singles'!$C$2)*(1-$C$3)),IF(M872="PLACED",(((L872-1)*'month 2 only singles'!$C$2)*(1-$C$3))-'month 2 only singles'!$C$2,IF(J872=0,-'month 2 only singles'!$C$2,-('month 2 only singles'!$C$2*2))))))*E872),0))</f>
        <v>0</v>
      </c>
      <c r="S872" s="64"/>
    </row>
    <row r="873" spans="8:19" ht="15" x14ac:dyDescent="0.2">
      <c r="H873" s="12"/>
      <c r="I873" s="12"/>
      <c r="J873" s="12"/>
      <c r="M873" s="7"/>
      <c r="N873" s="16">
        <f>((G873-1)*(1-(IF(H873="no",0,'month 2 only singles'!$C$3)))+1)</f>
        <v>5.0000000000000044E-2</v>
      </c>
      <c r="O873" s="16">
        <f t="shared" si="13"/>
        <v>0</v>
      </c>
      <c r="P8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3" s="17">
        <f>IF(ISBLANK(M873),,IF(ISBLANK(G873),,(IF(M873="WON-EW",((((N873-1)*J873)*'month 2 only singles'!$C$2)+('month 2 only singles'!$C$2*(N873-1))),IF(M873="WON",((((N873-1)*J873)*'month 2 only singles'!$C$2)+('month 2 only singles'!$C$2*(N873-1))),IF(M873="PLACED",((((N873-1)*J873)*'month 2 only singles'!$C$2)-'month 2 only singles'!$C$2),IF(J873=0,-'month 2 only singles'!$C$2,IF(J873=0,-'month 2 only singles'!$C$2,-('month 2 only singles'!$C$2*2)))))))*E873))</f>
        <v>0</v>
      </c>
      <c r="R873" s="17">
        <f>IF(ISBLANK(M873),,IF(T873&lt;&gt;1,((IF(M873="WON-EW",(((K873-1)*'month 2 only singles'!$C$2)*(1-$C$3))+(((L873-1)*'month 2 only singles'!$C$2)*(1-$C$3)),IF(M873="WON",(((K873-1)*'month 2 only singles'!$C$2)*(1-$C$3)),IF(M873="PLACED",(((L873-1)*'month 2 only singles'!$C$2)*(1-$C$3))-'month 2 only singles'!$C$2,IF(J873=0,-'month 2 only singles'!$C$2,-('month 2 only singles'!$C$2*2))))))*E873),0))</f>
        <v>0</v>
      </c>
      <c r="S873" s="64"/>
    </row>
    <row r="874" spans="8:19" ht="15" x14ac:dyDescent="0.2">
      <c r="H874" s="12"/>
      <c r="I874" s="12"/>
      <c r="J874" s="12"/>
      <c r="M874" s="7"/>
      <c r="N874" s="16">
        <f>((G874-1)*(1-(IF(H874="no",0,'month 2 only singles'!$C$3)))+1)</f>
        <v>5.0000000000000044E-2</v>
      </c>
      <c r="O874" s="16">
        <f t="shared" si="13"/>
        <v>0</v>
      </c>
      <c r="P8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4" s="17">
        <f>IF(ISBLANK(M874),,IF(ISBLANK(G874),,(IF(M874="WON-EW",((((N874-1)*J874)*'month 2 only singles'!$C$2)+('month 2 only singles'!$C$2*(N874-1))),IF(M874="WON",((((N874-1)*J874)*'month 2 only singles'!$C$2)+('month 2 only singles'!$C$2*(N874-1))),IF(M874="PLACED",((((N874-1)*J874)*'month 2 only singles'!$C$2)-'month 2 only singles'!$C$2),IF(J874=0,-'month 2 only singles'!$C$2,IF(J874=0,-'month 2 only singles'!$C$2,-('month 2 only singles'!$C$2*2)))))))*E874))</f>
        <v>0</v>
      </c>
      <c r="R874" s="17">
        <f>IF(ISBLANK(M874),,IF(T874&lt;&gt;1,((IF(M874="WON-EW",(((K874-1)*'month 2 only singles'!$C$2)*(1-$C$3))+(((L874-1)*'month 2 only singles'!$C$2)*(1-$C$3)),IF(M874="WON",(((K874-1)*'month 2 only singles'!$C$2)*(1-$C$3)),IF(M874="PLACED",(((L874-1)*'month 2 only singles'!$C$2)*(1-$C$3))-'month 2 only singles'!$C$2,IF(J874=0,-'month 2 only singles'!$C$2,-('month 2 only singles'!$C$2*2))))))*E874),0))</f>
        <v>0</v>
      </c>
      <c r="S874" s="64"/>
    </row>
    <row r="875" spans="8:19" ht="15" x14ac:dyDescent="0.2">
      <c r="H875" s="12"/>
      <c r="I875" s="12"/>
      <c r="J875" s="12"/>
      <c r="M875" s="7"/>
      <c r="N875" s="16">
        <f>((G875-1)*(1-(IF(H875="no",0,'month 2 only singles'!$C$3)))+1)</f>
        <v>5.0000000000000044E-2</v>
      </c>
      <c r="O875" s="16">
        <f t="shared" si="13"/>
        <v>0</v>
      </c>
      <c r="P8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5" s="17">
        <f>IF(ISBLANK(M875),,IF(ISBLANK(G875),,(IF(M875="WON-EW",((((N875-1)*J875)*'month 2 only singles'!$C$2)+('month 2 only singles'!$C$2*(N875-1))),IF(M875="WON",((((N875-1)*J875)*'month 2 only singles'!$C$2)+('month 2 only singles'!$C$2*(N875-1))),IF(M875="PLACED",((((N875-1)*J875)*'month 2 only singles'!$C$2)-'month 2 only singles'!$C$2),IF(J875=0,-'month 2 only singles'!$C$2,IF(J875=0,-'month 2 only singles'!$C$2,-('month 2 only singles'!$C$2*2)))))))*E875))</f>
        <v>0</v>
      </c>
      <c r="R875" s="17">
        <f>IF(ISBLANK(M875),,IF(T875&lt;&gt;1,((IF(M875="WON-EW",(((K875-1)*'month 2 only singles'!$C$2)*(1-$C$3))+(((L875-1)*'month 2 only singles'!$C$2)*(1-$C$3)),IF(M875="WON",(((K875-1)*'month 2 only singles'!$C$2)*(1-$C$3)),IF(M875="PLACED",(((L875-1)*'month 2 only singles'!$C$2)*(1-$C$3))-'month 2 only singles'!$C$2,IF(J875=0,-'month 2 only singles'!$C$2,-('month 2 only singles'!$C$2*2))))))*E875),0))</f>
        <v>0</v>
      </c>
      <c r="S875" s="64"/>
    </row>
    <row r="876" spans="8:19" ht="15" x14ac:dyDescent="0.2">
      <c r="H876" s="12"/>
      <c r="I876" s="12"/>
      <c r="J876" s="12"/>
      <c r="M876" s="7"/>
      <c r="N876" s="16">
        <f>((G876-1)*(1-(IF(H876="no",0,'month 2 only singles'!$C$3)))+1)</f>
        <v>5.0000000000000044E-2</v>
      </c>
      <c r="O876" s="16">
        <f t="shared" si="13"/>
        <v>0</v>
      </c>
      <c r="P8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6" s="17">
        <f>IF(ISBLANK(M876),,IF(ISBLANK(G876),,(IF(M876="WON-EW",((((N876-1)*J876)*'month 2 only singles'!$C$2)+('month 2 only singles'!$C$2*(N876-1))),IF(M876="WON",((((N876-1)*J876)*'month 2 only singles'!$C$2)+('month 2 only singles'!$C$2*(N876-1))),IF(M876="PLACED",((((N876-1)*J876)*'month 2 only singles'!$C$2)-'month 2 only singles'!$C$2),IF(J876=0,-'month 2 only singles'!$C$2,IF(J876=0,-'month 2 only singles'!$C$2,-('month 2 only singles'!$C$2*2)))))))*E876))</f>
        <v>0</v>
      </c>
      <c r="R876" s="17">
        <f>IF(ISBLANK(M876),,IF(T876&lt;&gt;1,((IF(M876="WON-EW",(((K876-1)*'month 2 only singles'!$C$2)*(1-$C$3))+(((L876-1)*'month 2 only singles'!$C$2)*(1-$C$3)),IF(M876="WON",(((K876-1)*'month 2 only singles'!$C$2)*(1-$C$3)),IF(M876="PLACED",(((L876-1)*'month 2 only singles'!$C$2)*(1-$C$3))-'month 2 only singles'!$C$2,IF(J876=0,-'month 2 only singles'!$C$2,-('month 2 only singles'!$C$2*2))))))*E876),0))</f>
        <v>0</v>
      </c>
      <c r="S876" s="64"/>
    </row>
    <row r="877" spans="8:19" ht="15" x14ac:dyDescent="0.2">
      <c r="H877" s="12"/>
      <c r="I877" s="12"/>
      <c r="J877" s="12"/>
      <c r="M877" s="7"/>
      <c r="N877" s="16">
        <f>((G877-1)*(1-(IF(H877="no",0,'month 2 only singles'!$C$3)))+1)</f>
        <v>5.0000000000000044E-2</v>
      </c>
      <c r="O877" s="16">
        <f t="shared" si="13"/>
        <v>0</v>
      </c>
      <c r="P8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7" s="17">
        <f>IF(ISBLANK(M877),,IF(ISBLANK(G877),,(IF(M877="WON-EW",((((N877-1)*J877)*'month 2 only singles'!$C$2)+('month 2 only singles'!$C$2*(N877-1))),IF(M877="WON",((((N877-1)*J877)*'month 2 only singles'!$C$2)+('month 2 only singles'!$C$2*(N877-1))),IF(M877="PLACED",((((N877-1)*J877)*'month 2 only singles'!$C$2)-'month 2 only singles'!$C$2),IF(J877=0,-'month 2 only singles'!$C$2,IF(J877=0,-'month 2 only singles'!$C$2,-('month 2 only singles'!$C$2*2)))))))*E877))</f>
        <v>0</v>
      </c>
      <c r="R877" s="17">
        <f>IF(ISBLANK(M877),,IF(T877&lt;&gt;1,((IF(M877="WON-EW",(((K877-1)*'month 2 only singles'!$C$2)*(1-$C$3))+(((L877-1)*'month 2 only singles'!$C$2)*(1-$C$3)),IF(M877="WON",(((K877-1)*'month 2 only singles'!$C$2)*(1-$C$3)),IF(M877="PLACED",(((L877-1)*'month 2 only singles'!$C$2)*(1-$C$3))-'month 2 only singles'!$C$2,IF(J877=0,-'month 2 only singles'!$C$2,-('month 2 only singles'!$C$2*2))))))*E877),0))</f>
        <v>0</v>
      </c>
      <c r="S877" s="64"/>
    </row>
    <row r="878" spans="8:19" ht="15" x14ac:dyDescent="0.2">
      <c r="H878" s="12"/>
      <c r="I878" s="12"/>
      <c r="J878" s="12"/>
      <c r="M878" s="7"/>
      <c r="N878" s="16">
        <f>((G878-1)*(1-(IF(H878="no",0,'month 2 only singles'!$C$3)))+1)</f>
        <v>5.0000000000000044E-2</v>
      </c>
      <c r="O878" s="16">
        <f t="shared" si="13"/>
        <v>0</v>
      </c>
      <c r="P8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8" s="17">
        <f>IF(ISBLANK(M878),,IF(ISBLANK(G878),,(IF(M878="WON-EW",((((N878-1)*J878)*'month 2 only singles'!$C$2)+('month 2 only singles'!$C$2*(N878-1))),IF(M878="WON",((((N878-1)*J878)*'month 2 only singles'!$C$2)+('month 2 only singles'!$C$2*(N878-1))),IF(M878="PLACED",((((N878-1)*J878)*'month 2 only singles'!$C$2)-'month 2 only singles'!$C$2),IF(J878=0,-'month 2 only singles'!$C$2,IF(J878=0,-'month 2 only singles'!$C$2,-('month 2 only singles'!$C$2*2)))))))*E878))</f>
        <v>0</v>
      </c>
      <c r="R878" s="17">
        <f>IF(ISBLANK(M878),,IF(T878&lt;&gt;1,((IF(M878="WON-EW",(((K878-1)*'month 2 only singles'!$C$2)*(1-$C$3))+(((L878-1)*'month 2 only singles'!$C$2)*(1-$C$3)),IF(M878="WON",(((K878-1)*'month 2 only singles'!$C$2)*(1-$C$3)),IF(M878="PLACED",(((L878-1)*'month 2 only singles'!$C$2)*(1-$C$3))-'month 2 only singles'!$C$2,IF(J878=0,-'month 2 only singles'!$C$2,-('month 2 only singles'!$C$2*2))))))*E878),0))</f>
        <v>0</v>
      </c>
      <c r="S878" s="64"/>
    </row>
    <row r="879" spans="8:19" ht="15" x14ac:dyDescent="0.2">
      <c r="H879" s="12"/>
      <c r="I879" s="12"/>
      <c r="J879" s="12"/>
      <c r="M879" s="7"/>
      <c r="N879" s="16">
        <f>((G879-1)*(1-(IF(H879="no",0,'month 2 only singles'!$C$3)))+1)</f>
        <v>5.0000000000000044E-2</v>
      </c>
      <c r="O879" s="16">
        <f t="shared" si="13"/>
        <v>0</v>
      </c>
      <c r="P8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79" s="17">
        <f>IF(ISBLANK(M879),,IF(ISBLANK(G879),,(IF(M879="WON-EW",((((N879-1)*J879)*'month 2 only singles'!$C$2)+('month 2 only singles'!$C$2*(N879-1))),IF(M879="WON",((((N879-1)*J879)*'month 2 only singles'!$C$2)+('month 2 only singles'!$C$2*(N879-1))),IF(M879="PLACED",((((N879-1)*J879)*'month 2 only singles'!$C$2)-'month 2 only singles'!$C$2),IF(J879=0,-'month 2 only singles'!$C$2,IF(J879=0,-'month 2 only singles'!$C$2,-('month 2 only singles'!$C$2*2)))))))*E879))</f>
        <v>0</v>
      </c>
      <c r="R879" s="17">
        <f>IF(ISBLANK(M879),,IF(T879&lt;&gt;1,((IF(M879="WON-EW",(((K879-1)*'month 2 only singles'!$C$2)*(1-$C$3))+(((L879-1)*'month 2 only singles'!$C$2)*(1-$C$3)),IF(M879="WON",(((K879-1)*'month 2 only singles'!$C$2)*(1-$C$3)),IF(M879="PLACED",(((L879-1)*'month 2 only singles'!$C$2)*(1-$C$3))-'month 2 only singles'!$C$2,IF(J879=0,-'month 2 only singles'!$C$2,-('month 2 only singles'!$C$2*2))))))*E879),0))</f>
        <v>0</v>
      </c>
      <c r="S879" s="64"/>
    </row>
    <row r="880" spans="8:19" ht="15" x14ac:dyDescent="0.2">
      <c r="H880" s="12"/>
      <c r="I880" s="12"/>
      <c r="J880" s="12"/>
      <c r="M880" s="7"/>
      <c r="N880" s="16">
        <f>((G880-1)*(1-(IF(H880="no",0,'month 2 only singles'!$C$3)))+1)</f>
        <v>5.0000000000000044E-2</v>
      </c>
      <c r="O880" s="16">
        <f t="shared" ref="O880:O943" si="14">E880*IF(I880="yes",2,1)</f>
        <v>0</v>
      </c>
      <c r="P8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0" s="17">
        <f>IF(ISBLANK(M880),,IF(ISBLANK(G880),,(IF(M880="WON-EW",((((N880-1)*J880)*'month 2 only singles'!$C$2)+('month 2 only singles'!$C$2*(N880-1))),IF(M880="WON",((((N880-1)*J880)*'month 2 only singles'!$C$2)+('month 2 only singles'!$C$2*(N880-1))),IF(M880="PLACED",((((N880-1)*J880)*'month 2 only singles'!$C$2)-'month 2 only singles'!$C$2),IF(J880=0,-'month 2 only singles'!$C$2,IF(J880=0,-'month 2 only singles'!$C$2,-('month 2 only singles'!$C$2*2)))))))*E880))</f>
        <v>0</v>
      </c>
      <c r="R880" s="17">
        <f>IF(ISBLANK(M880),,IF(T880&lt;&gt;1,((IF(M880="WON-EW",(((K880-1)*'month 2 only singles'!$C$2)*(1-$C$3))+(((L880-1)*'month 2 only singles'!$C$2)*(1-$C$3)),IF(M880="WON",(((K880-1)*'month 2 only singles'!$C$2)*(1-$C$3)),IF(M880="PLACED",(((L880-1)*'month 2 only singles'!$C$2)*(1-$C$3))-'month 2 only singles'!$C$2,IF(J880=0,-'month 2 only singles'!$C$2,-('month 2 only singles'!$C$2*2))))))*E880),0))</f>
        <v>0</v>
      </c>
      <c r="S880" s="64"/>
    </row>
    <row r="881" spans="8:19" ht="15" x14ac:dyDescent="0.2">
      <c r="H881" s="12"/>
      <c r="I881" s="12"/>
      <c r="J881" s="12"/>
      <c r="M881" s="7"/>
      <c r="N881" s="16">
        <f>((G881-1)*(1-(IF(H881="no",0,'month 2 only singles'!$C$3)))+1)</f>
        <v>5.0000000000000044E-2</v>
      </c>
      <c r="O881" s="16">
        <f t="shared" si="14"/>
        <v>0</v>
      </c>
      <c r="P8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1" s="17">
        <f>IF(ISBLANK(M881),,IF(ISBLANK(G881),,(IF(M881="WON-EW",((((N881-1)*J881)*'month 2 only singles'!$C$2)+('month 2 only singles'!$C$2*(N881-1))),IF(M881="WON",((((N881-1)*J881)*'month 2 only singles'!$C$2)+('month 2 only singles'!$C$2*(N881-1))),IF(M881="PLACED",((((N881-1)*J881)*'month 2 only singles'!$C$2)-'month 2 only singles'!$C$2),IF(J881=0,-'month 2 only singles'!$C$2,IF(J881=0,-'month 2 only singles'!$C$2,-('month 2 only singles'!$C$2*2)))))))*E881))</f>
        <v>0</v>
      </c>
      <c r="R881" s="17">
        <f>IF(ISBLANK(M881),,IF(T881&lt;&gt;1,((IF(M881="WON-EW",(((K881-1)*'month 2 only singles'!$C$2)*(1-$C$3))+(((L881-1)*'month 2 only singles'!$C$2)*(1-$C$3)),IF(M881="WON",(((K881-1)*'month 2 only singles'!$C$2)*(1-$C$3)),IF(M881="PLACED",(((L881-1)*'month 2 only singles'!$C$2)*(1-$C$3))-'month 2 only singles'!$C$2,IF(J881=0,-'month 2 only singles'!$C$2,-('month 2 only singles'!$C$2*2))))))*E881),0))</f>
        <v>0</v>
      </c>
      <c r="S881" s="64"/>
    </row>
    <row r="882" spans="8:19" ht="15" x14ac:dyDescent="0.2">
      <c r="H882" s="12"/>
      <c r="I882" s="12"/>
      <c r="J882" s="12"/>
      <c r="M882" s="7"/>
      <c r="N882" s="16">
        <f>((G882-1)*(1-(IF(H882="no",0,'month 2 only singles'!$C$3)))+1)</f>
        <v>5.0000000000000044E-2</v>
      </c>
      <c r="O882" s="16">
        <f t="shared" si="14"/>
        <v>0</v>
      </c>
      <c r="P8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2" s="17">
        <f>IF(ISBLANK(M882),,IF(ISBLANK(G882),,(IF(M882="WON-EW",((((N882-1)*J882)*'month 2 only singles'!$C$2)+('month 2 only singles'!$C$2*(N882-1))),IF(M882="WON",((((N882-1)*J882)*'month 2 only singles'!$C$2)+('month 2 only singles'!$C$2*(N882-1))),IF(M882="PLACED",((((N882-1)*J882)*'month 2 only singles'!$C$2)-'month 2 only singles'!$C$2),IF(J882=0,-'month 2 only singles'!$C$2,IF(J882=0,-'month 2 only singles'!$C$2,-('month 2 only singles'!$C$2*2)))))))*E882))</f>
        <v>0</v>
      </c>
      <c r="R882" s="17">
        <f>IF(ISBLANK(M882),,IF(T882&lt;&gt;1,((IF(M882="WON-EW",(((K882-1)*'month 2 only singles'!$C$2)*(1-$C$3))+(((L882-1)*'month 2 only singles'!$C$2)*(1-$C$3)),IF(M882="WON",(((K882-1)*'month 2 only singles'!$C$2)*(1-$C$3)),IF(M882="PLACED",(((L882-1)*'month 2 only singles'!$C$2)*(1-$C$3))-'month 2 only singles'!$C$2,IF(J882=0,-'month 2 only singles'!$C$2,-('month 2 only singles'!$C$2*2))))))*E882),0))</f>
        <v>0</v>
      </c>
      <c r="S882" s="64"/>
    </row>
    <row r="883" spans="8:19" ht="15" x14ac:dyDescent="0.2">
      <c r="H883" s="12"/>
      <c r="I883" s="12"/>
      <c r="J883" s="12"/>
      <c r="M883" s="7"/>
      <c r="N883" s="16">
        <f>((G883-1)*(1-(IF(H883="no",0,'month 2 only singles'!$C$3)))+1)</f>
        <v>5.0000000000000044E-2</v>
      </c>
      <c r="O883" s="16">
        <f t="shared" si="14"/>
        <v>0</v>
      </c>
      <c r="P8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3" s="17">
        <f>IF(ISBLANK(M883),,IF(ISBLANK(G883),,(IF(M883="WON-EW",((((N883-1)*J883)*'month 2 only singles'!$C$2)+('month 2 only singles'!$C$2*(N883-1))),IF(M883="WON",((((N883-1)*J883)*'month 2 only singles'!$C$2)+('month 2 only singles'!$C$2*(N883-1))),IF(M883="PLACED",((((N883-1)*J883)*'month 2 only singles'!$C$2)-'month 2 only singles'!$C$2),IF(J883=0,-'month 2 only singles'!$C$2,IF(J883=0,-'month 2 only singles'!$C$2,-('month 2 only singles'!$C$2*2)))))))*E883))</f>
        <v>0</v>
      </c>
      <c r="R883" s="17">
        <f>IF(ISBLANK(M883),,IF(T883&lt;&gt;1,((IF(M883="WON-EW",(((K883-1)*'month 2 only singles'!$C$2)*(1-$C$3))+(((L883-1)*'month 2 only singles'!$C$2)*(1-$C$3)),IF(M883="WON",(((K883-1)*'month 2 only singles'!$C$2)*(1-$C$3)),IF(M883="PLACED",(((L883-1)*'month 2 only singles'!$C$2)*(1-$C$3))-'month 2 only singles'!$C$2,IF(J883=0,-'month 2 only singles'!$C$2,-('month 2 only singles'!$C$2*2))))))*E883),0))</f>
        <v>0</v>
      </c>
      <c r="S883" s="64"/>
    </row>
    <row r="884" spans="8:19" ht="15" x14ac:dyDescent="0.2">
      <c r="H884" s="12"/>
      <c r="I884" s="12"/>
      <c r="J884" s="12"/>
      <c r="M884" s="7"/>
      <c r="N884" s="16">
        <f>((G884-1)*(1-(IF(H884="no",0,'month 2 only singles'!$C$3)))+1)</f>
        <v>5.0000000000000044E-2</v>
      </c>
      <c r="O884" s="16">
        <f t="shared" si="14"/>
        <v>0</v>
      </c>
      <c r="P8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4" s="17">
        <f>IF(ISBLANK(M884),,IF(ISBLANK(G884),,(IF(M884="WON-EW",((((N884-1)*J884)*'month 2 only singles'!$C$2)+('month 2 only singles'!$C$2*(N884-1))),IF(M884="WON",((((N884-1)*J884)*'month 2 only singles'!$C$2)+('month 2 only singles'!$C$2*(N884-1))),IF(M884="PLACED",((((N884-1)*J884)*'month 2 only singles'!$C$2)-'month 2 only singles'!$C$2),IF(J884=0,-'month 2 only singles'!$C$2,IF(J884=0,-'month 2 only singles'!$C$2,-('month 2 only singles'!$C$2*2)))))))*E884))</f>
        <v>0</v>
      </c>
      <c r="R884" s="17">
        <f>IF(ISBLANK(M884),,IF(T884&lt;&gt;1,((IF(M884="WON-EW",(((K884-1)*'month 2 only singles'!$C$2)*(1-$C$3))+(((L884-1)*'month 2 only singles'!$C$2)*(1-$C$3)),IF(M884="WON",(((K884-1)*'month 2 only singles'!$C$2)*(1-$C$3)),IF(M884="PLACED",(((L884-1)*'month 2 only singles'!$C$2)*(1-$C$3))-'month 2 only singles'!$C$2,IF(J884=0,-'month 2 only singles'!$C$2,-('month 2 only singles'!$C$2*2))))))*E884),0))</f>
        <v>0</v>
      </c>
      <c r="S884" s="64"/>
    </row>
    <row r="885" spans="8:19" ht="15" x14ac:dyDescent="0.2">
      <c r="H885" s="12"/>
      <c r="I885" s="12"/>
      <c r="J885" s="12"/>
      <c r="M885" s="7"/>
      <c r="N885" s="16">
        <f>((G885-1)*(1-(IF(H885="no",0,'month 2 only singles'!$C$3)))+1)</f>
        <v>5.0000000000000044E-2</v>
      </c>
      <c r="O885" s="16">
        <f t="shared" si="14"/>
        <v>0</v>
      </c>
      <c r="P8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5" s="17">
        <f>IF(ISBLANK(M885),,IF(ISBLANK(G885),,(IF(M885="WON-EW",((((N885-1)*J885)*'month 2 only singles'!$C$2)+('month 2 only singles'!$C$2*(N885-1))),IF(M885="WON",((((N885-1)*J885)*'month 2 only singles'!$C$2)+('month 2 only singles'!$C$2*(N885-1))),IF(M885="PLACED",((((N885-1)*J885)*'month 2 only singles'!$C$2)-'month 2 only singles'!$C$2),IF(J885=0,-'month 2 only singles'!$C$2,IF(J885=0,-'month 2 only singles'!$C$2,-('month 2 only singles'!$C$2*2)))))))*E885))</f>
        <v>0</v>
      </c>
      <c r="R885" s="17">
        <f>IF(ISBLANK(M885),,IF(T885&lt;&gt;1,((IF(M885="WON-EW",(((K885-1)*'month 2 only singles'!$C$2)*(1-$C$3))+(((L885-1)*'month 2 only singles'!$C$2)*(1-$C$3)),IF(M885="WON",(((K885-1)*'month 2 only singles'!$C$2)*(1-$C$3)),IF(M885="PLACED",(((L885-1)*'month 2 only singles'!$C$2)*(1-$C$3))-'month 2 only singles'!$C$2,IF(J885=0,-'month 2 only singles'!$C$2,-('month 2 only singles'!$C$2*2))))))*E885),0))</f>
        <v>0</v>
      </c>
      <c r="S885" s="64"/>
    </row>
    <row r="886" spans="8:19" ht="15" x14ac:dyDescent="0.2">
      <c r="H886" s="12"/>
      <c r="I886" s="12"/>
      <c r="J886" s="12"/>
      <c r="M886" s="7"/>
      <c r="N886" s="16">
        <f>((G886-1)*(1-(IF(H886="no",0,'month 2 only singles'!$C$3)))+1)</f>
        <v>5.0000000000000044E-2</v>
      </c>
      <c r="O886" s="16">
        <f t="shared" si="14"/>
        <v>0</v>
      </c>
      <c r="P8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6" s="17">
        <f>IF(ISBLANK(M886),,IF(ISBLANK(G886),,(IF(M886="WON-EW",((((N886-1)*J886)*'month 2 only singles'!$C$2)+('month 2 only singles'!$C$2*(N886-1))),IF(M886="WON",((((N886-1)*J886)*'month 2 only singles'!$C$2)+('month 2 only singles'!$C$2*(N886-1))),IF(M886="PLACED",((((N886-1)*J886)*'month 2 only singles'!$C$2)-'month 2 only singles'!$C$2),IF(J886=0,-'month 2 only singles'!$C$2,IF(J886=0,-'month 2 only singles'!$C$2,-('month 2 only singles'!$C$2*2)))))))*E886))</f>
        <v>0</v>
      </c>
      <c r="R886" s="17">
        <f>IF(ISBLANK(M886),,IF(T886&lt;&gt;1,((IF(M886="WON-EW",(((K886-1)*'month 2 only singles'!$C$2)*(1-$C$3))+(((L886-1)*'month 2 only singles'!$C$2)*(1-$C$3)),IF(M886="WON",(((K886-1)*'month 2 only singles'!$C$2)*(1-$C$3)),IF(M886="PLACED",(((L886-1)*'month 2 only singles'!$C$2)*(1-$C$3))-'month 2 only singles'!$C$2,IF(J886=0,-'month 2 only singles'!$C$2,-('month 2 only singles'!$C$2*2))))))*E886),0))</f>
        <v>0</v>
      </c>
      <c r="S886" s="64"/>
    </row>
    <row r="887" spans="8:19" ht="15" x14ac:dyDescent="0.2">
      <c r="H887" s="12"/>
      <c r="I887" s="12"/>
      <c r="J887" s="12"/>
      <c r="M887" s="7"/>
      <c r="N887" s="16">
        <f>((G887-1)*(1-(IF(H887="no",0,'month 2 only singles'!$C$3)))+1)</f>
        <v>5.0000000000000044E-2</v>
      </c>
      <c r="O887" s="16">
        <f t="shared" si="14"/>
        <v>0</v>
      </c>
      <c r="P8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7" s="17">
        <f>IF(ISBLANK(M887),,IF(ISBLANK(G887),,(IF(M887="WON-EW",((((N887-1)*J887)*'month 2 only singles'!$C$2)+('month 2 only singles'!$C$2*(N887-1))),IF(M887="WON",((((N887-1)*J887)*'month 2 only singles'!$C$2)+('month 2 only singles'!$C$2*(N887-1))),IF(M887="PLACED",((((N887-1)*J887)*'month 2 only singles'!$C$2)-'month 2 only singles'!$C$2),IF(J887=0,-'month 2 only singles'!$C$2,IF(J887=0,-'month 2 only singles'!$C$2,-('month 2 only singles'!$C$2*2)))))))*E887))</f>
        <v>0</v>
      </c>
      <c r="R887" s="17">
        <f>IF(ISBLANK(M887),,IF(T887&lt;&gt;1,((IF(M887="WON-EW",(((K887-1)*'month 2 only singles'!$C$2)*(1-$C$3))+(((L887-1)*'month 2 only singles'!$C$2)*(1-$C$3)),IF(M887="WON",(((K887-1)*'month 2 only singles'!$C$2)*(1-$C$3)),IF(M887="PLACED",(((L887-1)*'month 2 only singles'!$C$2)*(1-$C$3))-'month 2 only singles'!$C$2,IF(J887=0,-'month 2 only singles'!$C$2,-('month 2 only singles'!$C$2*2))))))*E887),0))</f>
        <v>0</v>
      </c>
      <c r="S887" s="64"/>
    </row>
    <row r="888" spans="8:19" ht="15" x14ac:dyDescent="0.2">
      <c r="H888" s="12"/>
      <c r="I888" s="12"/>
      <c r="J888" s="12"/>
      <c r="M888" s="7"/>
      <c r="N888" s="16">
        <f>((G888-1)*(1-(IF(H888="no",0,'month 2 only singles'!$C$3)))+1)</f>
        <v>5.0000000000000044E-2</v>
      </c>
      <c r="O888" s="16">
        <f t="shared" si="14"/>
        <v>0</v>
      </c>
      <c r="P8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8" s="17">
        <f>IF(ISBLANK(M888),,IF(ISBLANK(G888),,(IF(M888="WON-EW",((((N888-1)*J888)*'month 2 only singles'!$C$2)+('month 2 only singles'!$C$2*(N888-1))),IF(M888="WON",((((N888-1)*J888)*'month 2 only singles'!$C$2)+('month 2 only singles'!$C$2*(N888-1))),IF(M888="PLACED",((((N888-1)*J888)*'month 2 only singles'!$C$2)-'month 2 only singles'!$C$2),IF(J888=0,-'month 2 only singles'!$C$2,IF(J888=0,-'month 2 only singles'!$C$2,-('month 2 only singles'!$C$2*2)))))))*E888))</f>
        <v>0</v>
      </c>
      <c r="R888" s="17">
        <f>IF(ISBLANK(M888),,IF(T888&lt;&gt;1,((IF(M888="WON-EW",(((K888-1)*'month 2 only singles'!$C$2)*(1-$C$3))+(((L888-1)*'month 2 only singles'!$C$2)*(1-$C$3)),IF(M888="WON",(((K888-1)*'month 2 only singles'!$C$2)*(1-$C$3)),IF(M888="PLACED",(((L888-1)*'month 2 only singles'!$C$2)*(1-$C$3))-'month 2 only singles'!$C$2,IF(J888=0,-'month 2 only singles'!$C$2,-('month 2 only singles'!$C$2*2))))))*E888),0))</f>
        <v>0</v>
      </c>
      <c r="S888" s="64"/>
    </row>
    <row r="889" spans="8:19" ht="15" x14ac:dyDescent="0.2">
      <c r="H889" s="12"/>
      <c r="I889" s="12"/>
      <c r="J889" s="12"/>
      <c r="M889" s="7"/>
      <c r="N889" s="16">
        <f>((G889-1)*(1-(IF(H889="no",0,'month 2 only singles'!$C$3)))+1)</f>
        <v>5.0000000000000044E-2</v>
      </c>
      <c r="O889" s="16">
        <f t="shared" si="14"/>
        <v>0</v>
      </c>
      <c r="P8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89" s="17">
        <f>IF(ISBLANK(M889),,IF(ISBLANK(G889),,(IF(M889="WON-EW",((((N889-1)*J889)*'month 2 only singles'!$C$2)+('month 2 only singles'!$C$2*(N889-1))),IF(M889="WON",((((N889-1)*J889)*'month 2 only singles'!$C$2)+('month 2 only singles'!$C$2*(N889-1))),IF(M889="PLACED",((((N889-1)*J889)*'month 2 only singles'!$C$2)-'month 2 only singles'!$C$2),IF(J889=0,-'month 2 only singles'!$C$2,IF(J889=0,-'month 2 only singles'!$C$2,-('month 2 only singles'!$C$2*2)))))))*E889))</f>
        <v>0</v>
      </c>
      <c r="R889" s="17">
        <f>IF(ISBLANK(M889),,IF(T889&lt;&gt;1,((IF(M889="WON-EW",(((K889-1)*'month 2 only singles'!$C$2)*(1-$C$3))+(((L889-1)*'month 2 only singles'!$C$2)*(1-$C$3)),IF(M889="WON",(((K889-1)*'month 2 only singles'!$C$2)*(1-$C$3)),IF(M889="PLACED",(((L889-1)*'month 2 only singles'!$C$2)*(1-$C$3))-'month 2 only singles'!$C$2,IF(J889=0,-'month 2 only singles'!$C$2,-('month 2 only singles'!$C$2*2))))))*E889),0))</f>
        <v>0</v>
      </c>
      <c r="S889" s="64"/>
    </row>
    <row r="890" spans="8:19" ht="15" x14ac:dyDescent="0.2">
      <c r="H890" s="12"/>
      <c r="I890" s="12"/>
      <c r="J890" s="12"/>
      <c r="M890" s="7"/>
      <c r="N890" s="16">
        <f>((G890-1)*(1-(IF(H890="no",0,'month 2 only singles'!$C$3)))+1)</f>
        <v>5.0000000000000044E-2</v>
      </c>
      <c r="O890" s="16">
        <f t="shared" si="14"/>
        <v>0</v>
      </c>
      <c r="P8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0" s="17">
        <f>IF(ISBLANK(M890),,IF(ISBLANK(G890),,(IF(M890="WON-EW",((((N890-1)*J890)*'month 2 only singles'!$C$2)+('month 2 only singles'!$C$2*(N890-1))),IF(M890="WON",((((N890-1)*J890)*'month 2 only singles'!$C$2)+('month 2 only singles'!$C$2*(N890-1))),IF(M890="PLACED",((((N890-1)*J890)*'month 2 only singles'!$C$2)-'month 2 only singles'!$C$2),IF(J890=0,-'month 2 only singles'!$C$2,IF(J890=0,-'month 2 only singles'!$C$2,-('month 2 only singles'!$C$2*2)))))))*E890))</f>
        <v>0</v>
      </c>
      <c r="R890" s="17">
        <f>IF(ISBLANK(M890),,IF(T890&lt;&gt;1,((IF(M890="WON-EW",(((K890-1)*'month 2 only singles'!$C$2)*(1-$C$3))+(((L890-1)*'month 2 only singles'!$C$2)*(1-$C$3)),IF(M890="WON",(((K890-1)*'month 2 only singles'!$C$2)*(1-$C$3)),IF(M890="PLACED",(((L890-1)*'month 2 only singles'!$C$2)*(1-$C$3))-'month 2 only singles'!$C$2,IF(J890=0,-'month 2 only singles'!$C$2,-('month 2 only singles'!$C$2*2))))))*E890),0))</f>
        <v>0</v>
      </c>
      <c r="S890" s="64"/>
    </row>
    <row r="891" spans="8:19" ht="15" x14ac:dyDescent="0.2">
      <c r="H891" s="12"/>
      <c r="I891" s="12"/>
      <c r="J891" s="12"/>
      <c r="M891" s="7"/>
      <c r="N891" s="16">
        <f>((G891-1)*(1-(IF(H891="no",0,'month 2 only singles'!$C$3)))+1)</f>
        <v>5.0000000000000044E-2</v>
      </c>
      <c r="O891" s="16">
        <f t="shared" si="14"/>
        <v>0</v>
      </c>
      <c r="P8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1" s="17">
        <f>IF(ISBLANK(M891),,IF(ISBLANK(G891),,(IF(M891="WON-EW",((((N891-1)*J891)*'month 2 only singles'!$C$2)+('month 2 only singles'!$C$2*(N891-1))),IF(M891="WON",((((N891-1)*J891)*'month 2 only singles'!$C$2)+('month 2 only singles'!$C$2*(N891-1))),IF(M891="PLACED",((((N891-1)*J891)*'month 2 only singles'!$C$2)-'month 2 only singles'!$C$2),IF(J891=0,-'month 2 only singles'!$C$2,IF(J891=0,-'month 2 only singles'!$C$2,-('month 2 only singles'!$C$2*2)))))))*E891))</f>
        <v>0</v>
      </c>
      <c r="R891" s="17">
        <f>IF(ISBLANK(M891),,IF(T891&lt;&gt;1,((IF(M891="WON-EW",(((K891-1)*'month 2 only singles'!$C$2)*(1-$C$3))+(((L891-1)*'month 2 only singles'!$C$2)*(1-$C$3)),IF(M891="WON",(((K891-1)*'month 2 only singles'!$C$2)*(1-$C$3)),IF(M891="PLACED",(((L891-1)*'month 2 only singles'!$C$2)*(1-$C$3))-'month 2 only singles'!$C$2,IF(J891=0,-'month 2 only singles'!$C$2,-('month 2 only singles'!$C$2*2))))))*E891),0))</f>
        <v>0</v>
      </c>
      <c r="S891" s="64"/>
    </row>
    <row r="892" spans="8:19" ht="15" x14ac:dyDescent="0.2">
      <c r="H892" s="12"/>
      <c r="I892" s="12"/>
      <c r="J892" s="12"/>
      <c r="M892" s="7"/>
      <c r="N892" s="16">
        <f>((G892-1)*(1-(IF(H892="no",0,'month 2 only singles'!$C$3)))+1)</f>
        <v>5.0000000000000044E-2</v>
      </c>
      <c r="O892" s="16">
        <f t="shared" si="14"/>
        <v>0</v>
      </c>
      <c r="P8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2" s="17">
        <f>IF(ISBLANK(M892),,IF(ISBLANK(G892),,(IF(M892="WON-EW",((((N892-1)*J892)*'month 2 only singles'!$C$2)+('month 2 only singles'!$C$2*(N892-1))),IF(M892="WON",((((N892-1)*J892)*'month 2 only singles'!$C$2)+('month 2 only singles'!$C$2*(N892-1))),IF(M892="PLACED",((((N892-1)*J892)*'month 2 only singles'!$C$2)-'month 2 only singles'!$C$2),IF(J892=0,-'month 2 only singles'!$C$2,IF(J892=0,-'month 2 only singles'!$C$2,-('month 2 only singles'!$C$2*2)))))))*E892))</f>
        <v>0</v>
      </c>
      <c r="R892" s="17">
        <f>IF(ISBLANK(M892),,IF(T892&lt;&gt;1,((IF(M892="WON-EW",(((K892-1)*'month 2 only singles'!$C$2)*(1-$C$3))+(((L892-1)*'month 2 only singles'!$C$2)*(1-$C$3)),IF(M892="WON",(((K892-1)*'month 2 only singles'!$C$2)*(1-$C$3)),IF(M892="PLACED",(((L892-1)*'month 2 only singles'!$C$2)*(1-$C$3))-'month 2 only singles'!$C$2,IF(J892=0,-'month 2 only singles'!$C$2,-('month 2 only singles'!$C$2*2))))))*E892),0))</f>
        <v>0</v>
      </c>
      <c r="S892" s="64"/>
    </row>
    <row r="893" spans="8:19" ht="15" x14ac:dyDescent="0.2">
      <c r="H893" s="12"/>
      <c r="I893" s="12"/>
      <c r="J893" s="12"/>
      <c r="M893" s="7"/>
      <c r="N893" s="16">
        <f>((G893-1)*(1-(IF(H893="no",0,'month 2 only singles'!$C$3)))+1)</f>
        <v>5.0000000000000044E-2</v>
      </c>
      <c r="O893" s="16">
        <f t="shared" si="14"/>
        <v>0</v>
      </c>
      <c r="P8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3" s="17">
        <f>IF(ISBLANK(M893),,IF(ISBLANK(G893),,(IF(M893="WON-EW",((((N893-1)*J893)*'month 2 only singles'!$C$2)+('month 2 only singles'!$C$2*(N893-1))),IF(M893="WON",((((N893-1)*J893)*'month 2 only singles'!$C$2)+('month 2 only singles'!$C$2*(N893-1))),IF(M893="PLACED",((((N893-1)*J893)*'month 2 only singles'!$C$2)-'month 2 only singles'!$C$2),IF(J893=0,-'month 2 only singles'!$C$2,IF(J893=0,-'month 2 only singles'!$C$2,-('month 2 only singles'!$C$2*2)))))))*E893))</f>
        <v>0</v>
      </c>
      <c r="R893" s="17">
        <f>IF(ISBLANK(M893),,IF(T893&lt;&gt;1,((IF(M893="WON-EW",(((K893-1)*'month 2 only singles'!$C$2)*(1-$C$3))+(((L893-1)*'month 2 only singles'!$C$2)*(1-$C$3)),IF(M893="WON",(((K893-1)*'month 2 only singles'!$C$2)*(1-$C$3)),IF(M893="PLACED",(((L893-1)*'month 2 only singles'!$C$2)*(1-$C$3))-'month 2 only singles'!$C$2,IF(J893=0,-'month 2 only singles'!$C$2,-('month 2 only singles'!$C$2*2))))))*E893),0))</f>
        <v>0</v>
      </c>
      <c r="S893" s="64"/>
    </row>
    <row r="894" spans="8:19" ht="15" x14ac:dyDescent="0.2">
      <c r="H894" s="12"/>
      <c r="I894" s="12"/>
      <c r="J894" s="12"/>
      <c r="M894" s="7"/>
      <c r="N894" s="16">
        <f>((G894-1)*(1-(IF(H894="no",0,'month 2 only singles'!$C$3)))+1)</f>
        <v>5.0000000000000044E-2</v>
      </c>
      <c r="O894" s="16">
        <f t="shared" si="14"/>
        <v>0</v>
      </c>
      <c r="P8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4" s="17">
        <f>IF(ISBLANK(M894),,IF(ISBLANK(G894),,(IF(M894="WON-EW",((((N894-1)*J894)*'month 2 only singles'!$C$2)+('month 2 only singles'!$C$2*(N894-1))),IF(M894="WON",((((N894-1)*J894)*'month 2 only singles'!$C$2)+('month 2 only singles'!$C$2*(N894-1))),IF(M894="PLACED",((((N894-1)*J894)*'month 2 only singles'!$C$2)-'month 2 only singles'!$C$2),IF(J894=0,-'month 2 only singles'!$C$2,IF(J894=0,-'month 2 only singles'!$C$2,-('month 2 only singles'!$C$2*2)))))))*E894))</f>
        <v>0</v>
      </c>
      <c r="R894" s="17">
        <f>IF(ISBLANK(M894),,IF(T894&lt;&gt;1,((IF(M894="WON-EW",(((K894-1)*'month 2 only singles'!$C$2)*(1-$C$3))+(((L894-1)*'month 2 only singles'!$C$2)*(1-$C$3)),IF(M894="WON",(((K894-1)*'month 2 only singles'!$C$2)*(1-$C$3)),IF(M894="PLACED",(((L894-1)*'month 2 only singles'!$C$2)*(1-$C$3))-'month 2 only singles'!$C$2,IF(J894=0,-'month 2 only singles'!$C$2,-('month 2 only singles'!$C$2*2))))))*E894),0))</f>
        <v>0</v>
      </c>
      <c r="S894" s="64"/>
    </row>
    <row r="895" spans="8:19" ht="15" x14ac:dyDescent="0.2">
      <c r="H895" s="12"/>
      <c r="I895" s="12"/>
      <c r="J895" s="12"/>
      <c r="M895" s="7"/>
      <c r="N895" s="16">
        <f>((G895-1)*(1-(IF(H895="no",0,'month 2 only singles'!$C$3)))+1)</f>
        <v>5.0000000000000044E-2</v>
      </c>
      <c r="O895" s="16">
        <f t="shared" si="14"/>
        <v>0</v>
      </c>
      <c r="P8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5" s="17">
        <f>IF(ISBLANK(M895),,IF(ISBLANK(G895),,(IF(M895="WON-EW",((((N895-1)*J895)*'month 2 only singles'!$C$2)+('month 2 only singles'!$C$2*(N895-1))),IF(M895="WON",((((N895-1)*J895)*'month 2 only singles'!$C$2)+('month 2 only singles'!$C$2*(N895-1))),IF(M895="PLACED",((((N895-1)*J895)*'month 2 only singles'!$C$2)-'month 2 only singles'!$C$2),IF(J895=0,-'month 2 only singles'!$C$2,IF(J895=0,-'month 2 only singles'!$C$2,-('month 2 only singles'!$C$2*2)))))))*E895))</f>
        <v>0</v>
      </c>
      <c r="R895" s="17">
        <f>IF(ISBLANK(M895),,IF(T895&lt;&gt;1,((IF(M895="WON-EW",(((K895-1)*'month 2 only singles'!$C$2)*(1-$C$3))+(((L895-1)*'month 2 only singles'!$C$2)*(1-$C$3)),IF(M895="WON",(((K895-1)*'month 2 only singles'!$C$2)*(1-$C$3)),IF(M895="PLACED",(((L895-1)*'month 2 only singles'!$C$2)*(1-$C$3))-'month 2 only singles'!$C$2,IF(J895=0,-'month 2 only singles'!$C$2,-('month 2 only singles'!$C$2*2))))))*E895),0))</f>
        <v>0</v>
      </c>
      <c r="S895" s="64"/>
    </row>
    <row r="896" spans="8:19" ht="15" x14ac:dyDescent="0.2">
      <c r="H896" s="12"/>
      <c r="I896" s="12"/>
      <c r="J896" s="12"/>
      <c r="M896" s="7"/>
      <c r="N896" s="16">
        <f>((G896-1)*(1-(IF(H896="no",0,'month 2 only singles'!$C$3)))+1)</f>
        <v>5.0000000000000044E-2</v>
      </c>
      <c r="O896" s="16">
        <f t="shared" si="14"/>
        <v>0</v>
      </c>
      <c r="P8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6" s="17">
        <f>IF(ISBLANK(M896),,IF(ISBLANK(G896),,(IF(M896="WON-EW",((((N896-1)*J896)*'month 2 only singles'!$C$2)+('month 2 only singles'!$C$2*(N896-1))),IF(M896="WON",((((N896-1)*J896)*'month 2 only singles'!$C$2)+('month 2 only singles'!$C$2*(N896-1))),IF(M896="PLACED",((((N896-1)*J896)*'month 2 only singles'!$C$2)-'month 2 only singles'!$C$2),IF(J896=0,-'month 2 only singles'!$C$2,IF(J896=0,-'month 2 only singles'!$C$2,-('month 2 only singles'!$C$2*2)))))))*E896))</f>
        <v>0</v>
      </c>
      <c r="R896" s="17">
        <f>IF(ISBLANK(M896),,IF(T896&lt;&gt;1,((IF(M896="WON-EW",(((K896-1)*'month 2 only singles'!$C$2)*(1-$C$3))+(((L896-1)*'month 2 only singles'!$C$2)*(1-$C$3)),IF(M896="WON",(((K896-1)*'month 2 only singles'!$C$2)*(1-$C$3)),IF(M896="PLACED",(((L896-1)*'month 2 only singles'!$C$2)*(1-$C$3))-'month 2 only singles'!$C$2,IF(J896=0,-'month 2 only singles'!$C$2,-('month 2 only singles'!$C$2*2))))))*E896),0))</f>
        <v>0</v>
      </c>
      <c r="S896" s="64"/>
    </row>
    <row r="897" spans="8:19" ht="15" x14ac:dyDescent="0.2">
      <c r="H897" s="12"/>
      <c r="I897" s="12"/>
      <c r="J897" s="12"/>
      <c r="M897" s="7"/>
      <c r="N897" s="16">
        <f>((G897-1)*(1-(IF(H897="no",0,'month 2 only singles'!$C$3)))+1)</f>
        <v>5.0000000000000044E-2</v>
      </c>
      <c r="O897" s="16">
        <f t="shared" si="14"/>
        <v>0</v>
      </c>
      <c r="P8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7" s="17">
        <f>IF(ISBLANK(M897),,IF(ISBLANK(G897),,(IF(M897="WON-EW",((((N897-1)*J897)*'month 2 only singles'!$C$2)+('month 2 only singles'!$C$2*(N897-1))),IF(M897="WON",((((N897-1)*J897)*'month 2 only singles'!$C$2)+('month 2 only singles'!$C$2*(N897-1))),IF(M897="PLACED",((((N897-1)*J897)*'month 2 only singles'!$C$2)-'month 2 only singles'!$C$2),IF(J897=0,-'month 2 only singles'!$C$2,IF(J897=0,-'month 2 only singles'!$C$2,-('month 2 only singles'!$C$2*2)))))))*E897))</f>
        <v>0</v>
      </c>
      <c r="R897" s="17">
        <f>IF(ISBLANK(M897),,IF(T897&lt;&gt;1,((IF(M897="WON-EW",(((K897-1)*'month 2 only singles'!$C$2)*(1-$C$3))+(((L897-1)*'month 2 only singles'!$C$2)*(1-$C$3)),IF(M897="WON",(((K897-1)*'month 2 only singles'!$C$2)*(1-$C$3)),IF(M897="PLACED",(((L897-1)*'month 2 only singles'!$C$2)*(1-$C$3))-'month 2 only singles'!$C$2,IF(J897=0,-'month 2 only singles'!$C$2,-('month 2 only singles'!$C$2*2))))))*E897),0))</f>
        <v>0</v>
      </c>
      <c r="S897" s="64"/>
    </row>
    <row r="898" spans="8:19" ht="15" x14ac:dyDescent="0.2">
      <c r="H898" s="12"/>
      <c r="I898" s="12"/>
      <c r="J898" s="12"/>
      <c r="M898" s="7"/>
      <c r="N898" s="16">
        <f>((G898-1)*(1-(IF(H898="no",0,'month 2 only singles'!$C$3)))+1)</f>
        <v>5.0000000000000044E-2</v>
      </c>
      <c r="O898" s="16">
        <f t="shared" si="14"/>
        <v>0</v>
      </c>
      <c r="P8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8" s="17">
        <f>IF(ISBLANK(M898),,IF(ISBLANK(G898),,(IF(M898="WON-EW",((((N898-1)*J898)*'month 2 only singles'!$C$2)+('month 2 only singles'!$C$2*(N898-1))),IF(M898="WON",((((N898-1)*J898)*'month 2 only singles'!$C$2)+('month 2 only singles'!$C$2*(N898-1))),IF(M898="PLACED",((((N898-1)*J898)*'month 2 only singles'!$C$2)-'month 2 only singles'!$C$2),IF(J898=0,-'month 2 only singles'!$C$2,IF(J898=0,-'month 2 only singles'!$C$2,-('month 2 only singles'!$C$2*2)))))))*E898))</f>
        <v>0</v>
      </c>
      <c r="R898" s="17">
        <f>IF(ISBLANK(M898),,IF(T898&lt;&gt;1,((IF(M898="WON-EW",(((K898-1)*'month 2 only singles'!$C$2)*(1-$C$3))+(((L898-1)*'month 2 only singles'!$C$2)*(1-$C$3)),IF(M898="WON",(((K898-1)*'month 2 only singles'!$C$2)*(1-$C$3)),IF(M898="PLACED",(((L898-1)*'month 2 only singles'!$C$2)*(1-$C$3))-'month 2 only singles'!$C$2,IF(J898=0,-'month 2 only singles'!$C$2,-('month 2 only singles'!$C$2*2))))))*E898),0))</f>
        <v>0</v>
      </c>
      <c r="S898" s="64"/>
    </row>
    <row r="899" spans="8:19" ht="15" x14ac:dyDescent="0.2">
      <c r="H899" s="12"/>
      <c r="I899" s="12"/>
      <c r="J899" s="12"/>
      <c r="M899" s="7"/>
      <c r="N899" s="16">
        <f>((G899-1)*(1-(IF(H899="no",0,'month 2 only singles'!$C$3)))+1)</f>
        <v>5.0000000000000044E-2</v>
      </c>
      <c r="O899" s="16">
        <f t="shared" si="14"/>
        <v>0</v>
      </c>
      <c r="P8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899" s="17">
        <f>IF(ISBLANK(M899),,IF(ISBLANK(G899),,(IF(M899="WON-EW",((((N899-1)*J899)*'month 2 only singles'!$C$2)+('month 2 only singles'!$C$2*(N899-1))),IF(M899="WON",((((N899-1)*J899)*'month 2 only singles'!$C$2)+('month 2 only singles'!$C$2*(N899-1))),IF(M899="PLACED",((((N899-1)*J899)*'month 2 only singles'!$C$2)-'month 2 only singles'!$C$2),IF(J899=0,-'month 2 only singles'!$C$2,IF(J899=0,-'month 2 only singles'!$C$2,-('month 2 only singles'!$C$2*2)))))))*E899))</f>
        <v>0</v>
      </c>
      <c r="R899" s="17">
        <f>IF(ISBLANK(M899),,IF(T899&lt;&gt;1,((IF(M899="WON-EW",(((K899-1)*'month 2 only singles'!$C$2)*(1-$C$3))+(((L899-1)*'month 2 only singles'!$C$2)*(1-$C$3)),IF(M899="WON",(((K899-1)*'month 2 only singles'!$C$2)*(1-$C$3)),IF(M899="PLACED",(((L899-1)*'month 2 only singles'!$C$2)*(1-$C$3))-'month 2 only singles'!$C$2,IF(J899=0,-'month 2 only singles'!$C$2,-('month 2 only singles'!$C$2*2))))))*E899),0))</f>
        <v>0</v>
      </c>
      <c r="S899" s="64"/>
    </row>
    <row r="900" spans="8:19" ht="15" x14ac:dyDescent="0.2">
      <c r="H900" s="12"/>
      <c r="I900" s="12"/>
      <c r="J900" s="12"/>
      <c r="M900" s="7"/>
      <c r="N900" s="16">
        <f>((G900-1)*(1-(IF(H900="no",0,'month 2 only singles'!$C$3)))+1)</f>
        <v>5.0000000000000044E-2</v>
      </c>
      <c r="O900" s="16">
        <f t="shared" si="14"/>
        <v>0</v>
      </c>
      <c r="P9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0" s="17">
        <f>IF(ISBLANK(M900),,IF(ISBLANK(G900),,(IF(M900="WON-EW",((((N900-1)*J900)*'month 2 only singles'!$C$2)+('month 2 only singles'!$C$2*(N900-1))),IF(M900="WON",((((N900-1)*J900)*'month 2 only singles'!$C$2)+('month 2 only singles'!$C$2*(N900-1))),IF(M900="PLACED",((((N900-1)*J900)*'month 2 only singles'!$C$2)-'month 2 only singles'!$C$2),IF(J900=0,-'month 2 only singles'!$C$2,IF(J900=0,-'month 2 only singles'!$C$2,-('month 2 only singles'!$C$2*2)))))))*E900))</f>
        <v>0</v>
      </c>
      <c r="R900" s="17">
        <f>IF(ISBLANK(M900),,IF(T900&lt;&gt;1,((IF(M900="WON-EW",(((K900-1)*'month 2 only singles'!$C$2)*(1-$C$3))+(((L900-1)*'month 2 only singles'!$C$2)*(1-$C$3)),IF(M900="WON",(((K900-1)*'month 2 only singles'!$C$2)*(1-$C$3)),IF(M900="PLACED",(((L900-1)*'month 2 only singles'!$C$2)*(1-$C$3))-'month 2 only singles'!$C$2,IF(J900=0,-'month 2 only singles'!$C$2,-('month 2 only singles'!$C$2*2))))))*E900),0))</f>
        <v>0</v>
      </c>
      <c r="S900" s="64"/>
    </row>
    <row r="901" spans="8:19" ht="15" x14ac:dyDescent="0.2">
      <c r="H901" s="12"/>
      <c r="I901" s="12"/>
      <c r="J901" s="12"/>
      <c r="M901" s="7"/>
      <c r="N901" s="16">
        <f>((G901-1)*(1-(IF(H901="no",0,'month 2 only singles'!$C$3)))+1)</f>
        <v>5.0000000000000044E-2</v>
      </c>
      <c r="O901" s="16">
        <f t="shared" si="14"/>
        <v>0</v>
      </c>
      <c r="P9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1" s="17">
        <f>IF(ISBLANK(M901),,IF(ISBLANK(G901),,(IF(M901="WON-EW",((((N901-1)*J901)*'month 2 only singles'!$C$2)+('month 2 only singles'!$C$2*(N901-1))),IF(M901="WON",((((N901-1)*J901)*'month 2 only singles'!$C$2)+('month 2 only singles'!$C$2*(N901-1))),IF(M901="PLACED",((((N901-1)*J901)*'month 2 only singles'!$C$2)-'month 2 only singles'!$C$2),IF(J901=0,-'month 2 only singles'!$C$2,IF(J901=0,-'month 2 only singles'!$C$2,-('month 2 only singles'!$C$2*2)))))))*E901))</f>
        <v>0</v>
      </c>
      <c r="R901" s="17">
        <f>IF(ISBLANK(M901),,IF(T901&lt;&gt;1,((IF(M901="WON-EW",(((K901-1)*'month 2 only singles'!$C$2)*(1-$C$3))+(((L901-1)*'month 2 only singles'!$C$2)*(1-$C$3)),IF(M901="WON",(((K901-1)*'month 2 only singles'!$C$2)*(1-$C$3)),IF(M901="PLACED",(((L901-1)*'month 2 only singles'!$C$2)*(1-$C$3))-'month 2 only singles'!$C$2,IF(J901=0,-'month 2 only singles'!$C$2,-('month 2 only singles'!$C$2*2))))))*E901),0))</f>
        <v>0</v>
      </c>
      <c r="S901" s="64"/>
    </row>
    <row r="902" spans="8:19" ht="15" x14ac:dyDescent="0.2">
      <c r="H902" s="12"/>
      <c r="I902" s="12"/>
      <c r="J902" s="12"/>
      <c r="M902" s="7"/>
      <c r="N902" s="16">
        <f>((G902-1)*(1-(IF(H902="no",0,'month 2 only singles'!$C$3)))+1)</f>
        <v>5.0000000000000044E-2</v>
      </c>
      <c r="O902" s="16">
        <f t="shared" si="14"/>
        <v>0</v>
      </c>
      <c r="P9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2" s="17">
        <f>IF(ISBLANK(M902),,IF(ISBLANK(G902),,(IF(M902="WON-EW",((((N902-1)*J902)*'month 2 only singles'!$C$2)+('month 2 only singles'!$C$2*(N902-1))),IF(M902="WON",((((N902-1)*J902)*'month 2 only singles'!$C$2)+('month 2 only singles'!$C$2*(N902-1))),IF(M902="PLACED",((((N902-1)*J902)*'month 2 only singles'!$C$2)-'month 2 only singles'!$C$2),IF(J902=0,-'month 2 only singles'!$C$2,IF(J902=0,-'month 2 only singles'!$C$2,-('month 2 only singles'!$C$2*2)))))))*E902))</f>
        <v>0</v>
      </c>
      <c r="R902" s="17">
        <f>IF(ISBLANK(M902),,IF(T902&lt;&gt;1,((IF(M902="WON-EW",(((K902-1)*'month 2 only singles'!$C$2)*(1-$C$3))+(((L902-1)*'month 2 only singles'!$C$2)*(1-$C$3)),IF(M902="WON",(((K902-1)*'month 2 only singles'!$C$2)*(1-$C$3)),IF(M902="PLACED",(((L902-1)*'month 2 only singles'!$C$2)*(1-$C$3))-'month 2 only singles'!$C$2,IF(J902=0,-'month 2 only singles'!$C$2,-('month 2 only singles'!$C$2*2))))))*E902),0))</f>
        <v>0</v>
      </c>
      <c r="S902" s="64"/>
    </row>
    <row r="903" spans="8:19" ht="15" x14ac:dyDescent="0.2">
      <c r="H903" s="12"/>
      <c r="I903" s="12"/>
      <c r="J903" s="12"/>
      <c r="M903" s="7"/>
      <c r="N903" s="16">
        <f>((G903-1)*(1-(IF(H903="no",0,'month 2 only singles'!$C$3)))+1)</f>
        <v>5.0000000000000044E-2</v>
      </c>
      <c r="O903" s="16">
        <f t="shared" si="14"/>
        <v>0</v>
      </c>
      <c r="P9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3" s="17">
        <f>IF(ISBLANK(M903),,IF(ISBLANK(G903),,(IF(M903="WON-EW",((((N903-1)*J903)*'month 2 only singles'!$C$2)+('month 2 only singles'!$C$2*(N903-1))),IF(M903="WON",((((N903-1)*J903)*'month 2 only singles'!$C$2)+('month 2 only singles'!$C$2*(N903-1))),IF(M903="PLACED",((((N903-1)*J903)*'month 2 only singles'!$C$2)-'month 2 only singles'!$C$2),IF(J903=0,-'month 2 only singles'!$C$2,IF(J903=0,-'month 2 only singles'!$C$2,-('month 2 only singles'!$C$2*2)))))))*E903))</f>
        <v>0</v>
      </c>
      <c r="R903" s="17">
        <f>IF(ISBLANK(M903),,IF(T903&lt;&gt;1,((IF(M903="WON-EW",(((K903-1)*'month 2 only singles'!$C$2)*(1-$C$3))+(((L903-1)*'month 2 only singles'!$C$2)*(1-$C$3)),IF(M903="WON",(((K903-1)*'month 2 only singles'!$C$2)*(1-$C$3)),IF(M903="PLACED",(((L903-1)*'month 2 only singles'!$C$2)*(1-$C$3))-'month 2 only singles'!$C$2,IF(J903=0,-'month 2 only singles'!$C$2,-('month 2 only singles'!$C$2*2))))))*E903),0))</f>
        <v>0</v>
      </c>
      <c r="S903" s="64"/>
    </row>
    <row r="904" spans="8:19" ht="15" x14ac:dyDescent="0.2">
      <c r="H904" s="12"/>
      <c r="I904" s="12"/>
      <c r="J904" s="12"/>
      <c r="M904" s="7"/>
      <c r="N904" s="16">
        <f>((G904-1)*(1-(IF(H904="no",0,'month 2 only singles'!$C$3)))+1)</f>
        <v>5.0000000000000044E-2</v>
      </c>
      <c r="O904" s="16">
        <f t="shared" si="14"/>
        <v>0</v>
      </c>
      <c r="P9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4" s="17">
        <f>IF(ISBLANK(M904),,IF(ISBLANK(G904),,(IF(M904="WON-EW",((((N904-1)*J904)*'month 2 only singles'!$C$2)+('month 2 only singles'!$C$2*(N904-1))),IF(M904="WON",((((N904-1)*J904)*'month 2 only singles'!$C$2)+('month 2 only singles'!$C$2*(N904-1))),IF(M904="PLACED",((((N904-1)*J904)*'month 2 only singles'!$C$2)-'month 2 only singles'!$C$2),IF(J904=0,-'month 2 only singles'!$C$2,IF(J904=0,-'month 2 only singles'!$C$2,-('month 2 only singles'!$C$2*2)))))))*E904))</f>
        <v>0</v>
      </c>
      <c r="R904" s="17">
        <f>IF(ISBLANK(M904),,IF(T904&lt;&gt;1,((IF(M904="WON-EW",(((K904-1)*'month 2 only singles'!$C$2)*(1-$C$3))+(((L904-1)*'month 2 only singles'!$C$2)*(1-$C$3)),IF(M904="WON",(((K904-1)*'month 2 only singles'!$C$2)*(1-$C$3)),IF(M904="PLACED",(((L904-1)*'month 2 only singles'!$C$2)*(1-$C$3))-'month 2 only singles'!$C$2,IF(J904=0,-'month 2 only singles'!$C$2,-('month 2 only singles'!$C$2*2))))))*E904),0))</f>
        <v>0</v>
      </c>
      <c r="S904" s="64"/>
    </row>
    <row r="905" spans="8:19" ht="15" x14ac:dyDescent="0.2">
      <c r="H905" s="12"/>
      <c r="I905" s="12"/>
      <c r="J905" s="12"/>
      <c r="M905" s="7"/>
      <c r="N905" s="16">
        <f>((G905-1)*(1-(IF(H905="no",0,'month 2 only singles'!$C$3)))+1)</f>
        <v>5.0000000000000044E-2</v>
      </c>
      <c r="O905" s="16">
        <f t="shared" si="14"/>
        <v>0</v>
      </c>
      <c r="P9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5" s="17">
        <f>IF(ISBLANK(M905),,IF(ISBLANK(G905),,(IF(M905="WON-EW",((((N905-1)*J905)*'month 2 only singles'!$C$2)+('month 2 only singles'!$C$2*(N905-1))),IF(M905="WON",((((N905-1)*J905)*'month 2 only singles'!$C$2)+('month 2 only singles'!$C$2*(N905-1))),IF(M905="PLACED",((((N905-1)*J905)*'month 2 only singles'!$C$2)-'month 2 only singles'!$C$2),IF(J905=0,-'month 2 only singles'!$C$2,IF(J905=0,-'month 2 only singles'!$C$2,-('month 2 only singles'!$C$2*2)))))))*E905))</f>
        <v>0</v>
      </c>
      <c r="R905" s="17">
        <f>IF(ISBLANK(M905),,IF(T905&lt;&gt;1,((IF(M905="WON-EW",(((K905-1)*'month 2 only singles'!$C$2)*(1-$C$3))+(((L905-1)*'month 2 only singles'!$C$2)*(1-$C$3)),IF(M905="WON",(((K905-1)*'month 2 only singles'!$C$2)*(1-$C$3)),IF(M905="PLACED",(((L905-1)*'month 2 only singles'!$C$2)*(1-$C$3))-'month 2 only singles'!$C$2,IF(J905=0,-'month 2 only singles'!$C$2,-('month 2 only singles'!$C$2*2))))))*E905),0))</f>
        <v>0</v>
      </c>
      <c r="S905" s="64"/>
    </row>
    <row r="906" spans="8:19" ht="15" x14ac:dyDescent="0.2">
      <c r="H906" s="12"/>
      <c r="I906" s="12"/>
      <c r="J906" s="12"/>
      <c r="M906" s="7"/>
      <c r="N906" s="16">
        <f>((G906-1)*(1-(IF(H906="no",0,'month 2 only singles'!$C$3)))+1)</f>
        <v>5.0000000000000044E-2</v>
      </c>
      <c r="O906" s="16">
        <f t="shared" si="14"/>
        <v>0</v>
      </c>
      <c r="P9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6" s="17">
        <f>IF(ISBLANK(M906),,IF(ISBLANK(G906),,(IF(M906="WON-EW",((((N906-1)*J906)*'month 2 only singles'!$C$2)+('month 2 only singles'!$C$2*(N906-1))),IF(M906="WON",((((N906-1)*J906)*'month 2 only singles'!$C$2)+('month 2 only singles'!$C$2*(N906-1))),IF(M906="PLACED",((((N906-1)*J906)*'month 2 only singles'!$C$2)-'month 2 only singles'!$C$2),IF(J906=0,-'month 2 only singles'!$C$2,IF(J906=0,-'month 2 only singles'!$C$2,-('month 2 only singles'!$C$2*2)))))))*E906))</f>
        <v>0</v>
      </c>
      <c r="R906" s="17">
        <f>IF(ISBLANK(M906),,IF(T906&lt;&gt;1,((IF(M906="WON-EW",(((K906-1)*'month 2 only singles'!$C$2)*(1-$C$3))+(((L906-1)*'month 2 only singles'!$C$2)*(1-$C$3)),IF(M906="WON",(((K906-1)*'month 2 only singles'!$C$2)*(1-$C$3)),IF(M906="PLACED",(((L906-1)*'month 2 only singles'!$C$2)*(1-$C$3))-'month 2 only singles'!$C$2,IF(J906=0,-'month 2 only singles'!$C$2,-('month 2 only singles'!$C$2*2))))))*E906),0))</f>
        <v>0</v>
      </c>
      <c r="S906" s="64"/>
    </row>
    <row r="907" spans="8:19" ht="15" x14ac:dyDescent="0.2">
      <c r="H907" s="12"/>
      <c r="I907" s="12"/>
      <c r="J907" s="12"/>
      <c r="M907" s="7"/>
      <c r="N907" s="16">
        <f>((G907-1)*(1-(IF(H907="no",0,'month 2 only singles'!$C$3)))+1)</f>
        <v>5.0000000000000044E-2</v>
      </c>
      <c r="O907" s="16">
        <f t="shared" si="14"/>
        <v>0</v>
      </c>
      <c r="P9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7" s="17">
        <f>IF(ISBLANK(M907),,IF(ISBLANK(G907),,(IF(M907="WON-EW",((((N907-1)*J907)*'month 2 only singles'!$C$2)+('month 2 only singles'!$C$2*(N907-1))),IF(M907="WON",((((N907-1)*J907)*'month 2 only singles'!$C$2)+('month 2 only singles'!$C$2*(N907-1))),IF(M907="PLACED",((((N907-1)*J907)*'month 2 only singles'!$C$2)-'month 2 only singles'!$C$2),IF(J907=0,-'month 2 only singles'!$C$2,IF(J907=0,-'month 2 only singles'!$C$2,-('month 2 only singles'!$C$2*2)))))))*E907))</f>
        <v>0</v>
      </c>
      <c r="R907" s="17">
        <f>IF(ISBLANK(M907),,IF(T907&lt;&gt;1,((IF(M907="WON-EW",(((K907-1)*'month 2 only singles'!$C$2)*(1-$C$3))+(((L907-1)*'month 2 only singles'!$C$2)*(1-$C$3)),IF(M907="WON",(((K907-1)*'month 2 only singles'!$C$2)*(1-$C$3)),IF(M907="PLACED",(((L907-1)*'month 2 only singles'!$C$2)*(1-$C$3))-'month 2 only singles'!$C$2,IF(J907=0,-'month 2 only singles'!$C$2,-('month 2 only singles'!$C$2*2))))))*E907),0))</f>
        <v>0</v>
      </c>
      <c r="S907" s="64"/>
    </row>
    <row r="908" spans="8:19" ht="15" x14ac:dyDescent="0.2">
      <c r="H908" s="12"/>
      <c r="I908" s="12"/>
      <c r="J908" s="12"/>
      <c r="M908" s="7"/>
      <c r="N908" s="16">
        <f>((G908-1)*(1-(IF(H908="no",0,'month 2 only singles'!$C$3)))+1)</f>
        <v>5.0000000000000044E-2</v>
      </c>
      <c r="O908" s="16">
        <f t="shared" si="14"/>
        <v>0</v>
      </c>
      <c r="P9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8" s="17">
        <f>IF(ISBLANK(M908),,IF(ISBLANK(G908),,(IF(M908="WON-EW",((((N908-1)*J908)*'month 2 only singles'!$C$2)+('month 2 only singles'!$C$2*(N908-1))),IF(M908="WON",((((N908-1)*J908)*'month 2 only singles'!$C$2)+('month 2 only singles'!$C$2*(N908-1))),IF(M908="PLACED",((((N908-1)*J908)*'month 2 only singles'!$C$2)-'month 2 only singles'!$C$2),IF(J908=0,-'month 2 only singles'!$C$2,IF(J908=0,-'month 2 only singles'!$C$2,-('month 2 only singles'!$C$2*2)))))))*E908))</f>
        <v>0</v>
      </c>
      <c r="R908" s="17">
        <f>IF(ISBLANK(M908),,IF(T908&lt;&gt;1,((IF(M908="WON-EW",(((K908-1)*'month 2 only singles'!$C$2)*(1-$C$3))+(((L908-1)*'month 2 only singles'!$C$2)*(1-$C$3)),IF(M908="WON",(((K908-1)*'month 2 only singles'!$C$2)*(1-$C$3)),IF(M908="PLACED",(((L908-1)*'month 2 only singles'!$C$2)*(1-$C$3))-'month 2 only singles'!$C$2,IF(J908=0,-'month 2 only singles'!$C$2,-('month 2 only singles'!$C$2*2))))))*E908),0))</f>
        <v>0</v>
      </c>
      <c r="S908" s="64"/>
    </row>
    <row r="909" spans="8:19" ht="15" x14ac:dyDescent="0.2">
      <c r="H909" s="12"/>
      <c r="I909" s="12"/>
      <c r="J909" s="12"/>
      <c r="M909" s="7"/>
      <c r="N909" s="16">
        <f>((G909-1)*(1-(IF(H909="no",0,'month 2 only singles'!$C$3)))+1)</f>
        <v>5.0000000000000044E-2</v>
      </c>
      <c r="O909" s="16">
        <f t="shared" si="14"/>
        <v>0</v>
      </c>
      <c r="P9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09" s="17">
        <f>IF(ISBLANK(M909),,IF(ISBLANK(G909),,(IF(M909="WON-EW",((((N909-1)*J909)*'month 2 only singles'!$C$2)+('month 2 only singles'!$C$2*(N909-1))),IF(M909="WON",((((N909-1)*J909)*'month 2 only singles'!$C$2)+('month 2 only singles'!$C$2*(N909-1))),IF(M909="PLACED",((((N909-1)*J909)*'month 2 only singles'!$C$2)-'month 2 only singles'!$C$2),IF(J909=0,-'month 2 only singles'!$C$2,IF(J909=0,-'month 2 only singles'!$C$2,-('month 2 only singles'!$C$2*2)))))))*E909))</f>
        <v>0</v>
      </c>
      <c r="R909" s="17">
        <f>IF(ISBLANK(M909),,IF(T909&lt;&gt;1,((IF(M909="WON-EW",(((K909-1)*'month 2 only singles'!$C$2)*(1-$C$3))+(((L909-1)*'month 2 only singles'!$C$2)*(1-$C$3)),IF(M909="WON",(((K909-1)*'month 2 only singles'!$C$2)*(1-$C$3)),IF(M909="PLACED",(((L909-1)*'month 2 only singles'!$C$2)*(1-$C$3))-'month 2 only singles'!$C$2,IF(J909=0,-'month 2 only singles'!$C$2,-('month 2 only singles'!$C$2*2))))))*E909),0))</f>
        <v>0</v>
      </c>
      <c r="S909" s="64"/>
    </row>
    <row r="910" spans="8:19" ht="15" x14ac:dyDescent="0.2">
      <c r="H910" s="12"/>
      <c r="I910" s="12"/>
      <c r="J910" s="12"/>
      <c r="M910" s="7"/>
      <c r="N910" s="16">
        <f>((G910-1)*(1-(IF(H910="no",0,'month 2 only singles'!$C$3)))+1)</f>
        <v>5.0000000000000044E-2</v>
      </c>
      <c r="O910" s="16">
        <f t="shared" si="14"/>
        <v>0</v>
      </c>
      <c r="P9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0" s="17">
        <f>IF(ISBLANK(M910),,IF(ISBLANK(G910),,(IF(M910="WON-EW",((((N910-1)*J910)*'month 2 only singles'!$C$2)+('month 2 only singles'!$C$2*(N910-1))),IF(M910="WON",((((N910-1)*J910)*'month 2 only singles'!$C$2)+('month 2 only singles'!$C$2*(N910-1))),IF(M910="PLACED",((((N910-1)*J910)*'month 2 only singles'!$C$2)-'month 2 only singles'!$C$2),IF(J910=0,-'month 2 only singles'!$C$2,IF(J910=0,-'month 2 only singles'!$C$2,-('month 2 only singles'!$C$2*2)))))))*E910))</f>
        <v>0</v>
      </c>
      <c r="R910" s="17">
        <f>IF(ISBLANK(M910),,IF(T910&lt;&gt;1,((IF(M910="WON-EW",(((K910-1)*'month 2 only singles'!$C$2)*(1-$C$3))+(((L910-1)*'month 2 only singles'!$C$2)*(1-$C$3)),IF(M910="WON",(((K910-1)*'month 2 only singles'!$C$2)*(1-$C$3)),IF(M910="PLACED",(((L910-1)*'month 2 only singles'!$C$2)*(1-$C$3))-'month 2 only singles'!$C$2,IF(J910=0,-'month 2 only singles'!$C$2,-('month 2 only singles'!$C$2*2))))))*E910),0))</f>
        <v>0</v>
      </c>
      <c r="S910" s="64"/>
    </row>
    <row r="911" spans="8:19" ht="15" x14ac:dyDescent="0.2">
      <c r="H911" s="12"/>
      <c r="I911" s="12"/>
      <c r="J911" s="12"/>
      <c r="M911" s="7"/>
      <c r="N911" s="16">
        <f>((G911-1)*(1-(IF(H911="no",0,'month 2 only singles'!$C$3)))+1)</f>
        <v>5.0000000000000044E-2</v>
      </c>
      <c r="O911" s="16">
        <f t="shared" si="14"/>
        <v>0</v>
      </c>
      <c r="P9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1" s="17">
        <f>IF(ISBLANK(M911),,IF(ISBLANK(G911),,(IF(M911="WON-EW",((((N911-1)*J911)*'month 2 only singles'!$C$2)+('month 2 only singles'!$C$2*(N911-1))),IF(M911="WON",((((N911-1)*J911)*'month 2 only singles'!$C$2)+('month 2 only singles'!$C$2*(N911-1))),IF(M911="PLACED",((((N911-1)*J911)*'month 2 only singles'!$C$2)-'month 2 only singles'!$C$2),IF(J911=0,-'month 2 only singles'!$C$2,IF(J911=0,-'month 2 only singles'!$C$2,-('month 2 only singles'!$C$2*2)))))))*E911))</f>
        <v>0</v>
      </c>
      <c r="R911" s="17">
        <f>IF(ISBLANK(M911),,IF(T911&lt;&gt;1,((IF(M911="WON-EW",(((K911-1)*'month 2 only singles'!$C$2)*(1-$C$3))+(((L911-1)*'month 2 only singles'!$C$2)*(1-$C$3)),IF(M911="WON",(((K911-1)*'month 2 only singles'!$C$2)*(1-$C$3)),IF(M911="PLACED",(((L911-1)*'month 2 only singles'!$C$2)*(1-$C$3))-'month 2 only singles'!$C$2,IF(J911=0,-'month 2 only singles'!$C$2,-('month 2 only singles'!$C$2*2))))))*E911),0))</f>
        <v>0</v>
      </c>
      <c r="S911" s="64"/>
    </row>
    <row r="912" spans="8:19" ht="15" x14ac:dyDescent="0.2">
      <c r="H912" s="12"/>
      <c r="I912" s="12"/>
      <c r="J912" s="12"/>
      <c r="M912" s="7"/>
      <c r="N912" s="16">
        <f>((G912-1)*(1-(IF(H912="no",0,'month 2 only singles'!$C$3)))+1)</f>
        <v>5.0000000000000044E-2</v>
      </c>
      <c r="O912" s="16">
        <f t="shared" si="14"/>
        <v>0</v>
      </c>
      <c r="P9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2" s="17">
        <f>IF(ISBLANK(M912),,IF(ISBLANK(G912),,(IF(M912="WON-EW",((((N912-1)*J912)*'month 2 only singles'!$C$2)+('month 2 only singles'!$C$2*(N912-1))),IF(M912="WON",((((N912-1)*J912)*'month 2 only singles'!$C$2)+('month 2 only singles'!$C$2*(N912-1))),IF(M912="PLACED",((((N912-1)*J912)*'month 2 only singles'!$C$2)-'month 2 only singles'!$C$2),IF(J912=0,-'month 2 only singles'!$C$2,IF(J912=0,-'month 2 only singles'!$C$2,-('month 2 only singles'!$C$2*2)))))))*E912))</f>
        <v>0</v>
      </c>
      <c r="R912" s="17">
        <f>IF(ISBLANK(M912),,IF(T912&lt;&gt;1,((IF(M912="WON-EW",(((K912-1)*'month 2 only singles'!$C$2)*(1-$C$3))+(((L912-1)*'month 2 only singles'!$C$2)*(1-$C$3)),IF(M912="WON",(((K912-1)*'month 2 only singles'!$C$2)*(1-$C$3)),IF(M912="PLACED",(((L912-1)*'month 2 only singles'!$C$2)*(1-$C$3))-'month 2 only singles'!$C$2,IF(J912=0,-'month 2 only singles'!$C$2,-('month 2 only singles'!$C$2*2))))))*E912),0))</f>
        <v>0</v>
      </c>
      <c r="S912" s="64"/>
    </row>
    <row r="913" spans="8:19" ht="15" x14ac:dyDescent="0.2">
      <c r="H913" s="12"/>
      <c r="I913" s="12"/>
      <c r="J913" s="12"/>
      <c r="M913" s="7"/>
      <c r="N913" s="16">
        <f>((G913-1)*(1-(IF(H913="no",0,'month 2 only singles'!$C$3)))+1)</f>
        <v>5.0000000000000044E-2</v>
      </c>
      <c r="O913" s="16">
        <f t="shared" si="14"/>
        <v>0</v>
      </c>
      <c r="P9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3" s="17">
        <f>IF(ISBLANK(M913),,IF(ISBLANK(G913),,(IF(M913="WON-EW",((((N913-1)*J913)*'month 2 only singles'!$C$2)+('month 2 only singles'!$C$2*(N913-1))),IF(M913="WON",((((N913-1)*J913)*'month 2 only singles'!$C$2)+('month 2 only singles'!$C$2*(N913-1))),IF(M913="PLACED",((((N913-1)*J913)*'month 2 only singles'!$C$2)-'month 2 only singles'!$C$2),IF(J913=0,-'month 2 only singles'!$C$2,IF(J913=0,-'month 2 only singles'!$C$2,-('month 2 only singles'!$C$2*2)))))))*E913))</f>
        <v>0</v>
      </c>
      <c r="R913" s="17">
        <f>IF(ISBLANK(M913),,IF(T913&lt;&gt;1,((IF(M913="WON-EW",(((K913-1)*'month 2 only singles'!$C$2)*(1-$C$3))+(((L913-1)*'month 2 only singles'!$C$2)*(1-$C$3)),IF(M913="WON",(((K913-1)*'month 2 only singles'!$C$2)*(1-$C$3)),IF(M913="PLACED",(((L913-1)*'month 2 only singles'!$C$2)*(1-$C$3))-'month 2 only singles'!$C$2,IF(J913=0,-'month 2 only singles'!$C$2,-('month 2 only singles'!$C$2*2))))))*E913),0))</f>
        <v>0</v>
      </c>
      <c r="S913" s="64"/>
    </row>
    <row r="914" spans="8:19" ht="15" x14ac:dyDescent="0.2">
      <c r="H914" s="12"/>
      <c r="I914" s="12"/>
      <c r="J914" s="12"/>
      <c r="M914" s="7"/>
      <c r="N914" s="16">
        <f>((G914-1)*(1-(IF(H914="no",0,'month 2 only singles'!$C$3)))+1)</f>
        <v>5.0000000000000044E-2</v>
      </c>
      <c r="O914" s="16">
        <f t="shared" si="14"/>
        <v>0</v>
      </c>
      <c r="P9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4" s="17">
        <f>IF(ISBLANK(M914),,IF(ISBLANK(G914),,(IF(M914="WON-EW",((((N914-1)*J914)*'month 2 only singles'!$C$2)+('month 2 only singles'!$C$2*(N914-1))),IF(M914="WON",((((N914-1)*J914)*'month 2 only singles'!$C$2)+('month 2 only singles'!$C$2*(N914-1))),IF(M914="PLACED",((((N914-1)*J914)*'month 2 only singles'!$C$2)-'month 2 only singles'!$C$2),IF(J914=0,-'month 2 only singles'!$C$2,IF(J914=0,-'month 2 only singles'!$C$2,-('month 2 only singles'!$C$2*2)))))))*E914))</f>
        <v>0</v>
      </c>
      <c r="R914" s="17">
        <f>IF(ISBLANK(M914),,IF(T914&lt;&gt;1,((IF(M914="WON-EW",(((K914-1)*'month 2 only singles'!$C$2)*(1-$C$3))+(((L914-1)*'month 2 only singles'!$C$2)*(1-$C$3)),IF(M914="WON",(((K914-1)*'month 2 only singles'!$C$2)*(1-$C$3)),IF(M914="PLACED",(((L914-1)*'month 2 only singles'!$C$2)*(1-$C$3))-'month 2 only singles'!$C$2,IF(J914=0,-'month 2 only singles'!$C$2,-('month 2 only singles'!$C$2*2))))))*E914),0))</f>
        <v>0</v>
      </c>
      <c r="S914" s="64"/>
    </row>
    <row r="915" spans="8:19" ht="15" x14ac:dyDescent="0.2">
      <c r="H915" s="12"/>
      <c r="I915" s="12"/>
      <c r="J915" s="12"/>
      <c r="M915" s="7"/>
      <c r="N915" s="16">
        <f>((G915-1)*(1-(IF(H915="no",0,'month 2 only singles'!$C$3)))+1)</f>
        <v>5.0000000000000044E-2</v>
      </c>
      <c r="O915" s="16">
        <f t="shared" si="14"/>
        <v>0</v>
      </c>
      <c r="P9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5" s="17">
        <f>IF(ISBLANK(M915),,IF(ISBLANK(G915),,(IF(M915="WON-EW",((((N915-1)*J915)*'month 2 only singles'!$C$2)+('month 2 only singles'!$C$2*(N915-1))),IF(M915="WON",((((N915-1)*J915)*'month 2 only singles'!$C$2)+('month 2 only singles'!$C$2*(N915-1))),IF(M915="PLACED",((((N915-1)*J915)*'month 2 only singles'!$C$2)-'month 2 only singles'!$C$2),IF(J915=0,-'month 2 only singles'!$C$2,IF(J915=0,-'month 2 only singles'!$C$2,-('month 2 only singles'!$C$2*2)))))))*E915))</f>
        <v>0</v>
      </c>
      <c r="R915" s="17">
        <f>IF(ISBLANK(M915),,IF(T915&lt;&gt;1,((IF(M915="WON-EW",(((K915-1)*'month 2 only singles'!$C$2)*(1-$C$3))+(((L915-1)*'month 2 only singles'!$C$2)*(1-$C$3)),IF(M915="WON",(((K915-1)*'month 2 only singles'!$C$2)*(1-$C$3)),IF(M915="PLACED",(((L915-1)*'month 2 only singles'!$C$2)*(1-$C$3))-'month 2 only singles'!$C$2,IF(J915=0,-'month 2 only singles'!$C$2,-('month 2 only singles'!$C$2*2))))))*E915),0))</f>
        <v>0</v>
      </c>
      <c r="S915" s="64"/>
    </row>
    <row r="916" spans="8:19" ht="15" x14ac:dyDescent="0.2">
      <c r="H916" s="12"/>
      <c r="I916" s="12"/>
      <c r="J916" s="12"/>
      <c r="M916" s="7"/>
      <c r="N916" s="16">
        <f>((G916-1)*(1-(IF(H916="no",0,'month 2 only singles'!$C$3)))+1)</f>
        <v>5.0000000000000044E-2</v>
      </c>
      <c r="O916" s="16">
        <f t="shared" si="14"/>
        <v>0</v>
      </c>
      <c r="P9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6" s="17">
        <f>IF(ISBLANK(M916),,IF(ISBLANK(G916),,(IF(M916="WON-EW",((((N916-1)*J916)*'month 2 only singles'!$C$2)+('month 2 only singles'!$C$2*(N916-1))),IF(M916="WON",((((N916-1)*J916)*'month 2 only singles'!$C$2)+('month 2 only singles'!$C$2*(N916-1))),IF(M916="PLACED",((((N916-1)*J916)*'month 2 only singles'!$C$2)-'month 2 only singles'!$C$2),IF(J916=0,-'month 2 only singles'!$C$2,IF(J916=0,-'month 2 only singles'!$C$2,-('month 2 only singles'!$C$2*2)))))))*E916))</f>
        <v>0</v>
      </c>
      <c r="R916" s="17">
        <f>IF(ISBLANK(M916),,IF(T916&lt;&gt;1,((IF(M916="WON-EW",(((K916-1)*'month 2 only singles'!$C$2)*(1-$C$3))+(((L916-1)*'month 2 only singles'!$C$2)*(1-$C$3)),IF(M916="WON",(((K916-1)*'month 2 only singles'!$C$2)*(1-$C$3)),IF(M916="PLACED",(((L916-1)*'month 2 only singles'!$C$2)*(1-$C$3))-'month 2 only singles'!$C$2,IF(J916=0,-'month 2 only singles'!$C$2,-('month 2 only singles'!$C$2*2))))))*E916),0))</f>
        <v>0</v>
      </c>
      <c r="S916" s="64"/>
    </row>
    <row r="917" spans="8:19" ht="15" x14ac:dyDescent="0.2">
      <c r="H917" s="12"/>
      <c r="I917" s="12"/>
      <c r="J917" s="12"/>
      <c r="M917" s="7"/>
      <c r="N917" s="16">
        <f>((G917-1)*(1-(IF(H917="no",0,'month 2 only singles'!$C$3)))+1)</f>
        <v>5.0000000000000044E-2</v>
      </c>
      <c r="O917" s="16">
        <f t="shared" si="14"/>
        <v>0</v>
      </c>
      <c r="P9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7" s="17">
        <f>IF(ISBLANK(M917),,IF(ISBLANK(G917),,(IF(M917="WON-EW",((((N917-1)*J917)*'month 2 only singles'!$C$2)+('month 2 only singles'!$C$2*(N917-1))),IF(M917="WON",((((N917-1)*J917)*'month 2 only singles'!$C$2)+('month 2 only singles'!$C$2*(N917-1))),IF(M917="PLACED",((((N917-1)*J917)*'month 2 only singles'!$C$2)-'month 2 only singles'!$C$2),IF(J917=0,-'month 2 only singles'!$C$2,IF(J917=0,-'month 2 only singles'!$C$2,-('month 2 only singles'!$C$2*2)))))))*E917))</f>
        <v>0</v>
      </c>
      <c r="R917" s="17">
        <f>IF(ISBLANK(M917),,IF(T917&lt;&gt;1,((IF(M917="WON-EW",(((K917-1)*'month 2 only singles'!$C$2)*(1-$C$3))+(((L917-1)*'month 2 only singles'!$C$2)*(1-$C$3)),IF(M917="WON",(((K917-1)*'month 2 only singles'!$C$2)*(1-$C$3)),IF(M917="PLACED",(((L917-1)*'month 2 only singles'!$C$2)*(1-$C$3))-'month 2 only singles'!$C$2,IF(J917=0,-'month 2 only singles'!$C$2,-('month 2 only singles'!$C$2*2))))))*E917),0))</f>
        <v>0</v>
      </c>
      <c r="S917" s="64"/>
    </row>
    <row r="918" spans="8:19" ht="15" x14ac:dyDescent="0.2">
      <c r="H918" s="12"/>
      <c r="I918" s="12"/>
      <c r="J918" s="12"/>
      <c r="M918" s="7"/>
      <c r="N918" s="16">
        <f>((G918-1)*(1-(IF(H918="no",0,'month 2 only singles'!$C$3)))+1)</f>
        <v>5.0000000000000044E-2</v>
      </c>
      <c r="O918" s="16">
        <f t="shared" si="14"/>
        <v>0</v>
      </c>
      <c r="P9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8" s="17">
        <f>IF(ISBLANK(M918),,IF(ISBLANK(G918),,(IF(M918="WON-EW",((((N918-1)*J918)*'month 2 only singles'!$C$2)+('month 2 only singles'!$C$2*(N918-1))),IF(M918="WON",((((N918-1)*J918)*'month 2 only singles'!$C$2)+('month 2 only singles'!$C$2*(N918-1))),IF(M918="PLACED",((((N918-1)*J918)*'month 2 only singles'!$C$2)-'month 2 only singles'!$C$2),IF(J918=0,-'month 2 only singles'!$C$2,IF(J918=0,-'month 2 only singles'!$C$2,-('month 2 only singles'!$C$2*2)))))))*E918))</f>
        <v>0</v>
      </c>
      <c r="R918" s="17">
        <f>IF(ISBLANK(M918),,IF(T918&lt;&gt;1,((IF(M918="WON-EW",(((K918-1)*'month 2 only singles'!$C$2)*(1-$C$3))+(((L918-1)*'month 2 only singles'!$C$2)*(1-$C$3)),IF(M918="WON",(((K918-1)*'month 2 only singles'!$C$2)*(1-$C$3)),IF(M918="PLACED",(((L918-1)*'month 2 only singles'!$C$2)*(1-$C$3))-'month 2 only singles'!$C$2,IF(J918=0,-'month 2 only singles'!$C$2,-('month 2 only singles'!$C$2*2))))))*E918),0))</f>
        <v>0</v>
      </c>
      <c r="S918" s="64"/>
    </row>
    <row r="919" spans="8:19" ht="15" x14ac:dyDescent="0.2">
      <c r="H919" s="12"/>
      <c r="I919" s="12"/>
      <c r="J919" s="12"/>
      <c r="M919" s="7"/>
      <c r="N919" s="16">
        <f>((G919-1)*(1-(IF(H919="no",0,'month 2 only singles'!$C$3)))+1)</f>
        <v>5.0000000000000044E-2</v>
      </c>
      <c r="O919" s="16">
        <f t="shared" si="14"/>
        <v>0</v>
      </c>
      <c r="P9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19" s="17">
        <f>IF(ISBLANK(M919),,IF(ISBLANK(G919),,(IF(M919="WON-EW",((((N919-1)*J919)*'month 2 only singles'!$C$2)+('month 2 only singles'!$C$2*(N919-1))),IF(M919="WON",((((N919-1)*J919)*'month 2 only singles'!$C$2)+('month 2 only singles'!$C$2*(N919-1))),IF(M919="PLACED",((((N919-1)*J919)*'month 2 only singles'!$C$2)-'month 2 only singles'!$C$2),IF(J919=0,-'month 2 only singles'!$C$2,IF(J919=0,-'month 2 only singles'!$C$2,-('month 2 only singles'!$C$2*2)))))))*E919))</f>
        <v>0</v>
      </c>
      <c r="R919" s="17">
        <f>IF(ISBLANK(M919),,IF(T919&lt;&gt;1,((IF(M919="WON-EW",(((K919-1)*'month 2 only singles'!$C$2)*(1-$C$3))+(((L919-1)*'month 2 only singles'!$C$2)*(1-$C$3)),IF(M919="WON",(((K919-1)*'month 2 only singles'!$C$2)*(1-$C$3)),IF(M919="PLACED",(((L919-1)*'month 2 only singles'!$C$2)*(1-$C$3))-'month 2 only singles'!$C$2,IF(J919=0,-'month 2 only singles'!$C$2,-('month 2 only singles'!$C$2*2))))))*E919),0))</f>
        <v>0</v>
      </c>
      <c r="S919" s="64"/>
    </row>
    <row r="920" spans="8:19" ht="15" x14ac:dyDescent="0.2">
      <c r="H920" s="12"/>
      <c r="I920" s="12"/>
      <c r="J920" s="12"/>
      <c r="M920" s="7"/>
      <c r="N920" s="16">
        <f>((G920-1)*(1-(IF(H920="no",0,'month 2 only singles'!$C$3)))+1)</f>
        <v>5.0000000000000044E-2</v>
      </c>
      <c r="O920" s="16">
        <f t="shared" si="14"/>
        <v>0</v>
      </c>
      <c r="P9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0" s="17">
        <f>IF(ISBLANK(M920),,IF(ISBLANK(G920),,(IF(M920="WON-EW",((((N920-1)*J920)*'month 2 only singles'!$C$2)+('month 2 only singles'!$C$2*(N920-1))),IF(M920="WON",((((N920-1)*J920)*'month 2 only singles'!$C$2)+('month 2 only singles'!$C$2*(N920-1))),IF(M920="PLACED",((((N920-1)*J920)*'month 2 only singles'!$C$2)-'month 2 only singles'!$C$2),IF(J920=0,-'month 2 only singles'!$C$2,IF(J920=0,-'month 2 only singles'!$C$2,-('month 2 only singles'!$C$2*2)))))))*E920))</f>
        <v>0</v>
      </c>
      <c r="R920" s="17">
        <f>IF(ISBLANK(M920),,IF(T920&lt;&gt;1,((IF(M920="WON-EW",(((K920-1)*'month 2 only singles'!$C$2)*(1-$C$3))+(((L920-1)*'month 2 only singles'!$C$2)*(1-$C$3)),IF(M920="WON",(((K920-1)*'month 2 only singles'!$C$2)*(1-$C$3)),IF(M920="PLACED",(((L920-1)*'month 2 only singles'!$C$2)*(1-$C$3))-'month 2 only singles'!$C$2,IF(J920=0,-'month 2 only singles'!$C$2,-('month 2 only singles'!$C$2*2))))))*E920),0))</f>
        <v>0</v>
      </c>
      <c r="S920" s="64"/>
    </row>
    <row r="921" spans="8:19" ht="15" x14ac:dyDescent="0.2">
      <c r="H921" s="12"/>
      <c r="I921" s="12"/>
      <c r="J921" s="12"/>
      <c r="M921" s="7"/>
      <c r="N921" s="16">
        <f>((G921-1)*(1-(IF(H921="no",0,'month 2 only singles'!$C$3)))+1)</f>
        <v>5.0000000000000044E-2</v>
      </c>
      <c r="O921" s="16">
        <f t="shared" si="14"/>
        <v>0</v>
      </c>
      <c r="P9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1" s="17">
        <f>IF(ISBLANK(M921),,IF(ISBLANK(G921),,(IF(M921="WON-EW",((((N921-1)*J921)*'month 2 only singles'!$C$2)+('month 2 only singles'!$C$2*(N921-1))),IF(M921="WON",((((N921-1)*J921)*'month 2 only singles'!$C$2)+('month 2 only singles'!$C$2*(N921-1))),IF(M921="PLACED",((((N921-1)*J921)*'month 2 only singles'!$C$2)-'month 2 only singles'!$C$2),IF(J921=0,-'month 2 only singles'!$C$2,IF(J921=0,-'month 2 only singles'!$C$2,-('month 2 only singles'!$C$2*2)))))))*E921))</f>
        <v>0</v>
      </c>
      <c r="R921" s="17">
        <f>IF(ISBLANK(M921),,IF(T921&lt;&gt;1,((IF(M921="WON-EW",(((K921-1)*'month 2 only singles'!$C$2)*(1-$C$3))+(((L921-1)*'month 2 only singles'!$C$2)*(1-$C$3)),IF(M921="WON",(((K921-1)*'month 2 only singles'!$C$2)*(1-$C$3)),IF(M921="PLACED",(((L921-1)*'month 2 only singles'!$C$2)*(1-$C$3))-'month 2 only singles'!$C$2,IF(J921=0,-'month 2 only singles'!$C$2,-('month 2 only singles'!$C$2*2))))))*E921),0))</f>
        <v>0</v>
      </c>
      <c r="S921" s="64"/>
    </row>
    <row r="922" spans="8:19" ht="15" x14ac:dyDescent="0.2">
      <c r="H922" s="12"/>
      <c r="I922" s="12"/>
      <c r="J922" s="12"/>
      <c r="M922" s="7"/>
      <c r="N922" s="16">
        <f>((G922-1)*(1-(IF(H922="no",0,'month 2 only singles'!$C$3)))+1)</f>
        <v>5.0000000000000044E-2</v>
      </c>
      <c r="O922" s="16">
        <f t="shared" si="14"/>
        <v>0</v>
      </c>
      <c r="P9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2" s="17">
        <f>IF(ISBLANK(M922),,IF(ISBLANK(G922),,(IF(M922="WON-EW",((((N922-1)*J922)*'month 2 only singles'!$C$2)+('month 2 only singles'!$C$2*(N922-1))),IF(M922="WON",((((N922-1)*J922)*'month 2 only singles'!$C$2)+('month 2 only singles'!$C$2*(N922-1))),IF(M922="PLACED",((((N922-1)*J922)*'month 2 only singles'!$C$2)-'month 2 only singles'!$C$2),IF(J922=0,-'month 2 only singles'!$C$2,IF(J922=0,-'month 2 only singles'!$C$2,-('month 2 only singles'!$C$2*2)))))))*E922))</f>
        <v>0</v>
      </c>
      <c r="R922" s="17">
        <f>IF(ISBLANK(M922),,IF(T922&lt;&gt;1,((IF(M922="WON-EW",(((K922-1)*'month 2 only singles'!$C$2)*(1-$C$3))+(((L922-1)*'month 2 only singles'!$C$2)*(1-$C$3)),IF(M922="WON",(((K922-1)*'month 2 only singles'!$C$2)*(1-$C$3)),IF(M922="PLACED",(((L922-1)*'month 2 only singles'!$C$2)*(1-$C$3))-'month 2 only singles'!$C$2,IF(J922=0,-'month 2 only singles'!$C$2,-('month 2 only singles'!$C$2*2))))))*E922),0))</f>
        <v>0</v>
      </c>
      <c r="S922" s="64"/>
    </row>
    <row r="923" spans="8:19" ht="15" x14ac:dyDescent="0.2">
      <c r="H923" s="12"/>
      <c r="I923" s="12"/>
      <c r="J923" s="12"/>
      <c r="M923" s="7"/>
      <c r="N923" s="16">
        <f>((G923-1)*(1-(IF(H923="no",0,'month 2 only singles'!$C$3)))+1)</f>
        <v>5.0000000000000044E-2</v>
      </c>
      <c r="O923" s="16">
        <f t="shared" si="14"/>
        <v>0</v>
      </c>
      <c r="P9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3" s="17">
        <f>IF(ISBLANK(M923),,IF(ISBLANK(G923),,(IF(M923="WON-EW",((((N923-1)*J923)*'month 2 only singles'!$C$2)+('month 2 only singles'!$C$2*(N923-1))),IF(M923="WON",((((N923-1)*J923)*'month 2 only singles'!$C$2)+('month 2 only singles'!$C$2*(N923-1))),IF(M923="PLACED",((((N923-1)*J923)*'month 2 only singles'!$C$2)-'month 2 only singles'!$C$2),IF(J923=0,-'month 2 only singles'!$C$2,IF(J923=0,-'month 2 only singles'!$C$2,-('month 2 only singles'!$C$2*2)))))))*E923))</f>
        <v>0</v>
      </c>
      <c r="R923" s="17">
        <f>IF(ISBLANK(M923),,IF(T923&lt;&gt;1,((IF(M923="WON-EW",(((K923-1)*'month 2 only singles'!$C$2)*(1-$C$3))+(((L923-1)*'month 2 only singles'!$C$2)*(1-$C$3)),IF(M923="WON",(((K923-1)*'month 2 only singles'!$C$2)*(1-$C$3)),IF(M923="PLACED",(((L923-1)*'month 2 only singles'!$C$2)*(1-$C$3))-'month 2 only singles'!$C$2,IF(J923=0,-'month 2 only singles'!$C$2,-('month 2 only singles'!$C$2*2))))))*E923),0))</f>
        <v>0</v>
      </c>
      <c r="S923" s="64"/>
    </row>
    <row r="924" spans="8:19" ht="15" x14ac:dyDescent="0.2">
      <c r="H924" s="12"/>
      <c r="I924" s="12"/>
      <c r="J924" s="12"/>
      <c r="M924" s="7"/>
      <c r="N924" s="16">
        <f>((G924-1)*(1-(IF(H924="no",0,'month 2 only singles'!$C$3)))+1)</f>
        <v>5.0000000000000044E-2</v>
      </c>
      <c r="O924" s="16">
        <f t="shared" si="14"/>
        <v>0</v>
      </c>
      <c r="P9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4" s="17">
        <f>IF(ISBLANK(M924),,IF(ISBLANK(G924),,(IF(M924="WON-EW",((((N924-1)*J924)*'month 2 only singles'!$C$2)+('month 2 only singles'!$C$2*(N924-1))),IF(M924="WON",((((N924-1)*J924)*'month 2 only singles'!$C$2)+('month 2 only singles'!$C$2*(N924-1))),IF(M924="PLACED",((((N924-1)*J924)*'month 2 only singles'!$C$2)-'month 2 only singles'!$C$2),IF(J924=0,-'month 2 only singles'!$C$2,IF(J924=0,-'month 2 only singles'!$C$2,-('month 2 only singles'!$C$2*2)))))))*E924))</f>
        <v>0</v>
      </c>
      <c r="R924" s="17">
        <f>IF(ISBLANK(M924),,IF(T924&lt;&gt;1,((IF(M924="WON-EW",(((K924-1)*'month 2 only singles'!$C$2)*(1-$C$3))+(((L924-1)*'month 2 only singles'!$C$2)*(1-$C$3)),IF(M924="WON",(((K924-1)*'month 2 only singles'!$C$2)*(1-$C$3)),IF(M924="PLACED",(((L924-1)*'month 2 only singles'!$C$2)*(1-$C$3))-'month 2 only singles'!$C$2,IF(J924=0,-'month 2 only singles'!$C$2,-('month 2 only singles'!$C$2*2))))))*E924),0))</f>
        <v>0</v>
      </c>
      <c r="S924" s="64"/>
    </row>
    <row r="925" spans="8:19" ht="15" x14ac:dyDescent="0.2">
      <c r="H925" s="12"/>
      <c r="I925" s="12"/>
      <c r="J925" s="12"/>
      <c r="M925" s="7"/>
      <c r="N925" s="16">
        <f>((G925-1)*(1-(IF(H925="no",0,'month 2 only singles'!$C$3)))+1)</f>
        <v>5.0000000000000044E-2</v>
      </c>
      <c r="O925" s="16">
        <f t="shared" si="14"/>
        <v>0</v>
      </c>
      <c r="P9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5" s="17">
        <f>IF(ISBLANK(M925),,IF(ISBLANK(G925),,(IF(M925="WON-EW",((((N925-1)*J925)*'month 2 only singles'!$C$2)+('month 2 only singles'!$C$2*(N925-1))),IF(M925="WON",((((N925-1)*J925)*'month 2 only singles'!$C$2)+('month 2 only singles'!$C$2*(N925-1))),IF(M925="PLACED",((((N925-1)*J925)*'month 2 only singles'!$C$2)-'month 2 only singles'!$C$2),IF(J925=0,-'month 2 only singles'!$C$2,IF(J925=0,-'month 2 only singles'!$C$2,-('month 2 only singles'!$C$2*2)))))))*E925))</f>
        <v>0</v>
      </c>
      <c r="R925" s="17">
        <f>IF(ISBLANK(M925),,IF(T925&lt;&gt;1,((IF(M925="WON-EW",(((K925-1)*'month 2 only singles'!$C$2)*(1-$C$3))+(((L925-1)*'month 2 only singles'!$C$2)*(1-$C$3)),IF(M925="WON",(((K925-1)*'month 2 only singles'!$C$2)*(1-$C$3)),IF(M925="PLACED",(((L925-1)*'month 2 only singles'!$C$2)*(1-$C$3))-'month 2 only singles'!$C$2,IF(J925=0,-'month 2 only singles'!$C$2,-('month 2 only singles'!$C$2*2))))))*E925),0))</f>
        <v>0</v>
      </c>
      <c r="S925" s="64"/>
    </row>
    <row r="926" spans="8:19" ht="15" x14ac:dyDescent="0.2">
      <c r="H926" s="12"/>
      <c r="I926" s="12"/>
      <c r="J926" s="12"/>
      <c r="M926" s="7"/>
      <c r="N926" s="16">
        <f>((G926-1)*(1-(IF(H926="no",0,'month 2 only singles'!$C$3)))+1)</f>
        <v>5.0000000000000044E-2</v>
      </c>
      <c r="O926" s="16">
        <f t="shared" si="14"/>
        <v>0</v>
      </c>
      <c r="P9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6" s="17">
        <f>IF(ISBLANK(M926),,IF(ISBLANK(G926),,(IF(M926="WON-EW",((((N926-1)*J926)*'month 2 only singles'!$C$2)+('month 2 only singles'!$C$2*(N926-1))),IF(M926="WON",((((N926-1)*J926)*'month 2 only singles'!$C$2)+('month 2 only singles'!$C$2*(N926-1))),IF(M926="PLACED",((((N926-1)*J926)*'month 2 only singles'!$C$2)-'month 2 only singles'!$C$2),IF(J926=0,-'month 2 only singles'!$C$2,IF(J926=0,-'month 2 only singles'!$C$2,-('month 2 only singles'!$C$2*2)))))))*E926))</f>
        <v>0</v>
      </c>
      <c r="R926" s="17">
        <f>IF(ISBLANK(M926),,IF(T926&lt;&gt;1,((IF(M926="WON-EW",(((K926-1)*'month 2 only singles'!$C$2)*(1-$C$3))+(((L926-1)*'month 2 only singles'!$C$2)*(1-$C$3)),IF(M926="WON",(((K926-1)*'month 2 only singles'!$C$2)*(1-$C$3)),IF(M926="PLACED",(((L926-1)*'month 2 only singles'!$C$2)*(1-$C$3))-'month 2 only singles'!$C$2,IF(J926=0,-'month 2 only singles'!$C$2,-('month 2 only singles'!$C$2*2))))))*E926),0))</f>
        <v>0</v>
      </c>
      <c r="S926" s="64"/>
    </row>
    <row r="927" spans="8:19" ht="15" x14ac:dyDescent="0.2">
      <c r="H927" s="12"/>
      <c r="I927" s="12"/>
      <c r="J927" s="12"/>
      <c r="M927" s="7"/>
      <c r="N927" s="16">
        <f>((G927-1)*(1-(IF(H927="no",0,'month 2 only singles'!$C$3)))+1)</f>
        <v>5.0000000000000044E-2</v>
      </c>
      <c r="O927" s="16">
        <f t="shared" si="14"/>
        <v>0</v>
      </c>
      <c r="P9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7" s="17">
        <f>IF(ISBLANK(M927),,IF(ISBLANK(G927),,(IF(M927="WON-EW",((((N927-1)*J927)*'month 2 only singles'!$C$2)+('month 2 only singles'!$C$2*(N927-1))),IF(M927="WON",((((N927-1)*J927)*'month 2 only singles'!$C$2)+('month 2 only singles'!$C$2*(N927-1))),IF(M927="PLACED",((((N927-1)*J927)*'month 2 only singles'!$C$2)-'month 2 only singles'!$C$2),IF(J927=0,-'month 2 only singles'!$C$2,IF(J927=0,-'month 2 only singles'!$C$2,-('month 2 only singles'!$C$2*2)))))))*E927))</f>
        <v>0</v>
      </c>
      <c r="R927" s="17">
        <f>IF(ISBLANK(M927),,IF(T927&lt;&gt;1,((IF(M927="WON-EW",(((K927-1)*'month 2 only singles'!$C$2)*(1-$C$3))+(((L927-1)*'month 2 only singles'!$C$2)*(1-$C$3)),IF(M927="WON",(((K927-1)*'month 2 only singles'!$C$2)*(1-$C$3)),IF(M927="PLACED",(((L927-1)*'month 2 only singles'!$C$2)*(1-$C$3))-'month 2 only singles'!$C$2,IF(J927=0,-'month 2 only singles'!$C$2,-('month 2 only singles'!$C$2*2))))))*E927),0))</f>
        <v>0</v>
      </c>
      <c r="S927" s="64"/>
    </row>
    <row r="928" spans="8:19" ht="15" x14ac:dyDescent="0.2">
      <c r="H928" s="12"/>
      <c r="I928" s="12"/>
      <c r="J928" s="12"/>
      <c r="M928" s="7"/>
      <c r="N928" s="16">
        <f>((G928-1)*(1-(IF(H928="no",0,'month 2 only singles'!$C$3)))+1)</f>
        <v>5.0000000000000044E-2</v>
      </c>
      <c r="O928" s="16">
        <f t="shared" si="14"/>
        <v>0</v>
      </c>
      <c r="P9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8" s="17">
        <f>IF(ISBLANK(M928),,IF(ISBLANK(G928),,(IF(M928="WON-EW",((((N928-1)*J928)*'month 2 only singles'!$C$2)+('month 2 only singles'!$C$2*(N928-1))),IF(M928="WON",((((N928-1)*J928)*'month 2 only singles'!$C$2)+('month 2 only singles'!$C$2*(N928-1))),IF(M928="PLACED",((((N928-1)*J928)*'month 2 only singles'!$C$2)-'month 2 only singles'!$C$2),IF(J928=0,-'month 2 only singles'!$C$2,IF(J928=0,-'month 2 only singles'!$C$2,-('month 2 only singles'!$C$2*2)))))))*E928))</f>
        <v>0</v>
      </c>
      <c r="R928" s="17">
        <f>IF(ISBLANK(M928),,IF(T928&lt;&gt;1,((IF(M928="WON-EW",(((K928-1)*'month 2 only singles'!$C$2)*(1-$C$3))+(((L928-1)*'month 2 only singles'!$C$2)*(1-$C$3)),IF(M928="WON",(((K928-1)*'month 2 only singles'!$C$2)*(1-$C$3)),IF(M928="PLACED",(((L928-1)*'month 2 only singles'!$C$2)*(1-$C$3))-'month 2 only singles'!$C$2,IF(J928=0,-'month 2 only singles'!$C$2,-('month 2 only singles'!$C$2*2))))))*E928),0))</f>
        <v>0</v>
      </c>
      <c r="S928" s="64"/>
    </row>
    <row r="929" spans="8:19" ht="15" x14ac:dyDescent="0.2">
      <c r="H929" s="12"/>
      <c r="I929" s="12"/>
      <c r="J929" s="12"/>
      <c r="M929" s="7"/>
      <c r="N929" s="16">
        <f>((G929-1)*(1-(IF(H929="no",0,'month 2 only singles'!$C$3)))+1)</f>
        <v>5.0000000000000044E-2</v>
      </c>
      <c r="O929" s="16">
        <f t="shared" si="14"/>
        <v>0</v>
      </c>
      <c r="P9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29" s="17">
        <f>IF(ISBLANK(M929),,IF(ISBLANK(G929),,(IF(M929="WON-EW",((((N929-1)*J929)*'month 2 only singles'!$C$2)+('month 2 only singles'!$C$2*(N929-1))),IF(M929="WON",((((N929-1)*J929)*'month 2 only singles'!$C$2)+('month 2 only singles'!$C$2*(N929-1))),IF(M929="PLACED",((((N929-1)*J929)*'month 2 only singles'!$C$2)-'month 2 only singles'!$C$2),IF(J929=0,-'month 2 only singles'!$C$2,IF(J929=0,-'month 2 only singles'!$C$2,-('month 2 only singles'!$C$2*2)))))))*E929))</f>
        <v>0</v>
      </c>
      <c r="R929" s="17">
        <f>IF(ISBLANK(M929),,IF(T929&lt;&gt;1,((IF(M929="WON-EW",(((K929-1)*'month 2 only singles'!$C$2)*(1-$C$3))+(((L929-1)*'month 2 only singles'!$C$2)*(1-$C$3)),IF(M929="WON",(((K929-1)*'month 2 only singles'!$C$2)*(1-$C$3)),IF(M929="PLACED",(((L929-1)*'month 2 only singles'!$C$2)*(1-$C$3))-'month 2 only singles'!$C$2,IF(J929=0,-'month 2 only singles'!$C$2,-('month 2 only singles'!$C$2*2))))))*E929),0))</f>
        <v>0</v>
      </c>
      <c r="S929" s="64"/>
    </row>
    <row r="930" spans="8:19" ht="15" x14ac:dyDescent="0.2">
      <c r="H930" s="12"/>
      <c r="I930" s="12"/>
      <c r="J930" s="12"/>
      <c r="M930" s="7"/>
      <c r="N930" s="16">
        <f>((G930-1)*(1-(IF(H930="no",0,'month 2 only singles'!$C$3)))+1)</f>
        <v>5.0000000000000044E-2</v>
      </c>
      <c r="O930" s="16">
        <f t="shared" si="14"/>
        <v>0</v>
      </c>
      <c r="P9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0" s="17">
        <f>IF(ISBLANK(M930),,IF(ISBLANK(G930),,(IF(M930="WON-EW",((((N930-1)*J930)*'month 2 only singles'!$C$2)+('month 2 only singles'!$C$2*(N930-1))),IF(M930="WON",((((N930-1)*J930)*'month 2 only singles'!$C$2)+('month 2 only singles'!$C$2*(N930-1))),IF(M930="PLACED",((((N930-1)*J930)*'month 2 only singles'!$C$2)-'month 2 only singles'!$C$2),IF(J930=0,-'month 2 only singles'!$C$2,IF(J930=0,-'month 2 only singles'!$C$2,-('month 2 only singles'!$C$2*2)))))))*E930))</f>
        <v>0</v>
      </c>
      <c r="R930" s="17">
        <f>IF(ISBLANK(M930),,IF(T930&lt;&gt;1,((IF(M930="WON-EW",(((K930-1)*'month 2 only singles'!$C$2)*(1-$C$3))+(((L930-1)*'month 2 only singles'!$C$2)*(1-$C$3)),IF(M930="WON",(((K930-1)*'month 2 only singles'!$C$2)*(1-$C$3)),IF(M930="PLACED",(((L930-1)*'month 2 only singles'!$C$2)*(1-$C$3))-'month 2 only singles'!$C$2,IF(J930=0,-'month 2 only singles'!$C$2,-('month 2 only singles'!$C$2*2))))))*E930),0))</f>
        <v>0</v>
      </c>
      <c r="S930" s="64"/>
    </row>
    <row r="931" spans="8:19" ht="15" x14ac:dyDescent="0.2">
      <c r="H931" s="12"/>
      <c r="I931" s="12"/>
      <c r="J931" s="12"/>
      <c r="M931" s="7"/>
      <c r="N931" s="16">
        <f>((G931-1)*(1-(IF(H931="no",0,'month 2 only singles'!$C$3)))+1)</f>
        <v>5.0000000000000044E-2</v>
      </c>
      <c r="O931" s="16">
        <f t="shared" si="14"/>
        <v>0</v>
      </c>
      <c r="P9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1" s="17">
        <f>IF(ISBLANK(M931),,IF(ISBLANK(G931),,(IF(M931="WON-EW",((((N931-1)*J931)*'month 2 only singles'!$C$2)+('month 2 only singles'!$C$2*(N931-1))),IF(M931="WON",((((N931-1)*J931)*'month 2 only singles'!$C$2)+('month 2 only singles'!$C$2*(N931-1))),IF(M931="PLACED",((((N931-1)*J931)*'month 2 only singles'!$C$2)-'month 2 only singles'!$C$2),IF(J931=0,-'month 2 only singles'!$C$2,IF(J931=0,-'month 2 only singles'!$C$2,-('month 2 only singles'!$C$2*2)))))))*E931))</f>
        <v>0</v>
      </c>
      <c r="R931" s="17">
        <f>IF(ISBLANK(M931),,IF(T931&lt;&gt;1,((IF(M931="WON-EW",(((K931-1)*'month 2 only singles'!$C$2)*(1-$C$3))+(((L931-1)*'month 2 only singles'!$C$2)*(1-$C$3)),IF(M931="WON",(((K931-1)*'month 2 only singles'!$C$2)*(1-$C$3)),IF(M931="PLACED",(((L931-1)*'month 2 only singles'!$C$2)*(1-$C$3))-'month 2 only singles'!$C$2,IF(J931=0,-'month 2 only singles'!$C$2,-('month 2 only singles'!$C$2*2))))))*E931),0))</f>
        <v>0</v>
      </c>
      <c r="S931" s="64"/>
    </row>
    <row r="932" spans="8:19" ht="15" x14ac:dyDescent="0.2">
      <c r="H932" s="12"/>
      <c r="I932" s="12"/>
      <c r="J932" s="12"/>
      <c r="M932" s="7"/>
      <c r="N932" s="16">
        <f>((G932-1)*(1-(IF(H932="no",0,'month 2 only singles'!$C$3)))+1)</f>
        <v>5.0000000000000044E-2</v>
      </c>
      <c r="O932" s="16">
        <f t="shared" si="14"/>
        <v>0</v>
      </c>
      <c r="P9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2" s="17">
        <f>IF(ISBLANK(M932),,IF(ISBLANK(G932),,(IF(M932="WON-EW",((((N932-1)*J932)*'month 2 only singles'!$C$2)+('month 2 only singles'!$C$2*(N932-1))),IF(M932="WON",((((N932-1)*J932)*'month 2 only singles'!$C$2)+('month 2 only singles'!$C$2*(N932-1))),IF(M932="PLACED",((((N932-1)*J932)*'month 2 only singles'!$C$2)-'month 2 only singles'!$C$2),IF(J932=0,-'month 2 only singles'!$C$2,IF(J932=0,-'month 2 only singles'!$C$2,-('month 2 only singles'!$C$2*2)))))))*E932))</f>
        <v>0</v>
      </c>
      <c r="R932" s="17">
        <f>IF(ISBLANK(M932),,IF(T932&lt;&gt;1,((IF(M932="WON-EW",(((K932-1)*'month 2 only singles'!$C$2)*(1-$C$3))+(((L932-1)*'month 2 only singles'!$C$2)*(1-$C$3)),IF(M932="WON",(((K932-1)*'month 2 only singles'!$C$2)*(1-$C$3)),IF(M932="PLACED",(((L932-1)*'month 2 only singles'!$C$2)*(1-$C$3))-'month 2 only singles'!$C$2,IF(J932=0,-'month 2 only singles'!$C$2,-('month 2 only singles'!$C$2*2))))))*E932),0))</f>
        <v>0</v>
      </c>
      <c r="S932" s="64"/>
    </row>
    <row r="933" spans="8:19" ht="15" x14ac:dyDescent="0.2">
      <c r="H933" s="12"/>
      <c r="I933" s="12"/>
      <c r="J933" s="12"/>
      <c r="M933" s="7"/>
      <c r="N933" s="16">
        <f>((G933-1)*(1-(IF(H933="no",0,'month 2 only singles'!$C$3)))+1)</f>
        <v>5.0000000000000044E-2</v>
      </c>
      <c r="O933" s="16">
        <f t="shared" si="14"/>
        <v>0</v>
      </c>
      <c r="P9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3" s="17">
        <f>IF(ISBLANK(M933),,IF(ISBLANK(G933),,(IF(M933="WON-EW",((((N933-1)*J933)*'month 2 only singles'!$C$2)+('month 2 only singles'!$C$2*(N933-1))),IF(M933="WON",((((N933-1)*J933)*'month 2 only singles'!$C$2)+('month 2 only singles'!$C$2*(N933-1))),IF(M933="PLACED",((((N933-1)*J933)*'month 2 only singles'!$C$2)-'month 2 only singles'!$C$2),IF(J933=0,-'month 2 only singles'!$C$2,IF(J933=0,-'month 2 only singles'!$C$2,-('month 2 only singles'!$C$2*2)))))))*E933))</f>
        <v>0</v>
      </c>
      <c r="R933" s="17">
        <f>IF(ISBLANK(M933),,IF(T933&lt;&gt;1,((IF(M933="WON-EW",(((K933-1)*'month 2 only singles'!$C$2)*(1-$C$3))+(((L933-1)*'month 2 only singles'!$C$2)*(1-$C$3)),IF(M933="WON",(((K933-1)*'month 2 only singles'!$C$2)*(1-$C$3)),IF(M933="PLACED",(((L933-1)*'month 2 only singles'!$C$2)*(1-$C$3))-'month 2 only singles'!$C$2,IF(J933=0,-'month 2 only singles'!$C$2,-('month 2 only singles'!$C$2*2))))))*E933),0))</f>
        <v>0</v>
      </c>
      <c r="S933" s="64"/>
    </row>
    <row r="934" spans="8:19" ht="15" x14ac:dyDescent="0.2">
      <c r="H934" s="12"/>
      <c r="I934" s="12"/>
      <c r="J934" s="12"/>
      <c r="M934" s="7"/>
      <c r="N934" s="16">
        <f>((G934-1)*(1-(IF(H934="no",0,'month 2 only singles'!$C$3)))+1)</f>
        <v>5.0000000000000044E-2</v>
      </c>
      <c r="O934" s="16">
        <f t="shared" si="14"/>
        <v>0</v>
      </c>
      <c r="P9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4" s="17">
        <f>IF(ISBLANK(M934),,IF(ISBLANK(G934),,(IF(M934="WON-EW",((((N934-1)*J934)*'month 2 only singles'!$C$2)+('month 2 only singles'!$C$2*(N934-1))),IF(M934="WON",((((N934-1)*J934)*'month 2 only singles'!$C$2)+('month 2 only singles'!$C$2*(N934-1))),IF(M934="PLACED",((((N934-1)*J934)*'month 2 only singles'!$C$2)-'month 2 only singles'!$C$2),IF(J934=0,-'month 2 only singles'!$C$2,IF(J934=0,-'month 2 only singles'!$C$2,-('month 2 only singles'!$C$2*2)))))))*E934))</f>
        <v>0</v>
      </c>
      <c r="R934" s="17">
        <f>IF(ISBLANK(M934),,IF(T934&lt;&gt;1,((IF(M934="WON-EW",(((K934-1)*'month 2 only singles'!$C$2)*(1-$C$3))+(((L934-1)*'month 2 only singles'!$C$2)*(1-$C$3)),IF(M934="WON",(((K934-1)*'month 2 only singles'!$C$2)*(1-$C$3)),IF(M934="PLACED",(((L934-1)*'month 2 only singles'!$C$2)*(1-$C$3))-'month 2 only singles'!$C$2,IF(J934=0,-'month 2 only singles'!$C$2,-('month 2 only singles'!$C$2*2))))))*E934),0))</f>
        <v>0</v>
      </c>
      <c r="S934" s="64"/>
    </row>
    <row r="935" spans="8:19" ht="15" x14ac:dyDescent="0.2">
      <c r="H935" s="12"/>
      <c r="I935" s="12"/>
      <c r="J935" s="12"/>
      <c r="M935" s="7"/>
      <c r="N935" s="16">
        <f>((G935-1)*(1-(IF(H935="no",0,'month 2 only singles'!$C$3)))+1)</f>
        <v>5.0000000000000044E-2</v>
      </c>
      <c r="O935" s="16">
        <f t="shared" si="14"/>
        <v>0</v>
      </c>
      <c r="P9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5" s="17">
        <f>IF(ISBLANK(M935),,IF(ISBLANK(G935),,(IF(M935="WON-EW",((((N935-1)*J935)*'month 2 only singles'!$C$2)+('month 2 only singles'!$C$2*(N935-1))),IF(M935="WON",((((N935-1)*J935)*'month 2 only singles'!$C$2)+('month 2 only singles'!$C$2*(N935-1))),IF(M935="PLACED",((((N935-1)*J935)*'month 2 only singles'!$C$2)-'month 2 only singles'!$C$2),IF(J935=0,-'month 2 only singles'!$C$2,IF(J935=0,-'month 2 only singles'!$C$2,-('month 2 only singles'!$C$2*2)))))))*E935))</f>
        <v>0</v>
      </c>
      <c r="R935" s="17">
        <f>IF(ISBLANK(M935),,IF(T935&lt;&gt;1,((IF(M935="WON-EW",(((K935-1)*'month 2 only singles'!$C$2)*(1-$C$3))+(((L935-1)*'month 2 only singles'!$C$2)*(1-$C$3)),IF(M935="WON",(((K935-1)*'month 2 only singles'!$C$2)*(1-$C$3)),IF(M935="PLACED",(((L935-1)*'month 2 only singles'!$C$2)*(1-$C$3))-'month 2 only singles'!$C$2,IF(J935=0,-'month 2 only singles'!$C$2,-('month 2 only singles'!$C$2*2))))))*E935),0))</f>
        <v>0</v>
      </c>
      <c r="S935" s="64"/>
    </row>
    <row r="936" spans="8:19" ht="15" x14ac:dyDescent="0.2">
      <c r="H936" s="12"/>
      <c r="I936" s="12"/>
      <c r="J936" s="12"/>
      <c r="M936" s="7"/>
      <c r="N936" s="16">
        <f>((G936-1)*(1-(IF(H936="no",0,'month 2 only singles'!$C$3)))+1)</f>
        <v>5.0000000000000044E-2</v>
      </c>
      <c r="O936" s="16">
        <f t="shared" si="14"/>
        <v>0</v>
      </c>
      <c r="P9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6" s="17">
        <f>IF(ISBLANK(M936),,IF(ISBLANK(G936),,(IF(M936="WON-EW",((((N936-1)*J936)*'month 2 only singles'!$C$2)+('month 2 only singles'!$C$2*(N936-1))),IF(M936="WON",((((N936-1)*J936)*'month 2 only singles'!$C$2)+('month 2 only singles'!$C$2*(N936-1))),IF(M936="PLACED",((((N936-1)*J936)*'month 2 only singles'!$C$2)-'month 2 only singles'!$C$2),IF(J936=0,-'month 2 only singles'!$C$2,IF(J936=0,-'month 2 only singles'!$C$2,-('month 2 only singles'!$C$2*2)))))))*E936))</f>
        <v>0</v>
      </c>
      <c r="R936" s="17">
        <f>IF(ISBLANK(M936),,IF(T936&lt;&gt;1,((IF(M936="WON-EW",(((K936-1)*'month 2 only singles'!$C$2)*(1-$C$3))+(((L936-1)*'month 2 only singles'!$C$2)*(1-$C$3)),IF(M936="WON",(((K936-1)*'month 2 only singles'!$C$2)*(1-$C$3)),IF(M936="PLACED",(((L936-1)*'month 2 only singles'!$C$2)*(1-$C$3))-'month 2 only singles'!$C$2,IF(J936=0,-'month 2 only singles'!$C$2,-('month 2 only singles'!$C$2*2))))))*E936),0))</f>
        <v>0</v>
      </c>
      <c r="S936" s="64"/>
    </row>
    <row r="937" spans="8:19" ht="15" x14ac:dyDescent="0.2">
      <c r="H937" s="12"/>
      <c r="I937" s="12"/>
      <c r="J937" s="12"/>
      <c r="M937" s="7"/>
      <c r="N937" s="16">
        <f>((G937-1)*(1-(IF(H937="no",0,'month 2 only singles'!$C$3)))+1)</f>
        <v>5.0000000000000044E-2</v>
      </c>
      <c r="O937" s="16">
        <f t="shared" si="14"/>
        <v>0</v>
      </c>
      <c r="P9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7" s="17">
        <f>IF(ISBLANK(M937),,IF(ISBLANK(G937),,(IF(M937="WON-EW",((((N937-1)*J937)*'month 2 only singles'!$C$2)+('month 2 only singles'!$C$2*(N937-1))),IF(M937="WON",((((N937-1)*J937)*'month 2 only singles'!$C$2)+('month 2 only singles'!$C$2*(N937-1))),IF(M937="PLACED",((((N937-1)*J937)*'month 2 only singles'!$C$2)-'month 2 only singles'!$C$2),IF(J937=0,-'month 2 only singles'!$C$2,IF(J937=0,-'month 2 only singles'!$C$2,-('month 2 only singles'!$C$2*2)))))))*E937))</f>
        <v>0</v>
      </c>
      <c r="R937" s="17">
        <f>IF(ISBLANK(M937),,IF(T937&lt;&gt;1,((IF(M937="WON-EW",(((K937-1)*'month 2 only singles'!$C$2)*(1-$C$3))+(((L937-1)*'month 2 only singles'!$C$2)*(1-$C$3)),IF(M937="WON",(((K937-1)*'month 2 only singles'!$C$2)*(1-$C$3)),IF(M937="PLACED",(((L937-1)*'month 2 only singles'!$C$2)*(1-$C$3))-'month 2 only singles'!$C$2,IF(J937=0,-'month 2 only singles'!$C$2,-('month 2 only singles'!$C$2*2))))))*E937),0))</f>
        <v>0</v>
      </c>
      <c r="S937" s="64"/>
    </row>
    <row r="938" spans="8:19" ht="15" x14ac:dyDescent="0.2">
      <c r="H938" s="12"/>
      <c r="I938" s="12"/>
      <c r="J938" s="12"/>
      <c r="M938" s="7"/>
      <c r="N938" s="16">
        <f>((G938-1)*(1-(IF(H938="no",0,'month 2 only singles'!$C$3)))+1)</f>
        <v>5.0000000000000044E-2</v>
      </c>
      <c r="O938" s="16">
        <f t="shared" si="14"/>
        <v>0</v>
      </c>
      <c r="P9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8" s="17">
        <f>IF(ISBLANK(M938),,IF(ISBLANK(G938),,(IF(M938="WON-EW",((((N938-1)*J938)*'month 2 only singles'!$C$2)+('month 2 only singles'!$C$2*(N938-1))),IF(M938="WON",((((N938-1)*J938)*'month 2 only singles'!$C$2)+('month 2 only singles'!$C$2*(N938-1))),IF(M938="PLACED",((((N938-1)*J938)*'month 2 only singles'!$C$2)-'month 2 only singles'!$C$2),IF(J938=0,-'month 2 only singles'!$C$2,IF(J938=0,-'month 2 only singles'!$C$2,-('month 2 only singles'!$C$2*2)))))))*E938))</f>
        <v>0</v>
      </c>
      <c r="R938" s="17">
        <f>IF(ISBLANK(M938),,IF(T938&lt;&gt;1,((IF(M938="WON-EW",(((K938-1)*'month 2 only singles'!$C$2)*(1-$C$3))+(((L938-1)*'month 2 only singles'!$C$2)*(1-$C$3)),IF(M938="WON",(((K938-1)*'month 2 only singles'!$C$2)*(1-$C$3)),IF(M938="PLACED",(((L938-1)*'month 2 only singles'!$C$2)*(1-$C$3))-'month 2 only singles'!$C$2,IF(J938=0,-'month 2 only singles'!$C$2,-('month 2 only singles'!$C$2*2))))))*E938),0))</f>
        <v>0</v>
      </c>
      <c r="S938" s="64"/>
    </row>
    <row r="939" spans="8:19" ht="15" x14ac:dyDescent="0.2">
      <c r="H939" s="12"/>
      <c r="I939" s="12"/>
      <c r="J939" s="12"/>
      <c r="M939" s="7"/>
      <c r="N939" s="16">
        <f>((G939-1)*(1-(IF(H939="no",0,'month 2 only singles'!$C$3)))+1)</f>
        <v>5.0000000000000044E-2</v>
      </c>
      <c r="O939" s="16">
        <f t="shared" si="14"/>
        <v>0</v>
      </c>
      <c r="P9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39" s="17">
        <f>IF(ISBLANK(M939),,IF(ISBLANK(G939),,(IF(M939="WON-EW",((((N939-1)*J939)*'month 2 only singles'!$C$2)+('month 2 only singles'!$C$2*(N939-1))),IF(M939="WON",((((N939-1)*J939)*'month 2 only singles'!$C$2)+('month 2 only singles'!$C$2*(N939-1))),IF(M939="PLACED",((((N939-1)*J939)*'month 2 only singles'!$C$2)-'month 2 only singles'!$C$2),IF(J939=0,-'month 2 only singles'!$C$2,IF(J939=0,-'month 2 only singles'!$C$2,-('month 2 only singles'!$C$2*2)))))))*E939))</f>
        <v>0</v>
      </c>
      <c r="R939" s="17">
        <f>IF(ISBLANK(M939),,IF(T939&lt;&gt;1,((IF(M939="WON-EW",(((K939-1)*'month 2 only singles'!$C$2)*(1-$C$3))+(((L939-1)*'month 2 only singles'!$C$2)*(1-$C$3)),IF(M939="WON",(((K939-1)*'month 2 only singles'!$C$2)*(1-$C$3)),IF(M939="PLACED",(((L939-1)*'month 2 only singles'!$C$2)*(1-$C$3))-'month 2 only singles'!$C$2,IF(J939=0,-'month 2 only singles'!$C$2,-('month 2 only singles'!$C$2*2))))))*E939),0))</f>
        <v>0</v>
      </c>
      <c r="S939" s="64"/>
    </row>
    <row r="940" spans="8:19" ht="15" x14ac:dyDescent="0.2">
      <c r="H940" s="12"/>
      <c r="I940" s="12"/>
      <c r="J940" s="12"/>
      <c r="M940" s="7"/>
      <c r="N940" s="16">
        <f>((G940-1)*(1-(IF(H940="no",0,'month 2 only singles'!$C$3)))+1)</f>
        <v>5.0000000000000044E-2</v>
      </c>
      <c r="O940" s="16">
        <f t="shared" si="14"/>
        <v>0</v>
      </c>
      <c r="P9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0" s="17">
        <f>IF(ISBLANK(M940),,IF(ISBLANK(G940),,(IF(M940="WON-EW",((((N940-1)*J940)*'month 2 only singles'!$C$2)+('month 2 only singles'!$C$2*(N940-1))),IF(M940="WON",((((N940-1)*J940)*'month 2 only singles'!$C$2)+('month 2 only singles'!$C$2*(N940-1))),IF(M940="PLACED",((((N940-1)*J940)*'month 2 only singles'!$C$2)-'month 2 only singles'!$C$2),IF(J940=0,-'month 2 only singles'!$C$2,IF(J940=0,-'month 2 only singles'!$C$2,-('month 2 only singles'!$C$2*2)))))))*E940))</f>
        <v>0</v>
      </c>
      <c r="R940" s="17">
        <f>IF(ISBLANK(M940),,IF(T940&lt;&gt;1,((IF(M940="WON-EW",(((K940-1)*'month 2 only singles'!$C$2)*(1-$C$3))+(((L940-1)*'month 2 only singles'!$C$2)*(1-$C$3)),IF(M940="WON",(((K940-1)*'month 2 only singles'!$C$2)*(1-$C$3)),IF(M940="PLACED",(((L940-1)*'month 2 only singles'!$C$2)*(1-$C$3))-'month 2 only singles'!$C$2,IF(J940=0,-'month 2 only singles'!$C$2,-('month 2 only singles'!$C$2*2))))))*E940),0))</f>
        <v>0</v>
      </c>
      <c r="S940" s="64"/>
    </row>
    <row r="941" spans="8:19" ht="15" x14ac:dyDescent="0.2">
      <c r="H941" s="12"/>
      <c r="I941" s="12"/>
      <c r="J941" s="12"/>
      <c r="M941" s="7"/>
      <c r="N941" s="16">
        <f>((G941-1)*(1-(IF(H941="no",0,'month 2 only singles'!$C$3)))+1)</f>
        <v>5.0000000000000044E-2</v>
      </c>
      <c r="O941" s="16">
        <f t="shared" si="14"/>
        <v>0</v>
      </c>
      <c r="P9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1" s="17">
        <f>IF(ISBLANK(M941),,IF(ISBLANK(G941),,(IF(M941="WON-EW",((((N941-1)*J941)*'month 2 only singles'!$C$2)+('month 2 only singles'!$C$2*(N941-1))),IF(M941="WON",((((N941-1)*J941)*'month 2 only singles'!$C$2)+('month 2 only singles'!$C$2*(N941-1))),IF(M941="PLACED",((((N941-1)*J941)*'month 2 only singles'!$C$2)-'month 2 only singles'!$C$2),IF(J941=0,-'month 2 only singles'!$C$2,IF(J941=0,-'month 2 only singles'!$C$2,-('month 2 only singles'!$C$2*2)))))))*E941))</f>
        <v>0</v>
      </c>
      <c r="R941" s="17">
        <f>IF(ISBLANK(M941),,IF(T941&lt;&gt;1,((IF(M941="WON-EW",(((K941-1)*'month 2 only singles'!$C$2)*(1-$C$3))+(((L941-1)*'month 2 only singles'!$C$2)*(1-$C$3)),IF(M941="WON",(((K941-1)*'month 2 only singles'!$C$2)*(1-$C$3)),IF(M941="PLACED",(((L941-1)*'month 2 only singles'!$C$2)*(1-$C$3))-'month 2 only singles'!$C$2,IF(J941=0,-'month 2 only singles'!$C$2,-('month 2 only singles'!$C$2*2))))))*E941),0))</f>
        <v>0</v>
      </c>
      <c r="S941" s="64"/>
    </row>
    <row r="942" spans="8:19" ht="15" x14ac:dyDescent="0.2">
      <c r="H942" s="12"/>
      <c r="I942" s="12"/>
      <c r="J942" s="12"/>
      <c r="M942" s="7"/>
      <c r="N942" s="16">
        <f>((G942-1)*(1-(IF(H942="no",0,'month 2 only singles'!$C$3)))+1)</f>
        <v>5.0000000000000044E-2</v>
      </c>
      <c r="O942" s="16">
        <f t="shared" si="14"/>
        <v>0</v>
      </c>
      <c r="P9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2" s="17">
        <f>IF(ISBLANK(M942),,IF(ISBLANK(G942),,(IF(M942="WON-EW",((((N942-1)*J942)*'month 2 only singles'!$C$2)+('month 2 only singles'!$C$2*(N942-1))),IF(M942="WON",((((N942-1)*J942)*'month 2 only singles'!$C$2)+('month 2 only singles'!$C$2*(N942-1))),IF(M942="PLACED",((((N942-1)*J942)*'month 2 only singles'!$C$2)-'month 2 only singles'!$C$2),IF(J942=0,-'month 2 only singles'!$C$2,IF(J942=0,-'month 2 only singles'!$C$2,-('month 2 only singles'!$C$2*2)))))))*E942))</f>
        <v>0</v>
      </c>
      <c r="R942" s="17">
        <f>IF(ISBLANK(M942),,IF(T942&lt;&gt;1,((IF(M942="WON-EW",(((K942-1)*'month 2 only singles'!$C$2)*(1-$C$3))+(((L942-1)*'month 2 only singles'!$C$2)*(1-$C$3)),IF(M942="WON",(((K942-1)*'month 2 only singles'!$C$2)*(1-$C$3)),IF(M942="PLACED",(((L942-1)*'month 2 only singles'!$C$2)*(1-$C$3))-'month 2 only singles'!$C$2,IF(J942=0,-'month 2 only singles'!$C$2,-('month 2 only singles'!$C$2*2))))))*E942),0))</f>
        <v>0</v>
      </c>
      <c r="S942" s="64"/>
    </row>
    <row r="943" spans="8:19" ht="15" x14ac:dyDescent="0.2">
      <c r="H943" s="12"/>
      <c r="I943" s="12"/>
      <c r="J943" s="12"/>
      <c r="M943" s="7"/>
      <c r="N943" s="16">
        <f>((G943-1)*(1-(IF(H943="no",0,'month 2 only singles'!$C$3)))+1)</f>
        <v>5.0000000000000044E-2</v>
      </c>
      <c r="O943" s="16">
        <f t="shared" si="14"/>
        <v>0</v>
      </c>
      <c r="P9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3" s="17">
        <f>IF(ISBLANK(M943),,IF(ISBLANK(G943),,(IF(M943="WON-EW",((((N943-1)*J943)*'month 2 only singles'!$C$2)+('month 2 only singles'!$C$2*(N943-1))),IF(M943="WON",((((N943-1)*J943)*'month 2 only singles'!$C$2)+('month 2 only singles'!$C$2*(N943-1))),IF(M943="PLACED",((((N943-1)*J943)*'month 2 only singles'!$C$2)-'month 2 only singles'!$C$2),IF(J943=0,-'month 2 only singles'!$C$2,IF(J943=0,-'month 2 only singles'!$C$2,-('month 2 only singles'!$C$2*2)))))))*E943))</f>
        <v>0</v>
      </c>
      <c r="R943" s="17">
        <f>IF(ISBLANK(M943),,IF(T943&lt;&gt;1,((IF(M943="WON-EW",(((K943-1)*'month 2 only singles'!$C$2)*(1-$C$3))+(((L943-1)*'month 2 only singles'!$C$2)*(1-$C$3)),IF(M943="WON",(((K943-1)*'month 2 only singles'!$C$2)*(1-$C$3)),IF(M943="PLACED",(((L943-1)*'month 2 only singles'!$C$2)*(1-$C$3))-'month 2 only singles'!$C$2,IF(J943=0,-'month 2 only singles'!$C$2,-('month 2 only singles'!$C$2*2))))))*E943),0))</f>
        <v>0</v>
      </c>
      <c r="S943" s="64"/>
    </row>
    <row r="944" spans="8:19" ht="15" x14ac:dyDescent="0.2">
      <c r="H944" s="12"/>
      <c r="I944" s="12"/>
      <c r="J944" s="12"/>
      <c r="M944" s="7"/>
      <c r="N944" s="16">
        <f>((G944-1)*(1-(IF(H944="no",0,'month 2 only singles'!$C$3)))+1)</f>
        <v>5.0000000000000044E-2</v>
      </c>
      <c r="O944" s="16">
        <f t="shared" ref="O944:O1007" si="15">E944*IF(I944="yes",2,1)</f>
        <v>0</v>
      </c>
      <c r="P9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4" s="17">
        <f>IF(ISBLANK(M944),,IF(ISBLANK(G944),,(IF(M944="WON-EW",((((N944-1)*J944)*'month 2 only singles'!$C$2)+('month 2 only singles'!$C$2*(N944-1))),IF(M944="WON",((((N944-1)*J944)*'month 2 only singles'!$C$2)+('month 2 only singles'!$C$2*(N944-1))),IF(M944="PLACED",((((N944-1)*J944)*'month 2 only singles'!$C$2)-'month 2 only singles'!$C$2),IF(J944=0,-'month 2 only singles'!$C$2,IF(J944=0,-'month 2 only singles'!$C$2,-('month 2 only singles'!$C$2*2)))))))*E944))</f>
        <v>0</v>
      </c>
      <c r="R944" s="17">
        <f>IF(ISBLANK(M944),,IF(T944&lt;&gt;1,((IF(M944="WON-EW",(((K944-1)*'month 2 only singles'!$C$2)*(1-$C$3))+(((L944-1)*'month 2 only singles'!$C$2)*(1-$C$3)),IF(M944="WON",(((K944-1)*'month 2 only singles'!$C$2)*(1-$C$3)),IF(M944="PLACED",(((L944-1)*'month 2 only singles'!$C$2)*(1-$C$3))-'month 2 only singles'!$C$2,IF(J944=0,-'month 2 only singles'!$C$2,-('month 2 only singles'!$C$2*2))))))*E944),0))</f>
        <v>0</v>
      </c>
      <c r="S944" s="64"/>
    </row>
    <row r="945" spans="8:19" ht="15" x14ac:dyDescent="0.2">
      <c r="H945" s="12"/>
      <c r="I945" s="12"/>
      <c r="J945" s="12"/>
      <c r="M945" s="7"/>
      <c r="N945" s="16">
        <f>((G945-1)*(1-(IF(H945="no",0,'month 2 only singles'!$C$3)))+1)</f>
        <v>5.0000000000000044E-2</v>
      </c>
      <c r="O945" s="16">
        <f t="shared" si="15"/>
        <v>0</v>
      </c>
      <c r="P9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5" s="17">
        <f>IF(ISBLANK(M945),,IF(ISBLANK(G945),,(IF(M945="WON-EW",((((N945-1)*J945)*'month 2 only singles'!$C$2)+('month 2 only singles'!$C$2*(N945-1))),IF(M945="WON",((((N945-1)*J945)*'month 2 only singles'!$C$2)+('month 2 only singles'!$C$2*(N945-1))),IF(M945="PLACED",((((N945-1)*J945)*'month 2 only singles'!$C$2)-'month 2 only singles'!$C$2),IF(J945=0,-'month 2 only singles'!$C$2,IF(J945=0,-'month 2 only singles'!$C$2,-('month 2 only singles'!$C$2*2)))))))*E945))</f>
        <v>0</v>
      </c>
      <c r="R945" s="17">
        <f>IF(ISBLANK(M945),,IF(T945&lt;&gt;1,((IF(M945="WON-EW",(((K945-1)*'month 2 only singles'!$C$2)*(1-$C$3))+(((L945-1)*'month 2 only singles'!$C$2)*(1-$C$3)),IF(M945="WON",(((K945-1)*'month 2 only singles'!$C$2)*(1-$C$3)),IF(M945="PLACED",(((L945-1)*'month 2 only singles'!$C$2)*(1-$C$3))-'month 2 only singles'!$C$2,IF(J945=0,-'month 2 only singles'!$C$2,-('month 2 only singles'!$C$2*2))))))*E945),0))</f>
        <v>0</v>
      </c>
      <c r="S945" s="64"/>
    </row>
    <row r="946" spans="8:19" ht="15" x14ac:dyDescent="0.2">
      <c r="H946" s="12"/>
      <c r="I946" s="12"/>
      <c r="J946" s="12"/>
      <c r="M946" s="7"/>
      <c r="N946" s="16">
        <f>((G946-1)*(1-(IF(H946="no",0,'month 2 only singles'!$C$3)))+1)</f>
        <v>5.0000000000000044E-2</v>
      </c>
      <c r="O946" s="16">
        <f t="shared" si="15"/>
        <v>0</v>
      </c>
      <c r="P9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6" s="17">
        <f>IF(ISBLANK(M946),,IF(ISBLANK(G946),,(IF(M946="WON-EW",((((N946-1)*J946)*'month 2 only singles'!$C$2)+('month 2 only singles'!$C$2*(N946-1))),IF(M946="WON",((((N946-1)*J946)*'month 2 only singles'!$C$2)+('month 2 only singles'!$C$2*(N946-1))),IF(M946="PLACED",((((N946-1)*J946)*'month 2 only singles'!$C$2)-'month 2 only singles'!$C$2),IF(J946=0,-'month 2 only singles'!$C$2,IF(J946=0,-'month 2 only singles'!$C$2,-('month 2 only singles'!$C$2*2)))))))*E946))</f>
        <v>0</v>
      </c>
      <c r="R946" s="17">
        <f>IF(ISBLANK(M946),,IF(T946&lt;&gt;1,((IF(M946="WON-EW",(((K946-1)*'month 2 only singles'!$C$2)*(1-$C$3))+(((L946-1)*'month 2 only singles'!$C$2)*(1-$C$3)),IF(M946="WON",(((K946-1)*'month 2 only singles'!$C$2)*(1-$C$3)),IF(M946="PLACED",(((L946-1)*'month 2 only singles'!$C$2)*(1-$C$3))-'month 2 only singles'!$C$2,IF(J946=0,-'month 2 only singles'!$C$2,-('month 2 only singles'!$C$2*2))))))*E946),0))</f>
        <v>0</v>
      </c>
      <c r="S946" s="64"/>
    </row>
    <row r="947" spans="8:19" ht="15" x14ac:dyDescent="0.2">
      <c r="H947" s="12"/>
      <c r="I947" s="12"/>
      <c r="J947" s="12"/>
      <c r="M947" s="7"/>
      <c r="N947" s="16">
        <f>((G947-1)*(1-(IF(H947="no",0,'month 2 only singles'!$C$3)))+1)</f>
        <v>5.0000000000000044E-2</v>
      </c>
      <c r="O947" s="16">
        <f t="shared" si="15"/>
        <v>0</v>
      </c>
      <c r="P9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7" s="17">
        <f>IF(ISBLANK(M947),,IF(ISBLANK(G947),,(IF(M947="WON-EW",((((N947-1)*J947)*'month 2 only singles'!$C$2)+('month 2 only singles'!$C$2*(N947-1))),IF(M947="WON",((((N947-1)*J947)*'month 2 only singles'!$C$2)+('month 2 only singles'!$C$2*(N947-1))),IF(M947="PLACED",((((N947-1)*J947)*'month 2 only singles'!$C$2)-'month 2 only singles'!$C$2),IF(J947=0,-'month 2 only singles'!$C$2,IF(J947=0,-'month 2 only singles'!$C$2,-('month 2 only singles'!$C$2*2)))))))*E947))</f>
        <v>0</v>
      </c>
      <c r="R947" s="17">
        <f>IF(ISBLANK(M947),,IF(T947&lt;&gt;1,((IF(M947="WON-EW",(((K947-1)*'month 2 only singles'!$C$2)*(1-$C$3))+(((L947-1)*'month 2 only singles'!$C$2)*(1-$C$3)),IF(M947="WON",(((K947-1)*'month 2 only singles'!$C$2)*(1-$C$3)),IF(M947="PLACED",(((L947-1)*'month 2 only singles'!$C$2)*(1-$C$3))-'month 2 only singles'!$C$2,IF(J947=0,-'month 2 only singles'!$C$2,-('month 2 only singles'!$C$2*2))))))*E947),0))</f>
        <v>0</v>
      </c>
      <c r="S947" s="64"/>
    </row>
    <row r="948" spans="8:19" ht="15" x14ac:dyDescent="0.2">
      <c r="H948" s="12"/>
      <c r="I948" s="12"/>
      <c r="J948" s="12"/>
      <c r="M948" s="7"/>
      <c r="N948" s="16">
        <f>((G948-1)*(1-(IF(H948="no",0,'month 2 only singles'!$C$3)))+1)</f>
        <v>5.0000000000000044E-2</v>
      </c>
      <c r="O948" s="16">
        <f t="shared" si="15"/>
        <v>0</v>
      </c>
      <c r="P9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8" s="17">
        <f>IF(ISBLANK(M948),,IF(ISBLANK(G948),,(IF(M948="WON-EW",((((N948-1)*J948)*'month 2 only singles'!$C$2)+('month 2 only singles'!$C$2*(N948-1))),IF(M948="WON",((((N948-1)*J948)*'month 2 only singles'!$C$2)+('month 2 only singles'!$C$2*(N948-1))),IF(M948="PLACED",((((N948-1)*J948)*'month 2 only singles'!$C$2)-'month 2 only singles'!$C$2),IF(J948=0,-'month 2 only singles'!$C$2,IF(J948=0,-'month 2 only singles'!$C$2,-('month 2 only singles'!$C$2*2)))))))*E948))</f>
        <v>0</v>
      </c>
      <c r="R948" s="17">
        <f>IF(ISBLANK(M948),,IF(T948&lt;&gt;1,((IF(M948="WON-EW",(((K948-1)*'month 2 only singles'!$C$2)*(1-$C$3))+(((L948-1)*'month 2 only singles'!$C$2)*(1-$C$3)),IF(M948="WON",(((K948-1)*'month 2 only singles'!$C$2)*(1-$C$3)),IF(M948="PLACED",(((L948-1)*'month 2 only singles'!$C$2)*(1-$C$3))-'month 2 only singles'!$C$2,IF(J948=0,-'month 2 only singles'!$C$2,-('month 2 only singles'!$C$2*2))))))*E948),0))</f>
        <v>0</v>
      </c>
      <c r="S948" s="64"/>
    </row>
    <row r="949" spans="8:19" ht="15" x14ac:dyDescent="0.2">
      <c r="H949" s="12"/>
      <c r="I949" s="12"/>
      <c r="J949" s="12"/>
      <c r="M949" s="7"/>
      <c r="N949" s="16">
        <f>((G949-1)*(1-(IF(H949="no",0,'month 2 only singles'!$C$3)))+1)</f>
        <v>5.0000000000000044E-2</v>
      </c>
      <c r="O949" s="16">
        <f t="shared" si="15"/>
        <v>0</v>
      </c>
      <c r="P9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49" s="17">
        <f>IF(ISBLANK(M949),,IF(ISBLANK(G949),,(IF(M949="WON-EW",((((N949-1)*J949)*'month 2 only singles'!$C$2)+('month 2 only singles'!$C$2*(N949-1))),IF(M949="WON",((((N949-1)*J949)*'month 2 only singles'!$C$2)+('month 2 only singles'!$C$2*(N949-1))),IF(M949="PLACED",((((N949-1)*J949)*'month 2 only singles'!$C$2)-'month 2 only singles'!$C$2),IF(J949=0,-'month 2 only singles'!$C$2,IF(J949=0,-'month 2 only singles'!$C$2,-('month 2 only singles'!$C$2*2)))))))*E949))</f>
        <v>0</v>
      </c>
      <c r="R949" s="17">
        <f>IF(ISBLANK(M949),,IF(T949&lt;&gt;1,((IF(M949="WON-EW",(((K949-1)*'month 2 only singles'!$C$2)*(1-$C$3))+(((L949-1)*'month 2 only singles'!$C$2)*(1-$C$3)),IF(M949="WON",(((K949-1)*'month 2 only singles'!$C$2)*(1-$C$3)),IF(M949="PLACED",(((L949-1)*'month 2 only singles'!$C$2)*(1-$C$3))-'month 2 only singles'!$C$2,IF(J949=0,-'month 2 only singles'!$C$2,-('month 2 only singles'!$C$2*2))))))*E949),0))</f>
        <v>0</v>
      </c>
      <c r="S949" s="64"/>
    </row>
    <row r="950" spans="8:19" ht="15" x14ac:dyDescent="0.2">
      <c r="H950" s="12"/>
      <c r="I950" s="12"/>
      <c r="J950" s="12"/>
      <c r="M950" s="7"/>
      <c r="N950" s="16">
        <f>((G950-1)*(1-(IF(H950="no",0,'month 2 only singles'!$C$3)))+1)</f>
        <v>5.0000000000000044E-2</v>
      </c>
      <c r="O950" s="16">
        <f t="shared" si="15"/>
        <v>0</v>
      </c>
      <c r="P9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0" s="17">
        <f>IF(ISBLANK(M950),,IF(ISBLANK(G950),,(IF(M950="WON-EW",((((N950-1)*J950)*'month 2 only singles'!$C$2)+('month 2 only singles'!$C$2*(N950-1))),IF(M950="WON",((((N950-1)*J950)*'month 2 only singles'!$C$2)+('month 2 only singles'!$C$2*(N950-1))),IF(M950="PLACED",((((N950-1)*J950)*'month 2 only singles'!$C$2)-'month 2 only singles'!$C$2),IF(J950=0,-'month 2 only singles'!$C$2,IF(J950=0,-'month 2 only singles'!$C$2,-('month 2 only singles'!$C$2*2)))))))*E950))</f>
        <v>0</v>
      </c>
      <c r="R950" s="17">
        <f>IF(ISBLANK(M950),,IF(T950&lt;&gt;1,((IF(M950="WON-EW",(((K950-1)*'month 2 only singles'!$C$2)*(1-$C$3))+(((L950-1)*'month 2 only singles'!$C$2)*(1-$C$3)),IF(M950="WON",(((K950-1)*'month 2 only singles'!$C$2)*(1-$C$3)),IF(M950="PLACED",(((L950-1)*'month 2 only singles'!$C$2)*(1-$C$3))-'month 2 only singles'!$C$2,IF(J950=0,-'month 2 only singles'!$C$2,-('month 2 only singles'!$C$2*2))))))*E950),0))</f>
        <v>0</v>
      </c>
      <c r="S950" s="64"/>
    </row>
    <row r="951" spans="8:19" ht="15" x14ac:dyDescent="0.2">
      <c r="H951" s="12"/>
      <c r="I951" s="12"/>
      <c r="J951" s="12"/>
      <c r="M951" s="7"/>
      <c r="N951" s="16">
        <f>((G951-1)*(1-(IF(H951="no",0,'month 2 only singles'!$C$3)))+1)</f>
        <v>5.0000000000000044E-2</v>
      </c>
      <c r="O951" s="16">
        <f t="shared" si="15"/>
        <v>0</v>
      </c>
      <c r="P9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1" s="17">
        <f>IF(ISBLANK(M951),,IF(ISBLANK(G951),,(IF(M951="WON-EW",((((N951-1)*J951)*'month 2 only singles'!$C$2)+('month 2 only singles'!$C$2*(N951-1))),IF(M951="WON",((((N951-1)*J951)*'month 2 only singles'!$C$2)+('month 2 only singles'!$C$2*(N951-1))),IF(M951="PLACED",((((N951-1)*J951)*'month 2 only singles'!$C$2)-'month 2 only singles'!$C$2),IF(J951=0,-'month 2 only singles'!$C$2,IF(J951=0,-'month 2 only singles'!$C$2,-('month 2 only singles'!$C$2*2)))))))*E951))</f>
        <v>0</v>
      </c>
      <c r="R951" s="17">
        <f>IF(ISBLANK(M951),,IF(T951&lt;&gt;1,((IF(M951="WON-EW",(((K951-1)*'month 2 only singles'!$C$2)*(1-$C$3))+(((L951-1)*'month 2 only singles'!$C$2)*(1-$C$3)),IF(M951="WON",(((K951-1)*'month 2 only singles'!$C$2)*(1-$C$3)),IF(M951="PLACED",(((L951-1)*'month 2 only singles'!$C$2)*(1-$C$3))-'month 2 only singles'!$C$2,IF(J951=0,-'month 2 only singles'!$C$2,-('month 2 only singles'!$C$2*2))))))*E951),0))</f>
        <v>0</v>
      </c>
      <c r="S951" s="64"/>
    </row>
    <row r="952" spans="8:19" ht="15" x14ac:dyDescent="0.2">
      <c r="H952" s="12"/>
      <c r="I952" s="12"/>
      <c r="J952" s="12"/>
      <c r="M952" s="7"/>
      <c r="N952" s="16">
        <f>((G952-1)*(1-(IF(H952="no",0,'month 2 only singles'!$C$3)))+1)</f>
        <v>5.0000000000000044E-2</v>
      </c>
      <c r="O952" s="16">
        <f t="shared" si="15"/>
        <v>0</v>
      </c>
      <c r="P9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2" s="17">
        <f>IF(ISBLANK(M952),,IF(ISBLANK(G952),,(IF(M952="WON-EW",((((N952-1)*J952)*'month 2 only singles'!$C$2)+('month 2 only singles'!$C$2*(N952-1))),IF(M952="WON",((((N952-1)*J952)*'month 2 only singles'!$C$2)+('month 2 only singles'!$C$2*(N952-1))),IF(M952="PLACED",((((N952-1)*J952)*'month 2 only singles'!$C$2)-'month 2 only singles'!$C$2),IF(J952=0,-'month 2 only singles'!$C$2,IF(J952=0,-'month 2 only singles'!$C$2,-('month 2 only singles'!$C$2*2)))))))*E952))</f>
        <v>0</v>
      </c>
      <c r="R952" s="17">
        <f>IF(ISBLANK(M952),,IF(T952&lt;&gt;1,((IF(M952="WON-EW",(((K952-1)*'month 2 only singles'!$C$2)*(1-$C$3))+(((L952-1)*'month 2 only singles'!$C$2)*(1-$C$3)),IF(M952="WON",(((K952-1)*'month 2 only singles'!$C$2)*(1-$C$3)),IF(M952="PLACED",(((L952-1)*'month 2 only singles'!$C$2)*(1-$C$3))-'month 2 only singles'!$C$2,IF(J952=0,-'month 2 only singles'!$C$2,-('month 2 only singles'!$C$2*2))))))*E952),0))</f>
        <v>0</v>
      </c>
      <c r="S952" s="64"/>
    </row>
    <row r="953" spans="8:19" ht="15" x14ac:dyDescent="0.2">
      <c r="H953" s="12"/>
      <c r="I953" s="12"/>
      <c r="J953" s="12"/>
      <c r="M953" s="7"/>
      <c r="N953" s="16">
        <f>((G953-1)*(1-(IF(H953="no",0,'month 2 only singles'!$C$3)))+1)</f>
        <v>5.0000000000000044E-2</v>
      </c>
      <c r="O953" s="16">
        <f t="shared" si="15"/>
        <v>0</v>
      </c>
      <c r="P9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3" s="17">
        <f>IF(ISBLANK(M953),,IF(ISBLANK(G953),,(IF(M953="WON-EW",((((N953-1)*J953)*'month 2 only singles'!$C$2)+('month 2 only singles'!$C$2*(N953-1))),IF(M953="WON",((((N953-1)*J953)*'month 2 only singles'!$C$2)+('month 2 only singles'!$C$2*(N953-1))),IF(M953="PLACED",((((N953-1)*J953)*'month 2 only singles'!$C$2)-'month 2 only singles'!$C$2),IF(J953=0,-'month 2 only singles'!$C$2,IF(J953=0,-'month 2 only singles'!$C$2,-('month 2 only singles'!$C$2*2)))))))*E953))</f>
        <v>0</v>
      </c>
      <c r="R953" s="17">
        <f>IF(ISBLANK(M953),,IF(T953&lt;&gt;1,((IF(M953="WON-EW",(((K953-1)*'month 2 only singles'!$C$2)*(1-$C$3))+(((L953-1)*'month 2 only singles'!$C$2)*(1-$C$3)),IF(M953="WON",(((K953-1)*'month 2 only singles'!$C$2)*(1-$C$3)),IF(M953="PLACED",(((L953-1)*'month 2 only singles'!$C$2)*(1-$C$3))-'month 2 only singles'!$C$2,IF(J953=0,-'month 2 only singles'!$C$2,-('month 2 only singles'!$C$2*2))))))*E953),0))</f>
        <v>0</v>
      </c>
      <c r="S953" s="64"/>
    </row>
    <row r="954" spans="8:19" ht="15" x14ac:dyDescent="0.2">
      <c r="H954" s="12"/>
      <c r="I954" s="12"/>
      <c r="J954" s="12"/>
      <c r="M954" s="7"/>
      <c r="N954" s="16">
        <f>((G954-1)*(1-(IF(H954="no",0,'month 2 only singles'!$C$3)))+1)</f>
        <v>5.0000000000000044E-2</v>
      </c>
      <c r="O954" s="16">
        <f t="shared" si="15"/>
        <v>0</v>
      </c>
      <c r="P9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4" s="17">
        <f>IF(ISBLANK(M954),,IF(ISBLANK(G954),,(IF(M954="WON-EW",((((N954-1)*J954)*'month 2 only singles'!$C$2)+('month 2 only singles'!$C$2*(N954-1))),IF(M954="WON",((((N954-1)*J954)*'month 2 only singles'!$C$2)+('month 2 only singles'!$C$2*(N954-1))),IF(M954="PLACED",((((N954-1)*J954)*'month 2 only singles'!$C$2)-'month 2 only singles'!$C$2),IF(J954=0,-'month 2 only singles'!$C$2,IF(J954=0,-'month 2 only singles'!$C$2,-('month 2 only singles'!$C$2*2)))))))*E954))</f>
        <v>0</v>
      </c>
      <c r="R954" s="17">
        <f>IF(ISBLANK(M954),,IF(T954&lt;&gt;1,((IF(M954="WON-EW",(((K954-1)*'month 2 only singles'!$C$2)*(1-$C$3))+(((L954-1)*'month 2 only singles'!$C$2)*(1-$C$3)),IF(M954="WON",(((K954-1)*'month 2 only singles'!$C$2)*(1-$C$3)),IF(M954="PLACED",(((L954-1)*'month 2 only singles'!$C$2)*(1-$C$3))-'month 2 only singles'!$C$2,IF(J954=0,-'month 2 only singles'!$C$2,-('month 2 only singles'!$C$2*2))))))*E954),0))</f>
        <v>0</v>
      </c>
      <c r="S954" s="64"/>
    </row>
    <row r="955" spans="8:19" ht="15" x14ac:dyDescent="0.2">
      <c r="H955" s="12"/>
      <c r="I955" s="12"/>
      <c r="J955" s="12"/>
      <c r="M955" s="7"/>
      <c r="N955" s="16">
        <f>((G955-1)*(1-(IF(H955="no",0,'month 2 only singles'!$C$3)))+1)</f>
        <v>5.0000000000000044E-2</v>
      </c>
      <c r="O955" s="16">
        <f t="shared" si="15"/>
        <v>0</v>
      </c>
      <c r="P9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5" s="17">
        <f>IF(ISBLANK(M955),,IF(ISBLANK(G955),,(IF(M955="WON-EW",((((N955-1)*J955)*'month 2 only singles'!$C$2)+('month 2 only singles'!$C$2*(N955-1))),IF(M955="WON",((((N955-1)*J955)*'month 2 only singles'!$C$2)+('month 2 only singles'!$C$2*(N955-1))),IF(M955="PLACED",((((N955-1)*J955)*'month 2 only singles'!$C$2)-'month 2 only singles'!$C$2),IF(J955=0,-'month 2 only singles'!$C$2,IF(J955=0,-'month 2 only singles'!$C$2,-('month 2 only singles'!$C$2*2)))))))*E955))</f>
        <v>0</v>
      </c>
      <c r="R955" s="17">
        <f>IF(ISBLANK(M955),,IF(T955&lt;&gt;1,((IF(M955="WON-EW",(((K955-1)*'month 2 only singles'!$C$2)*(1-$C$3))+(((L955-1)*'month 2 only singles'!$C$2)*(1-$C$3)),IF(M955="WON",(((K955-1)*'month 2 only singles'!$C$2)*(1-$C$3)),IF(M955="PLACED",(((L955-1)*'month 2 only singles'!$C$2)*(1-$C$3))-'month 2 only singles'!$C$2,IF(J955=0,-'month 2 only singles'!$C$2,-('month 2 only singles'!$C$2*2))))))*E955),0))</f>
        <v>0</v>
      </c>
      <c r="S955" s="64"/>
    </row>
    <row r="956" spans="8:19" ht="15" x14ac:dyDescent="0.2">
      <c r="H956" s="12"/>
      <c r="I956" s="12"/>
      <c r="J956" s="12"/>
      <c r="M956" s="7"/>
      <c r="N956" s="16">
        <f>((G956-1)*(1-(IF(H956="no",0,'month 2 only singles'!$C$3)))+1)</f>
        <v>5.0000000000000044E-2</v>
      </c>
      <c r="O956" s="16">
        <f t="shared" si="15"/>
        <v>0</v>
      </c>
      <c r="P9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6" s="17">
        <f>IF(ISBLANK(M956),,IF(ISBLANK(G956),,(IF(M956="WON-EW",((((N956-1)*J956)*'month 2 only singles'!$C$2)+('month 2 only singles'!$C$2*(N956-1))),IF(M956="WON",((((N956-1)*J956)*'month 2 only singles'!$C$2)+('month 2 only singles'!$C$2*(N956-1))),IF(M956="PLACED",((((N956-1)*J956)*'month 2 only singles'!$C$2)-'month 2 only singles'!$C$2),IF(J956=0,-'month 2 only singles'!$C$2,IF(J956=0,-'month 2 only singles'!$C$2,-('month 2 only singles'!$C$2*2)))))))*E956))</f>
        <v>0</v>
      </c>
      <c r="R956" s="17">
        <f>IF(ISBLANK(M956),,IF(T956&lt;&gt;1,((IF(M956="WON-EW",(((K956-1)*'month 2 only singles'!$C$2)*(1-$C$3))+(((L956-1)*'month 2 only singles'!$C$2)*(1-$C$3)),IF(M956="WON",(((K956-1)*'month 2 only singles'!$C$2)*(1-$C$3)),IF(M956="PLACED",(((L956-1)*'month 2 only singles'!$C$2)*(1-$C$3))-'month 2 only singles'!$C$2,IF(J956=0,-'month 2 only singles'!$C$2,-('month 2 only singles'!$C$2*2))))))*E956),0))</f>
        <v>0</v>
      </c>
      <c r="S956" s="64"/>
    </row>
    <row r="957" spans="8:19" ht="15" x14ac:dyDescent="0.2">
      <c r="H957" s="12"/>
      <c r="I957" s="12"/>
      <c r="J957" s="12"/>
      <c r="M957" s="7"/>
      <c r="N957" s="16">
        <f>((G957-1)*(1-(IF(H957="no",0,'month 2 only singles'!$C$3)))+1)</f>
        <v>5.0000000000000044E-2</v>
      </c>
      <c r="O957" s="16">
        <f t="shared" si="15"/>
        <v>0</v>
      </c>
      <c r="P9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7" s="17">
        <f>IF(ISBLANK(M957),,IF(ISBLANK(G957),,(IF(M957="WON-EW",((((N957-1)*J957)*'month 2 only singles'!$C$2)+('month 2 only singles'!$C$2*(N957-1))),IF(M957="WON",((((N957-1)*J957)*'month 2 only singles'!$C$2)+('month 2 only singles'!$C$2*(N957-1))),IF(M957="PLACED",((((N957-1)*J957)*'month 2 only singles'!$C$2)-'month 2 only singles'!$C$2),IF(J957=0,-'month 2 only singles'!$C$2,IF(J957=0,-'month 2 only singles'!$C$2,-('month 2 only singles'!$C$2*2)))))))*E957))</f>
        <v>0</v>
      </c>
      <c r="R957" s="17">
        <f>IF(ISBLANK(M957),,IF(T957&lt;&gt;1,((IF(M957="WON-EW",(((K957-1)*'month 2 only singles'!$C$2)*(1-$C$3))+(((L957-1)*'month 2 only singles'!$C$2)*(1-$C$3)),IF(M957="WON",(((K957-1)*'month 2 only singles'!$C$2)*(1-$C$3)),IF(M957="PLACED",(((L957-1)*'month 2 only singles'!$C$2)*(1-$C$3))-'month 2 only singles'!$C$2,IF(J957=0,-'month 2 only singles'!$C$2,-('month 2 only singles'!$C$2*2))))))*E957),0))</f>
        <v>0</v>
      </c>
      <c r="S957" s="64"/>
    </row>
    <row r="958" spans="8:19" ht="15" x14ac:dyDescent="0.2">
      <c r="H958" s="12"/>
      <c r="I958" s="12"/>
      <c r="J958" s="12"/>
      <c r="M958" s="7"/>
      <c r="N958" s="16">
        <f>((G958-1)*(1-(IF(H958="no",0,'month 2 only singles'!$C$3)))+1)</f>
        <v>5.0000000000000044E-2</v>
      </c>
      <c r="O958" s="16">
        <f t="shared" si="15"/>
        <v>0</v>
      </c>
      <c r="P9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8" s="17">
        <f>IF(ISBLANK(M958),,IF(ISBLANK(G958),,(IF(M958="WON-EW",((((N958-1)*J958)*'month 2 only singles'!$C$2)+('month 2 only singles'!$C$2*(N958-1))),IF(M958="WON",((((N958-1)*J958)*'month 2 only singles'!$C$2)+('month 2 only singles'!$C$2*(N958-1))),IF(M958="PLACED",((((N958-1)*J958)*'month 2 only singles'!$C$2)-'month 2 only singles'!$C$2),IF(J958=0,-'month 2 only singles'!$C$2,IF(J958=0,-'month 2 only singles'!$C$2,-('month 2 only singles'!$C$2*2)))))))*E958))</f>
        <v>0</v>
      </c>
      <c r="R958" s="17">
        <f>IF(ISBLANK(M958),,IF(T958&lt;&gt;1,((IF(M958="WON-EW",(((K958-1)*'month 2 only singles'!$C$2)*(1-$C$3))+(((L958-1)*'month 2 only singles'!$C$2)*(1-$C$3)),IF(M958="WON",(((K958-1)*'month 2 only singles'!$C$2)*(1-$C$3)),IF(M958="PLACED",(((L958-1)*'month 2 only singles'!$C$2)*(1-$C$3))-'month 2 only singles'!$C$2,IF(J958=0,-'month 2 only singles'!$C$2,-('month 2 only singles'!$C$2*2))))))*E958),0))</f>
        <v>0</v>
      </c>
      <c r="S958" s="64"/>
    </row>
    <row r="959" spans="8:19" ht="15" x14ac:dyDescent="0.2">
      <c r="H959" s="12"/>
      <c r="I959" s="12"/>
      <c r="J959" s="12"/>
      <c r="M959" s="7"/>
      <c r="N959" s="16">
        <f>((G959-1)*(1-(IF(H959="no",0,'month 2 only singles'!$C$3)))+1)</f>
        <v>5.0000000000000044E-2</v>
      </c>
      <c r="O959" s="16">
        <f t="shared" si="15"/>
        <v>0</v>
      </c>
      <c r="P9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59" s="17">
        <f>IF(ISBLANK(M959),,IF(ISBLANK(G959),,(IF(M959="WON-EW",((((N959-1)*J959)*'month 2 only singles'!$C$2)+('month 2 only singles'!$C$2*(N959-1))),IF(M959="WON",((((N959-1)*J959)*'month 2 only singles'!$C$2)+('month 2 only singles'!$C$2*(N959-1))),IF(M959="PLACED",((((N959-1)*J959)*'month 2 only singles'!$C$2)-'month 2 only singles'!$C$2),IF(J959=0,-'month 2 only singles'!$C$2,IF(J959=0,-'month 2 only singles'!$C$2,-('month 2 only singles'!$C$2*2)))))))*E959))</f>
        <v>0</v>
      </c>
      <c r="R959" s="17">
        <f>IF(ISBLANK(M959),,IF(T959&lt;&gt;1,((IF(M959="WON-EW",(((K959-1)*'month 2 only singles'!$C$2)*(1-$C$3))+(((L959-1)*'month 2 only singles'!$C$2)*(1-$C$3)),IF(M959="WON",(((K959-1)*'month 2 only singles'!$C$2)*(1-$C$3)),IF(M959="PLACED",(((L959-1)*'month 2 only singles'!$C$2)*(1-$C$3))-'month 2 only singles'!$C$2,IF(J959=0,-'month 2 only singles'!$C$2,-('month 2 only singles'!$C$2*2))))))*E959),0))</f>
        <v>0</v>
      </c>
      <c r="S959" s="64"/>
    </row>
    <row r="960" spans="8:19" ht="15" x14ac:dyDescent="0.2">
      <c r="H960" s="12"/>
      <c r="I960" s="12"/>
      <c r="J960" s="12"/>
      <c r="M960" s="7"/>
      <c r="N960" s="16">
        <f>((G960-1)*(1-(IF(H960="no",0,'month 2 only singles'!$C$3)))+1)</f>
        <v>5.0000000000000044E-2</v>
      </c>
      <c r="O960" s="16">
        <f t="shared" si="15"/>
        <v>0</v>
      </c>
      <c r="P9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0" s="17">
        <f>IF(ISBLANK(M960),,IF(ISBLANK(G960),,(IF(M960="WON-EW",((((N960-1)*J960)*'month 2 only singles'!$C$2)+('month 2 only singles'!$C$2*(N960-1))),IF(M960="WON",((((N960-1)*J960)*'month 2 only singles'!$C$2)+('month 2 only singles'!$C$2*(N960-1))),IF(M960="PLACED",((((N960-1)*J960)*'month 2 only singles'!$C$2)-'month 2 only singles'!$C$2),IF(J960=0,-'month 2 only singles'!$C$2,IF(J960=0,-'month 2 only singles'!$C$2,-('month 2 only singles'!$C$2*2)))))))*E960))</f>
        <v>0</v>
      </c>
      <c r="R960" s="17">
        <f>IF(ISBLANK(M960),,IF(T960&lt;&gt;1,((IF(M960="WON-EW",(((K960-1)*'month 2 only singles'!$C$2)*(1-$C$3))+(((L960-1)*'month 2 only singles'!$C$2)*(1-$C$3)),IF(M960="WON",(((K960-1)*'month 2 only singles'!$C$2)*(1-$C$3)),IF(M960="PLACED",(((L960-1)*'month 2 only singles'!$C$2)*(1-$C$3))-'month 2 only singles'!$C$2,IF(J960=0,-'month 2 only singles'!$C$2,-('month 2 only singles'!$C$2*2))))))*E960),0))</f>
        <v>0</v>
      </c>
      <c r="S960" s="64"/>
    </row>
    <row r="961" spans="8:19" ht="15" x14ac:dyDescent="0.2">
      <c r="H961" s="12"/>
      <c r="I961" s="12"/>
      <c r="J961" s="12"/>
      <c r="M961" s="7"/>
      <c r="N961" s="16">
        <f>((G961-1)*(1-(IF(H961="no",0,'month 2 only singles'!$C$3)))+1)</f>
        <v>5.0000000000000044E-2</v>
      </c>
      <c r="O961" s="16">
        <f t="shared" si="15"/>
        <v>0</v>
      </c>
      <c r="P9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1" s="17">
        <f>IF(ISBLANK(M961),,IF(ISBLANK(G961),,(IF(M961="WON-EW",((((N961-1)*J961)*'month 2 only singles'!$C$2)+('month 2 only singles'!$C$2*(N961-1))),IF(M961="WON",((((N961-1)*J961)*'month 2 only singles'!$C$2)+('month 2 only singles'!$C$2*(N961-1))),IF(M961="PLACED",((((N961-1)*J961)*'month 2 only singles'!$C$2)-'month 2 only singles'!$C$2),IF(J961=0,-'month 2 only singles'!$C$2,IF(J961=0,-'month 2 only singles'!$C$2,-('month 2 only singles'!$C$2*2)))))))*E961))</f>
        <v>0</v>
      </c>
      <c r="R961" s="17">
        <f>IF(ISBLANK(M961),,IF(T961&lt;&gt;1,((IF(M961="WON-EW",(((K961-1)*'month 2 only singles'!$C$2)*(1-$C$3))+(((L961-1)*'month 2 only singles'!$C$2)*(1-$C$3)),IF(M961="WON",(((K961-1)*'month 2 only singles'!$C$2)*(1-$C$3)),IF(M961="PLACED",(((L961-1)*'month 2 only singles'!$C$2)*(1-$C$3))-'month 2 only singles'!$C$2,IF(J961=0,-'month 2 only singles'!$C$2,-('month 2 only singles'!$C$2*2))))))*E961),0))</f>
        <v>0</v>
      </c>
      <c r="S961" s="64"/>
    </row>
    <row r="962" spans="8:19" ht="15" x14ac:dyDescent="0.2">
      <c r="H962" s="12"/>
      <c r="I962" s="12"/>
      <c r="J962" s="12"/>
      <c r="M962" s="7"/>
      <c r="N962" s="16">
        <f>((G962-1)*(1-(IF(H962="no",0,'month 2 only singles'!$C$3)))+1)</f>
        <v>5.0000000000000044E-2</v>
      </c>
      <c r="O962" s="16">
        <f t="shared" si="15"/>
        <v>0</v>
      </c>
      <c r="P9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2" s="17">
        <f>IF(ISBLANK(M962),,IF(ISBLANK(G962),,(IF(M962="WON-EW",((((N962-1)*J962)*'month 2 only singles'!$C$2)+('month 2 only singles'!$C$2*(N962-1))),IF(M962="WON",((((N962-1)*J962)*'month 2 only singles'!$C$2)+('month 2 only singles'!$C$2*(N962-1))),IF(M962="PLACED",((((N962-1)*J962)*'month 2 only singles'!$C$2)-'month 2 only singles'!$C$2),IF(J962=0,-'month 2 only singles'!$C$2,IF(J962=0,-'month 2 only singles'!$C$2,-('month 2 only singles'!$C$2*2)))))))*E962))</f>
        <v>0</v>
      </c>
      <c r="R962" s="17">
        <f>IF(ISBLANK(M962),,IF(T962&lt;&gt;1,((IF(M962="WON-EW",(((K962-1)*'month 2 only singles'!$C$2)*(1-$C$3))+(((L962-1)*'month 2 only singles'!$C$2)*(1-$C$3)),IF(M962="WON",(((K962-1)*'month 2 only singles'!$C$2)*(1-$C$3)),IF(M962="PLACED",(((L962-1)*'month 2 only singles'!$C$2)*(1-$C$3))-'month 2 only singles'!$C$2,IF(J962=0,-'month 2 only singles'!$C$2,-('month 2 only singles'!$C$2*2))))))*E962),0))</f>
        <v>0</v>
      </c>
      <c r="S962" s="64"/>
    </row>
    <row r="963" spans="8:19" ht="15" x14ac:dyDescent="0.2">
      <c r="H963" s="12"/>
      <c r="I963" s="12"/>
      <c r="J963" s="12"/>
      <c r="M963" s="7"/>
      <c r="N963" s="16">
        <f>((G963-1)*(1-(IF(H963="no",0,'month 2 only singles'!$C$3)))+1)</f>
        <v>5.0000000000000044E-2</v>
      </c>
      <c r="O963" s="16">
        <f t="shared" si="15"/>
        <v>0</v>
      </c>
      <c r="P9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3" s="17">
        <f>IF(ISBLANK(M963),,IF(ISBLANK(G963),,(IF(M963="WON-EW",((((N963-1)*J963)*'month 2 only singles'!$C$2)+('month 2 only singles'!$C$2*(N963-1))),IF(M963="WON",((((N963-1)*J963)*'month 2 only singles'!$C$2)+('month 2 only singles'!$C$2*(N963-1))),IF(M963="PLACED",((((N963-1)*J963)*'month 2 only singles'!$C$2)-'month 2 only singles'!$C$2),IF(J963=0,-'month 2 only singles'!$C$2,IF(J963=0,-'month 2 only singles'!$C$2,-('month 2 only singles'!$C$2*2)))))))*E963))</f>
        <v>0</v>
      </c>
      <c r="R963" s="17">
        <f>IF(ISBLANK(M963),,IF(T963&lt;&gt;1,((IF(M963="WON-EW",(((K963-1)*'month 2 only singles'!$C$2)*(1-$C$3))+(((L963-1)*'month 2 only singles'!$C$2)*(1-$C$3)),IF(M963="WON",(((K963-1)*'month 2 only singles'!$C$2)*(1-$C$3)),IF(M963="PLACED",(((L963-1)*'month 2 only singles'!$C$2)*(1-$C$3))-'month 2 only singles'!$C$2,IF(J963=0,-'month 2 only singles'!$C$2,-('month 2 only singles'!$C$2*2))))))*E963),0))</f>
        <v>0</v>
      </c>
      <c r="S963" s="64"/>
    </row>
    <row r="964" spans="8:19" ht="15" x14ac:dyDescent="0.2">
      <c r="H964" s="12"/>
      <c r="I964" s="12"/>
      <c r="J964" s="12"/>
      <c r="M964" s="7"/>
      <c r="N964" s="16">
        <f>((G964-1)*(1-(IF(H964="no",0,'month 2 only singles'!$C$3)))+1)</f>
        <v>5.0000000000000044E-2</v>
      </c>
      <c r="O964" s="16">
        <f t="shared" si="15"/>
        <v>0</v>
      </c>
      <c r="P9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4" s="17">
        <f>IF(ISBLANK(M964),,IF(ISBLANK(G964),,(IF(M964="WON-EW",((((N964-1)*J964)*'month 2 only singles'!$C$2)+('month 2 only singles'!$C$2*(N964-1))),IF(M964="WON",((((N964-1)*J964)*'month 2 only singles'!$C$2)+('month 2 only singles'!$C$2*(N964-1))),IF(M964="PLACED",((((N964-1)*J964)*'month 2 only singles'!$C$2)-'month 2 only singles'!$C$2),IF(J964=0,-'month 2 only singles'!$C$2,IF(J964=0,-'month 2 only singles'!$C$2,-('month 2 only singles'!$C$2*2)))))))*E964))</f>
        <v>0</v>
      </c>
      <c r="R964" s="17">
        <f>IF(ISBLANK(M964),,IF(T964&lt;&gt;1,((IF(M964="WON-EW",(((K964-1)*'month 2 only singles'!$C$2)*(1-$C$3))+(((L964-1)*'month 2 only singles'!$C$2)*(1-$C$3)),IF(M964="WON",(((K964-1)*'month 2 only singles'!$C$2)*(1-$C$3)),IF(M964="PLACED",(((L964-1)*'month 2 only singles'!$C$2)*(1-$C$3))-'month 2 only singles'!$C$2,IF(J964=0,-'month 2 only singles'!$C$2,-('month 2 only singles'!$C$2*2))))))*E964),0))</f>
        <v>0</v>
      </c>
      <c r="S964" s="64"/>
    </row>
    <row r="965" spans="8:19" ht="15" x14ac:dyDescent="0.2">
      <c r="H965" s="12"/>
      <c r="I965" s="12"/>
      <c r="J965" s="12"/>
      <c r="M965" s="7"/>
      <c r="N965" s="16">
        <f>((G965-1)*(1-(IF(H965="no",0,'month 2 only singles'!$C$3)))+1)</f>
        <v>5.0000000000000044E-2</v>
      </c>
      <c r="O965" s="16">
        <f t="shared" si="15"/>
        <v>0</v>
      </c>
      <c r="P9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5" s="17">
        <f>IF(ISBLANK(M965),,IF(ISBLANK(G965),,(IF(M965="WON-EW",((((N965-1)*J965)*'month 2 only singles'!$C$2)+('month 2 only singles'!$C$2*(N965-1))),IF(M965="WON",((((N965-1)*J965)*'month 2 only singles'!$C$2)+('month 2 only singles'!$C$2*(N965-1))),IF(M965="PLACED",((((N965-1)*J965)*'month 2 only singles'!$C$2)-'month 2 only singles'!$C$2),IF(J965=0,-'month 2 only singles'!$C$2,IF(J965=0,-'month 2 only singles'!$C$2,-('month 2 only singles'!$C$2*2)))))))*E965))</f>
        <v>0</v>
      </c>
      <c r="R965" s="17">
        <f>IF(ISBLANK(M965),,IF(T965&lt;&gt;1,((IF(M965="WON-EW",(((K965-1)*'month 2 only singles'!$C$2)*(1-$C$3))+(((L965-1)*'month 2 only singles'!$C$2)*(1-$C$3)),IF(M965="WON",(((K965-1)*'month 2 only singles'!$C$2)*(1-$C$3)),IF(M965="PLACED",(((L965-1)*'month 2 only singles'!$C$2)*(1-$C$3))-'month 2 only singles'!$C$2,IF(J965=0,-'month 2 only singles'!$C$2,-('month 2 only singles'!$C$2*2))))))*E965),0))</f>
        <v>0</v>
      </c>
      <c r="S965" s="64"/>
    </row>
    <row r="966" spans="8:19" ht="15" x14ac:dyDescent="0.2">
      <c r="H966" s="12"/>
      <c r="I966" s="12"/>
      <c r="J966" s="12"/>
      <c r="M966" s="7"/>
      <c r="N966" s="16">
        <f>((G966-1)*(1-(IF(H966="no",0,'month 2 only singles'!$C$3)))+1)</f>
        <v>5.0000000000000044E-2</v>
      </c>
      <c r="O966" s="16">
        <f t="shared" si="15"/>
        <v>0</v>
      </c>
      <c r="P9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6" s="17">
        <f>IF(ISBLANK(M966),,IF(ISBLANK(G966),,(IF(M966="WON-EW",((((N966-1)*J966)*'month 2 only singles'!$C$2)+('month 2 only singles'!$C$2*(N966-1))),IF(M966="WON",((((N966-1)*J966)*'month 2 only singles'!$C$2)+('month 2 only singles'!$C$2*(N966-1))),IF(M966="PLACED",((((N966-1)*J966)*'month 2 only singles'!$C$2)-'month 2 only singles'!$C$2),IF(J966=0,-'month 2 only singles'!$C$2,IF(J966=0,-'month 2 only singles'!$C$2,-('month 2 only singles'!$C$2*2)))))))*E966))</f>
        <v>0</v>
      </c>
      <c r="R966" s="17">
        <f>IF(ISBLANK(M966),,IF(T966&lt;&gt;1,((IF(M966="WON-EW",(((K966-1)*'month 2 only singles'!$C$2)*(1-$C$3))+(((L966-1)*'month 2 only singles'!$C$2)*(1-$C$3)),IF(M966="WON",(((K966-1)*'month 2 only singles'!$C$2)*(1-$C$3)),IF(M966="PLACED",(((L966-1)*'month 2 only singles'!$C$2)*(1-$C$3))-'month 2 only singles'!$C$2,IF(J966=0,-'month 2 only singles'!$C$2,-('month 2 only singles'!$C$2*2))))))*E966),0))</f>
        <v>0</v>
      </c>
      <c r="S966" s="64"/>
    </row>
    <row r="967" spans="8:19" ht="15" x14ac:dyDescent="0.2">
      <c r="H967" s="12"/>
      <c r="I967" s="12"/>
      <c r="J967" s="12"/>
      <c r="M967" s="7"/>
      <c r="N967" s="16">
        <f>((G967-1)*(1-(IF(H967="no",0,'month 2 only singles'!$C$3)))+1)</f>
        <v>5.0000000000000044E-2</v>
      </c>
      <c r="O967" s="16">
        <f t="shared" si="15"/>
        <v>0</v>
      </c>
      <c r="P9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7" s="17">
        <f>IF(ISBLANK(M967),,IF(ISBLANK(G967),,(IF(M967="WON-EW",((((N967-1)*J967)*'month 2 only singles'!$C$2)+('month 2 only singles'!$C$2*(N967-1))),IF(M967="WON",((((N967-1)*J967)*'month 2 only singles'!$C$2)+('month 2 only singles'!$C$2*(N967-1))),IF(M967="PLACED",((((N967-1)*J967)*'month 2 only singles'!$C$2)-'month 2 only singles'!$C$2),IF(J967=0,-'month 2 only singles'!$C$2,IF(J967=0,-'month 2 only singles'!$C$2,-('month 2 only singles'!$C$2*2)))))))*E967))</f>
        <v>0</v>
      </c>
      <c r="R967" s="17">
        <f>IF(ISBLANK(M967),,IF(T967&lt;&gt;1,((IF(M967="WON-EW",(((K967-1)*'month 2 only singles'!$C$2)*(1-$C$3))+(((L967-1)*'month 2 only singles'!$C$2)*(1-$C$3)),IF(M967="WON",(((K967-1)*'month 2 only singles'!$C$2)*(1-$C$3)),IF(M967="PLACED",(((L967-1)*'month 2 only singles'!$C$2)*(1-$C$3))-'month 2 only singles'!$C$2,IF(J967=0,-'month 2 only singles'!$C$2,-('month 2 only singles'!$C$2*2))))))*E967),0))</f>
        <v>0</v>
      </c>
      <c r="S967" s="64"/>
    </row>
    <row r="968" spans="8:19" ht="15" x14ac:dyDescent="0.2">
      <c r="H968" s="12"/>
      <c r="I968" s="12"/>
      <c r="J968" s="12"/>
      <c r="M968" s="7"/>
      <c r="N968" s="16">
        <f>((G968-1)*(1-(IF(H968="no",0,'month 2 only singles'!$C$3)))+1)</f>
        <v>5.0000000000000044E-2</v>
      </c>
      <c r="O968" s="16">
        <f t="shared" si="15"/>
        <v>0</v>
      </c>
      <c r="P9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8" s="17">
        <f>IF(ISBLANK(M968),,IF(ISBLANK(G968),,(IF(M968="WON-EW",((((N968-1)*J968)*'month 2 only singles'!$C$2)+('month 2 only singles'!$C$2*(N968-1))),IF(M968="WON",((((N968-1)*J968)*'month 2 only singles'!$C$2)+('month 2 only singles'!$C$2*(N968-1))),IF(M968="PLACED",((((N968-1)*J968)*'month 2 only singles'!$C$2)-'month 2 only singles'!$C$2),IF(J968=0,-'month 2 only singles'!$C$2,IF(J968=0,-'month 2 only singles'!$C$2,-('month 2 only singles'!$C$2*2)))))))*E968))</f>
        <v>0</v>
      </c>
      <c r="R968" s="17">
        <f>IF(ISBLANK(M968),,IF(T968&lt;&gt;1,((IF(M968="WON-EW",(((K968-1)*'month 2 only singles'!$C$2)*(1-$C$3))+(((L968-1)*'month 2 only singles'!$C$2)*(1-$C$3)),IF(M968="WON",(((K968-1)*'month 2 only singles'!$C$2)*(1-$C$3)),IF(M968="PLACED",(((L968-1)*'month 2 only singles'!$C$2)*(1-$C$3))-'month 2 only singles'!$C$2,IF(J968=0,-'month 2 only singles'!$C$2,-('month 2 only singles'!$C$2*2))))))*E968),0))</f>
        <v>0</v>
      </c>
      <c r="S968" s="64"/>
    </row>
    <row r="969" spans="8:19" ht="15" x14ac:dyDescent="0.2">
      <c r="H969" s="12"/>
      <c r="I969" s="12"/>
      <c r="J969" s="12"/>
      <c r="M969" s="7"/>
      <c r="N969" s="16">
        <f>((G969-1)*(1-(IF(H969="no",0,'month 2 only singles'!$C$3)))+1)</f>
        <v>5.0000000000000044E-2</v>
      </c>
      <c r="O969" s="16">
        <f t="shared" si="15"/>
        <v>0</v>
      </c>
      <c r="P9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69" s="17">
        <f>IF(ISBLANK(M969),,IF(ISBLANK(G969),,(IF(M969="WON-EW",((((N969-1)*J969)*'month 2 only singles'!$C$2)+('month 2 only singles'!$C$2*(N969-1))),IF(M969="WON",((((N969-1)*J969)*'month 2 only singles'!$C$2)+('month 2 only singles'!$C$2*(N969-1))),IF(M969="PLACED",((((N969-1)*J969)*'month 2 only singles'!$C$2)-'month 2 only singles'!$C$2),IF(J969=0,-'month 2 only singles'!$C$2,IF(J969=0,-'month 2 only singles'!$C$2,-('month 2 only singles'!$C$2*2)))))))*E969))</f>
        <v>0</v>
      </c>
      <c r="R969" s="17">
        <f>IF(ISBLANK(M969),,IF(T969&lt;&gt;1,((IF(M969="WON-EW",(((K969-1)*'month 2 only singles'!$C$2)*(1-$C$3))+(((L969-1)*'month 2 only singles'!$C$2)*(1-$C$3)),IF(M969="WON",(((K969-1)*'month 2 only singles'!$C$2)*(1-$C$3)),IF(M969="PLACED",(((L969-1)*'month 2 only singles'!$C$2)*(1-$C$3))-'month 2 only singles'!$C$2,IF(J969=0,-'month 2 only singles'!$C$2,-('month 2 only singles'!$C$2*2))))))*E969),0))</f>
        <v>0</v>
      </c>
      <c r="S969" s="64"/>
    </row>
    <row r="970" spans="8:19" ht="15" x14ac:dyDescent="0.2">
      <c r="H970" s="12"/>
      <c r="I970" s="12"/>
      <c r="J970" s="12"/>
      <c r="M970" s="7"/>
      <c r="N970" s="16">
        <f>((G970-1)*(1-(IF(H970="no",0,'month 2 only singles'!$C$3)))+1)</f>
        <v>5.0000000000000044E-2</v>
      </c>
      <c r="O970" s="16">
        <f t="shared" si="15"/>
        <v>0</v>
      </c>
      <c r="P9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0" s="17">
        <f>IF(ISBLANK(M970),,IF(ISBLANK(G970),,(IF(M970="WON-EW",((((N970-1)*J970)*'month 2 only singles'!$C$2)+('month 2 only singles'!$C$2*(N970-1))),IF(M970="WON",((((N970-1)*J970)*'month 2 only singles'!$C$2)+('month 2 only singles'!$C$2*(N970-1))),IF(M970="PLACED",((((N970-1)*J970)*'month 2 only singles'!$C$2)-'month 2 only singles'!$C$2),IF(J970=0,-'month 2 only singles'!$C$2,IF(J970=0,-'month 2 only singles'!$C$2,-('month 2 only singles'!$C$2*2)))))))*E970))</f>
        <v>0</v>
      </c>
      <c r="R970" s="17">
        <f>IF(ISBLANK(M970),,IF(T970&lt;&gt;1,((IF(M970="WON-EW",(((K970-1)*'month 2 only singles'!$C$2)*(1-$C$3))+(((L970-1)*'month 2 only singles'!$C$2)*(1-$C$3)),IF(M970="WON",(((K970-1)*'month 2 only singles'!$C$2)*(1-$C$3)),IF(M970="PLACED",(((L970-1)*'month 2 only singles'!$C$2)*(1-$C$3))-'month 2 only singles'!$C$2,IF(J970=0,-'month 2 only singles'!$C$2,-('month 2 only singles'!$C$2*2))))))*E970),0))</f>
        <v>0</v>
      </c>
      <c r="S970" s="64"/>
    </row>
    <row r="971" spans="8:19" ht="15" x14ac:dyDescent="0.2">
      <c r="H971" s="12"/>
      <c r="I971" s="12"/>
      <c r="J971" s="12"/>
      <c r="M971" s="7"/>
      <c r="N971" s="16">
        <f>((G971-1)*(1-(IF(H971="no",0,'month 2 only singles'!$C$3)))+1)</f>
        <v>5.0000000000000044E-2</v>
      </c>
      <c r="O971" s="16">
        <f t="shared" si="15"/>
        <v>0</v>
      </c>
      <c r="P9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1" s="17">
        <f>IF(ISBLANK(M971),,IF(ISBLANK(G971),,(IF(M971="WON-EW",((((N971-1)*J971)*'month 2 only singles'!$C$2)+('month 2 only singles'!$C$2*(N971-1))),IF(M971="WON",((((N971-1)*J971)*'month 2 only singles'!$C$2)+('month 2 only singles'!$C$2*(N971-1))),IF(M971="PLACED",((((N971-1)*J971)*'month 2 only singles'!$C$2)-'month 2 only singles'!$C$2),IF(J971=0,-'month 2 only singles'!$C$2,IF(J971=0,-'month 2 only singles'!$C$2,-('month 2 only singles'!$C$2*2)))))))*E971))</f>
        <v>0</v>
      </c>
      <c r="R971" s="17">
        <f>IF(ISBLANK(M971),,IF(T971&lt;&gt;1,((IF(M971="WON-EW",(((K971-1)*'month 2 only singles'!$C$2)*(1-$C$3))+(((L971-1)*'month 2 only singles'!$C$2)*(1-$C$3)),IF(M971="WON",(((K971-1)*'month 2 only singles'!$C$2)*(1-$C$3)),IF(M971="PLACED",(((L971-1)*'month 2 only singles'!$C$2)*(1-$C$3))-'month 2 only singles'!$C$2,IF(J971=0,-'month 2 only singles'!$C$2,-('month 2 only singles'!$C$2*2))))))*E971),0))</f>
        <v>0</v>
      </c>
      <c r="S971" s="64"/>
    </row>
    <row r="972" spans="8:19" ht="15" x14ac:dyDescent="0.2">
      <c r="H972" s="12"/>
      <c r="I972" s="12"/>
      <c r="J972" s="12"/>
      <c r="M972" s="7"/>
      <c r="N972" s="16">
        <f>((G972-1)*(1-(IF(H972="no",0,'month 2 only singles'!$C$3)))+1)</f>
        <v>5.0000000000000044E-2</v>
      </c>
      <c r="O972" s="16">
        <f t="shared" si="15"/>
        <v>0</v>
      </c>
      <c r="P9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2" s="17">
        <f>IF(ISBLANK(M972),,IF(ISBLANK(G972),,(IF(M972="WON-EW",((((N972-1)*J972)*'month 2 only singles'!$C$2)+('month 2 only singles'!$C$2*(N972-1))),IF(M972="WON",((((N972-1)*J972)*'month 2 only singles'!$C$2)+('month 2 only singles'!$C$2*(N972-1))),IF(M972="PLACED",((((N972-1)*J972)*'month 2 only singles'!$C$2)-'month 2 only singles'!$C$2),IF(J972=0,-'month 2 only singles'!$C$2,IF(J972=0,-'month 2 only singles'!$C$2,-('month 2 only singles'!$C$2*2)))))))*E972))</f>
        <v>0</v>
      </c>
      <c r="R972" s="17">
        <f>IF(ISBLANK(M972),,IF(T972&lt;&gt;1,((IF(M972="WON-EW",(((K972-1)*'month 2 only singles'!$C$2)*(1-$C$3))+(((L972-1)*'month 2 only singles'!$C$2)*(1-$C$3)),IF(M972="WON",(((K972-1)*'month 2 only singles'!$C$2)*(1-$C$3)),IF(M972="PLACED",(((L972-1)*'month 2 only singles'!$C$2)*(1-$C$3))-'month 2 only singles'!$C$2,IF(J972=0,-'month 2 only singles'!$C$2,-('month 2 only singles'!$C$2*2))))))*E972),0))</f>
        <v>0</v>
      </c>
      <c r="S972" s="64"/>
    </row>
    <row r="973" spans="8:19" ht="15" x14ac:dyDescent="0.2">
      <c r="H973" s="12"/>
      <c r="I973" s="12"/>
      <c r="J973" s="12"/>
      <c r="M973" s="7"/>
      <c r="N973" s="16">
        <f>((G973-1)*(1-(IF(H973="no",0,'month 2 only singles'!$C$3)))+1)</f>
        <v>5.0000000000000044E-2</v>
      </c>
      <c r="O973" s="16">
        <f t="shared" si="15"/>
        <v>0</v>
      </c>
      <c r="P9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3" s="17">
        <f>IF(ISBLANK(M973),,IF(ISBLANK(G973),,(IF(M973="WON-EW",((((N973-1)*J973)*'month 2 only singles'!$C$2)+('month 2 only singles'!$C$2*(N973-1))),IF(M973="WON",((((N973-1)*J973)*'month 2 only singles'!$C$2)+('month 2 only singles'!$C$2*(N973-1))),IF(M973="PLACED",((((N973-1)*J973)*'month 2 only singles'!$C$2)-'month 2 only singles'!$C$2),IF(J973=0,-'month 2 only singles'!$C$2,IF(J973=0,-'month 2 only singles'!$C$2,-('month 2 only singles'!$C$2*2)))))))*E973))</f>
        <v>0</v>
      </c>
      <c r="R973" s="17">
        <f>IF(ISBLANK(M973),,IF(T973&lt;&gt;1,((IF(M973="WON-EW",(((K973-1)*'month 2 only singles'!$C$2)*(1-$C$3))+(((L973-1)*'month 2 only singles'!$C$2)*(1-$C$3)),IF(M973="WON",(((K973-1)*'month 2 only singles'!$C$2)*(1-$C$3)),IF(M973="PLACED",(((L973-1)*'month 2 only singles'!$C$2)*(1-$C$3))-'month 2 only singles'!$C$2,IF(J973=0,-'month 2 only singles'!$C$2,-('month 2 only singles'!$C$2*2))))))*E973),0))</f>
        <v>0</v>
      </c>
      <c r="S973" s="64"/>
    </row>
    <row r="974" spans="8:19" ht="15" x14ac:dyDescent="0.2">
      <c r="H974" s="12"/>
      <c r="I974" s="12"/>
      <c r="J974" s="12"/>
      <c r="M974" s="7"/>
      <c r="N974" s="16">
        <f>((G974-1)*(1-(IF(H974="no",0,'month 2 only singles'!$C$3)))+1)</f>
        <v>5.0000000000000044E-2</v>
      </c>
      <c r="O974" s="16">
        <f t="shared" si="15"/>
        <v>0</v>
      </c>
      <c r="P9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4" s="17">
        <f>IF(ISBLANK(M974),,IF(ISBLANK(G974),,(IF(M974="WON-EW",((((N974-1)*J974)*'month 2 only singles'!$C$2)+('month 2 only singles'!$C$2*(N974-1))),IF(M974="WON",((((N974-1)*J974)*'month 2 only singles'!$C$2)+('month 2 only singles'!$C$2*(N974-1))),IF(M974="PLACED",((((N974-1)*J974)*'month 2 only singles'!$C$2)-'month 2 only singles'!$C$2),IF(J974=0,-'month 2 only singles'!$C$2,IF(J974=0,-'month 2 only singles'!$C$2,-('month 2 only singles'!$C$2*2)))))))*E974))</f>
        <v>0</v>
      </c>
      <c r="R974" s="17">
        <f>IF(ISBLANK(M974),,IF(T974&lt;&gt;1,((IF(M974="WON-EW",(((K974-1)*'month 2 only singles'!$C$2)*(1-$C$3))+(((L974-1)*'month 2 only singles'!$C$2)*(1-$C$3)),IF(M974="WON",(((K974-1)*'month 2 only singles'!$C$2)*(1-$C$3)),IF(M974="PLACED",(((L974-1)*'month 2 only singles'!$C$2)*(1-$C$3))-'month 2 only singles'!$C$2,IF(J974=0,-'month 2 only singles'!$C$2,-('month 2 only singles'!$C$2*2))))))*E974),0))</f>
        <v>0</v>
      </c>
      <c r="S974" s="64"/>
    </row>
    <row r="975" spans="8:19" ht="15" x14ac:dyDescent="0.2">
      <c r="H975" s="12"/>
      <c r="I975" s="12"/>
      <c r="J975" s="12"/>
      <c r="M975" s="7"/>
      <c r="N975" s="16">
        <f>((G975-1)*(1-(IF(H975="no",0,'month 2 only singles'!$C$3)))+1)</f>
        <v>5.0000000000000044E-2</v>
      </c>
      <c r="O975" s="16">
        <f t="shared" si="15"/>
        <v>0</v>
      </c>
      <c r="P9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5" s="17">
        <f>IF(ISBLANK(M975),,IF(ISBLANK(G975),,(IF(M975="WON-EW",((((N975-1)*J975)*'month 2 only singles'!$C$2)+('month 2 only singles'!$C$2*(N975-1))),IF(M975="WON",((((N975-1)*J975)*'month 2 only singles'!$C$2)+('month 2 only singles'!$C$2*(N975-1))),IF(M975="PLACED",((((N975-1)*J975)*'month 2 only singles'!$C$2)-'month 2 only singles'!$C$2),IF(J975=0,-'month 2 only singles'!$C$2,IF(J975=0,-'month 2 only singles'!$C$2,-('month 2 only singles'!$C$2*2)))))))*E975))</f>
        <v>0</v>
      </c>
      <c r="R975" s="17">
        <f>IF(ISBLANK(M975),,IF(T975&lt;&gt;1,((IF(M975="WON-EW",(((K975-1)*'month 2 only singles'!$C$2)*(1-$C$3))+(((L975-1)*'month 2 only singles'!$C$2)*(1-$C$3)),IF(M975="WON",(((K975-1)*'month 2 only singles'!$C$2)*(1-$C$3)),IF(M975="PLACED",(((L975-1)*'month 2 only singles'!$C$2)*(1-$C$3))-'month 2 only singles'!$C$2,IF(J975=0,-'month 2 only singles'!$C$2,-('month 2 only singles'!$C$2*2))))))*E975),0))</f>
        <v>0</v>
      </c>
      <c r="S975" s="64"/>
    </row>
    <row r="976" spans="8:19" ht="15" x14ac:dyDescent="0.2">
      <c r="H976" s="12"/>
      <c r="I976" s="12"/>
      <c r="J976" s="12"/>
      <c r="M976" s="7"/>
      <c r="N976" s="16">
        <f>((G976-1)*(1-(IF(H976="no",0,'month 2 only singles'!$C$3)))+1)</f>
        <v>5.0000000000000044E-2</v>
      </c>
      <c r="O976" s="16">
        <f t="shared" si="15"/>
        <v>0</v>
      </c>
      <c r="P9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6" s="17">
        <f>IF(ISBLANK(M976),,IF(ISBLANK(G976),,(IF(M976="WON-EW",((((N976-1)*J976)*'month 2 only singles'!$C$2)+('month 2 only singles'!$C$2*(N976-1))),IF(M976="WON",((((N976-1)*J976)*'month 2 only singles'!$C$2)+('month 2 only singles'!$C$2*(N976-1))),IF(M976="PLACED",((((N976-1)*J976)*'month 2 only singles'!$C$2)-'month 2 only singles'!$C$2),IF(J976=0,-'month 2 only singles'!$C$2,IF(J976=0,-'month 2 only singles'!$C$2,-('month 2 only singles'!$C$2*2)))))))*E976))</f>
        <v>0</v>
      </c>
      <c r="R976" s="17">
        <f>IF(ISBLANK(M976),,IF(T976&lt;&gt;1,((IF(M976="WON-EW",(((K976-1)*'month 2 only singles'!$C$2)*(1-$C$3))+(((L976-1)*'month 2 only singles'!$C$2)*(1-$C$3)),IF(M976="WON",(((K976-1)*'month 2 only singles'!$C$2)*(1-$C$3)),IF(M976="PLACED",(((L976-1)*'month 2 only singles'!$C$2)*(1-$C$3))-'month 2 only singles'!$C$2,IF(J976=0,-'month 2 only singles'!$C$2,-('month 2 only singles'!$C$2*2))))))*E976),0))</f>
        <v>0</v>
      </c>
      <c r="S976" s="64"/>
    </row>
    <row r="977" spans="8:19" ht="15" x14ac:dyDescent="0.2">
      <c r="H977" s="12"/>
      <c r="I977" s="12"/>
      <c r="J977" s="12"/>
      <c r="M977" s="7"/>
      <c r="N977" s="16">
        <f>((G977-1)*(1-(IF(H977="no",0,'month 2 only singles'!$C$3)))+1)</f>
        <v>5.0000000000000044E-2</v>
      </c>
      <c r="O977" s="16">
        <f t="shared" si="15"/>
        <v>0</v>
      </c>
      <c r="P9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7" s="17">
        <f>IF(ISBLANK(M977),,IF(ISBLANK(G977),,(IF(M977="WON-EW",((((N977-1)*J977)*'month 2 only singles'!$C$2)+('month 2 only singles'!$C$2*(N977-1))),IF(M977="WON",((((N977-1)*J977)*'month 2 only singles'!$C$2)+('month 2 only singles'!$C$2*(N977-1))),IF(M977="PLACED",((((N977-1)*J977)*'month 2 only singles'!$C$2)-'month 2 only singles'!$C$2),IF(J977=0,-'month 2 only singles'!$C$2,IF(J977=0,-'month 2 only singles'!$C$2,-('month 2 only singles'!$C$2*2)))))))*E977))</f>
        <v>0</v>
      </c>
      <c r="R977" s="17">
        <f>IF(ISBLANK(M977),,IF(T977&lt;&gt;1,((IF(M977="WON-EW",(((K977-1)*'month 2 only singles'!$C$2)*(1-$C$3))+(((L977-1)*'month 2 only singles'!$C$2)*(1-$C$3)),IF(M977="WON",(((K977-1)*'month 2 only singles'!$C$2)*(1-$C$3)),IF(M977="PLACED",(((L977-1)*'month 2 only singles'!$C$2)*(1-$C$3))-'month 2 only singles'!$C$2,IF(J977=0,-'month 2 only singles'!$C$2,-('month 2 only singles'!$C$2*2))))))*E977),0))</f>
        <v>0</v>
      </c>
      <c r="S977" s="64"/>
    </row>
    <row r="978" spans="8:19" ht="15" x14ac:dyDescent="0.2">
      <c r="H978" s="12"/>
      <c r="I978" s="12"/>
      <c r="J978" s="12"/>
      <c r="M978" s="7"/>
      <c r="N978" s="16">
        <f>((G978-1)*(1-(IF(H978="no",0,'month 2 only singles'!$C$3)))+1)</f>
        <v>5.0000000000000044E-2</v>
      </c>
      <c r="O978" s="16">
        <f t="shared" si="15"/>
        <v>0</v>
      </c>
      <c r="P9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8" s="17">
        <f>IF(ISBLANK(M978),,IF(ISBLANK(G978),,(IF(M978="WON-EW",((((N978-1)*J978)*'month 2 only singles'!$C$2)+('month 2 only singles'!$C$2*(N978-1))),IF(M978="WON",((((N978-1)*J978)*'month 2 only singles'!$C$2)+('month 2 only singles'!$C$2*(N978-1))),IF(M978="PLACED",((((N978-1)*J978)*'month 2 only singles'!$C$2)-'month 2 only singles'!$C$2),IF(J978=0,-'month 2 only singles'!$C$2,IF(J978=0,-'month 2 only singles'!$C$2,-('month 2 only singles'!$C$2*2)))))))*E978))</f>
        <v>0</v>
      </c>
      <c r="R978" s="17">
        <f>IF(ISBLANK(M978),,IF(T978&lt;&gt;1,((IF(M978="WON-EW",(((K978-1)*'month 2 only singles'!$C$2)*(1-$C$3))+(((L978-1)*'month 2 only singles'!$C$2)*(1-$C$3)),IF(M978="WON",(((K978-1)*'month 2 only singles'!$C$2)*(1-$C$3)),IF(M978="PLACED",(((L978-1)*'month 2 only singles'!$C$2)*(1-$C$3))-'month 2 only singles'!$C$2,IF(J978=0,-'month 2 only singles'!$C$2,-('month 2 only singles'!$C$2*2))))))*E978),0))</f>
        <v>0</v>
      </c>
      <c r="S978" s="64"/>
    </row>
    <row r="979" spans="8:19" ht="15" x14ac:dyDescent="0.2">
      <c r="H979" s="12"/>
      <c r="I979" s="12"/>
      <c r="J979" s="12"/>
      <c r="M979" s="7"/>
      <c r="N979" s="16">
        <f>((G979-1)*(1-(IF(H979="no",0,'month 2 only singles'!$C$3)))+1)</f>
        <v>5.0000000000000044E-2</v>
      </c>
      <c r="O979" s="16">
        <f t="shared" si="15"/>
        <v>0</v>
      </c>
      <c r="P9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79" s="17">
        <f>IF(ISBLANK(M979),,IF(ISBLANK(G979),,(IF(M979="WON-EW",((((N979-1)*J979)*'month 2 only singles'!$C$2)+('month 2 only singles'!$C$2*(N979-1))),IF(M979="WON",((((N979-1)*J979)*'month 2 only singles'!$C$2)+('month 2 only singles'!$C$2*(N979-1))),IF(M979="PLACED",((((N979-1)*J979)*'month 2 only singles'!$C$2)-'month 2 only singles'!$C$2),IF(J979=0,-'month 2 only singles'!$C$2,IF(J979=0,-'month 2 only singles'!$C$2,-('month 2 only singles'!$C$2*2)))))))*E979))</f>
        <v>0</v>
      </c>
      <c r="R979" s="17">
        <f>IF(ISBLANK(M979),,IF(T979&lt;&gt;1,((IF(M979="WON-EW",(((K979-1)*'month 2 only singles'!$C$2)*(1-$C$3))+(((L979-1)*'month 2 only singles'!$C$2)*(1-$C$3)),IF(M979="WON",(((K979-1)*'month 2 only singles'!$C$2)*(1-$C$3)),IF(M979="PLACED",(((L979-1)*'month 2 only singles'!$C$2)*(1-$C$3))-'month 2 only singles'!$C$2,IF(J979=0,-'month 2 only singles'!$C$2,-('month 2 only singles'!$C$2*2))))))*E979),0))</f>
        <v>0</v>
      </c>
      <c r="S979" s="64"/>
    </row>
    <row r="980" spans="8:19" ht="15" x14ac:dyDescent="0.2">
      <c r="H980" s="12"/>
      <c r="I980" s="12"/>
      <c r="J980" s="12"/>
      <c r="M980" s="7"/>
      <c r="N980" s="16">
        <f>((G980-1)*(1-(IF(H980="no",0,'month 2 only singles'!$C$3)))+1)</f>
        <v>5.0000000000000044E-2</v>
      </c>
      <c r="O980" s="16">
        <f t="shared" si="15"/>
        <v>0</v>
      </c>
      <c r="P9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0" s="17">
        <f>IF(ISBLANK(M980),,IF(ISBLANK(G980),,(IF(M980="WON-EW",((((N980-1)*J980)*'month 2 only singles'!$C$2)+('month 2 only singles'!$C$2*(N980-1))),IF(M980="WON",((((N980-1)*J980)*'month 2 only singles'!$C$2)+('month 2 only singles'!$C$2*(N980-1))),IF(M980="PLACED",((((N980-1)*J980)*'month 2 only singles'!$C$2)-'month 2 only singles'!$C$2),IF(J980=0,-'month 2 only singles'!$C$2,IF(J980=0,-'month 2 only singles'!$C$2,-('month 2 only singles'!$C$2*2)))))))*E980))</f>
        <v>0</v>
      </c>
      <c r="R980" s="17">
        <f>IF(ISBLANK(M980),,IF(T980&lt;&gt;1,((IF(M980="WON-EW",(((K980-1)*'month 2 only singles'!$C$2)*(1-$C$3))+(((L980-1)*'month 2 only singles'!$C$2)*(1-$C$3)),IF(M980="WON",(((K980-1)*'month 2 only singles'!$C$2)*(1-$C$3)),IF(M980="PLACED",(((L980-1)*'month 2 only singles'!$C$2)*(1-$C$3))-'month 2 only singles'!$C$2,IF(J980=0,-'month 2 only singles'!$C$2,-('month 2 only singles'!$C$2*2))))))*E980),0))</f>
        <v>0</v>
      </c>
      <c r="S980" s="64"/>
    </row>
    <row r="981" spans="8:19" ht="15" x14ac:dyDescent="0.2">
      <c r="H981" s="12"/>
      <c r="I981" s="12"/>
      <c r="J981" s="12"/>
      <c r="M981" s="7"/>
      <c r="N981" s="16">
        <f>((G981-1)*(1-(IF(H981="no",0,'month 2 only singles'!$C$3)))+1)</f>
        <v>5.0000000000000044E-2</v>
      </c>
      <c r="O981" s="16">
        <f t="shared" si="15"/>
        <v>0</v>
      </c>
      <c r="P9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1" s="17">
        <f>IF(ISBLANK(M981),,IF(ISBLANK(G981),,(IF(M981="WON-EW",((((N981-1)*J981)*'month 2 only singles'!$C$2)+('month 2 only singles'!$C$2*(N981-1))),IF(M981="WON",((((N981-1)*J981)*'month 2 only singles'!$C$2)+('month 2 only singles'!$C$2*(N981-1))),IF(M981="PLACED",((((N981-1)*J981)*'month 2 only singles'!$C$2)-'month 2 only singles'!$C$2),IF(J981=0,-'month 2 only singles'!$C$2,IF(J981=0,-'month 2 only singles'!$C$2,-('month 2 only singles'!$C$2*2)))))))*E981))</f>
        <v>0</v>
      </c>
      <c r="R981" s="17">
        <f>IF(ISBLANK(M981),,IF(T981&lt;&gt;1,((IF(M981="WON-EW",(((K981-1)*'month 2 only singles'!$C$2)*(1-$C$3))+(((L981-1)*'month 2 only singles'!$C$2)*(1-$C$3)),IF(M981="WON",(((K981-1)*'month 2 only singles'!$C$2)*(1-$C$3)),IF(M981="PLACED",(((L981-1)*'month 2 only singles'!$C$2)*(1-$C$3))-'month 2 only singles'!$C$2,IF(J981=0,-'month 2 only singles'!$C$2,-('month 2 only singles'!$C$2*2))))))*E981),0))</f>
        <v>0</v>
      </c>
      <c r="S981" s="64"/>
    </row>
    <row r="982" spans="8:19" ht="15" x14ac:dyDescent="0.2">
      <c r="H982" s="12"/>
      <c r="I982" s="12"/>
      <c r="J982" s="12"/>
      <c r="M982" s="7"/>
      <c r="N982" s="16">
        <f>((G982-1)*(1-(IF(H982="no",0,'month 2 only singles'!$C$3)))+1)</f>
        <v>5.0000000000000044E-2</v>
      </c>
      <c r="O982" s="16">
        <f t="shared" si="15"/>
        <v>0</v>
      </c>
      <c r="P9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2" s="17">
        <f>IF(ISBLANK(M982),,IF(ISBLANK(G982),,(IF(M982="WON-EW",((((N982-1)*J982)*'month 2 only singles'!$C$2)+('month 2 only singles'!$C$2*(N982-1))),IF(M982="WON",((((N982-1)*J982)*'month 2 only singles'!$C$2)+('month 2 only singles'!$C$2*(N982-1))),IF(M982="PLACED",((((N982-1)*J982)*'month 2 only singles'!$C$2)-'month 2 only singles'!$C$2),IF(J982=0,-'month 2 only singles'!$C$2,IF(J982=0,-'month 2 only singles'!$C$2,-('month 2 only singles'!$C$2*2)))))))*E982))</f>
        <v>0</v>
      </c>
      <c r="R982" s="17">
        <f>IF(ISBLANK(M982),,IF(T982&lt;&gt;1,((IF(M982="WON-EW",(((K982-1)*'month 2 only singles'!$C$2)*(1-$C$3))+(((L982-1)*'month 2 only singles'!$C$2)*(1-$C$3)),IF(M982="WON",(((K982-1)*'month 2 only singles'!$C$2)*(1-$C$3)),IF(M982="PLACED",(((L982-1)*'month 2 only singles'!$C$2)*(1-$C$3))-'month 2 only singles'!$C$2,IF(J982=0,-'month 2 only singles'!$C$2,-('month 2 only singles'!$C$2*2))))))*E982),0))</f>
        <v>0</v>
      </c>
      <c r="S982" s="64"/>
    </row>
    <row r="983" spans="8:19" ht="15" x14ac:dyDescent="0.2">
      <c r="H983" s="12"/>
      <c r="I983" s="12"/>
      <c r="J983" s="12"/>
      <c r="M983" s="7"/>
      <c r="N983" s="16">
        <f>((G983-1)*(1-(IF(H983="no",0,'month 2 only singles'!$C$3)))+1)</f>
        <v>5.0000000000000044E-2</v>
      </c>
      <c r="O983" s="16">
        <f t="shared" si="15"/>
        <v>0</v>
      </c>
      <c r="P9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3" s="17">
        <f>IF(ISBLANK(M983),,IF(ISBLANK(G983),,(IF(M983="WON-EW",((((N983-1)*J983)*'month 2 only singles'!$C$2)+('month 2 only singles'!$C$2*(N983-1))),IF(M983="WON",((((N983-1)*J983)*'month 2 only singles'!$C$2)+('month 2 only singles'!$C$2*(N983-1))),IF(M983="PLACED",((((N983-1)*J983)*'month 2 only singles'!$C$2)-'month 2 only singles'!$C$2),IF(J983=0,-'month 2 only singles'!$C$2,IF(J983=0,-'month 2 only singles'!$C$2,-('month 2 only singles'!$C$2*2)))))))*E983))</f>
        <v>0</v>
      </c>
      <c r="R983" s="17">
        <f>IF(ISBLANK(M983),,IF(T983&lt;&gt;1,((IF(M983="WON-EW",(((K983-1)*'month 2 only singles'!$C$2)*(1-$C$3))+(((L983-1)*'month 2 only singles'!$C$2)*(1-$C$3)),IF(M983="WON",(((K983-1)*'month 2 only singles'!$C$2)*(1-$C$3)),IF(M983="PLACED",(((L983-1)*'month 2 only singles'!$C$2)*(1-$C$3))-'month 2 only singles'!$C$2,IF(J983=0,-'month 2 only singles'!$C$2,-('month 2 only singles'!$C$2*2))))))*E983),0))</f>
        <v>0</v>
      </c>
      <c r="S983" s="64"/>
    </row>
    <row r="984" spans="8:19" ht="15" x14ac:dyDescent="0.2">
      <c r="H984" s="12"/>
      <c r="I984" s="12"/>
      <c r="J984" s="12"/>
      <c r="M984" s="7"/>
      <c r="N984" s="16">
        <f>((G984-1)*(1-(IF(H984="no",0,'month 2 only singles'!$C$3)))+1)</f>
        <v>5.0000000000000044E-2</v>
      </c>
      <c r="O984" s="16">
        <f t="shared" si="15"/>
        <v>0</v>
      </c>
      <c r="P9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4" s="17">
        <f>IF(ISBLANK(M984),,IF(ISBLANK(G984),,(IF(M984="WON-EW",((((N984-1)*J984)*'month 2 only singles'!$C$2)+('month 2 only singles'!$C$2*(N984-1))),IF(M984="WON",((((N984-1)*J984)*'month 2 only singles'!$C$2)+('month 2 only singles'!$C$2*(N984-1))),IF(M984="PLACED",((((N984-1)*J984)*'month 2 only singles'!$C$2)-'month 2 only singles'!$C$2),IF(J984=0,-'month 2 only singles'!$C$2,IF(J984=0,-'month 2 only singles'!$C$2,-('month 2 only singles'!$C$2*2)))))))*E984))</f>
        <v>0</v>
      </c>
      <c r="R984" s="17">
        <f>IF(ISBLANK(M984),,IF(T984&lt;&gt;1,((IF(M984="WON-EW",(((K984-1)*'month 2 only singles'!$C$2)*(1-$C$3))+(((L984-1)*'month 2 only singles'!$C$2)*(1-$C$3)),IF(M984="WON",(((K984-1)*'month 2 only singles'!$C$2)*(1-$C$3)),IF(M984="PLACED",(((L984-1)*'month 2 only singles'!$C$2)*(1-$C$3))-'month 2 only singles'!$C$2,IF(J984=0,-'month 2 only singles'!$C$2,-('month 2 only singles'!$C$2*2))))))*E984),0))</f>
        <v>0</v>
      </c>
      <c r="S984" s="64"/>
    </row>
    <row r="985" spans="8:19" ht="15" x14ac:dyDescent="0.2">
      <c r="H985" s="12"/>
      <c r="I985" s="12"/>
      <c r="J985" s="12"/>
      <c r="M985" s="7"/>
      <c r="N985" s="16">
        <f>((G985-1)*(1-(IF(H985="no",0,'month 2 only singles'!$C$3)))+1)</f>
        <v>5.0000000000000044E-2</v>
      </c>
      <c r="O985" s="16">
        <f t="shared" si="15"/>
        <v>0</v>
      </c>
      <c r="P9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5" s="17">
        <f>IF(ISBLANK(M985),,IF(ISBLANK(G985),,(IF(M985="WON-EW",((((N985-1)*J985)*'month 2 only singles'!$C$2)+('month 2 only singles'!$C$2*(N985-1))),IF(M985="WON",((((N985-1)*J985)*'month 2 only singles'!$C$2)+('month 2 only singles'!$C$2*(N985-1))),IF(M985="PLACED",((((N985-1)*J985)*'month 2 only singles'!$C$2)-'month 2 only singles'!$C$2),IF(J985=0,-'month 2 only singles'!$C$2,IF(J985=0,-'month 2 only singles'!$C$2,-('month 2 only singles'!$C$2*2)))))))*E985))</f>
        <v>0</v>
      </c>
      <c r="R985" s="17">
        <f>IF(ISBLANK(M985),,IF(T985&lt;&gt;1,((IF(M985="WON-EW",(((K985-1)*'month 2 only singles'!$C$2)*(1-$C$3))+(((L985-1)*'month 2 only singles'!$C$2)*(1-$C$3)),IF(M985="WON",(((K985-1)*'month 2 only singles'!$C$2)*(1-$C$3)),IF(M985="PLACED",(((L985-1)*'month 2 only singles'!$C$2)*(1-$C$3))-'month 2 only singles'!$C$2,IF(J985=0,-'month 2 only singles'!$C$2,-('month 2 only singles'!$C$2*2))))))*E985),0))</f>
        <v>0</v>
      </c>
      <c r="S985" s="64"/>
    </row>
    <row r="986" spans="8:19" ht="15" x14ac:dyDescent="0.2">
      <c r="H986" s="12"/>
      <c r="I986" s="12"/>
      <c r="J986" s="12"/>
      <c r="M986" s="7"/>
      <c r="N986" s="16">
        <f>((G986-1)*(1-(IF(H986="no",0,'month 2 only singles'!$C$3)))+1)</f>
        <v>5.0000000000000044E-2</v>
      </c>
      <c r="O986" s="16">
        <f t="shared" si="15"/>
        <v>0</v>
      </c>
      <c r="P9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6" s="17">
        <f>IF(ISBLANK(M986),,IF(ISBLANK(G986),,(IF(M986="WON-EW",((((N986-1)*J986)*'month 2 only singles'!$C$2)+('month 2 only singles'!$C$2*(N986-1))),IF(M986="WON",((((N986-1)*J986)*'month 2 only singles'!$C$2)+('month 2 only singles'!$C$2*(N986-1))),IF(M986="PLACED",((((N986-1)*J986)*'month 2 only singles'!$C$2)-'month 2 only singles'!$C$2),IF(J986=0,-'month 2 only singles'!$C$2,IF(J986=0,-'month 2 only singles'!$C$2,-('month 2 only singles'!$C$2*2)))))))*E986))</f>
        <v>0</v>
      </c>
      <c r="R986" s="17">
        <f>IF(ISBLANK(M986),,IF(T986&lt;&gt;1,((IF(M986="WON-EW",(((K986-1)*'month 2 only singles'!$C$2)*(1-$C$3))+(((L986-1)*'month 2 only singles'!$C$2)*(1-$C$3)),IF(M986="WON",(((K986-1)*'month 2 only singles'!$C$2)*(1-$C$3)),IF(M986="PLACED",(((L986-1)*'month 2 only singles'!$C$2)*(1-$C$3))-'month 2 only singles'!$C$2,IF(J986=0,-'month 2 only singles'!$C$2,-('month 2 only singles'!$C$2*2))))))*E986),0))</f>
        <v>0</v>
      </c>
      <c r="S986" s="64"/>
    </row>
    <row r="987" spans="8:19" ht="15" x14ac:dyDescent="0.2">
      <c r="H987" s="12"/>
      <c r="I987" s="12"/>
      <c r="J987" s="12"/>
      <c r="M987" s="7"/>
      <c r="N987" s="16">
        <f>((G987-1)*(1-(IF(H987="no",0,'month 2 only singles'!$C$3)))+1)</f>
        <v>5.0000000000000044E-2</v>
      </c>
      <c r="O987" s="16">
        <f t="shared" si="15"/>
        <v>0</v>
      </c>
      <c r="P9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7" s="17">
        <f>IF(ISBLANK(M987),,IF(ISBLANK(G987),,(IF(M987="WON-EW",((((N987-1)*J987)*'month 2 only singles'!$C$2)+('month 2 only singles'!$C$2*(N987-1))),IF(M987="WON",((((N987-1)*J987)*'month 2 only singles'!$C$2)+('month 2 only singles'!$C$2*(N987-1))),IF(M987="PLACED",((((N987-1)*J987)*'month 2 only singles'!$C$2)-'month 2 only singles'!$C$2),IF(J987=0,-'month 2 only singles'!$C$2,IF(J987=0,-'month 2 only singles'!$C$2,-('month 2 only singles'!$C$2*2)))))))*E987))</f>
        <v>0</v>
      </c>
      <c r="R987" s="17">
        <f>IF(ISBLANK(M987),,IF(T987&lt;&gt;1,((IF(M987="WON-EW",(((K987-1)*'month 2 only singles'!$C$2)*(1-$C$3))+(((L987-1)*'month 2 only singles'!$C$2)*(1-$C$3)),IF(M987="WON",(((K987-1)*'month 2 only singles'!$C$2)*(1-$C$3)),IF(M987="PLACED",(((L987-1)*'month 2 only singles'!$C$2)*(1-$C$3))-'month 2 only singles'!$C$2,IF(J987=0,-'month 2 only singles'!$C$2,-('month 2 only singles'!$C$2*2))))))*E987),0))</f>
        <v>0</v>
      </c>
      <c r="S987" s="64"/>
    </row>
    <row r="988" spans="8:19" ht="15" x14ac:dyDescent="0.2">
      <c r="H988" s="12"/>
      <c r="I988" s="12"/>
      <c r="J988" s="12"/>
      <c r="M988" s="7"/>
      <c r="N988" s="16">
        <f>((G988-1)*(1-(IF(H988="no",0,'month 2 only singles'!$C$3)))+1)</f>
        <v>5.0000000000000044E-2</v>
      </c>
      <c r="O988" s="16">
        <f t="shared" si="15"/>
        <v>0</v>
      </c>
      <c r="P9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8" s="17">
        <f>IF(ISBLANK(M988),,IF(ISBLANK(G988),,(IF(M988="WON-EW",((((N988-1)*J988)*'month 2 only singles'!$C$2)+('month 2 only singles'!$C$2*(N988-1))),IF(M988="WON",((((N988-1)*J988)*'month 2 only singles'!$C$2)+('month 2 only singles'!$C$2*(N988-1))),IF(M988="PLACED",((((N988-1)*J988)*'month 2 only singles'!$C$2)-'month 2 only singles'!$C$2),IF(J988=0,-'month 2 only singles'!$C$2,IF(J988=0,-'month 2 only singles'!$C$2,-('month 2 only singles'!$C$2*2)))))))*E988))</f>
        <v>0</v>
      </c>
      <c r="R988" s="17">
        <f>IF(ISBLANK(M988),,IF(T988&lt;&gt;1,((IF(M988="WON-EW",(((K988-1)*'month 2 only singles'!$C$2)*(1-$C$3))+(((L988-1)*'month 2 only singles'!$C$2)*(1-$C$3)),IF(M988="WON",(((K988-1)*'month 2 only singles'!$C$2)*(1-$C$3)),IF(M988="PLACED",(((L988-1)*'month 2 only singles'!$C$2)*(1-$C$3))-'month 2 only singles'!$C$2,IF(J988=0,-'month 2 only singles'!$C$2,-('month 2 only singles'!$C$2*2))))))*E988),0))</f>
        <v>0</v>
      </c>
      <c r="S988" s="64"/>
    </row>
    <row r="989" spans="8:19" ht="15" x14ac:dyDescent="0.2">
      <c r="H989" s="12"/>
      <c r="I989" s="12"/>
      <c r="J989" s="12"/>
      <c r="M989" s="7"/>
      <c r="N989" s="16">
        <f>((G989-1)*(1-(IF(H989="no",0,'month 2 only singles'!$C$3)))+1)</f>
        <v>5.0000000000000044E-2</v>
      </c>
      <c r="O989" s="16">
        <f t="shared" si="15"/>
        <v>0</v>
      </c>
      <c r="P9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89" s="17">
        <f>IF(ISBLANK(M989),,IF(ISBLANK(G989),,(IF(M989="WON-EW",((((N989-1)*J989)*'month 2 only singles'!$C$2)+('month 2 only singles'!$C$2*(N989-1))),IF(M989="WON",((((N989-1)*J989)*'month 2 only singles'!$C$2)+('month 2 only singles'!$C$2*(N989-1))),IF(M989="PLACED",((((N989-1)*J989)*'month 2 only singles'!$C$2)-'month 2 only singles'!$C$2),IF(J989=0,-'month 2 only singles'!$C$2,IF(J989=0,-'month 2 only singles'!$C$2,-('month 2 only singles'!$C$2*2)))))))*E989))</f>
        <v>0</v>
      </c>
      <c r="R989" s="17">
        <f>IF(ISBLANK(M989),,IF(T989&lt;&gt;1,((IF(M989="WON-EW",(((K989-1)*'month 2 only singles'!$C$2)*(1-$C$3))+(((L989-1)*'month 2 only singles'!$C$2)*(1-$C$3)),IF(M989="WON",(((K989-1)*'month 2 only singles'!$C$2)*(1-$C$3)),IF(M989="PLACED",(((L989-1)*'month 2 only singles'!$C$2)*(1-$C$3))-'month 2 only singles'!$C$2,IF(J989=0,-'month 2 only singles'!$C$2,-('month 2 only singles'!$C$2*2))))))*E989),0))</f>
        <v>0</v>
      </c>
      <c r="S989" s="64"/>
    </row>
    <row r="990" spans="8:19" ht="15" x14ac:dyDescent="0.2">
      <c r="H990" s="12"/>
      <c r="I990" s="12"/>
      <c r="J990" s="12"/>
      <c r="M990" s="7"/>
      <c r="N990" s="16">
        <f>((G990-1)*(1-(IF(H990="no",0,'month 2 only singles'!$C$3)))+1)</f>
        <v>5.0000000000000044E-2</v>
      </c>
      <c r="O990" s="16">
        <f t="shared" si="15"/>
        <v>0</v>
      </c>
      <c r="P9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0" s="17">
        <f>IF(ISBLANK(M990),,IF(ISBLANK(G990),,(IF(M990="WON-EW",((((N990-1)*J990)*'month 2 only singles'!$C$2)+('month 2 only singles'!$C$2*(N990-1))),IF(M990="WON",((((N990-1)*J990)*'month 2 only singles'!$C$2)+('month 2 only singles'!$C$2*(N990-1))),IF(M990="PLACED",((((N990-1)*J990)*'month 2 only singles'!$C$2)-'month 2 only singles'!$C$2),IF(J990=0,-'month 2 only singles'!$C$2,IF(J990=0,-'month 2 only singles'!$C$2,-('month 2 only singles'!$C$2*2)))))))*E990))</f>
        <v>0</v>
      </c>
      <c r="R990" s="17">
        <f>IF(ISBLANK(M990),,IF(T990&lt;&gt;1,((IF(M990="WON-EW",(((K990-1)*'month 2 only singles'!$C$2)*(1-$C$3))+(((L990-1)*'month 2 only singles'!$C$2)*(1-$C$3)),IF(M990="WON",(((K990-1)*'month 2 only singles'!$C$2)*(1-$C$3)),IF(M990="PLACED",(((L990-1)*'month 2 only singles'!$C$2)*(1-$C$3))-'month 2 only singles'!$C$2,IF(J990=0,-'month 2 only singles'!$C$2,-('month 2 only singles'!$C$2*2))))))*E990),0))</f>
        <v>0</v>
      </c>
      <c r="S990" s="64"/>
    </row>
    <row r="991" spans="8:19" ht="15" x14ac:dyDescent="0.2">
      <c r="H991" s="12"/>
      <c r="I991" s="12"/>
      <c r="J991" s="12"/>
      <c r="M991" s="7"/>
      <c r="N991" s="16">
        <f>((G991-1)*(1-(IF(H991="no",0,'month 2 only singles'!$C$3)))+1)</f>
        <v>5.0000000000000044E-2</v>
      </c>
      <c r="O991" s="16">
        <f t="shared" si="15"/>
        <v>0</v>
      </c>
      <c r="P9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1" s="17">
        <f>IF(ISBLANK(M991),,IF(ISBLANK(G991),,(IF(M991="WON-EW",((((N991-1)*J991)*'month 2 only singles'!$C$2)+('month 2 only singles'!$C$2*(N991-1))),IF(M991="WON",((((N991-1)*J991)*'month 2 only singles'!$C$2)+('month 2 only singles'!$C$2*(N991-1))),IF(M991="PLACED",((((N991-1)*J991)*'month 2 only singles'!$C$2)-'month 2 only singles'!$C$2),IF(J991=0,-'month 2 only singles'!$C$2,IF(J991=0,-'month 2 only singles'!$C$2,-('month 2 only singles'!$C$2*2)))))))*E991))</f>
        <v>0</v>
      </c>
      <c r="R991" s="17">
        <f>IF(ISBLANK(M991),,IF(T991&lt;&gt;1,((IF(M991="WON-EW",(((K991-1)*'month 2 only singles'!$C$2)*(1-$C$3))+(((L991-1)*'month 2 only singles'!$C$2)*(1-$C$3)),IF(M991="WON",(((K991-1)*'month 2 only singles'!$C$2)*(1-$C$3)),IF(M991="PLACED",(((L991-1)*'month 2 only singles'!$C$2)*(1-$C$3))-'month 2 only singles'!$C$2,IF(J991=0,-'month 2 only singles'!$C$2,-('month 2 only singles'!$C$2*2))))))*E991),0))</f>
        <v>0</v>
      </c>
      <c r="S991" s="64"/>
    </row>
    <row r="992" spans="8:19" ht="15" x14ac:dyDescent="0.2">
      <c r="H992" s="12"/>
      <c r="I992" s="12"/>
      <c r="J992" s="12"/>
      <c r="M992" s="7"/>
      <c r="N992" s="16">
        <f>((G992-1)*(1-(IF(H992="no",0,'month 2 only singles'!$C$3)))+1)</f>
        <v>5.0000000000000044E-2</v>
      </c>
      <c r="O992" s="16">
        <f t="shared" si="15"/>
        <v>0</v>
      </c>
      <c r="P9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2" s="17">
        <f>IF(ISBLANK(M992),,IF(ISBLANK(G992),,(IF(M992="WON-EW",((((N992-1)*J992)*'month 2 only singles'!$C$2)+('month 2 only singles'!$C$2*(N992-1))),IF(M992="WON",((((N992-1)*J992)*'month 2 only singles'!$C$2)+('month 2 only singles'!$C$2*(N992-1))),IF(M992="PLACED",((((N992-1)*J992)*'month 2 only singles'!$C$2)-'month 2 only singles'!$C$2),IF(J992=0,-'month 2 only singles'!$C$2,IF(J992=0,-'month 2 only singles'!$C$2,-('month 2 only singles'!$C$2*2)))))))*E992))</f>
        <v>0</v>
      </c>
      <c r="R992" s="17">
        <f>IF(ISBLANK(M992),,IF(T992&lt;&gt;1,((IF(M992="WON-EW",(((K992-1)*'month 2 only singles'!$C$2)*(1-$C$3))+(((L992-1)*'month 2 only singles'!$C$2)*(1-$C$3)),IF(M992="WON",(((K992-1)*'month 2 only singles'!$C$2)*(1-$C$3)),IF(M992="PLACED",(((L992-1)*'month 2 only singles'!$C$2)*(1-$C$3))-'month 2 only singles'!$C$2,IF(J992=0,-'month 2 only singles'!$C$2,-('month 2 only singles'!$C$2*2))))))*E992),0))</f>
        <v>0</v>
      </c>
      <c r="S992" s="64"/>
    </row>
    <row r="993" spans="8:19" ht="15" x14ac:dyDescent="0.2">
      <c r="H993" s="12"/>
      <c r="I993" s="12"/>
      <c r="J993" s="12"/>
      <c r="M993" s="7"/>
      <c r="N993" s="16">
        <f>((G993-1)*(1-(IF(H993="no",0,'month 2 only singles'!$C$3)))+1)</f>
        <v>5.0000000000000044E-2</v>
      </c>
      <c r="O993" s="16">
        <f t="shared" si="15"/>
        <v>0</v>
      </c>
      <c r="P9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3" s="17">
        <f>IF(ISBLANK(M993),,IF(ISBLANK(G993),,(IF(M993="WON-EW",((((N993-1)*J993)*'month 2 only singles'!$C$2)+('month 2 only singles'!$C$2*(N993-1))),IF(M993="WON",((((N993-1)*J993)*'month 2 only singles'!$C$2)+('month 2 only singles'!$C$2*(N993-1))),IF(M993="PLACED",((((N993-1)*J993)*'month 2 only singles'!$C$2)-'month 2 only singles'!$C$2),IF(J993=0,-'month 2 only singles'!$C$2,IF(J993=0,-'month 2 only singles'!$C$2,-('month 2 only singles'!$C$2*2)))))))*E993))</f>
        <v>0</v>
      </c>
      <c r="R993" s="17">
        <f>IF(ISBLANK(M993),,IF(T993&lt;&gt;1,((IF(M993="WON-EW",(((K993-1)*'month 2 only singles'!$C$2)*(1-$C$3))+(((L993-1)*'month 2 only singles'!$C$2)*(1-$C$3)),IF(M993="WON",(((K993-1)*'month 2 only singles'!$C$2)*(1-$C$3)),IF(M993="PLACED",(((L993-1)*'month 2 only singles'!$C$2)*(1-$C$3))-'month 2 only singles'!$C$2,IF(J993=0,-'month 2 only singles'!$C$2,-('month 2 only singles'!$C$2*2))))))*E993),0))</f>
        <v>0</v>
      </c>
      <c r="S993" s="64"/>
    </row>
    <row r="994" spans="8:19" ht="15" x14ac:dyDescent="0.2">
      <c r="H994" s="12"/>
      <c r="I994" s="12"/>
      <c r="J994" s="12"/>
      <c r="M994" s="7"/>
      <c r="N994" s="16">
        <f>((G994-1)*(1-(IF(H994="no",0,'month 2 only singles'!$C$3)))+1)</f>
        <v>5.0000000000000044E-2</v>
      </c>
      <c r="O994" s="16">
        <f t="shared" si="15"/>
        <v>0</v>
      </c>
      <c r="P9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4" s="17">
        <f>IF(ISBLANK(M994),,IF(ISBLANK(G994),,(IF(M994="WON-EW",((((N994-1)*J994)*'month 2 only singles'!$C$2)+('month 2 only singles'!$C$2*(N994-1))),IF(M994="WON",((((N994-1)*J994)*'month 2 only singles'!$C$2)+('month 2 only singles'!$C$2*(N994-1))),IF(M994="PLACED",((((N994-1)*J994)*'month 2 only singles'!$C$2)-'month 2 only singles'!$C$2),IF(J994=0,-'month 2 only singles'!$C$2,IF(J994=0,-'month 2 only singles'!$C$2,-('month 2 only singles'!$C$2*2)))))))*E994))</f>
        <v>0</v>
      </c>
      <c r="R994" s="17">
        <f>IF(ISBLANK(M994),,IF(T994&lt;&gt;1,((IF(M994="WON-EW",(((K994-1)*'month 2 only singles'!$C$2)*(1-$C$3))+(((L994-1)*'month 2 only singles'!$C$2)*(1-$C$3)),IF(M994="WON",(((K994-1)*'month 2 only singles'!$C$2)*(1-$C$3)),IF(M994="PLACED",(((L994-1)*'month 2 only singles'!$C$2)*(1-$C$3))-'month 2 only singles'!$C$2,IF(J994=0,-'month 2 only singles'!$C$2,-('month 2 only singles'!$C$2*2))))))*E994),0))</f>
        <v>0</v>
      </c>
      <c r="S994" s="64"/>
    </row>
    <row r="995" spans="8:19" ht="15" x14ac:dyDescent="0.2">
      <c r="H995" s="12"/>
      <c r="I995" s="12"/>
      <c r="J995" s="12"/>
      <c r="M995" s="7"/>
      <c r="N995" s="16">
        <f>((G995-1)*(1-(IF(H995="no",0,'month 2 only singles'!$C$3)))+1)</f>
        <v>5.0000000000000044E-2</v>
      </c>
      <c r="O995" s="16">
        <f t="shared" si="15"/>
        <v>0</v>
      </c>
      <c r="P9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5" s="17">
        <f>IF(ISBLANK(M995),,IF(ISBLANK(G995),,(IF(M995="WON-EW",((((N995-1)*J995)*'month 2 only singles'!$C$2)+('month 2 only singles'!$C$2*(N995-1))),IF(M995="WON",((((N995-1)*J995)*'month 2 only singles'!$C$2)+('month 2 only singles'!$C$2*(N995-1))),IF(M995="PLACED",((((N995-1)*J995)*'month 2 only singles'!$C$2)-'month 2 only singles'!$C$2),IF(J995=0,-'month 2 only singles'!$C$2,IF(J995=0,-'month 2 only singles'!$C$2,-('month 2 only singles'!$C$2*2)))))))*E995))</f>
        <v>0</v>
      </c>
      <c r="R995" s="17">
        <f>IF(ISBLANK(M995),,IF(T995&lt;&gt;1,((IF(M995="WON-EW",(((K995-1)*'month 2 only singles'!$C$2)*(1-$C$3))+(((L995-1)*'month 2 only singles'!$C$2)*(1-$C$3)),IF(M995="WON",(((K995-1)*'month 2 only singles'!$C$2)*(1-$C$3)),IF(M995="PLACED",(((L995-1)*'month 2 only singles'!$C$2)*(1-$C$3))-'month 2 only singles'!$C$2,IF(J995=0,-'month 2 only singles'!$C$2,-('month 2 only singles'!$C$2*2))))))*E995),0))</f>
        <v>0</v>
      </c>
      <c r="S995" s="64"/>
    </row>
    <row r="996" spans="8:19" ht="15" x14ac:dyDescent="0.2">
      <c r="H996" s="12"/>
      <c r="I996" s="12"/>
      <c r="J996" s="12"/>
      <c r="M996" s="7"/>
      <c r="N996" s="16">
        <f>((G996-1)*(1-(IF(H996="no",0,'month 2 only singles'!$C$3)))+1)</f>
        <v>5.0000000000000044E-2</v>
      </c>
      <c r="O996" s="16">
        <f t="shared" si="15"/>
        <v>0</v>
      </c>
      <c r="P9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6" s="17">
        <f>IF(ISBLANK(M996),,IF(ISBLANK(G996),,(IF(M996="WON-EW",((((N996-1)*J996)*'month 2 only singles'!$C$2)+('month 2 only singles'!$C$2*(N996-1))),IF(M996="WON",((((N996-1)*J996)*'month 2 only singles'!$C$2)+('month 2 only singles'!$C$2*(N996-1))),IF(M996="PLACED",((((N996-1)*J996)*'month 2 only singles'!$C$2)-'month 2 only singles'!$C$2),IF(J996=0,-'month 2 only singles'!$C$2,IF(J996=0,-'month 2 only singles'!$C$2,-('month 2 only singles'!$C$2*2)))))))*E996))</f>
        <v>0</v>
      </c>
      <c r="R996" s="17">
        <f>IF(ISBLANK(M996),,IF(T996&lt;&gt;1,((IF(M996="WON-EW",(((K996-1)*'month 2 only singles'!$C$2)*(1-$C$3))+(((L996-1)*'month 2 only singles'!$C$2)*(1-$C$3)),IF(M996="WON",(((K996-1)*'month 2 only singles'!$C$2)*(1-$C$3)),IF(M996="PLACED",(((L996-1)*'month 2 only singles'!$C$2)*(1-$C$3))-'month 2 only singles'!$C$2,IF(J996=0,-'month 2 only singles'!$C$2,-('month 2 only singles'!$C$2*2))))))*E996),0))</f>
        <v>0</v>
      </c>
      <c r="S996" s="64"/>
    </row>
    <row r="997" spans="8:19" ht="15" x14ac:dyDescent="0.2">
      <c r="H997" s="12"/>
      <c r="I997" s="12"/>
      <c r="J997" s="12"/>
      <c r="M997" s="7"/>
      <c r="N997" s="16">
        <f>((G997-1)*(1-(IF(H997="no",0,'month 2 only singles'!$C$3)))+1)</f>
        <v>5.0000000000000044E-2</v>
      </c>
      <c r="O997" s="16">
        <f t="shared" si="15"/>
        <v>0</v>
      </c>
      <c r="P9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7" s="17">
        <f>IF(ISBLANK(M997),,IF(ISBLANK(G997),,(IF(M997="WON-EW",((((N997-1)*J997)*'month 2 only singles'!$C$2)+('month 2 only singles'!$C$2*(N997-1))),IF(M997="WON",((((N997-1)*J997)*'month 2 only singles'!$C$2)+('month 2 only singles'!$C$2*(N997-1))),IF(M997="PLACED",((((N997-1)*J997)*'month 2 only singles'!$C$2)-'month 2 only singles'!$C$2),IF(J997=0,-'month 2 only singles'!$C$2,IF(J997=0,-'month 2 only singles'!$C$2,-('month 2 only singles'!$C$2*2)))))))*E997))</f>
        <v>0</v>
      </c>
      <c r="R997" s="17">
        <f>IF(ISBLANK(M997),,IF(T997&lt;&gt;1,((IF(M997="WON-EW",(((K997-1)*'month 2 only singles'!$C$2)*(1-$C$3))+(((L997-1)*'month 2 only singles'!$C$2)*(1-$C$3)),IF(M997="WON",(((K997-1)*'month 2 only singles'!$C$2)*(1-$C$3)),IF(M997="PLACED",(((L997-1)*'month 2 only singles'!$C$2)*(1-$C$3))-'month 2 only singles'!$C$2,IF(J997=0,-'month 2 only singles'!$C$2,-('month 2 only singles'!$C$2*2))))))*E997),0))</f>
        <v>0</v>
      </c>
      <c r="S997" s="64"/>
    </row>
    <row r="998" spans="8:19" ht="15" x14ac:dyDescent="0.2">
      <c r="H998" s="12"/>
      <c r="I998" s="12"/>
      <c r="J998" s="12"/>
      <c r="M998" s="7"/>
      <c r="N998" s="16">
        <f>((G998-1)*(1-(IF(H998="no",0,'month 2 only singles'!$C$3)))+1)</f>
        <v>5.0000000000000044E-2</v>
      </c>
      <c r="O998" s="16">
        <f t="shared" si="15"/>
        <v>0</v>
      </c>
      <c r="P9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8" s="17">
        <f>IF(ISBLANK(M998),,IF(ISBLANK(G998),,(IF(M998="WON-EW",((((N998-1)*J998)*'month 2 only singles'!$C$2)+('month 2 only singles'!$C$2*(N998-1))),IF(M998="WON",((((N998-1)*J998)*'month 2 only singles'!$C$2)+('month 2 only singles'!$C$2*(N998-1))),IF(M998="PLACED",((((N998-1)*J998)*'month 2 only singles'!$C$2)-'month 2 only singles'!$C$2),IF(J998=0,-'month 2 only singles'!$C$2,IF(J998=0,-'month 2 only singles'!$C$2,-('month 2 only singles'!$C$2*2)))))))*E998))</f>
        <v>0</v>
      </c>
      <c r="R998" s="17">
        <f>IF(ISBLANK(M998),,IF(T998&lt;&gt;1,((IF(M998="WON-EW",(((K998-1)*'month 2 only singles'!$C$2)*(1-$C$3))+(((L998-1)*'month 2 only singles'!$C$2)*(1-$C$3)),IF(M998="WON",(((K998-1)*'month 2 only singles'!$C$2)*(1-$C$3)),IF(M998="PLACED",(((L998-1)*'month 2 only singles'!$C$2)*(1-$C$3))-'month 2 only singles'!$C$2,IF(J998=0,-'month 2 only singles'!$C$2,-('month 2 only singles'!$C$2*2))))))*E998),0))</f>
        <v>0</v>
      </c>
      <c r="S998" s="64"/>
    </row>
    <row r="999" spans="8:19" ht="15" x14ac:dyDescent="0.2">
      <c r="H999" s="12"/>
      <c r="I999" s="12"/>
      <c r="J999" s="12"/>
      <c r="M999" s="7"/>
      <c r="N999" s="16">
        <f>((G999-1)*(1-(IF(H999="no",0,'month 2 only singles'!$C$3)))+1)</f>
        <v>5.0000000000000044E-2</v>
      </c>
      <c r="O999" s="16">
        <f t="shared" si="15"/>
        <v>0</v>
      </c>
      <c r="P9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999" s="17">
        <f>IF(ISBLANK(M999),,IF(ISBLANK(G999),,(IF(M999="WON-EW",((((N999-1)*J999)*'month 2 only singles'!$C$2)+('month 2 only singles'!$C$2*(N999-1))),IF(M999="WON",((((N999-1)*J999)*'month 2 only singles'!$C$2)+('month 2 only singles'!$C$2*(N999-1))),IF(M999="PLACED",((((N999-1)*J999)*'month 2 only singles'!$C$2)-'month 2 only singles'!$C$2),IF(J999=0,-'month 2 only singles'!$C$2,IF(J999=0,-'month 2 only singles'!$C$2,-('month 2 only singles'!$C$2*2)))))))*E999))</f>
        <v>0</v>
      </c>
      <c r="R999" s="17">
        <f>IF(ISBLANK(M999),,IF(T999&lt;&gt;1,((IF(M999="WON-EW",(((K999-1)*'month 2 only singles'!$C$2)*(1-$C$3))+(((L999-1)*'month 2 only singles'!$C$2)*(1-$C$3)),IF(M999="WON",(((K999-1)*'month 2 only singles'!$C$2)*(1-$C$3)),IF(M999="PLACED",(((L999-1)*'month 2 only singles'!$C$2)*(1-$C$3))-'month 2 only singles'!$C$2,IF(J999=0,-'month 2 only singles'!$C$2,-('month 2 only singles'!$C$2*2))))))*E999),0))</f>
        <v>0</v>
      </c>
      <c r="S999" s="64"/>
    </row>
    <row r="1000" spans="8:19" ht="15" x14ac:dyDescent="0.2">
      <c r="H1000" s="12"/>
      <c r="I1000" s="12"/>
      <c r="J1000" s="12"/>
      <c r="M1000" s="7"/>
      <c r="N1000" s="16">
        <f>((G1000-1)*(1-(IF(H1000="no",0,'month 2 only singles'!$C$3)))+1)</f>
        <v>5.0000000000000044E-2</v>
      </c>
      <c r="O1000" s="16">
        <f t="shared" si="15"/>
        <v>0</v>
      </c>
      <c r="P10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0" s="17">
        <f>IF(ISBLANK(M1000),,IF(ISBLANK(G1000),,(IF(M1000="WON-EW",((((N1000-1)*J1000)*'month 2 only singles'!$C$2)+('month 2 only singles'!$C$2*(N1000-1))),IF(M1000="WON",((((N1000-1)*J1000)*'month 2 only singles'!$C$2)+('month 2 only singles'!$C$2*(N1000-1))),IF(M1000="PLACED",((((N1000-1)*J1000)*'month 2 only singles'!$C$2)-'month 2 only singles'!$C$2),IF(J1000=0,-'month 2 only singles'!$C$2,IF(J1000=0,-'month 2 only singles'!$C$2,-('month 2 only singles'!$C$2*2)))))))*E1000))</f>
        <v>0</v>
      </c>
      <c r="R1000" s="17">
        <f>IF(ISBLANK(M1000),,IF(T1000&lt;&gt;1,((IF(M1000="WON-EW",(((K1000-1)*'month 2 only singles'!$C$2)*(1-$C$3))+(((L1000-1)*'month 2 only singles'!$C$2)*(1-$C$3)),IF(M1000="WON",(((K1000-1)*'month 2 only singles'!$C$2)*(1-$C$3)),IF(M1000="PLACED",(((L1000-1)*'month 2 only singles'!$C$2)*(1-$C$3))-'month 2 only singles'!$C$2,IF(J1000=0,-'month 2 only singles'!$C$2,-('month 2 only singles'!$C$2*2))))))*E1000),0))</f>
        <v>0</v>
      </c>
      <c r="S1000" s="64"/>
    </row>
    <row r="1001" spans="8:19" ht="15" x14ac:dyDescent="0.2">
      <c r="H1001" s="12"/>
      <c r="I1001" s="12"/>
      <c r="J1001" s="12"/>
      <c r="M1001" s="7"/>
      <c r="N1001" s="16">
        <f>((G1001-1)*(1-(IF(H1001="no",0,'month 2 only singles'!$C$3)))+1)</f>
        <v>5.0000000000000044E-2</v>
      </c>
      <c r="O1001" s="16">
        <f t="shared" si="15"/>
        <v>0</v>
      </c>
      <c r="P10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1" s="17">
        <f>IF(ISBLANK(M1001),,IF(ISBLANK(G1001),,(IF(M1001="WON-EW",((((N1001-1)*J1001)*'month 2 only singles'!$C$2)+('month 2 only singles'!$C$2*(N1001-1))),IF(M1001="WON",((((N1001-1)*J1001)*'month 2 only singles'!$C$2)+('month 2 only singles'!$C$2*(N1001-1))),IF(M1001="PLACED",((((N1001-1)*J1001)*'month 2 only singles'!$C$2)-'month 2 only singles'!$C$2),IF(J1001=0,-'month 2 only singles'!$C$2,IF(J1001=0,-'month 2 only singles'!$C$2,-('month 2 only singles'!$C$2*2)))))))*E1001))</f>
        <v>0</v>
      </c>
      <c r="R1001" s="17">
        <f>IF(ISBLANK(M1001),,IF(T1001&lt;&gt;1,((IF(M1001="WON-EW",(((K1001-1)*'month 2 only singles'!$C$2)*(1-$C$3))+(((L1001-1)*'month 2 only singles'!$C$2)*(1-$C$3)),IF(M1001="WON",(((K1001-1)*'month 2 only singles'!$C$2)*(1-$C$3)),IF(M1001="PLACED",(((L1001-1)*'month 2 only singles'!$C$2)*(1-$C$3))-'month 2 only singles'!$C$2,IF(J1001=0,-'month 2 only singles'!$C$2,-('month 2 only singles'!$C$2*2))))))*E1001),0))</f>
        <v>0</v>
      </c>
      <c r="S1001" s="64"/>
    </row>
    <row r="1002" spans="8:19" ht="15" x14ac:dyDescent="0.2">
      <c r="H1002" s="12"/>
      <c r="I1002" s="12"/>
      <c r="J1002" s="12"/>
      <c r="M1002" s="7"/>
      <c r="N1002" s="16">
        <f>((G1002-1)*(1-(IF(H1002="no",0,'month 2 only singles'!$C$3)))+1)</f>
        <v>5.0000000000000044E-2</v>
      </c>
      <c r="O1002" s="16">
        <f t="shared" si="15"/>
        <v>0</v>
      </c>
      <c r="P10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2" s="17">
        <f>IF(ISBLANK(M1002),,IF(ISBLANK(G1002),,(IF(M1002="WON-EW",((((N1002-1)*J1002)*'month 2 only singles'!$C$2)+('month 2 only singles'!$C$2*(N1002-1))),IF(M1002="WON",((((N1002-1)*J1002)*'month 2 only singles'!$C$2)+('month 2 only singles'!$C$2*(N1002-1))),IF(M1002="PLACED",((((N1002-1)*J1002)*'month 2 only singles'!$C$2)-'month 2 only singles'!$C$2),IF(J1002=0,-'month 2 only singles'!$C$2,IF(J1002=0,-'month 2 only singles'!$C$2,-('month 2 only singles'!$C$2*2)))))))*E1002))</f>
        <v>0</v>
      </c>
      <c r="R1002" s="17">
        <f>IF(ISBLANK(M1002),,IF(T1002&lt;&gt;1,((IF(M1002="WON-EW",(((K1002-1)*'month 2 only singles'!$C$2)*(1-$C$3))+(((L1002-1)*'month 2 only singles'!$C$2)*(1-$C$3)),IF(M1002="WON",(((K1002-1)*'month 2 only singles'!$C$2)*(1-$C$3)),IF(M1002="PLACED",(((L1002-1)*'month 2 only singles'!$C$2)*(1-$C$3))-'month 2 only singles'!$C$2,IF(J1002=0,-'month 2 only singles'!$C$2,-('month 2 only singles'!$C$2*2))))))*E1002),0))</f>
        <v>0</v>
      </c>
      <c r="S1002" s="64"/>
    </row>
    <row r="1003" spans="8:19" ht="15" x14ac:dyDescent="0.2">
      <c r="H1003" s="12"/>
      <c r="I1003" s="12"/>
      <c r="J1003" s="12"/>
      <c r="M1003" s="7"/>
      <c r="N1003" s="16">
        <f>((G1003-1)*(1-(IF(H1003="no",0,'month 2 only singles'!$C$3)))+1)</f>
        <v>5.0000000000000044E-2</v>
      </c>
      <c r="O1003" s="16">
        <f t="shared" si="15"/>
        <v>0</v>
      </c>
      <c r="P10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3" s="17">
        <f>IF(ISBLANK(M1003),,IF(ISBLANK(G1003),,(IF(M1003="WON-EW",((((N1003-1)*J1003)*'month 2 only singles'!$C$2)+('month 2 only singles'!$C$2*(N1003-1))),IF(M1003="WON",((((N1003-1)*J1003)*'month 2 only singles'!$C$2)+('month 2 only singles'!$C$2*(N1003-1))),IF(M1003="PLACED",((((N1003-1)*J1003)*'month 2 only singles'!$C$2)-'month 2 only singles'!$C$2),IF(J1003=0,-'month 2 only singles'!$C$2,IF(J1003=0,-'month 2 only singles'!$C$2,-('month 2 only singles'!$C$2*2)))))))*E1003))</f>
        <v>0</v>
      </c>
      <c r="R1003" s="17">
        <f>IF(ISBLANK(M1003),,IF(T1003&lt;&gt;1,((IF(M1003="WON-EW",(((K1003-1)*'month 2 only singles'!$C$2)*(1-$C$3))+(((L1003-1)*'month 2 only singles'!$C$2)*(1-$C$3)),IF(M1003="WON",(((K1003-1)*'month 2 only singles'!$C$2)*(1-$C$3)),IF(M1003="PLACED",(((L1003-1)*'month 2 only singles'!$C$2)*(1-$C$3))-'month 2 only singles'!$C$2,IF(J1003=0,-'month 2 only singles'!$C$2,-('month 2 only singles'!$C$2*2))))))*E1003),0))</f>
        <v>0</v>
      </c>
      <c r="S1003" s="64"/>
    </row>
    <row r="1004" spans="8:19" ht="15" x14ac:dyDescent="0.2">
      <c r="H1004" s="12"/>
      <c r="I1004" s="12"/>
      <c r="J1004" s="12"/>
      <c r="M1004" s="7"/>
      <c r="N1004" s="16">
        <f>((G1004-1)*(1-(IF(H1004="no",0,'month 2 only singles'!$C$3)))+1)</f>
        <v>5.0000000000000044E-2</v>
      </c>
      <c r="O1004" s="16">
        <f t="shared" si="15"/>
        <v>0</v>
      </c>
      <c r="P10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4" s="17">
        <f>IF(ISBLANK(M1004),,IF(ISBLANK(G1004),,(IF(M1004="WON-EW",((((N1004-1)*J1004)*'month 2 only singles'!$C$2)+('month 2 only singles'!$C$2*(N1004-1))),IF(M1004="WON",((((N1004-1)*J1004)*'month 2 only singles'!$C$2)+('month 2 only singles'!$C$2*(N1004-1))),IF(M1004="PLACED",((((N1004-1)*J1004)*'month 2 only singles'!$C$2)-'month 2 only singles'!$C$2),IF(J1004=0,-'month 2 only singles'!$C$2,IF(J1004=0,-'month 2 only singles'!$C$2,-('month 2 only singles'!$C$2*2)))))))*E1004))</f>
        <v>0</v>
      </c>
      <c r="R1004" s="17">
        <f>IF(ISBLANK(M1004),,IF(T1004&lt;&gt;1,((IF(M1004="WON-EW",(((K1004-1)*'month 2 only singles'!$C$2)*(1-$C$3))+(((L1004-1)*'month 2 only singles'!$C$2)*(1-$C$3)),IF(M1004="WON",(((K1004-1)*'month 2 only singles'!$C$2)*(1-$C$3)),IF(M1004="PLACED",(((L1004-1)*'month 2 only singles'!$C$2)*(1-$C$3))-'month 2 only singles'!$C$2,IF(J1004=0,-'month 2 only singles'!$C$2,-('month 2 only singles'!$C$2*2))))))*E1004),0))</f>
        <v>0</v>
      </c>
      <c r="S1004" s="64"/>
    </row>
    <row r="1005" spans="8:19" ht="15" x14ac:dyDescent="0.2">
      <c r="H1005" s="12"/>
      <c r="I1005" s="12"/>
      <c r="J1005" s="12"/>
      <c r="M1005" s="7"/>
      <c r="N1005" s="16">
        <f>((G1005-1)*(1-(IF(H1005="no",0,'month 2 only singles'!$C$3)))+1)</f>
        <v>5.0000000000000044E-2</v>
      </c>
      <c r="O1005" s="16">
        <f t="shared" si="15"/>
        <v>0</v>
      </c>
      <c r="P10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5" s="17">
        <f>IF(ISBLANK(M1005),,IF(ISBLANK(G1005),,(IF(M1005="WON-EW",((((N1005-1)*J1005)*'month 2 only singles'!$C$2)+('month 2 only singles'!$C$2*(N1005-1))),IF(M1005="WON",((((N1005-1)*J1005)*'month 2 only singles'!$C$2)+('month 2 only singles'!$C$2*(N1005-1))),IF(M1005="PLACED",((((N1005-1)*J1005)*'month 2 only singles'!$C$2)-'month 2 only singles'!$C$2),IF(J1005=0,-'month 2 only singles'!$C$2,IF(J1005=0,-'month 2 only singles'!$C$2,-('month 2 only singles'!$C$2*2)))))))*E1005))</f>
        <v>0</v>
      </c>
      <c r="R1005" s="17">
        <f>IF(ISBLANK(M1005),,IF(T1005&lt;&gt;1,((IF(M1005="WON-EW",(((K1005-1)*'month 2 only singles'!$C$2)*(1-$C$3))+(((L1005-1)*'month 2 only singles'!$C$2)*(1-$C$3)),IF(M1005="WON",(((K1005-1)*'month 2 only singles'!$C$2)*(1-$C$3)),IF(M1005="PLACED",(((L1005-1)*'month 2 only singles'!$C$2)*(1-$C$3))-'month 2 only singles'!$C$2,IF(J1005=0,-'month 2 only singles'!$C$2,-('month 2 only singles'!$C$2*2))))))*E1005),0))</f>
        <v>0</v>
      </c>
      <c r="S1005" s="64"/>
    </row>
    <row r="1006" spans="8:19" ht="15" x14ac:dyDescent="0.2">
      <c r="H1006" s="12"/>
      <c r="I1006" s="12"/>
      <c r="J1006" s="12"/>
      <c r="M1006" s="7"/>
      <c r="N1006" s="16">
        <f>((G1006-1)*(1-(IF(H1006="no",0,'month 2 only singles'!$C$3)))+1)</f>
        <v>5.0000000000000044E-2</v>
      </c>
      <c r="O1006" s="16">
        <f t="shared" si="15"/>
        <v>0</v>
      </c>
      <c r="P10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6" s="17">
        <f>IF(ISBLANK(M1006),,IF(ISBLANK(G1006),,(IF(M1006="WON-EW",((((N1006-1)*J1006)*'month 2 only singles'!$C$2)+('month 2 only singles'!$C$2*(N1006-1))),IF(M1006="WON",((((N1006-1)*J1006)*'month 2 only singles'!$C$2)+('month 2 only singles'!$C$2*(N1006-1))),IF(M1006="PLACED",((((N1006-1)*J1006)*'month 2 only singles'!$C$2)-'month 2 only singles'!$C$2),IF(J1006=0,-'month 2 only singles'!$C$2,IF(J1006=0,-'month 2 only singles'!$C$2,-('month 2 only singles'!$C$2*2)))))))*E1006))</f>
        <v>0</v>
      </c>
      <c r="R1006" s="17">
        <f>IF(ISBLANK(M1006),,IF(T1006&lt;&gt;1,((IF(M1006="WON-EW",(((K1006-1)*'month 2 only singles'!$C$2)*(1-$C$3))+(((L1006-1)*'month 2 only singles'!$C$2)*(1-$C$3)),IF(M1006="WON",(((K1006-1)*'month 2 only singles'!$C$2)*(1-$C$3)),IF(M1006="PLACED",(((L1006-1)*'month 2 only singles'!$C$2)*(1-$C$3))-'month 2 only singles'!$C$2,IF(J1006=0,-'month 2 only singles'!$C$2,-('month 2 only singles'!$C$2*2))))))*E1006),0))</f>
        <v>0</v>
      </c>
      <c r="S1006" s="64"/>
    </row>
    <row r="1007" spans="8:19" ht="15" x14ac:dyDescent="0.2">
      <c r="H1007" s="12"/>
      <c r="I1007" s="12"/>
      <c r="J1007" s="12"/>
      <c r="M1007" s="7"/>
      <c r="N1007" s="16">
        <f>((G1007-1)*(1-(IF(H1007="no",0,'month 2 only singles'!$C$3)))+1)</f>
        <v>5.0000000000000044E-2</v>
      </c>
      <c r="O1007" s="16">
        <f t="shared" si="15"/>
        <v>0</v>
      </c>
      <c r="P10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7" s="17">
        <f>IF(ISBLANK(M1007),,IF(ISBLANK(G1007),,(IF(M1007="WON-EW",((((N1007-1)*J1007)*'month 2 only singles'!$C$2)+('month 2 only singles'!$C$2*(N1007-1))),IF(M1007="WON",((((N1007-1)*J1007)*'month 2 only singles'!$C$2)+('month 2 only singles'!$C$2*(N1007-1))),IF(M1007="PLACED",((((N1007-1)*J1007)*'month 2 only singles'!$C$2)-'month 2 only singles'!$C$2),IF(J1007=0,-'month 2 only singles'!$C$2,IF(J1007=0,-'month 2 only singles'!$C$2,-('month 2 only singles'!$C$2*2)))))))*E1007))</f>
        <v>0</v>
      </c>
      <c r="R1007" s="17">
        <f>IF(ISBLANK(M1007),,IF(T1007&lt;&gt;1,((IF(M1007="WON-EW",(((K1007-1)*'month 2 only singles'!$C$2)*(1-$C$3))+(((L1007-1)*'month 2 only singles'!$C$2)*(1-$C$3)),IF(M1007="WON",(((K1007-1)*'month 2 only singles'!$C$2)*(1-$C$3)),IF(M1007="PLACED",(((L1007-1)*'month 2 only singles'!$C$2)*(1-$C$3))-'month 2 only singles'!$C$2,IF(J1007=0,-'month 2 only singles'!$C$2,-('month 2 only singles'!$C$2*2))))))*E1007),0))</f>
        <v>0</v>
      </c>
      <c r="S1007" s="64"/>
    </row>
    <row r="1008" spans="8:19" ht="15" x14ac:dyDescent="0.2">
      <c r="H1008" s="12"/>
      <c r="I1008" s="12"/>
      <c r="J1008" s="12"/>
      <c r="M1008" s="7"/>
      <c r="N1008" s="16">
        <f>((G1008-1)*(1-(IF(H1008="no",0,'month 2 only singles'!$C$3)))+1)</f>
        <v>5.0000000000000044E-2</v>
      </c>
      <c r="O1008" s="16">
        <f t="shared" ref="O1008:O1071" si="16">E1008*IF(I1008="yes",2,1)</f>
        <v>0</v>
      </c>
      <c r="P10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8" s="17">
        <f>IF(ISBLANK(M1008),,IF(ISBLANK(G1008),,(IF(M1008="WON-EW",((((N1008-1)*J1008)*'month 2 only singles'!$C$2)+('month 2 only singles'!$C$2*(N1008-1))),IF(M1008="WON",((((N1008-1)*J1008)*'month 2 only singles'!$C$2)+('month 2 only singles'!$C$2*(N1008-1))),IF(M1008="PLACED",((((N1008-1)*J1008)*'month 2 only singles'!$C$2)-'month 2 only singles'!$C$2),IF(J1008=0,-'month 2 only singles'!$C$2,IF(J1008=0,-'month 2 only singles'!$C$2,-('month 2 only singles'!$C$2*2)))))))*E1008))</f>
        <v>0</v>
      </c>
      <c r="R1008" s="17">
        <f>IF(ISBLANK(M1008),,IF(T1008&lt;&gt;1,((IF(M1008="WON-EW",(((K1008-1)*'month 2 only singles'!$C$2)*(1-$C$3))+(((L1008-1)*'month 2 only singles'!$C$2)*(1-$C$3)),IF(M1008="WON",(((K1008-1)*'month 2 only singles'!$C$2)*(1-$C$3)),IF(M1008="PLACED",(((L1008-1)*'month 2 only singles'!$C$2)*(1-$C$3))-'month 2 only singles'!$C$2,IF(J1008=0,-'month 2 only singles'!$C$2,-('month 2 only singles'!$C$2*2))))))*E1008),0))</f>
        <v>0</v>
      </c>
      <c r="S1008" s="64"/>
    </row>
    <row r="1009" spans="8:19" ht="15" x14ac:dyDescent="0.2">
      <c r="H1009" s="12"/>
      <c r="I1009" s="12"/>
      <c r="J1009" s="12"/>
      <c r="M1009" s="7"/>
      <c r="N1009" s="16">
        <f>((G1009-1)*(1-(IF(H1009="no",0,'month 2 only singles'!$C$3)))+1)</f>
        <v>5.0000000000000044E-2</v>
      </c>
      <c r="O1009" s="16">
        <f t="shared" si="16"/>
        <v>0</v>
      </c>
      <c r="P100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09" s="17">
        <f>IF(ISBLANK(M1009),,IF(ISBLANK(G1009),,(IF(M1009="WON-EW",((((N1009-1)*J1009)*'month 2 only singles'!$C$2)+('month 2 only singles'!$C$2*(N1009-1))),IF(M1009="WON",((((N1009-1)*J1009)*'month 2 only singles'!$C$2)+('month 2 only singles'!$C$2*(N1009-1))),IF(M1009="PLACED",((((N1009-1)*J1009)*'month 2 only singles'!$C$2)-'month 2 only singles'!$C$2),IF(J1009=0,-'month 2 only singles'!$C$2,IF(J1009=0,-'month 2 only singles'!$C$2,-('month 2 only singles'!$C$2*2)))))))*E1009))</f>
        <v>0</v>
      </c>
      <c r="R1009" s="17">
        <f>IF(ISBLANK(M1009),,IF(T1009&lt;&gt;1,((IF(M1009="WON-EW",(((K1009-1)*'month 2 only singles'!$C$2)*(1-$C$3))+(((L1009-1)*'month 2 only singles'!$C$2)*(1-$C$3)),IF(M1009="WON",(((K1009-1)*'month 2 only singles'!$C$2)*(1-$C$3)),IF(M1009="PLACED",(((L1009-1)*'month 2 only singles'!$C$2)*(1-$C$3))-'month 2 only singles'!$C$2,IF(J1009=0,-'month 2 only singles'!$C$2,-('month 2 only singles'!$C$2*2))))))*E1009),0))</f>
        <v>0</v>
      </c>
      <c r="S1009" s="64"/>
    </row>
    <row r="1010" spans="8:19" ht="15" x14ac:dyDescent="0.2">
      <c r="H1010" s="12"/>
      <c r="I1010" s="12"/>
      <c r="J1010" s="12"/>
      <c r="M1010" s="7"/>
      <c r="N1010" s="16">
        <f>((G1010-1)*(1-(IF(H1010="no",0,'month 2 only singles'!$C$3)))+1)</f>
        <v>5.0000000000000044E-2</v>
      </c>
      <c r="O1010" s="16">
        <f t="shared" si="16"/>
        <v>0</v>
      </c>
      <c r="P101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0" s="17">
        <f>IF(ISBLANK(M1010),,IF(ISBLANK(G1010),,(IF(M1010="WON-EW",((((N1010-1)*J1010)*'month 2 only singles'!$C$2)+('month 2 only singles'!$C$2*(N1010-1))),IF(M1010="WON",((((N1010-1)*J1010)*'month 2 only singles'!$C$2)+('month 2 only singles'!$C$2*(N1010-1))),IF(M1010="PLACED",((((N1010-1)*J1010)*'month 2 only singles'!$C$2)-'month 2 only singles'!$C$2),IF(J1010=0,-'month 2 only singles'!$C$2,IF(J1010=0,-'month 2 only singles'!$C$2,-('month 2 only singles'!$C$2*2)))))))*E1010))</f>
        <v>0</v>
      </c>
      <c r="R1010" s="17">
        <f>IF(ISBLANK(M1010),,IF(T1010&lt;&gt;1,((IF(M1010="WON-EW",(((K1010-1)*'month 2 only singles'!$C$2)*(1-$C$3))+(((L1010-1)*'month 2 only singles'!$C$2)*(1-$C$3)),IF(M1010="WON",(((K1010-1)*'month 2 only singles'!$C$2)*(1-$C$3)),IF(M1010="PLACED",(((L1010-1)*'month 2 only singles'!$C$2)*(1-$C$3))-'month 2 only singles'!$C$2,IF(J1010=0,-'month 2 only singles'!$C$2,-('month 2 only singles'!$C$2*2))))))*E1010),0))</f>
        <v>0</v>
      </c>
      <c r="S1010" s="64"/>
    </row>
    <row r="1011" spans="8:19" ht="15" x14ac:dyDescent="0.2">
      <c r="H1011" s="12"/>
      <c r="I1011" s="12"/>
      <c r="J1011" s="12"/>
      <c r="M1011" s="7"/>
      <c r="N1011" s="16">
        <f>((G1011-1)*(1-(IF(H1011="no",0,'month 2 only singles'!$C$3)))+1)</f>
        <v>5.0000000000000044E-2</v>
      </c>
      <c r="O1011" s="16">
        <f t="shared" si="16"/>
        <v>0</v>
      </c>
      <c r="P101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1" s="17">
        <f>IF(ISBLANK(M1011),,IF(ISBLANK(G1011),,(IF(M1011="WON-EW",((((N1011-1)*J1011)*'month 2 only singles'!$C$2)+('month 2 only singles'!$C$2*(N1011-1))),IF(M1011="WON",((((N1011-1)*J1011)*'month 2 only singles'!$C$2)+('month 2 only singles'!$C$2*(N1011-1))),IF(M1011="PLACED",((((N1011-1)*J1011)*'month 2 only singles'!$C$2)-'month 2 only singles'!$C$2),IF(J1011=0,-'month 2 only singles'!$C$2,IF(J1011=0,-'month 2 only singles'!$C$2,-('month 2 only singles'!$C$2*2)))))))*E1011))</f>
        <v>0</v>
      </c>
      <c r="R1011" s="17">
        <f>IF(ISBLANK(M1011),,IF(T1011&lt;&gt;1,((IF(M1011="WON-EW",(((K1011-1)*'month 2 only singles'!$C$2)*(1-$C$3))+(((L1011-1)*'month 2 only singles'!$C$2)*(1-$C$3)),IF(M1011="WON",(((K1011-1)*'month 2 only singles'!$C$2)*(1-$C$3)),IF(M1011="PLACED",(((L1011-1)*'month 2 only singles'!$C$2)*(1-$C$3))-'month 2 only singles'!$C$2,IF(J1011=0,-'month 2 only singles'!$C$2,-('month 2 only singles'!$C$2*2))))))*E1011),0))</f>
        <v>0</v>
      </c>
      <c r="S1011" s="64"/>
    </row>
    <row r="1012" spans="8:19" ht="15" x14ac:dyDescent="0.2">
      <c r="H1012" s="12"/>
      <c r="I1012" s="12"/>
      <c r="J1012" s="12"/>
      <c r="M1012" s="7"/>
      <c r="N1012" s="16">
        <f>((G1012-1)*(1-(IF(H1012="no",0,'month 2 only singles'!$C$3)))+1)</f>
        <v>5.0000000000000044E-2</v>
      </c>
      <c r="O1012" s="16">
        <f t="shared" si="16"/>
        <v>0</v>
      </c>
      <c r="P101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2" s="17">
        <f>IF(ISBLANK(M1012),,IF(ISBLANK(G1012),,(IF(M1012="WON-EW",((((N1012-1)*J1012)*'month 2 only singles'!$C$2)+('month 2 only singles'!$C$2*(N1012-1))),IF(M1012="WON",((((N1012-1)*J1012)*'month 2 only singles'!$C$2)+('month 2 only singles'!$C$2*(N1012-1))),IF(M1012="PLACED",((((N1012-1)*J1012)*'month 2 only singles'!$C$2)-'month 2 only singles'!$C$2),IF(J1012=0,-'month 2 only singles'!$C$2,IF(J1012=0,-'month 2 only singles'!$C$2,-('month 2 only singles'!$C$2*2)))))))*E1012))</f>
        <v>0</v>
      </c>
      <c r="R1012" s="17">
        <f>IF(ISBLANK(M1012),,IF(T1012&lt;&gt;1,((IF(M1012="WON-EW",(((K1012-1)*'month 2 only singles'!$C$2)*(1-$C$3))+(((L1012-1)*'month 2 only singles'!$C$2)*(1-$C$3)),IF(M1012="WON",(((K1012-1)*'month 2 only singles'!$C$2)*(1-$C$3)),IF(M1012="PLACED",(((L1012-1)*'month 2 only singles'!$C$2)*(1-$C$3))-'month 2 only singles'!$C$2,IF(J1012=0,-'month 2 only singles'!$C$2,-('month 2 only singles'!$C$2*2))))))*E1012),0))</f>
        <v>0</v>
      </c>
      <c r="S1012" s="64"/>
    </row>
    <row r="1013" spans="8:19" ht="15" x14ac:dyDescent="0.2">
      <c r="H1013" s="12"/>
      <c r="I1013" s="12"/>
      <c r="J1013" s="12"/>
      <c r="M1013" s="7"/>
      <c r="N1013" s="16">
        <f>((G1013-1)*(1-(IF(H1013="no",0,'month 2 only singles'!$C$3)))+1)</f>
        <v>5.0000000000000044E-2</v>
      </c>
      <c r="O1013" s="16">
        <f t="shared" si="16"/>
        <v>0</v>
      </c>
      <c r="P101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3" s="17">
        <f>IF(ISBLANK(M1013),,IF(ISBLANK(G1013),,(IF(M1013="WON-EW",((((N1013-1)*J1013)*'month 2 only singles'!$C$2)+('month 2 only singles'!$C$2*(N1013-1))),IF(M1013="WON",((((N1013-1)*J1013)*'month 2 only singles'!$C$2)+('month 2 only singles'!$C$2*(N1013-1))),IF(M1013="PLACED",((((N1013-1)*J1013)*'month 2 only singles'!$C$2)-'month 2 only singles'!$C$2),IF(J1013=0,-'month 2 only singles'!$C$2,IF(J1013=0,-'month 2 only singles'!$C$2,-('month 2 only singles'!$C$2*2)))))))*E1013))</f>
        <v>0</v>
      </c>
      <c r="R1013" s="17">
        <f>IF(ISBLANK(M1013),,IF(T1013&lt;&gt;1,((IF(M1013="WON-EW",(((K1013-1)*'month 2 only singles'!$C$2)*(1-$C$3))+(((L1013-1)*'month 2 only singles'!$C$2)*(1-$C$3)),IF(M1013="WON",(((K1013-1)*'month 2 only singles'!$C$2)*(1-$C$3)),IF(M1013="PLACED",(((L1013-1)*'month 2 only singles'!$C$2)*(1-$C$3))-'month 2 only singles'!$C$2,IF(J1013=0,-'month 2 only singles'!$C$2,-('month 2 only singles'!$C$2*2))))))*E1013),0))</f>
        <v>0</v>
      </c>
      <c r="S1013" s="64"/>
    </row>
    <row r="1014" spans="8:19" ht="15" x14ac:dyDescent="0.2">
      <c r="H1014" s="12"/>
      <c r="I1014" s="12"/>
      <c r="J1014" s="12"/>
      <c r="M1014" s="7"/>
      <c r="N1014" s="16">
        <f>((G1014-1)*(1-(IF(H1014="no",0,'month 2 only singles'!$C$3)))+1)</f>
        <v>5.0000000000000044E-2</v>
      </c>
      <c r="O1014" s="16">
        <f t="shared" si="16"/>
        <v>0</v>
      </c>
      <c r="P101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4" s="17">
        <f>IF(ISBLANK(M1014),,IF(ISBLANK(G1014),,(IF(M1014="WON-EW",((((N1014-1)*J1014)*'month 2 only singles'!$C$2)+('month 2 only singles'!$C$2*(N1014-1))),IF(M1014="WON",((((N1014-1)*J1014)*'month 2 only singles'!$C$2)+('month 2 only singles'!$C$2*(N1014-1))),IF(M1014="PLACED",((((N1014-1)*J1014)*'month 2 only singles'!$C$2)-'month 2 only singles'!$C$2),IF(J1014=0,-'month 2 only singles'!$C$2,IF(J1014=0,-'month 2 only singles'!$C$2,-('month 2 only singles'!$C$2*2)))))))*E1014))</f>
        <v>0</v>
      </c>
      <c r="R1014" s="17">
        <f>IF(ISBLANK(M1014),,IF(T1014&lt;&gt;1,((IF(M1014="WON-EW",(((K1014-1)*'month 2 only singles'!$C$2)*(1-$C$3))+(((L1014-1)*'month 2 only singles'!$C$2)*(1-$C$3)),IF(M1014="WON",(((K1014-1)*'month 2 only singles'!$C$2)*(1-$C$3)),IF(M1014="PLACED",(((L1014-1)*'month 2 only singles'!$C$2)*(1-$C$3))-'month 2 only singles'!$C$2,IF(J1014=0,-'month 2 only singles'!$C$2,-('month 2 only singles'!$C$2*2))))))*E1014),0))</f>
        <v>0</v>
      </c>
      <c r="S1014" s="64"/>
    </row>
    <row r="1015" spans="8:19" ht="15" x14ac:dyDescent="0.2">
      <c r="H1015" s="12"/>
      <c r="I1015" s="12"/>
      <c r="J1015" s="12"/>
      <c r="M1015" s="7"/>
      <c r="N1015" s="16">
        <f>((G1015-1)*(1-(IF(H1015="no",0,'month 2 only singles'!$C$3)))+1)</f>
        <v>5.0000000000000044E-2</v>
      </c>
      <c r="O1015" s="16">
        <f t="shared" si="16"/>
        <v>0</v>
      </c>
      <c r="P101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5" s="17">
        <f>IF(ISBLANK(M1015),,IF(ISBLANK(G1015),,(IF(M1015="WON-EW",((((N1015-1)*J1015)*'month 2 only singles'!$C$2)+('month 2 only singles'!$C$2*(N1015-1))),IF(M1015="WON",((((N1015-1)*J1015)*'month 2 only singles'!$C$2)+('month 2 only singles'!$C$2*(N1015-1))),IF(M1015="PLACED",((((N1015-1)*J1015)*'month 2 only singles'!$C$2)-'month 2 only singles'!$C$2),IF(J1015=0,-'month 2 only singles'!$C$2,IF(J1015=0,-'month 2 only singles'!$C$2,-('month 2 only singles'!$C$2*2)))))))*E1015))</f>
        <v>0</v>
      </c>
      <c r="R1015" s="17">
        <f>IF(ISBLANK(M1015),,IF(T1015&lt;&gt;1,((IF(M1015="WON-EW",(((K1015-1)*'month 2 only singles'!$C$2)*(1-$C$3))+(((L1015-1)*'month 2 only singles'!$C$2)*(1-$C$3)),IF(M1015="WON",(((K1015-1)*'month 2 only singles'!$C$2)*(1-$C$3)),IF(M1015="PLACED",(((L1015-1)*'month 2 only singles'!$C$2)*(1-$C$3))-'month 2 only singles'!$C$2,IF(J1015=0,-'month 2 only singles'!$C$2,-('month 2 only singles'!$C$2*2))))))*E1015),0))</f>
        <v>0</v>
      </c>
      <c r="S1015" s="64"/>
    </row>
    <row r="1016" spans="8:19" ht="15" x14ac:dyDescent="0.2">
      <c r="H1016" s="12"/>
      <c r="I1016" s="12"/>
      <c r="J1016" s="12"/>
      <c r="M1016" s="7"/>
      <c r="N1016" s="16">
        <f>((G1016-1)*(1-(IF(H1016="no",0,'month 2 only singles'!$C$3)))+1)</f>
        <v>5.0000000000000044E-2</v>
      </c>
      <c r="O1016" s="16">
        <f t="shared" si="16"/>
        <v>0</v>
      </c>
      <c r="P101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6" s="17">
        <f>IF(ISBLANK(M1016),,IF(ISBLANK(G1016),,(IF(M1016="WON-EW",((((N1016-1)*J1016)*'month 2 only singles'!$C$2)+('month 2 only singles'!$C$2*(N1016-1))),IF(M1016="WON",((((N1016-1)*J1016)*'month 2 only singles'!$C$2)+('month 2 only singles'!$C$2*(N1016-1))),IF(M1016="PLACED",((((N1016-1)*J1016)*'month 2 only singles'!$C$2)-'month 2 only singles'!$C$2),IF(J1016=0,-'month 2 only singles'!$C$2,IF(J1016=0,-'month 2 only singles'!$C$2,-('month 2 only singles'!$C$2*2)))))))*E1016))</f>
        <v>0</v>
      </c>
      <c r="R1016" s="17">
        <f>IF(ISBLANK(M1016),,IF(T1016&lt;&gt;1,((IF(M1016="WON-EW",(((K1016-1)*'month 2 only singles'!$C$2)*(1-$C$3))+(((L1016-1)*'month 2 only singles'!$C$2)*(1-$C$3)),IF(M1016="WON",(((K1016-1)*'month 2 only singles'!$C$2)*(1-$C$3)),IF(M1016="PLACED",(((L1016-1)*'month 2 only singles'!$C$2)*(1-$C$3))-'month 2 only singles'!$C$2,IF(J1016=0,-'month 2 only singles'!$C$2,-('month 2 only singles'!$C$2*2))))))*E1016),0))</f>
        <v>0</v>
      </c>
      <c r="S1016" s="64"/>
    </row>
    <row r="1017" spans="8:19" ht="15" x14ac:dyDescent="0.2">
      <c r="H1017" s="12"/>
      <c r="I1017" s="12"/>
      <c r="J1017" s="12"/>
      <c r="M1017" s="7"/>
      <c r="N1017" s="16">
        <f>((G1017-1)*(1-(IF(H1017="no",0,'month 2 only singles'!$C$3)))+1)</f>
        <v>5.0000000000000044E-2</v>
      </c>
      <c r="O1017" s="16">
        <f t="shared" si="16"/>
        <v>0</v>
      </c>
      <c r="P101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7" s="17">
        <f>IF(ISBLANK(M1017),,IF(ISBLANK(G1017),,(IF(M1017="WON-EW",((((N1017-1)*J1017)*'month 2 only singles'!$C$2)+('month 2 only singles'!$C$2*(N1017-1))),IF(M1017="WON",((((N1017-1)*J1017)*'month 2 only singles'!$C$2)+('month 2 only singles'!$C$2*(N1017-1))),IF(M1017="PLACED",((((N1017-1)*J1017)*'month 2 only singles'!$C$2)-'month 2 only singles'!$C$2),IF(J1017=0,-'month 2 only singles'!$C$2,IF(J1017=0,-'month 2 only singles'!$C$2,-('month 2 only singles'!$C$2*2)))))))*E1017))</f>
        <v>0</v>
      </c>
      <c r="R1017" s="17">
        <f>IF(ISBLANK(M1017),,IF(T1017&lt;&gt;1,((IF(M1017="WON-EW",(((K1017-1)*'month 2 only singles'!$C$2)*(1-$C$3))+(((L1017-1)*'month 2 only singles'!$C$2)*(1-$C$3)),IF(M1017="WON",(((K1017-1)*'month 2 only singles'!$C$2)*(1-$C$3)),IF(M1017="PLACED",(((L1017-1)*'month 2 only singles'!$C$2)*(1-$C$3))-'month 2 only singles'!$C$2,IF(J1017=0,-'month 2 only singles'!$C$2,-('month 2 only singles'!$C$2*2))))))*E1017),0))</f>
        <v>0</v>
      </c>
      <c r="S1017" s="64"/>
    </row>
    <row r="1018" spans="8:19" ht="15" x14ac:dyDescent="0.2">
      <c r="H1018" s="12"/>
      <c r="I1018" s="12"/>
      <c r="J1018" s="12"/>
      <c r="M1018" s="7"/>
      <c r="N1018" s="16">
        <f>((G1018-1)*(1-(IF(H1018="no",0,'month 2 only singles'!$C$3)))+1)</f>
        <v>5.0000000000000044E-2</v>
      </c>
      <c r="O1018" s="16">
        <f t="shared" si="16"/>
        <v>0</v>
      </c>
      <c r="P101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8" s="17">
        <f>IF(ISBLANK(M1018),,IF(ISBLANK(G1018),,(IF(M1018="WON-EW",((((N1018-1)*J1018)*'month 2 only singles'!$C$2)+('month 2 only singles'!$C$2*(N1018-1))),IF(M1018="WON",((((N1018-1)*J1018)*'month 2 only singles'!$C$2)+('month 2 only singles'!$C$2*(N1018-1))),IF(M1018="PLACED",((((N1018-1)*J1018)*'month 2 only singles'!$C$2)-'month 2 only singles'!$C$2),IF(J1018=0,-'month 2 only singles'!$C$2,IF(J1018=0,-'month 2 only singles'!$C$2,-('month 2 only singles'!$C$2*2)))))))*E1018))</f>
        <v>0</v>
      </c>
      <c r="R1018" s="17">
        <f>IF(ISBLANK(M1018),,IF(T1018&lt;&gt;1,((IF(M1018="WON-EW",(((K1018-1)*'month 2 only singles'!$C$2)*(1-$C$3))+(((L1018-1)*'month 2 only singles'!$C$2)*(1-$C$3)),IF(M1018="WON",(((K1018-1)*'month 2 only singles'!$C$2)*(1-$C$3)),IF(M1018="PLACED",(((L1018-1)*'month 2 only singles'!$C$2)*(1-$C$3))-'month 2 only singles'!$C$2,IF(J1018=0,-'month 2 only singles'!$C$2,-('month 2 only singles'!$C$2*2))))))*E1018),0))</f>
        <v>0</v>
      </c>
      <c r="S1018" s="64"/>
    </row>
    <row r="1019" spans="8:19" ht="15" x14ac:dyDescent="0.2">
      <c r="H1019" s="12"/>
      <c r="I1019" s="12"/>
      <c r="J1019" s="12"/>
      <c r="M1019" s="7"/>
      <c r="N1019" s="16">
        <f>((G1019-1)*(1-(IF(H1019="no",0,'month 2 only singles'!$C$3)))+1)</f>
        <v>5.0000000000000044E-2</v>
      </c>
      <c r="O1019" s="16">
        <f t="shared" si="16"/>
        <v>0</v>
      </c>
      <c r="P101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19" s="17">
        <f>IF(ISBLANK(M1019),,IF(ISBLANK(G1019),,(IF(M1019="WON-EW",((((N1019-1)*J1019)*'month 2 only singles'!$C$2)+('month 2 only singles'!$C$2*(N1019-1))),IF(M1019="WON",((((N1019-1)*J1019)*'month 2 only singles'!$C$2)+('month 2 only singles'!$C$2*(N1019-1))),IF(M1019="PLACED",((((N1019-1)*J1019)*'month 2 only singles'!$C$2)-'month 2 only singles'!$C$2),IF(J1019=0,-'month 2 only singles'!$C$2,IF(J1019=0,-'month 2 only singles'!$C$2,-('month 2 only singles'!$C$2*2)))))))*E1019))</f>
        <v>0</v>
      </c>
      <c r="R1019" s="17">
        <f>IF(ISBLANK(M1019),,IF(T1019&lt;&gt;1,((IF(M1019="WON-EW",(((K1019-1)*'month 2 only singles'!$C$2)*(1-$C$3))+(((L1019-1)*'month 2 only singles'!$C$2)*(1-$C$3)),IF(M1019="WON",(((K1019-1)*'month 2 only singles'!$C$2)*(1-$C$3)),IF(M1019="PLACED",(((L1019-1)*'month 2 only singles'!$C$2)*(1-$C$3))-'month 2 only singles'!$C$2,IF(J1019=0,-'month 2 only singles'!$C$2,-('month 2 only singles'!$C$2*2))))))*E1019),0))</f>
        <v>0</v>
      </c>
      <c r="S1019" s="64"/>
    </row>
    <row r="1020" spans="8:19" ht="15" x14ac:dyDescent="0.2">
      <c r="H1020" s="12"/>
      <c r="I1020" s="12"/>
      <c r="J1020" s="12"/>
      <c r="M1020" s="7"/>
      <c r="N1020" s="16">
        <f>((G1020-1)*(1-(IF(H1020="no",0,'month 2 only singles'!$C$3)))+1)</f>
        <v>5.0000000000000044E-2</v>
      </c>
      <c r="O1020" s="16">
        <f t="shared" si="16"/>
        <v>0</v>
      </c>
      <c r="P102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0" s="17">
        <f>IF(ISBLANK(M1020),,IF(ISBLANK(G1020),,(IF(M1020="WON-EW",((((N1020-1)*J1020)*'month 2 only singles'!$C$2)+('month 2 only singles'!$C$2*(N1020-1))),IF(M1020="WON",((((N1020-1)*J1020)*'month 2 only singles'!$C$2)+('month 2 only singles'!$C$2*(N1020-1))),IF(M1020="PLACED",((((N1020-1)*J1020)*'month 2 only singles'!$C$2)-'month 2 only singles'!$C$2),IF(J1020=0,-'month 2 only singles'!$C$2,IF(J1020=0,-'month 2 only singles'!$C$2,-('month 2 only singles'!$C$2*2)))))))*E1020))</f>
        <v>0</v>
      </c>
      <c r="R1020" s="17">
        <f>IF(ISBLANK(M1020),,IF(T1020&lt;&gt;1,((IF(M1020="WON-EW",(((K1020-1)*'month 2 only singles'!$C$2)*(1-$C$3))+(((L1020-1)*'month 2 only singles'!$C$2)*(1-$C$3)),IF(M1020="WON",(((K1020-1)*'month 2 only singles'!$C$2)*(1-$C$3)),IF(M1020="PLACED",(((L1020-1)*'month 2 only singles'!$C$2)*(1-$C$3))-'month 2 only singles'!$C$2,IF(J1020=0,-'month 2 only singles'!$C$2,-('month 2 only singles'!$C$2*2))))))*E1020),0))</f>
        <v>0</v>
      </c>
      <c r="S1020" s="64"/>
    </row>
    <row r="1021" spans="8:19" ht="15" x14ac:dyDescent="0.2">
      <c r="H1021" s="12"/>
      <c r="I1021" s="12"/>
      <c r="J1021" s="12"/>
      <c r="M1021" s="7"/>
      <c r="N1021" s="16">
        <f>((G1021-1)*(1-(IF(H1021="no",0,'month 2 only singles'!$C$3)))+1)</f>
        <v>5.0000000000000044E-2</v>
      </c>
      <c r="O1021" s="16">
        <f t="shared" si="16"/>
        <v>0</v>
      </c>
      <c r="P102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1" s="17">
        <f>IF(ISBLANK(M1021),,IF(ISBLANK(G1021),,(IF(M1021="WON-EW",((((N1021-1)*J1021)*'month 2 only singles'!$C$2)+('month 2 only singles'!$C$2*(N1021-1))),IF(M1021="WON",((((N1021-1)*J1021)*'month 2 only singles'!$C$2)+('month 2 only singles'!$C$2*(N1021-1))),IF(M1021="PLACED",((((N1021-1)*J1021)*'month 2 only singles'!$C$2)-'month 2 only singles'!$C$2),IF(J1021=0,-'month 2 only singles'!$C$2,IF(J1021=0,-'month 2 only singles'!$C$2,-('month 2 only singles'!$C$2*2)))))))*E1021))</f>
        <v>0</v>
      </c>
      <c r="R1021" s="17">
        <f>IF(ISBLANK(M1021),,IF(T1021&lt;&gt;1,((IF(M1021="WON-EW",(((K1021-1)*'month 2 only singles'!$C$2)*(1-$C$3))+(((L1021-1)*'month 2 only singles'!$C$2)*(1-$C$3)),IF(M1021="WON",(((K1021-1)*'month 2 only singles'!$C$2)*(1-$C$3)),IF(M1021="PLACED",(((L1021-1)*'month 2 only singles'!$C$2)*(1-$C$3))-'month 2 only singles'!$C$2,IF(J1021=0,-'month 2 only singles'!$C$2,-('month 2 only singles'!$C$2*2))))))*E1021),0))</f>
        <v>0</v>
      </c>
      <c r="S1021" s="64"/>
    </row>
    <row r="1022" spans="8:19" ht="15" x14ac:dyDescent="0.2">
      <c r="H1022" s="12"/>
      <c r="I1022" s="12"/>
      <c r="J1022" s="12"/>
      <c r="M1022" s="7"/>
      <c r="N1022" s="16">
        <f>((G1022-1)*(1-(IF(H1022="no",0,'month 2 only singles'!$C$3)))+1)</f>
        <v>5.0000000000000044E-2</v>
      </c>
      <c r="O1022" s="16">
        <f t="shared" si="16"/>
        <v>0</v>
      </c>
      <c r="P102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2" s="17">
        <f>IF(ISBLANK(M1022),,IF(ISBLANK(G1022),,(IF(M1022="WON-EW",((((N1022-1)*J1022)*'month 2 only singles'!$C$2)+('month 2 only singles'!$C$2*(N1022-1))),IF(M1022="WON",((((N1022-1)*J1022)*'month 2 only singles'!$C$2)+('month 2 only singles'!$C$2*(N1022-1))),IF(M1022="PLACED",((((N1022-1)*J1022)*'month 2 only singles'!$C$2)-'month 2 only singles'!$C$2),IF(J1022=0,-'month 2 only singles'!$C$2,IF(J1022=0,-'month 2 only singles'!$C$2,-('month 2 only singles'!$C$2*2)))))))*E1022))</f>
        <v>0</v>
      </c>
      <c r="R1022" s="17">
        <f>IF(ISBLANK(M1022),,IF(T1022&lt;&gt;1,((IF(M1022="WON-EW",(((K1022-1)*'month 2 only singles'!$C$2)*(1-$C$3))+(((L1022-1)*'month 2 only singles'!$C$2)*(1-$C$3)),IF(M1022="WON",(((K1022-1)*'month 2 only singles'!$C$2)*(1-$C$3)),IF(M1022="PLACED",(((L1022-1)*'month 2 only singles'!$C$2)*(1-$C$3))-'month 2 only singles'!$C$2,IF(J1022=0,-'month 2 only singles'!$C$2,-('month 2 only singles'!$C$2*2))))))*E1022),0))</f>
        <v>0</v>
      </c>
      <c r="S1022" s="64"/>
    </row>
    <row r="1023" spans="8:19" ht="15" x14ac:dyDescent="0.2">
      <c r="H1023" s="12"/>
      <c r="I1023" s="12"/>
      <c r="J1023" s="12"/>
      <c r="M1023" s="7"/>
      <c r="N1023" s="16">
        <f>((G1023-1)*(1-(IF(H1023="no",0,'month 2 only singles'!$C$3)))+1)</f>
        <v>5.0000000000000044E-2</v>
      </c>
      <c r="O1023" s="16">
        <f t="shared" si="16"/>
        <v>0</v>
      </c>
      <c r="P102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3" s="17">
        <f>IF(ISBLANK(M1023),,IF(ISBLANK(G1023),,(IF(M1023="WON-EW",((((N1023-1)*J1023)*'month 2 only singles'!$C$2)+('month 2 only singles'!$C$2*(N1023-1))),IF(M1023="WON",((((N1023-1)*J1023)*'month 2 only singles'!$C$2)+('month 2 only singles'!$C$2*(N1023-1))),IF(M1023="PLACED",((((N1023-1)*J1023)*'month 2 only singles'!$C$2)-'month 2 only singles'!$C$2),IF(J1023=0,-'month 2 only singles'!$C$2,IF(J1023=0,-'month 2 only singles'!$C$2,-('month 2 only singles'!$C$2*2)))))))*E1023))</f>
        <v>0</v>
      </c>
      <c r="R1023" s="17">
        <f>IF(ISBLANK(M1023),,IF(T1023&lt;&gt;1,((IF(M1023="WON-EW",(((K1023-1)*'month 2 only singles'!$C$2)*(1-$C$3))+(((L1023-1)*'month 2 only singles'!$C$2)*(1-$C$3)),IF(M1023="WON",(((K1023-1)*'month 2 only singles'!$C$2)*(1-$C$3)),IF(M1023="PLACED",(((L1023-1)*'month 2 only singles'!$C$2)*(1-$C$3))-'month 2 only singles'!$C$2,IF(J1023=0,-'month 2 only singles'!$C$2,-('month 2 only singles'!$C$2*2))))))*E1023),0))</f>
        <v>0</v>
      </c>
      <c r="S1023" s="64"/>
    </row>
    <row r="1024" spans="8:19" ht="15" x14ac:dyDescent="0.2">
      <c r="H1024" s="12"/>
      <c r="I1024" s="12"/>
      <c r="J1024" s="12"/>
      <c r="M1024" s="7"/>
      <c r="N1024" s="16">
        <f>((G1024-1)*(1-(IF(H1024="no",0,'month 2 only singles'!$C$3)))+1)</f>
        <v>5.0000000000000044E-2</v>
      </c>
      <c r="O1024" s="16">
        <f t="shared" si="16"/>
        <v>0</v>
      </c>
      <c r="P102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4" s="17">
        <f>IF(ISBLANK(M1024),,IF(ISBLANK(G1024),,(IF(M1024="WON-EW",((((N1024-1)*J1024)*'month 2 only singles'!$C$2)+('month 2 only singles'!$C$2*(N1024-1))),IF(M1024="WON",((((N1024-1)*J1024)*'month 2 only singles'!$C$2)+('month 2 only singles'!$C$2*(N1024-1))),IF(M1024="PLACED",((((N1024-1)*J1024)*'month 2 only singles'!$C$2)-'month 2 only singles'!$C$2),IF(J1024=0,-'month 2 only singles'!$C$2,IF(J1024=0,-'month 2 only singles'!$C$2,-('month 2 only singles'!$C$2*2)))))))*E1024))</f>
        <v>0</v>
      </c>
      <c r="R1024" s="17">
        <f>IF(ISBLANK(M1024),,IF(T1024&lt;&gt;1,((IF(M1024="WON-EW",(((K1024-1)*'month 2 only singles'!$C$2)*(1-$C$3))+(((L1024-1)*'month 2 only singles'!$C$2)*(1-$C$3)),IF(M1024="WON",(((K1024-1)*'month 2 only singles'!$C$2)*(1-$C$3)),IF(M1024="PLACED",(((L1024-1)*'month 2 only singles'!$C$2)*(1-$C$3))-'month 2 only singles'!$C$2,IF(J1024=0,-'month 2 only singles'!$C$2,-('month 2 only singles'!$C$2*2))))))*E1024),0))</f>
        <v>0</v>
      </c>
      <c r="S1024" s="64"/>
    </row>
    <row r="1025" spans="8:19" ht="15" x14ac:dyDescent="0.2">
      <c r="H1025" s="12"/>
      <c r="I1025" s="12"/>
      <c r="J1025" s="12"/>
      <c r="M1025" s="7"/>
      <c r="N1025" s="16">
        <f>((G1025-1)*(1-(IF(H1025="no",0,'month 2 only singles'!$C$3)))+1)</f>
        <v>5.0000000000000044E-2</v>
      </c>
      <c r="O1025" s="16">
        <f t="shared" si="16"/>
        <v>0</v>
      </c>
      <c r="P102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5" s="17">
        <f>IF(ISBLANK(M1025),,IF(ISBLANK(G1025),,(IF(M1025="WON-EW",((((N1025-1)*J1025)*'month 2 only singles'!$C$2)+('month 2 only singles'!$C$2*(N1025-1))),IF(M1025="WON",((((N1025-1)*J1025)*'month 2 only singles'!$C$2)+('month 2 only singles'!$C$2*(N1025-1))),IF(M1025="PLACED",((((N1025-1)*J1025)*'month 2 only singles'!$C$2)-'month 2 only singles'!$C$2),IF(J1025=0,-'month 2 only singles'!$C$2,IF(J1025=0,-'month 2 only singles'!$C$2,-('month 2 only singles'!$C$2*2)))))))*E1025))</f>
        <v>0</v>
      </c>
      <c r="R1025" s="17">
        <f>IF(ISBLANK(M1025),,IF(T1025&lt;&gt;1,((IF(M1025="WON-EW",(((K1025-1)*'month 2 only singles'!$C$2)*(1-$C$3))+(((L1025-1)*'month 2 only singles'!$C$2)*(1-$C$3)),IF(M1025="WON",(((K1025-1)*'month 2 only singles'!$C$2)*(1-$C$3)),IF(M1025="PLACED",(((L1025-1)*'month 2 only singles'!$C$2)*(1-$C$3))-'month 2 only singles'!$C$2,IF(J1025=0,-'month 2 only singles'!$C$2,-('month 2 only singles'!$C$2*2))))))*E1025),0))</f>
        <v>0</v>
      </c>
      <c r="S1025" s="64"/>
    </row>
    <row r="1026" spans="8:19" ht="15" x14ac:dyDescent="0.2">
      <c r="H1026" s="12"/>
      <c r="I1026" s="12"/>
      <c r="J1026" s="12"/>
      <c r="M1026" s="7"/>
      <c r="N1026" s="16">
        <f>((G1026-1)*(1-(IF(H1026="no",0,'month 2 only singles'!$C$3)))+1)</f>
        <v>5.0000000000000044E-2</v>
      </c>
      <c r="O1026" s="16">
        <f t="shared" si="16"/>
        <v>0</v>
      </c>
      <c r="P102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6" s="17">
        <f>IF(ISBLANK(M1026),,IF(ISBLANK(G1026),,(IF(M1026="WON-EW",((((N1026-1)*J1026)*'month 2 only singles'!$C$2)+('month 2 only singles'!$C$2*(N1026-1))),IF(M1026="WON",((((N1026-1)*J1026)*'month 2 only singles'!$C$2)+('month 2 only singles'!$C$2*(N1026-1))),IF(M1026="PLACED",((((N1026-1)*J1026)*'month 2 only singles'!$C$2)-'month 2 only singles'!$C$2),IF(J1026=0,-'month 2 only singles'!$C$2,IF(J1026=0,-'month 2 only singles'!$C$2,-('month 2 only singles'!$C$2*2)))))))*E1026))</f>
        <v>0</v>
      </c>
      <c r="R1026" s="17">
        <f>IF(ISBLANK(M1026),,IF(T1026&lt;&gt;1,((IF(M1026="WON-EW",(((K1026-1)*'month 2 only singles'!$C$2)*(1-$C$3))+(((L1026-1)*'month 2 only singles'!$C$2)*(1-$C$3)),IF(M1026="WON",(((K1026-1)*'month 2 only singles'!$C$2)*(1-$C$3)),IF(M1026="PLACED",(((L1026-1)*'month 2 only singles'!$C$2)*(1-$C$3))-'month 2 only singles'!$C$2,IF(J1026=0,-'month 2 only singles'!$C$2,-('month 2 only singles'!$C$2*2))))))*E1026),0))</f>
        <v>0</v>
      </c>
      <c r="S1026" s="64"/>
    </row>
    <row r="1027" spans="8:19" ht="15" x14ac:dyDescent="0.2">
      <c r="H1027" s="12"/>
      <c r="I1027" s="12"/>
      <c r="J1027" s="12"/>
      <c r="M1027" s="7"/>
      <c r="N1027" s="16">
        <f>((G1027-1)*(1-(IF(H1027="no",0,'month 2 only singles'!$C$3)))+1)</f>
        <v>5.0000000000000044E-2</v>
      </c>
      <c r="O1027" s="16">
        <f t="shared" si="16"/>
        <v>0</v>
      </c>
      <c r="P102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7" s="17">
        <f>IF(ISBLANK(M1027),,IF(ISBLANK(G1027),,(IF(M1027="WON-EW",((((N1027-1)*J1027)*'month 2 only singles'!$C$2)+('month 2 only singles'!$C$2*(N1027-1))),IF(M1027="WON",((((N1027-1)*J1027)*'month 2 only singles'!$C$2)+('month 2 only singles'!$C$2*(N1027-1))),IF(M1027="PLACED",((((N1027-1)*J1027)*'month 2 only singles'!$C$2)-'month 2 only singles'!$C$2),IF(J1027=0,-'month 2 only singles'!$C$2,IF(J1027=0,-'month 2 only singles'!$C$2,-('month 2 only singles'!$C$2*2)))))))*E1027))</f>
        <v>0</v>
      </c>
      <c r="R1027" s="17">
        <f>IF(ISBLANK(M1027),,IF(T1027&lt;&gt;1,((IF(M1027="WON-EW",(((K1027-1)*'month 2 only singles'!$C$2)*(1-$C$3))+(((L1027-1)*'month 2 only singles'!$C$2)*(1-$C$3)),IF(M1027="WON",(((K1027-1)*'month 2 only singles'!$C$2)*(1-$C$3)),IF(M1027="PLACED",(((L1027-1)*'month 2 only singles'!$C$2)*(1-$C$3))-'month 2 only singles'!$C$2,IF(J1027=0,-'month 2 only singles'!$C$2,-('month 2 only singles'!$C$2*2))))))*E1027),0))</f>
        <v>0</v>
      </c>
      <c r="S1027" s="64"/>
    </row>
    <row r="1028" spans="8:19" ht="15" x14ac:dyDescent="0.2">
      <c r="H1028" s="12"/>
      <c r="I1028" s="12"/>
      <c r="J1028" s="12"/>
      <c r="M1028" s="7"/>
      <c r="N1028" s="16">
        <f>((G1028-1)*(1-(IF(H1028="no",0,'month 2 only singles'!$C$3)))+1)</f>
        <v>5.0000000000000044E-2</v>
      </c>
      <c r="O1028" s="16">
        <f t="shared" si="16"/>
        <v>0</v>
      </c>
      <c r="P102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8" s="17">
        <f>IF(ISBLANK(M1028),,IF(ISBLANK(G1028),,(IF(M1028="WON-EW",((((N1028-1)*J1028)*'month 2 only singles'!$C$2)+('month 2 only singles'!$C$2*(N1028-1))),IF(M1028="WON",((((N1028-1)*J1028)*'month 2 only singles'!$C$2)+('month 2 only singles'!$C$2*(N1028-1))),IF(M1028="PLACED",((((N1028-1)*J1028)*'month 2 only singles'!$C$2)-'month 2 only singles'!$C$2),IF(J1028=0,-'month 2 only singles'!$C$2,IF(J1028=0,-'month 2 only singles'!$C$2,-('month 2 only singles'!$C$2*2)))))))*E1028))</f>
        <v>0</v>
      </c>
      <c r="R1028" s="17">
        <f>IF(ISBLANK(M1028),,IF(T1028&lt;&gt;1,((IF(M1028="WON-EW",(((K1028-1)*'month 2 only singles'!$C$2)*(1-$C$3))+(((L1028-1)*'month 2 only singles'!$C$2)*(1-$C$3)),IF(M1028="WON",(((K1028-1)*'month 2 only singles'!$C$2)*(1-$C$3)),IF(M1028="PLACED",(((L1028-1)*'month 2 only singles'!$C$2)*(1-$C$3))-'month 2 only singles'!$C$2,IF(J1028=0,-'month 2 only singles'!$C$2,-('month 2 only singles'!$C$2*2))))))*E1028),0))</f>
        <v>0</v>
      </c>
      <c r="S1028" s="64"/>
    </row>
    <row r="1029" spans="8:19" ht="15" x14ac:dyDescent="0.2">
      <c r="H1029" s="12"/>
      <c r="I1029" s="12"/>
      <c r="J1029" s="12"/>
      <c r="M1029" s="7"/>
      <c r="N1029" s="16">
        <f>((G1029-1)*(1-(IF(H1029="no",0,'month 2 only singles'!$C$3)))+1)</f>
        <v>5.0000000000000044E-2</v>
      </c>
      <c r="O1029" s="16">
        <f t="shared" si="16"/>
        <v>0</v>
      </c>
      <c r="P102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29" s="17">
        <f>IF(ISBLANK(M1029),,IF(ISBLANK(G1029),,(IF(M1029="WON-EW",((((N1029-1)*J1029)*'month 2 only singles'!$C$2)+('month 2 only singles'!$C$2*(N1029-1))),IF(M1029="WON",((((N1029-1)*J1029)*'month 2 only singles'!$C$2)+('month 2 only singles'!$C$2*(N1029-1))),IF(M1029="PLACED",((((N1029-1)*J1029)*'month 2 only singles'!$C$2)-'month 2 only singles'!$C$2),IF(J1029=0,-'month 2 only singles'!$C$2,IF(J1029=0,-'month 2 only singles'!$C$2,-('month 2 only singles'!$C$2*2)))))))*E1029))</f>
        <v>0</v>
      </c>
      <c r="R1029" s="17">
        <f>IF(ISBLANK(M1029),,IF(T1029&lt;&gt;1,((IF(M1029="WON-EW",(((K1029-1)*'month 2 only singles'!$C$2)*(1-$C$3))+(((L1029-1)*'month 2 only singles'!$C$2)*(1-$C$3)),IF(M1029="WON",(((K1029-1)*'month 2 only singles'!$C$2)*(1-$C$3)),IF(M1029="PLACED",(((L1029-1)*'month 2 only singles'!$C$2)*(1-$C$3))-'month 2 only singles'!$C$2,IF(J1029=0,-'month 2 only singles'!$C$2,-('month 2 only singles'!$C$2*2))))))*E1029),0))</f>
        <v>0</v>
      </c>
      <c r="S1029" s="64"/>
    </row>
    <row r="1030" spans="8:19" ht="15" x14ac:dyDescent="0.2">
      <c r="H1030" s="12"/>
      <c r="I1030" s="12"/>
      <c r="J1030" s="12"/>
      <c r="M1030" s="7"/>
      <c r="N1030" s="16">
        <f>((G1030-1)*(1-(IF(H1030="no",0,'month 2 only singles'!$C$3)))+1)</f>
        <v>5.0000000000000044E-2</v>
      </c>
      <c r="O1030" s="16">
        <f t="shared" si="16"/>
        <v>0</v>
      </c>
      <c r="P103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0" s="17">
        <f>IF(ISBLANK(M1030),,IF(ISBLANK(G1030),,(IF(M1030="WON-EW",((((N1030-1)*J1030)*'month 2 only singles'!$C$2)+('month 2 only singles'!$C$2*(N1030-1))),IF(M1030="WON",((((N1030-1)*J1030)*'month 2 only singles'!$C$2)+('month 2 only singles'!$C$2*(N1030-1))),IF(M1030="PLACED",((((N1030-1)*J1030)*'month 2 only singles'!$C$2)-'month 2 only singles'!$C$2),IF(J1030=0,-'month 2 only singles'!$C$2,IF(J1030=0,-'month 2 only singles'!$C$2,-('month 2 only singles'!$C$2*2)))))))*E1030))</f>
        <v>0</v>
      </c>
      <c r="R1030" s="17">
        <f>IF(ISBLANK(M1030),,IF(T1030&lt;&gt;1,((IF(M1030="WON-EW",(((K1030-1)*'month 2 only singles'!$C$2)*(1-$C$3))+(((L1030-1)*'month 2 only singles'!$C$2)*(1-$C$3)),IF(M1030="WON",(((K1030-1)*'month 2 only singles'!$C$2)*(1-$C$3)),IF(M1030="PLACED",(((L1030-1)*'month 2 only singles'!$C$2)*(1-$C$3))-'month 2 only singles'!$C$2,IF(J1030=0,-'month 2 only singles'!$C$2,-('month 2 only singles'!$C$2*2))))))*E1030),0))</f>
        <v>0</v>
      </c>
      <c r="S1030" s="64"/>
    </row>
    <row r="1031" spans="8:19" ht="15" x14ac:dyDescent="0.2">
      <c r="H1031" s="12"/>
      <c r="I1031" s="12"/>
      <c r="J1031" s="12"/>
      <c r="M1031" s="7"/>
      <c r="N1031" s="16">
        <f>((G1031-1)*(1-(IF(H1031="no",0,'month 2 only singles'!$C$3)))+1)</f>
        <v>5.0000000000000044E-2</v>
      </c>
      <c r="O1031" s="16">
        <f t="shared" si="16"/>
        <v>0</v>
      </c>
      <c r="P103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1" s="17">
        <f>IF(ISBLANK(M1031),,IF(ISBLANK(G1031),,(IF(M1031="WON-EW",((((N1031-1)*J1031)*'month 2 only singles'!$C$2)+('month 2 only singles'!$C$2*(N1031-1))),IF(M1031="WON",((((N1031-1)*J1031)*'month 2 only singles'!$C$2)+('month 2 only singles'!$C$2*(N1031-1))),IF(M1031="PLACED",((((N1031-1)*J1031)*'month 2 only singles'!$C$2)-'month 2 only singles'!$C$2),IF(J1031=0,-'month 2 only singles'!$C$2,IF(J1031=0,-'month 2 only singles'!$C$2,-('month 2 only singles'!$C$2*2)))))))*E1031))</f>
        <v>0</v>
      </c>
      <c r="R1031" s="17">
        <f>IF(ISBLANK(M1031),,IF(T1031&lt;&gt;1,((IF(M1031="WON-EW",(((K1031-1)*'month 2 only singles'!$C$2)*(1-$C$3))+(((L1031-1)*'month 2 only singles'!$C$2)*(1-$C$3)),IF(M1031="WON",(((K1031-1)*'month 2 only singles'!$C$2)*(1-$C$3)),IF(M1031="PLACED",(((L1031-1)*'month 2 only singles'!$C$2)*(1-$C$3))-'month 2 only singles'!$C$2,IF(J1031=0,-'month 2 only singles'!$C$2,-('month 2 only singles'!$C$2*2))))))*E1031),0))</f>
        <v>0</v>
      </c>
      <c r="S1031" s="64"/>
    </row>
    <row r="1032" spans="8:19" ht="15" x14ac:dyDescent="0.2">
      <c r="H1032" s="12"/>
      <c r="I1032" s="12"/>
      <c r="J1032" s="12"/>
      <c r="M1032" s="7"/>
      <c r="N1032" s="16">
        <f>((G1032-1)*(1-(IF(H1032="no",0,'month 2 only singles'!$C$3)))+1)</f>
        <v>5.0000000000000044E-2</v>
      </c>
      <c r="O1032" s="16">
        <f t="shared" si="16"/>
        <v>0</v>
      </c>
      <c r="P103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2" s="17">
        <f>IF(ISBLANK(M1032),,IF(ISBLANK(G1032),,(IF(M1032="WON-EW",((((N1032-1)*J1032)*'month 2 only singles'!$C$2)+('month 2 only singles'!$C$2*(N1032-1))),IF(M1032="WON",((((N1032-1)*J1032)*'month 2 only singles'!$C$2)+('month 2 only singles'!$C$2*(N1032-1))),IF(M1032="PLACED",((((N1032-1)*J1032)*'month 2 only singles'!$C$2)-'month 2 only singles'!$C$2),IF(J1032=0,-'month 2 only singles'!$C$2,IF(J1032=0,-'month 2 only singles'!$C$2,-('month 2 only singles'!$C$2*2)))))))*E1032))</f>
        <v>0</v>
      </c>
      <c r="R1032" s="17">
        <f>IF(ISBLANK(M1032),,IF(T1032&lt;&gt;1,((IF(M1032="WON-EW",(((K1032-1)*'month 2 only singles'!$C$2)*(1-$C$3))+(((L1032-1)*'month 2 only singles'!$C$2)*(1-$C$3)),IF(M1032="WON",(((K1032-1)*'month 2 only singles'!$C$2)*(1-$C$3)),IF(M1032="PLACED",(((L1032-1)*'month 2 only singles'!$C$2)*(1-$C$3))-'month 2 only singles'!$C$2,IF(J1032=0,-'month 2 only singles'!$C$2,-('month 2 only singles'!$C$2*2))))))*E1032),0))</f>
        <v>0</v>
      </c>
      <c r="S1032" s="64"/>
    </row>
    <row r="1033" spans="8:19" ht="15" x14ac:dyDescent="0.2">
      <c r="H1033" s="12"/>
      <c r="I1033" s="12"/>
      <c r="J1033" s="12"/>
      <c r="M1033" s="7"/>
      <c r="N1033" s="16">
        <f>((G1033-1)*(1-(IF(H1033="no",0,'month 2 only singles'!$C$3)))+1)</f>
        <v>5.0000000000000044E-2</v>
      </c>
      <c r="O1033" s="16">
        <f t="shared" si="16"/>
        <v>0</v>
      </c>
      <c r="P103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3" s="17">
        <f>IF(ISBLANK(M1033),,IF(ISBLANK(G1033),,(IF(M1033="WON-EW",((((N1033-1)*J1033)*'month 2 only singles'!$C$2)+('month 2 only singles'!$C$2*(N1033-1))),IF(M1033="WON",((((N1033-1)*J1033)*'month 2 only singles'!$C$2)+('month 2 only singles'!$C$2*(N1033-1))),IF(M1033="PLACED",((((N1033-1)*J1033)*'month 2 only singles'!$C$2)-'month 2 only singles'!$C$2),IF(J1033=0,-'month 2 only singles'!$C$2,IF(J1033=0,-'month 2 only singles'!$C$2,-('month 2 only singles'!$C$2*2)))))))*E1033))</f>
        <v>0</v>
      </c>
      <c r="R1033" s="17">
        <f>IF(ISBLANK(M1033),,IF(T1033&lt;&gt;1,((IF(M1033="WON-EW",(((K1033-1)*'month 2 only singles'!$C$2)*(1-$C$3))+(((L1033-1)*'month 2 only singles'!$C$2)*(1-$C$3)),IF(M1033="WON",(((K1033-1)*'month 2 only singles'!$C$2)*(1-$C$3)),IF(M1033="PLACED",(((L1033-1)*'month 2 only singles'!$C$2)*(1-$C$3))-'month 2 only singles'!$C$2,IF(J1033=0,-'month 2 only singles'!$C$2,-('month 2 only singles'!$C$2*2))))))*E1033),0))</f>
        <v>0</v>
      </c>
      <c r="S1033" s="64"/>
    </row>
    <row r="1034" spans="8:19" ht="15" x14ac:dyDescent="0.2">
      <c r="H1034" s="12"/>
      <c r="I1034" s="12"/>
      <c r="J1034" s="12"/>
      <c r="M1034" s="7"/>
      <c r="N1034" s="16">
        <f>((G1034-1)*(1-(IF(H1034="no",0,'month 2 only singles'!$C$3)))+1)</f>
        <v>5.0000000000000044E-2</v>
      </c>
      <c r="O1034" s="16">
        <f t="shared" si="16"/>
        <v>0</v>
      </c>
      <c r="P103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4" s="17">
        <f>IF(ISBLANK(M1034),,IF(ISBLANK(G1034),,(IF(M1034="WON-EW",((((N1034-1)*J1034)*'month 2 only singles'!$C$2)+('month 2 only singles'!$C$2*(N1034-1))),IF(M1034="WON",((((N1034-1)*J1034)*'month 2 only singles'!$C$2)+('month 2 only singles'!$C$2*(N1034-1))),IF(M1034="PLACED",((((N1034-1)*J1034)*'month 2 only singles'!$C$2)-'month 2 only singles'!$C$2),IF(J1034=0,-'month 2 only singles'!$C$2,IF(J1034=0,-'month 2 only singles'!$C$2,-('month 2 only singles'!$C$2*2)))))))*E1034))</f>
        <v>0</v>
      </c>
      <c r="R1034" s="17">
        <f>IF(ISBLANK(M1034),,IF(T1034&lt;&gt;1,((IF(M1034="WON-EW",(((K1034-1)*'month 2 only singles'!$C$2)*(1-$C$3))+(((L1034-1)*'month 2 only singles'!$C$2)*(1-$C$3)),IF(M1034="WON",(((K1034-1)*'month 2 only singles'!$C$2)*(1-$C$3)),IF(M1034="PLACED",(((L1034-1)*'month 2 only singles'!$C$2)*(1-$C$3))-'month 2 only singles'!$C$2,IF(J1034=0,-'month 2 only singles'!$C$2,-('month 2 only singles'!$C$2*2))))))*E1034),0))</f>
        <v>0</v>
      </c>
      <c r="S1034" s="64"/>
    </row>
    <row r="1035" spans="8:19" ht="15" x14ac:dyDescent="0.2">
      <c r="H1035" s="12"/>
      <c r="I1035" s="12"/>
      <c r="J1035" s="12"/>
      <c r="M1035" s="7"/>
      <c r="N1035" s="16">
        <f>((G1035-1)*(1-(IF(H1035="no",0,'month 2 only singles'!$C$3)))+1)</f>
        <v>5.0000000000000044E-2</v>
      </c>
      <c r="O1035" s="16">
        <f t="shared" si="16"/>
        <v>0</v>
      </c>
      <c r="P103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5" s="17">
        <f>IF(ISBLANK(M1035),,IF(ISBLANK(G1035),,(IF(M1035="WON-EW",((((N1035-1)*J1035)*'month 2 only singles'!$C$2)+('month 2 only singles'!$C$2*(N1035-1))),IF(M1035="WON",((((N1035-1)*J1035)*'month 2 only singles'!$C$2)+('month 2 only singles'!$C$2*(N1035-1))),IF(M1035="PLACED",((((N1035-1)*J1035)*'month 2 only singles'!$C$2)-'month 2 only singles'!$C$2),IF(J1035=0,-'month 2 only singles'!$C$2,IF(J1035=0,-'month 2 only singles'!$C$2,-('month 2 only singles'!$C$2*2)))))))*E1035))</f>
        <v>0</v>
      </c>
      <c r="R1035" s="17">
        <f>IF(ISBLANK(M1035),,IF(T1035&lt;&gt;1,((IF(M1035="WON-EW",(((K1035-1)*'month 2 only singles'!$C$2)*(1-$C$3))+(((L1035-1)*'month 2 only singles'!$C$2)*(1-$C$3)),IF(M1035="WON",(((K1035-1)*'month 2 only singles'!$C$2)*(1-$C$3)),IF(M1035="PLACED",(((L1035-1)*'month 2 only singles'!$C$2)*(1-$C$3))-'month 2 only singles'!$C$2,IF(J1035=0,-'month 2 only singles'!$C$2,-('month 2 only singles'!$C$2*2))))))*E1035),0))</f>
        <v>0</v>
      </c>
      <c r="S1035" s="64"/>
    </row>
    <row r="1036" spans="8:19" ht="15" x14ac:dyDescent="0.2">
      <c r="H1036" s="12"/>
      <c r="I1036" s="12"/>
      <c r="J1036" s="12"/>
      <c r="M1036" s="7"/>
      <c r="N1036" s="16">
        <f>((G1036-1)*(1-(IF(H1036="no",0,'month 2 only singles'!$C$3)))+1)</f>
        <v>5.0000000000000044E-2</v>
      </c>
      <c r="O1036" s="16">
        <f t="shared" si="16"/>
        <v>0</v>
      </c>
      <c r="P103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6" s="17">
        <f>IF(ISBLANK(M1036),,IF(ISBLANK(G1036),,(IF(M1036="WON-EW",((((N1036-1)*J1036)*'month 2 only singles'!$C$2)+('month 2 only singles'!$C$2*(N1036-1))),IF(M1036="WON",((((N1036-1)*J1036)*'month 2 only singles'!$C$2)+('month 2 only singles'!$C$2*(N1036-1))),IF(M1036="PLACED",((((N1036-1)*J1036)*'month 2 only singles'!$C$2)-'month 2 only singles'!$C$2),IF(J1036=0,-'month 2 only singles'!$C$2,IF(J1036=0,-'month 2 only singles'!$C$2,-('month 2 only singles'!$C$2*2)))))))*E1036))</f>
        <v>0</v>
      </c>
      <c r="R1036" s="17">
        <f>IF(ISBLANK(M1036),,IF(T1036&lt;&gt;1,((IF(M1036="WON-EW",(((K1036-1)*'month 2 only singles'!$C$2)*(1-$C$3))+(((L1036-1)*'month 2 only singles'!$C$2)*(1-$C$3)),IF(M1036="WON",(((K1036-1)*'month 2 only singles'!$C$2)*(1-$C$3)),IF(M1036="PLACED",(((L1036-1)*'month 2 only singles'!$C$2)*(1-$C$3))-'month 2 only singles'!$C$2,IF(J1036=0,-'month 2 only singles'!$C$2,-('month 2 only singles'!$C$2*2))))))*E1036),0))</f>
        <v>0</v>
      </c>
      <c r="S1036" s="64"/>
    </row>
    <row r="1037" spans="8:19" ht="15" x14ac:dyDescent="0.2">
      <c r="H1037" s="12"/>
      <c r="I1037" s="12"/>
      <c r="J1037" s="12"/>
      <c r="M1037" s="7"/>
      <c r="N1037" s="16">
        <f>((G1037-1)*(1-(IF(H1037="no",0,'month 2 only singles'!$C$3)))+1)</f>
        <v>5.0000000000000044E-2</v>
      </c>
      <c r="O1037" s="16">
        <f t="shared" si="16"/>
        <v>0</v>
      </c>
      <c r="P103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7" s="17">
        <f>IF(ISBLANK(M1037),,IF(ISBLANK(G1037),,(IF(M1037="WON-EW",((((N1037-1)*J1037)*'month 2 only singles'!$C$2)+('month 2 only singles'!$C$2*(N1037-1))),IF(M1037="WON",((((N1037-1)*J1037)*'month 2 only singles'!$C$2)+('month 2 only singles'!$C$2*(N1037-1))),IF(M1037="PLACED",((((N1037-1)*J1037)*'month 2 only singles'!$C$2)-'month 2 only singles'!$C$2),IF(J1037=0,-'month 2 only singles'!$C$2,IF(J1037=0,-'month 2 only singles'!$C$2,-('month 2 only singles'!$C$2*2)))))))*E1037))</f>
        <v>0</v>
      </c>
      <c r="R1037" s="17">
        <f>IF(ISBLANK(M1037),,IF(T1037&lt;&gt;1,((IF(M1037="WON-EW",(((K1037-1)*'month 2 only singles'!$C$2)*(1-$C$3))+(((L1037-1)*'month 2 only singles'!$C$2)*(1-$C$3)),IF(M1037="WON",(((K1037-1)*'month 2 only singles'!$C$2)*(1-$C$3)),IF(M1037="PLACED",(((L1037-1)*'month 2 only singles'!$C$2)*(1-$C$3))-'month 2 only singles'!$C$2,IF(J1037=0,-'month 2 only singles'!$C$2,-('month 2 only singles'!$C$2*2))))))*E1037),0))</f>
        <v>0</v>
      </c>
      <c r="S1037" s="64"/>
    </row>
    <row r="1038" spans="8:19" ht="15" x14ac:dyDescent="0.2">
      <c r="H1038" s="12"/>
      <c r="I1038" s="12"/>
      <c r="J1038" s="12"/>
      <c r="M1038" s="7"/>
      <c r="N1038" s="16">
        <f>((G1038-1)*(1-(IF(H1038="no",0,'month 2 only singles'!$C$3)))+1)</f>
        <v>5.0000000000000044E-2</v>
      </c>
      <c r="O1038" s="16">
        <f t="shared" si="16"/>
        <v>0</v>
      </c>
      <c r="P103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8" s="17">
        <f>IF(ISBLANK(M1038),,IF(ISBLANK(G1038),,(IF(M1038="WON-EW",((((N1038-1)*J1038)*'month 2 only singles'!$C$2)+('month 2 only singles'!$C$2*(N1038-1))),IF(M1038="WON",((((N1038-1)*J1038)*'month 2 only singles'!$C$2)+('month 2 only singles'!$C$2*(N1038-1))),IF(M1038="PLACED",((((N1038-1)*J1038)*'month 2 only singles'!$C$2)-'month 2 only singles'!$C$2),IF(J1038=0,-'month 2 only singles'!$C$2,IF(J1038=0,-'month 2 only singles'!$C$2,-('month 2 only singles'!$C$2*2)))))))*E1038))</f>
        <v>0</v>
      </c>
      <c r="R1038" s="17">
        <f>IF(ISBLANK(M1038),,IF(T1038&lt;&gt;1,((IF(M1038="WON-EW",(((K1038-1)*'month 2 only singles'!$C$2)*(1-$C$3))+(((L1038-1)*'month 2 only singles'!$C$2)*(1-$C$3)),IF(M1038="WON",(((K1038-1)*'month 2 only singles'!$C$2)*(1-$C$3)),IF(M1038="PLACED",(((L1038-1)*'month 2 only singles'!$C$2)*(1-$C$3))-'month 2 only singles'!$C$2,IF(J1038=0,-'month 2 only singles'!$C$2,-('month 2 only singles'!$C$2*2))))))*E1038),0))</f>
        <v>0</v>
      </c>
      <c r="S1038" s="64"/>
    </row>
    <row r="1039" spans="8:19" ht="15" x14ac:dyDescent="0.2">
      <c r="H1039" s="12"/>
      <c r="I1039" s="12"/>
      <c r="J1039" s="12"/>
      <c r="M1039" s="7"/>
      <c r="N1039" s="16">
        <f>((G1039-1)*(1-(IF(H1039="no",0,'month 2 only singles'!$C$3)))+1)</f>
        <v>5.0000000000000044E-2</v>
      </c>
      <c r="O1039" s="16">
        <f t="shared" si="16"/>
        <v>0</v>
      </c>
      <c r="P103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39" s="17">
        <f>IF(ISBLANK(M1039),,IF(ISBLANK(G1039),,(IF(M1039="WON-EW",((((N1039-1)*J1039)*'month 2 only singles'!$C$2)+('month 2 only singles'!$C$2*(N1039-1))),IF(M1039="WON",((((N1039-1)*J1039)*'month 2 only singles'!$C$2)+('month 2 only singles'!$C$2*(N1039-1))),IF(M1039="PLACED",((((N1039-1)*J1039)*'month 2 only singles'!$C$2)-'month 2 only singles'!$C$2),IF(J1039=0,-'month 2 only singles'!$C$2,IF(J1039=0,-'month 2 only singles'!$C$2,-('month 2 only singles'!$C$2*2)))))))*E1039))</f>
        <v>0</v>
      </c>
      <c r="R1039" s="17">
        <f>IF(ISBLANK(M1039),,IF(T1039&lt;&gt;1,((IF(M1039="WON-EW",(((K1039-1)*'month 2 only singles'!$C$2)*(1-$C$3))+(((L1039-1)*'month 2 only singles'!$C$2)*(1-$C$3)),IF(M1039="WON",(((K1039-1)*'month 2 only singles'!$C$2)*(1-$C$3)),IF(M1039="PLACED",(((L1039-1)*'month 2 only singles'!$C$2)*(1-$C$3))-'month 2 only singles'!$C$2,IF(J1039=0,-'month 2 only singles'!$C$2,-('month 2 only singles'!$C$2*2))))))*E1039),0))</f>
        <v>0</v>
      </c>
      <c r="S1039" s="64"/>
    </row>
    <row r="1040" spans="8:19" ht="15" x14ac:dyDescent="0.2">
      <c r="H1040" s="12"/>
      <c r="I1040" s="12"/>
      <c r="J1040" s="12"/>
      <c r="M1040" s="7"/>
      <c r="N1040" s="16">
        <f>((G1040-1)*(1-(IF(H1040="no",0,'month 2 only singles'!$C$3)))+1)</f>
        <v>5.0000000000000044E-2</v>
      </c>
      <c r="O1040" s="16">
        <f t="shared" si="16"/>
        <v>0</v>
      </c>
      <c r="P104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0" s="17">
        <f>IF(ISBLANK(M1040),,IF(ISBLANK(G1040),,(IF(M1040="WON-EW",((((N1040-1)*J1040)*'month 2 only singles'!$C$2)+('month 2 only singles'!$C$2*(N1040-1))),IF(M1040="WON",((((N1040-1)*J1040)*'month 2 only singles'!$C$2)+('month 2 only singles'!$C$2*(N1040-1))),IF(M1040="PLACED",((((N1040-1)*J1040)*'month 2 only singles'!$C$2)-'month 2 only singles'!$C$2),IF(J1040=0,-'month 2 only singles'!$C$2,IF(J1040=0,-'month 2 only singles'!$C$2,-('month 2 only singles'!$C$2*2)))))))*E1040))</f>
        <v>0</v>
      </c>
      <c r="R1040" s="17">
        <f>IF(ISBLANK(M1040),,IF(T1040&lt;&gt;1,((IF(M1040="WON-EW",(((K1040-1)*'month 2 only singles'!$C$2)*(1-$C$3))+(((L1040-1)*'month 2 only singles'!$C$2)*(1-$C$3)),IF(M1040="WON",(((K1040-1)*'month 2 only singles'!$C$2)*(1-$C$3)),IF(M1040="PLACED",(((L1040-1)*'month 2 only singles'!$C$2)*(1-$C$3))-'month 2 only singles'!$C$2,IF(J1040=0,-'month 2 only singles'!$C$2,-('month 2 only singles'!$C$2*2))))))*E1040),0))</f>
        <v>0</v>
      </c>
      <c r="S1040" s="64"/>
    </row>
    <row r="1041" spans="8:19" ht="15" x14ac:dyDescent="0.2">
      <c r="H1041" s="12"/>
      <c r="I1041" s="12"/>
      <c r="J1041" s="12"/>
      <c r="M1041" s="7"/>
      <c r="N1041" s="16">
        <f>((G1041-1)*(1-(IF(H1041="no",0,'month 2 only singles'!$C$3)))+1)</f>
        <v>5.0000000000000044E-2</v>
      </c>
      <c r="O1041" s="16">
        <f t="shared" si="16"/>
        <v>0</v>
      </c>
      <c r="P104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1" s="17">
        <f>IF(ISBLANK(M1041),,IF(ISBLANK(G1041),,(IF(M1041="WON-EW",((((N1041-1)*J1041)*'month 2 only singles'!$C$2)+('month 2 only singles'!$C$2*(N1041-1))),IF(M1041="WON",((((N1041-1)*J1041)*'month 2 only singles'!$C$2)+('month 2 only singles'!$C$2*(N1041-1))),IF(M1041="PLACED",((((N1041-1)*J1041)*'month 2 only singles'!$C$2)-'month 2 only singles'!$C$2),IF(J1041=0,-'month 2 only singles'!$C$2,IF(J1041=0,-'month 2 only singles'!$C$2,-('month 2 only singles'!$C$2*2)))))))*E1041))</f>
        <v>0</v>
      </c>
      <c r="R1041" s="17">
        <f>IF(ISBLANK(M1041),,IF(T1041&lt;&gt;1,((IF(M1041="WON-EW",(((K1041-1)*'month 2 only singles'!$C$2)*(1-$C$3))+(((L1041-1)*'month 2 only singles'!$C$2)*(1-$C$3)),IF(M1041="WON",(((K1041-1)*'month 2 only singles'!$C$2)*(1-$C$3)),IF(M1041="PLACED",(((L1041-1)*'month 2 only singles'!$C$2)*(1-$C$3))-'month 2 only singles'!$C$2,IF(J1041=0,-'month 2 only singles'!$C$2,-('month 2 only singles'!$C$2*2))))))*E1041),0))</f>
        <v>0</v>
      </c>
      <c r="S1041" s="64"/>
    </row>
    <row r="1042" spans="8:19" ht="15" x14ac:dyDescent="0.2">
      <c r="H1042" s="12"/>
      <c r="I1042" s="12"/>
      <c r="J1042" s="12"/>
      <c r="M1042" s="7"/>
      <c r="N1042" s="16">
        <f>((G1042-1)*(1-(IF(H1042="no",0,'month 2 only singles'!$C$3)))+1)</f>
        <v>5.0000000000000044E-2</v>
      </c>
      <c r="O1042" s="16">
        <f t="shared" si="16"/>
        <v>0</v>
      </c>
      <c r="P104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2" s="17">
        <f>IF(ISBLANK(M1042),,IF(ISBLANK(G1042),,(IF(M1042="WON-EW",((((N1042-1)*J1042)*'month 2 only singles'!$C$2)+('month 2 only singles'!$C$2*(N1042-1))),IF(M1042="WON",((((N1042-1)*J1042)*'month 2 only singles'!$C$2)+('month 2 only singles'!$C$2*(N1042-1))),IF(M1042="PLACED",((((N1042-1)*J1042)*'month 2 only singles'!$C$2)-'month 2 only singles'!$C$2),IF(J1042=0,-'month 2 only singles'!$C$2,IF(J1042=0,-'month 2 only singles'!$C$2,-('month 2 only singles'!$C$2*2)))))))*E1042))</f>
        <v>0</v>
      </c>
      <c r="R1042" s="17">
        <f>IF(ISBLANK(M1042),,IF(T1042&lt;&gt;1,((IF(M1042="WON-EW",(((K1042-1)*'month 2 only singles'!$C$2)*(1-$C$3))+(((L1042-1)*'month 2 only singles'!$C$2)*(1-$C$3)),IF(M1042="WON",(((K1042-1)*'month 2 only singles'!$C$2)*(1-$C$3)),IF(M1042="PLACED",(((L1042-1)*'month 2 only singles'!$C$2)*(1-$C$3))-'month 2 only singles'!$C$2,IF(J1042=0,-'month 2 only singles'!$C$2,-('month 2 only singles'!$C$2*2))))))*E1042),0))</f>
        <v>0</v>
      </c>
      <c r="S1042" s="64"/>
    </row>
    <row r="1043" spans="8:19" ht="15" x14ac:dyDescent="0.2">
      <c r="H1043" s="12"/>
      <c r="I1043" s="12"/>
      <c r="J1043" s="12"/>
      <c r="M1043" s="7"/>
      <c r="N1043" s="16">
        <f>((G1043-1)*(1-(IF(H1043="no",0,'month 2 only singles'!$C$3)))+1)</f>
        <v>5.0000000000000044E-2</v>
      </c>
      <c r="O1043" s="16">
        <f t="shared" si="16"/>
        <v>0</v>
      </c>
      <c r="P104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3" s="17">
        <f>IF(ISBLANK(M1043),,IF(ISBLANK(G1043),,(IF(M1043="WON-EW",((((N1043-1)*J1043)*'month 2 only singles'!$C$2)+('month 2 only singles'!$C$2*(N1043-1))),IF(M1043="WON",((((N1043-1)*J1043)*'month 2 only singles'!$C$2)+('month 2 only singles'!$C$2*(N1043-1))),IF(M1043="PLACED",((((N1043-1)*J1043)*'month 2 only singles'!$C$2)-'month 2 only singles'!$C$2),IF(J1043=0,-'month 2 only singles'!$C$2,IF(J1043=0,-'month 2 only singles'!$C$2,-('month 2 only singles'!$C$2*2)))))))*E1043))</f>
        <v>0</v>
      </c>
      <c r="R1043" s="17">
        <f>IF(ISBLANK(M1043),,IF(T1043&lt;&gt;1,((IF(M1043="WON-EW",(((K1043-1)*'month 2 only singles'!$C$2)*(1-$C$3))+(((L1043-1)*'month 2 only singles'!$C$2)*(1-$C$3)),IF(M1043="WON",(((K1043-1)*'month 2 only singles'!$C$2)*(1-$C$3)),IF(M1043="PLACED",(((L1043-1)*'month 2 only singles'!$C$2)*(1-$C$3))-'month 2 only singles'!$C$2,IF(J1043=0,-'month 2 only singles'!$C$2,-('month 2 only singles'!$C$2*2))))))*E1043),0))</f>
        <v>0</v>
      </c>
      <c r="S1043" s="64"/>
    </row>
    <row r="1044" spans="8:19" ht="15" x14ac:dyDescent="0.2">
      <c r="H1044" s="12"/>
      <c r="I1044" s="12"/>
      <c r="J1044" s="12"/>
      <c r="M1044" s="7"/>
      <c r="N1044" s="16">
        <f>((G1044-1)*(1-(IF(H1044="no",0,'month 2 only singles'!$C$3)))+1)</f>
        <v>5.0000000000000044E-2</v>
      </c>
      <c r="O1044" s="16">
        <f t="shared" si="16"/>
        <v>0</v>
      </c>
      <c r="P104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4" s="17">
        <f>IF(ISBLANK(M1044),,IF(ISBLANK(G1044),,(IF(M1044="WON-EW",((((N1044-1)*J1044)*'month 2 only singles'!$C$2)+('month 2 only singles'!$C$2*(N1044-1))),IF(M1044="WON",((((N1044-1)*J1044)*'month 2 only singles'!$C$2)+('month 2 only singles'!$C$2*(N1044-1))),IF(M1044="PLACED",((((N1044-1)*J1044)*'month 2 only singles'!$C$2)-'month 2 only singles'!$C$2),IF(J1044=0,-'month 2 only singles'!$C$2,IF(J1044=0,-'month 2 only singles'!$C$2,-('month 2 only singles'!$C$2*2)))))))*E1044))</f>
        <v>0</v>
      </c>
      <c r="R1044" s="17">
        <f>IF(ISBLANK(M1044),,IF(T1044&lt;&gt;1,((IF(M1044="WON-EW",(((K1044-1)*'month 2 only singles'!$C$2)*(1-$C$3))+(((L1044-1)*'month 2 only singles'!$C$2)*(1-$C$3)),IF(M1044="WON",(((K1044-1)*'month 2 only singles'!$C$2)*(1-$C$3)),IF(M1044="PLACED",(((L1044-1)*'month 2 only singles'!$C$2)*(1-$C$3))-'month 2 only singles'!$C$2,IF(J1044=0,-'month 2 only singles'!$C$2,-('month 2 only singles'!$C$2*2))))))*E1044),0))</f>
        <v>0</v>
      </c>
      <c r="S1044" s="64"/>
    </row>
    <row r="1045" spans="8:19" ht="15" x14ac:dyDescent="0.2">
      <c r="H1045" s="12"/>
      <c r="I1045" s="12"/>
      <c r="J1045" s="12"/>
      <c r="M1045" s="7"/>
      <c r="N1045" s="16">
        <f>((G1045-1)*(1-(IF(H1045="no",0,'month 2 only singles'!$C$3)))+1)</f>
        <v>5.0000000000000044E-2</v>
      </c>
      <c r="O1045" s="16">
        <f t="shared" si="16"/>
        <v>0</v>
      </c>
      <c r="P104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5" s="17">
        <f>IF(ISBLANK(M1045),,IF(ISBLANK(G1045),,(IF(M1045="WON-EW",((((N1045-1)*J1045)*'month 2 only singles'!$C$2)+('month 2 only singles'!$C$2*(N1045-1))),IF(M1045="WON",((((N1045-1)*J1045)*'month 2 only singles'!$C$2)+('month 2 only singles'!$C$2*(N1045-1))),IF(M1045="PLACED",((((N1045-1)*J1045)*'month 2 only singles'!$C$2)-'month 2 only singles'!$C$2),IF(J1045=0,-'month 2 only singles'!$C$2,IF(J1045=0,-'month 2 only singles'!$C$2,-('month 2 only singles'!$C$2*2)))))))*E1045))</f>
        <v>0</v>
      </c>
      <c r="R1045" s="17">
        <f>IF(ISBLANK(M1045),,IF(T1045&lt;&gt;1,((IF(M1045="WON-EW",(((K1045-1)*'month 2 only singles'!$C$2)*(1-$C$3))+(((L1045-1)*'month 2 only singles'!$C$2)*(1-$C$3)),IF(M1045="WON",(((K1045-1)*'month 2 only singles'!$C$2)*(1-$C$3)),IF(M1045="PLACED",(((L1045-1)*'month 2 only singles'!$C$2)*(1-$C$3))-'month 2 only singles'!$C$2,IF(J1045=0,-'month 2 only singles'!$C$2,-('month 2 only singles'!$C$2*2))))))*E1045),0))</f>
        <v>0</v>
      </c>
      <c r="S1045" s="64"/>
    </row>
    <row r="1046" spans="8:19" ht="15" x14ac:dyDescent="0.2">
      <c r="H1046" s="12"/>
      <c r="I1046" s="12"/>
      <c r="J1046" s="12"/>
      <c r="M1046" s="7"/>
      <c r="N1046" s="16">
        <f>((G1046-1)*(1-(IF(H1046="no",0,'month 2 only singles'!$C$3)))+1)</f>
        <v>5.0000000000000044E-2</v>
      </c>
      <c r="O1046" s="16">
        <f t="shared" si="16"/>
        <v>0</v>
      </c>
      <c r="P104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6" s="17">
        <f>IF(ISBLANK(M1046),,IF(ISBLANK(G1046),,(IF(M1046="WON-EW",((((N1046-1)*J1046)*'month 2 only singles'!$C$2)+('month 2 only singles'!$C$2*(N1046-1))),IF(M1046="WON",((((N1046-1)*J1046)*'month 2 only singles'!$C$2)+('month 2 only singles'!$C$2*(N1046-1))),IF(M1046="PLACED",((((N1046-1)*J1046)*'month 2 only singles'!$C$2)-'month 2 only singles'!$C$2),IF(J1046=0,-'month 2 only singles'!$C$2,IF(J1046=0,-'month 2 only singles'!$C$2,-('month 2 only singles'!$C$2*2)))))))*E1046))</f>
        <v>0</v>
      </c>
      <c r="R1046" s="17">
        <f>IF(ISBLANK(M1046),,IF(T1046&lt;&gt;1,((IF(M1046="WON-EW",(((K1046-1)*'month 2 only singles'!$C$2)*(1-$C$3))+(((L1046-1)*'month 2 only singles'!$C$2)*(1-$C$3)),IF(M1046="WON",(((K1046-1)*'month 2 only singles'!$C$2)*(1-$C$3)),IF(M1046="PLACED",(((L1046-1)*'month 2 only singles'!$C$2)*(1-$C$3))-'month 2 only singles'!$C$2,IF(J1046=0,-'month 2 only singles'!$C$2,-('month 2 only singles'!$C$2*2))))))*E1046),0))</f>
        <v>0</v>
      </c>
      <c r="S1046" s="64"/>
    </row>
    <row r="1047" spans="8:19" ht="15" x14ac:dyDescent="0.2">
      <c r="H1047" s="12"/>
      <c r="I1047" s="12"/>
      <c r="J1047" s="12"/>
      <c r="M1047" s="7"/>
      <c r="N1047" s="16">
        <f>((G1047-1)*(1-(IF(H1047="no",0,'month 2 only singles'!$C$3)))+1)</f>
        <v>5.0000000000000044E-2</v>
      </c>
      <c r="O1047" s="16">
        <f t="shared" si="16"/>
        <v>0</v>
      </c>
      <c r="P104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7" s="17">
        <f>IF(ISBLANK(M1047),,IF(ISBLANK(G1047),,(IF(M1047="WON-EW",((((N1047-1)*J1047)*'month 2 only singles'!$C$2)+('month 2 only singles'!$C$2*(N1047-1))),IF(M1047="WON",((((N1047-1)*J1047)*'month 2 only singles'!$C$2)+('month 2 only singles'!$C$2*(N1047-1))),IF(M1047="PLACED",((((N1047-1)*J1047)*'month 2 only singles'!$C$2)-'month 2 only singles'!$C$2),IF(J1047=0,-'month 2 only singles'!$C$2,IF(J1047=0,-'month 2 only singles'!$C$2,-('month 2 only singles'!$C$2*2)))))))*E1047))</f>
        <v>0</v>
      </c>
      <c r="R1047" s="17">
        <f>IF(ISBLANK(M1047),,IF(T1047&lt;&gt;1,((IF(M1047="WON-EW",(((K1047-1)*'month 2 only singles'!$C$2)*(1-$C$3))+(((L1047-1)*'month 2 only singles'!$C$2)*(1-$C$3)),IF(M1047="WON",(((K1047-1)*'month 2 only singles'!$C$2)*(1-$C$3)),IF(M1047="PLACED",(((L1047-1)*'month 2 only singles'!$C$2)*(1-$C$3))-'month 2 only singles'!$C$2,IF(J1047=0,-'month 2 only singles'!$C$2,-('month 2 only singles'!$C$2*2))))))*E1047),0))</f>
        <v>0</v>
      </c>
      <c r="S1047" s="64"/>
    </row>
    <row r="1048" spans="8:19" ht="15" x14ac:dyDescent="0.2">
      <c r="H1048" s="12"/>
      <c r="I1048" s="12"/>
      <c r="J1048" s="12"/>
      <c r="M1048" s="7"/>
      <c r="N1048" s="16">
        <f>((G1048-1)*(1-(IF(H1048="no",0,'month 2 only singles'!$C$3)))+1)</f>
        <v>5.0000000000000044E-2</v>
      </c>
      <c r="O1048" s="16">
        <f t="shared" si="16"/>
        <v>0</v>
      </c>
      <c r="P104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8" s="17">
        <f>IF(ISBLANK(M1048),,IF(ISBLANK(G1048),,(IF(M1048="WON-EW",((((N1048-1)*J1048)*'month 2 only singles'!$C$2)+('month 2 only singles'!$C$2*(N1048-1))),IF(M1048="WON",((((N1048-1)*J1048)*'month 2 only singles'!$C$2)+('month 2 only singles'!$C$2*(N1048-1))),IF(M1048="PLACED",((((N1048-1)*J1048)*'month 2 only singles'!$C$2)-'month 2 only singles'!$C$2),IF(J1048=0,-'month 2 only singles'!$C$2,IF(J1048=0,-'month 2 only singles'!$C$2,-('month 2 only singles'!$C$2*2)))))))*E1048))</f>
        <v>0</v>
      </c>
      <c r="R1048" s="17">
        <f>IF(ISBLANK(M1048),,IF(T1048&lt;&gt;1,((IF(M1048="WON-EW",(((K1048-1)*'month 2 only singles'!$C$2)*(1-$C$3))+(((L1048-1)*'month 2 only singles'!$C$2)*(1-$C$3)),IF(M1048="WON",(((K1048-1)*'month 2 only singles'!$C$2)*(1-$C$3)),IF(M1048="PLACED",(((L1048-1)*'month 2 only singles'!$C$2)*(1-$C$3))-'month 2 only singles'!$C$2,IF(J1048=0,-'month 2 only singles'!$C$2,-('month 2 only singles'!$C$2*2))))))*E1048),0))</f>
        <v>0</v>
      </c>
      <c r="S1048" s="64"/>
    </row>
    <row r="1049" spans="8:19" ht="15" x14ac:dyDescent="0.2">
      <c r="H1049" s="12"/>
      <c r="I1049" s="12"/>
      <c r="J1049" s="12"/>
      <c r="M1049" s="7"/>
      <c r="N1049" s="16">
        <f>((G1049-1)*(1-(IF(H1049="no",0,'month 2 only singles'!$C$3)))+1)</f>
        <v>5.0000000000000044E-2</v>
      </c>
      <c r="O1049" s="16">
        <f t="shared" si="16"/>
        <v>0</v>
      </c>
      <c r="P104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49" s="17">
        <f>IF(ISBLANK(M1049),,IF(ISBLANK(G1049),,(IF(M1049="WON-EW",((((N1049-1)*J1049)*'month 2 only singles'!$C$2)+('month 2 only singles'!$C$2*(N1049-1))),IF(M1049="WON",((((N1049-1)*J1049)*'month 2 only singles'!$C$2)+('month 2 only singles'!$C$2*(N1049-1))),IF(M1049="PLACED",((((N1049-1)*J1049)*'month 2 only singles'!$C$2)-'month 2 only singles'!$C$2),IF(J1049=0,-'month 2 only singles'!$C$2,IF(J1049=0,-'month 2 only singles'!$C$2,-('month 2 only singles'!$C$2*2)))))))*E1049))</f>
        <v>0</v>
      </c>
      <c r="R1049" s="17">
        <f>IF(ISBLANK(M1049),,IF(T1049&lt;&gt;1,((IF(M1049="WON-EW",(((K1049-1)*'month 2 only singles'!$C$2)*(1-$C$3))+(((L1049-1)*'month 2 only singles'!$C$2)*(1-$C$3)),IF(M1049="WON",(((K1049-1)*'month 2 only singles'!$C$2)*(1-$C$3)),IF(M1049="PLACED",(((L1049-1)*'month 2 only singles'!$C$2)*(1-$C$3))-'month 2 only singles'!$C$2,IF(J1049=0,-'month 2 only singles'!$C$2,-('month 2 only singles'!$C$2*2))))))*E1049),0))</f>
        <v>0</v>
      </c>
      <c r="S1049" s="64"/>
    </row>
    <row r="1050" spans="8:19" ht="15" x14ac:dyDescent="0.2">
      <c r="H1050" s="12"/>
      <c r="I1050" s="12"/>
      <c r="J1050" s="12"/>
      <c r="M1050" s="7"/>
      <c r="N1050" s="16">
        <f>((G1050-1)*(1-(IF(H1050="no",0,'month 2 only singles'!$C$3)))+1)</f>
        <v>5.0000000000000044E-2</v>
      </c>
      <c r="O1050" s="16">
        <f t="shared" si="16"/>
        <v>0</v>
      </c>
      <c r="P105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0" s="17">
        <f>IF(ISBLANK(M1050),,IF(ISBLANK(G1050),,(IF(M1050="WON-EW",((((N1050-1)*J1050)*'month 2 only singles'!$C$2)+('month 2 only singles'!$C$2*(N1050-1))),IF(M1050="WON",((((N1050-1)*J1050)*'month 2 only singles'!$C$2)+('month 2 only singles'!$C$2*(N1050-1))),IF(M1050="PLACED",((((N1050-1)*J1050)*'month 2 only singles'!$C$2)-'month 2 only singles'!$C$2),IF(J1050=0,-'month 2 only singles'!$C$2,IF(J1050=0,-'month 2 only singles'!$C$2,-('month 2 only singles'!$C$2*2)))))))*E1050))</f>
        <v>0</v>
      </c>
      <c r="R1050" s="17">
        <f>IF(ISBLANK(M1050),,IF(T1050&lt;&gt;1,((IF(M1050="WON-EW",(((K1050-1)*'month 2 only singles'!$C$2)*(1-$C$3))+(((L1050-1)*'month 2 only singles'!$C$2)*(1-$C$3)),IF(M1050="WON",(((K1050-1)*'month 2 only singles'!$C$2)*(1-$C$3)),IF(M1050="PLACED",(((L1050-1)*'month 2 only singles'!$C$2)*(1-$C$3))-'month 2 only singles'!$C$2,IF(J1050=0,-'month 2 only singles'!$C$2,-('month 2 only singles'!$C$2*2))))))*E1050),0))</f>
        <v>0</v>
      </c>
      <c r="S1050" s="64"/>
    </row>
    <row r="1051" spans="8:19" ht="15" x14ac:dyDescent="0.2">
      <c r="H1051" s="12"/>
      <c r="I1051" s="12"/>
      <c r="J1051" s="12"/>
      <c r="M1051" s="7"/>
      <c r="N1051" s="16">
        <f>((G1051-1)*(1-(IF(H1051="no",0,'month 2 only singles'!$C$3)))+1)</f>
        <v>5.0000000000000044E-2</v>
      </c>
      <c r="O1051" s="16">
        <f t="shared" si="16"/>
        <v>0</v>
      </c>
      <c r="P105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1" s="17">
        <f>IF(ISBLANK(M1051),,IF(ISBLANK(G1051),,(IF(M1051="WON-EW",((((N1051-1)*J1051)*'month 2 only singles'!$C$2)+('month 2 only singles'!$C$2*(N1051-1))),IF(M1051="WON",((((N1051-1)*J1051)*'month 2 only singles'!$C$2)+('month 2 only singles'!$C$2*(N1051-1))),IF(M1051="PLACED",((((N1051-1)*J1051)*'month 2 only singles'!$C$2)-'month 2 only singles'!$C$2),IF(J1051=0,-'month 2 only singles'!$C$2,IF(J1051=0,-'month 2 only singles'!$C$2,-('month 2 only singles'!$C$2*2)))))))*E1051))</f>
        <v>0</v>
      </c>
      <c r="R1051" s="17">
        <f>IF(ISBLANK(M1051),,IF(T1051&lt;&gt;1,((IF(M1051="WON-EW",(((K1051-1)*'month 2 only singles'!$C$2)*(1-$C$3))+(((L1051-1)*'month 2 only singles'!$C$2)*(1-$C$3)),IF(M1051="WON",(((K1051-1)*'month 2 only singles'!$C$2)*(1-$C$3)),IF(M1051="PLACED",(((L1051-1)*'month 2 only singles'!$C$2)*(1-$C$3))-'month 2 only singles'!$C$2,IF(J1051=0,-'month 2 only singles'!$C$2,-('month 2 only singles'!$C$2*2))))))*E1051),0))</f>
        <v>0</v>
      </c>
      <c r="S1051" s="64"/>
    </row>
    <row r="1052" spans="8:19" ht="15" x14ac:dyDescent="0.2">
      <c r="H1052" s="12"/>
      <c r="I1052" s="12"/>
      <c r="J1052" s="12"/>
      <c r="M1052" s="7"/>
      <c r="N1052" s="16">
        <f>((G1052-1)*(1-(IF(H1052="no",0,'month 2 only singles'!$C$3)))+1)</f>
        <v>5.0000000000000044E-2</v>
      </c>
      <c r="O1052" s="16">
        <f t="shared" si="16"/>
        <v>0</v>
      </c>
      <c r="P105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2" s="17">
        <f>IF(ISBLANK(M1052),,IF(ISBLANK(G1052),,(IF(M1052="WON-EW",((((N1052-1)*J1052)*'month 2 only singles'!$C$2)+('month 2 only singles'!$C$2*(N1052-1))),IF(M1052="WON",((((N1052-1)*J1052)*'month 2 only singles'!$C$2)+('month 2 only singles'!$C$2*(N1052-1))),IF(M1052="PLACED",((((N1052-1)*J1052)*'month 2 only singles'!$C$2)-'month 2 only singles'!$C$2),IF(J1052=0,-'month 2 only singles'!$C$2,IF(J1052=0,-'month 2 only singles'!$C$2,-('month 2 only singles'!$C$2*2)))))))*E1052))</f>
        <v>0</v>
      </c>
      <c r="R1052" s="17">
        <f>IF(ISBLANK(M1052),,IF(T1052&lt;&gt;1,((IF(M1052="WON-EW",(((K1052-1)*'month 2 only singles'!$C$2)*(1-$C$3))+(((L1052-1)*'month 2 only singles'!$C$2)*(1-$C$3)),IF(M1052="WON",(((K1052-1)*'month 2 only singles'!$C$2)*(1-$C$3)),IF(M1052="PLACED",(((L1052-1)*'month 2 only singles'!$C$2)*(1-$C$3))-'month 2 only singles'!$C$2,IF(J1052=0,-'month 2 only singles'!$C$2,-('month 2 only singles'!$C$2*2))))))*E1052),0))</f>
        <v>0</v>
      </c>
      <c r="S1052" s="64"/>
    </row>
    <row r="1053" spans="8:19" ht="15" x14ac:dyDescent="0.2">
      <c r="H1053" s="12"/>
      <c r="I1053" s="12"/>
      <c r="J1053" s="12"/>
      <c r="M1053" s="7"/>
      <c r="N1053" s="16">
        <f>((G1053-1)*(1-(IF(H1053="no",0,'month 2 only singles'!$C$3)))+1)</f>
        <v>5.0000000000000044E-2</v>
      </c>
      <c r="O1053" s="16">
        <f t="shared" si="16"/>
        <v>0</v>
      </c>
      <c r="P105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3" s="17">
        <f>IF(ISBLANK(M1053),,IF(ISBLANK(G1053),,(IF(M1053="WON-EW",((((N1053-1)*J1053)*'month 2 only singles'!$C$2)+('month 2 only singles'!$C$2*(N1053-1))),IF(M1053="WON",((((N1053-1)*J1053)*'month 2 only singles'!$C$2)+('month 2 only singles'!$C$2*(N1053-1))),IF(M1053="PLACED",((((N1053-1)*J1053)*'month 2 only singles'!$C$2)-'month 2 only singles'!$C$2),IF(J1053=0,-'month 2 only singles'!$C$2,IF(J1053=0,-'month 2 only singles'!$C$2,-('month 2 only singles'!$C$2*2)))))))*E1053))</f>
        <v>0</v>
      </c>
      <c r="R1053" s="17">
        <f>IF(ISBLANK(M1053),,IF(T1053&lt;&gt;1,((IF(M1053="WON-EW",(((K1053-1)*'month 2 only singles'!$C$2)*(1-$C$3))+(((L1053-1)*'month 2 only singles'!$C$2)*(1-$C$3)),IF(M1053="WON",(((K1053-1)*'month 2 only singles'!$C$2)*(1-$C$3)),IF(M1053="PLACED",(((L1053-1)*'month 2 only singles'!$C$2)*(1-$C$3))-'month 2 only singles'!$C$2,IF(J1053=0,-'month 2 only singles'!$C$2,-('month 2 only singles'!$C$2*2))))))*E1053),0))</f>
        <v>0</v>
      </c>
      <c r="S1053" s="64"/>
    </row>
    <row r="1054" spans="8:19" ht="15" x14ac:dyDescent="0.2">
      <c r="H1054" s="12"/>
      <c r="I1054" s="12"/>
      <c r="J1054" s="12"/>
      <c r="M1054" s="7"/>
      <c r="N1054" s="16">
        <f>((G1054-1)*(1-(IF(H1054="no",0,'month 2 only singles'!$C$3)))+1)</f>
        <v>5.0000000000000044E-2</v>
      </c>
      <c r="O1054" s="16">
        <f t="shared" si="16"/>
        <v>0</v>
      </c>
      <c r="P105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4" s="17">
        <f>IF(ISBLANK(M1054),,IF(ISBLANK(G1054),,(IF(M1054="WON-EW",((((N1054-1)*J1054)*'month 2 only singles'!$C$2)+('month 2 only singles'!$C$2*(N1054-1))),IF(M1054="WON",((((N1054-1)*J1054)*'month 2 only singles'!$C$2)+('month 2 only singles'!$C$2*(N1054-1))),IF(M1054="PLACED",((((N1054-1)*J1054)*'month 2 only singles'!$C$2)-'month 2 only singles'!$C$2),IF(J1054=0,-'month 2 only singles'!$C$2,IF(J1054=0,-'month 2 only singles'!$C$2,-('month 2 only singles'!$C$2*2)))))))*E1054))</f>
        <v>0</v>
      </c>
      <c r="R1054" s="17">
        <f>IF(ISBLANK(M1054),,IF(T1054&lt;&gt;1,((IF(M1054="WON-EW",(((K1054-1)*'month 2 only singles'!$C$2)*(1-$C$3))+(((L1054-1)*'month 2 only singles'!$C$2)*(1-$C$3)),IF(M1054="WON",(((K1054-1)*'month 2 only singles'!$C$2)*(1-$C$3)),IF(M1054="PLACED",(((L1054-1)*'month 2 only singles'!$C$2)*(1-$C$3))-'month 2 only singles'!$C$2,IF(J1054=0,-'month 2 only singles'!$C$2,-('month 2 only singles'!$C$2*2))))))*E1054),0))</f>
        <v>0</v>
      </c>
      <c r="S1054" s="64"/>
    </row>
    <row r="1055" spans="8:19" ht="15" x14ac:dyDescent="0.2">
      <c r="H1055" s="12"/>
      <c r="I1055" s="12"/>
      <c r="J1055" s="12"/>
      <c r="M1055" s="7"/>
      <c r="N1055" s="16">
        <f>((G1055-1)*(1-(IF(H1055="no",0,'month 2 only singles'!$C$3)))+1)</f>
        <v>5.0000000000000044E-2</v>
      </c>
      <c r="O1055" s="16">
        <f t="shared" si="16"/>
        <v>0</v>
      </c>
      <c r="P105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5" s="17">
        <f>IF(ISBLANK(M1055),,IF(ISBLANK(G1055),,(IF(M1055="WON-EW",((((N1055-1)*J1055)*'month 2 only singles'!$C$2)+('month 2 only singles'!$C$2*(N1055-1))),IF(M1055="WON",((((N1055-1)*J1055)*'month 2 only singles'!$C$2)+('month 2 only singles'!$C$2*(N1055-1))),IF(M1055="PLACED",((((N1055-1)*J1055)*'month 2 only singles'!$C$2)-'month 2 only singles'!$C$2),IF(J1055=0,-'month 2 only singles'!$C$2,IF(J1055=0,-'month 2 only singles'!$C$2,-('month 2 only singles'!$C$2*2)))))))*E1055))</f>
        <v>0</v>
      </c>
      <c r="R1055" s="17">
        <f>IF(ISBLANK(M1055),,IF(T1055&lt;&gt;1,((IF(M1055="WON-EW",(((K1055-1)*'month 2 only singles'!$C$2)*(1-$C$3))+(((L1055-1)*'month 2 only singles'!$C$2)*(1-$C$3)),IF(M1055="WON",(((K1055-1)*'month 2 only singles'!$C$2)*(1-$C$3)),IF(M1055="PLACED",(((L1055-1)*'month 2 only singles'!$C$2)*(1-$C$3))-'month 2 only singles'!$C$2,IF(J1055=0,-'month 2 only singles'!$C$2,-('month 2 only singles'!$C$2*2))))))*E1055),0))</f>
        <v>0</v>
      </c>
      <c r="S1055" s="64"/>
    </row>
    <row r="1056" spans="8:19" ht="15" x14ac:dyDescent="0.2">
      <c r="H1056" s="12"/>
      <c r="I1056" s="12"/>
      <c r="J1056" s="12"/>
      <c r="M1056" s="7"/>
      <c r="N1056" s="16">
        <f>((G1056-1)*(1-(IF(H1056="no",0,'month 2 only singles'!$C$3)))+1)</f>
        <v>5.0000000000000044E-2</v>
      </c>
      <c r="O1056" s="16">
        <f t="shared" si="16"/>
        <v>0</v>
      </c>
      <c r="P105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6" s="17">
        <f>IF(ISBLANK(M1056),,IF(ISBLANK(G1056),,(IF(M1056="WON-EW",((((N1056-1)*J1056)*'month 2 only singles'!$C$2)+('month 2 only singles'!$C$2*(N1056-1))),IF(M1056="WON",((((N1056-1)*J1056)*'month 2 only singles'!$C$2)+('month 2 only singles'!$C$2*(N1056-1))),IF(M1056="PLACED",((((N1056-1)*J1056)*'month 2 only singles'!$C$2)-'month 2 only singles'!$C$2),IF(J1056=0,-'month 2 only singles'!$C$2,IF(J1056=0,-'month 2 only singles'!$C$2,-('month 2 only singles'!$C$2*2)))))))*E1056))</f>
        <v>0</v>
      </c>
      <c r="R1056" s="17">
        <f>IF(ISBLANK(M1056),,IF(T1056&lt;&gt;1,((IF(M1056="WON-EW",(((K1056-1)*'month 2 only singles'!$C$2)*(1-$C$3))+(((L1056-1)*'month 2 only singles'!$C$2)*(1-$C$3)),IF(M1056="WON",(((K1056-1)*'month 2 only singles'!$C$2)*(1-$C$3)),IF(M1056="PLACED",(((L1056-1)*'month 2 only singles'!$C$2)*(1-$C$3))-'month 2 only singles'!$C$2,IF(J1056=0,-'month 2 only singles'!$C$2,-('month 2 only singles'!$C$2*2))))))*E1056),0))</f>
        <v>0</v>
      </c>
      <c r="S1056" s="64"/>
    </row>
    <row r="1057" spans="8:19" ht="15" x14ac:dyDescent="0.2">
      <c r="H1057" s="12"/>
      <c r="I1057" s="12"/>
      <c r="J1057" s="12"/>
      <c r="M1057" s="7"/>
      <c r="N1057" s="16">
        <f>((G1057-1)*(1-(IF(H1057="no",0,'month 2 only singles'!$C$3)))+1)</f>
        <v>5.0000000000000044E-2</v>
      </c>
      <c r="O1057" s="16">
        <f t="shared" si="16"/>
        <v>0</v>
      </c>
      <c r="P105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7" s="17">
        <f>IF(ISBLANK(M1057),,IF(ISBLANK(G1057),,(IF(M1057="WON-EW",((((N1057-1)*J1057)*'month 2 only singles'!$C$2)+('month 2 only singles'!$C$2*(N1057-1))),IF(M1057="WON",((((N1057-1)*J1057)*'month 2 only singles'!$C$2)+('month 2 only singles'!$C$2*(N1057-1))),IF(M1057="PLACED",((((N1057-1)*J1057)*'month 2 only singles'!$C$2)-'month 2 only singles'!$C$2),IF(J1057=0,-'month 2 only singles'!$C$2,IF(J1057=0,-'month 2 only singles'!$C$2,-('month 2 only singles'!$C$2*2)))))))*E1057))</f>
        <v>0</v>
      </c>
      <c r="R1057" s="17">
        <f>IF(ISBLANK(M1057),,IF(T1057&lt;&gt;1,((IF(M1057="WON-EW",(((K1057-1)*'month 2 only singles'!$C$2)*(1-$C$3))+(((L1057-1)*'month 2 only singles'!$C$2)*(1-$C$3)),IF(M1057="WON",(((K1057-1)*'month 2 only singles'!$C$2)*(1-$C$3)),IF(M1057="PLACED",(((L1057-1)*'month 2 only singles'!$C$2)*(1-$C$3))-'month 2 only singles'!$C$2,IF(J1057=0,-'month 2 only singles'!$C$2,-('month 2 only singles'!$C$2*2))))))*E1057),0))</f>
        <v>0</v>
      </c>
      <c r="S1057" s="64"/>
    </row>
    <row r="1058" spans="8:19" ht="15" x14ac:dyDescent="0.2">
      <c r="H1058" s="12"/>
      <c r="I1058" s="12"/>
      <c r="J1058" s="12"/>
      <c r="M1058" s="7"/>
      <c r="N1058" s="16">
        <f>((G1058-1)*(1-(IF(H1058="no",0,'month 2 only singles'!$C$3)))+1)</f>
        <v>5.0000000000000044E-2</v>
      </c>
      <c r="O1058" s="16">
        <f t="shared" si="16"/>
        <v>0</v>
      </c>
      <c r="P105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8" s="17">
        <f>IF(ISBLANK(M1058),,IF(ISBLANK(G1058),,(IF(M1058="WON-EW",((((N1058-1)*J1058)*'month 2 only singles'!$C$2)+('month 2 only singles'!$C$2*(N1058-1))),IF(M1058="WON",((((N1058-1)*J1058)*'month 2 only singles'!$C$2)+('month 2 only singles'!$C$2*(N1058-1))),IF(M1058="PLACED",((((N1058-1)*J1058)*'month 2 only singles'!$C$2)-'month 2 only singles'!$C$2),IF(J1058=0,-'month 2 only singles'!$C$2,IF(J1058=0,-'month 2 only singles'!$C$2,-('month 2 only singles'!$C$2*2)))))))*E1058))</f>
        <v>0</v>
      </c>
      <c r="R1058" s="17">
        <f>IF(ISBLANK(M1058),,IF(T1058&lt;&gt;1,((IF(M1058="WON-EW",(((K1058-1)*'month 2 only singles'!$C$2)*(1-$C$3))+(((L1058-1)*'month 2 only singles'!$C$2)*(1-$C$3)),IF(M1058="WON",(((K1058-1)*'month 2 only singles'!$C$2)*(1-$C$3)),IF(M1058="PLACED",(((L1058-1)*'month 2 only singles'!$C$2)*(1-$C$3))-'month 2 only singles'!$C$2,IF(J1058=0,-'month 2 only singles'!$C$2,-('month 2 only singles'!$C$2*2))))))*E1058),0))</f>
        <v>0</v>
      </c>
      <c r="S1058" s="64"/>
    </row>
    <row r="1059" spans="8:19" ht="15" x14ac:dyDescent="0.2">
      <c r="H1059" s="12"/>
      <c r="I1059" s="12"/>
      <c r="J1059" s="12"/>
      <c r="M1059" s="7"/>
      <c r="N1059" s="16">
        <f>((G1059-1)*(1-(IF(H1059="no",0,'month 2 only singles'!$C$3)))+1)</f>
        <v>5.0000000000000044E-2</v>
      </c>
      <c r="O1059" s="16">
        <f t="shared" si="16"/>
        <v>0</v>
      </c>
      <c r="P105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59" s="17">
        <f>IF(ISBLANK(M1059),,IF(ISBLANK(G1059),,(IF(M1059="WON-EW",((((N1059-1)*J1059)*'month 2 only singles'!$C$2)+('month 2 only singles'!$C$2*(N1059-1))),IF(M1059="WON",((((N1059-1)*J1059)*'month 2 only singles'!$C$2)+('month 2 only singles'!$C$2*(N1059-1))),IF(M1059="PLACED",((((N1059-1)*J1059)*'month 2 only singles'!$C$2)-'month 2 only singles'!$C$2),IF(J1059=0,-'month 2 only singles'!$C$2,IF(J1059=0,-'month 2 only singles'!$C$2,-('month 2 only singles'!$C$2*2)))))))*E1059))</f>
        <v>0</v>
      </c>
      <c r="R1059" s="17">
        <f>IF(ISBLANK(M1059),,IF(T1059&lt;&gt;1,((IF(M1059="WON-EW",(((K1059-1)*'month 2 only singles'!$C$2)*(1-$C$3))+(((L1059-1)*'month 2 only singles'!$C$2)*(1-$C$3)),IF(M1059="WON",(((K1059-1)*'month 2 only singles'!$C$2)*(1-$C$3)),IF(M1059="PLACED",(((L1059-1)*'month 2 only singles'!$C$2)*(1-$C$3))-'month 2 only singles'!$C$2,IF(J1059=0,-'month 2 only singles'!$C$2,-('month 2 only singles'!$C$2*2))))))*E1059),0))</f>
        <v>0</v>
      </c>
      <c r="S1059" s="64"/>
    </row>
    <row r="1060" spans="8:19" ht="15" x14ac:dyDescent="0.2">
      <c r="H1060" s="12"/>
      <c r="I1060" s="12"/>
      <c r="J1060" s="12"/>
      <c r="M1060" s="7"/>
      <c r="N1060" s="16">
        <f>((G1060-1)*(1-(IF(H1060="no",0,'month 2 only singles'!$C$3)))+1)</f>
        <v>5.0000000000000044E-2</v>
      </c>
      <c r="O1060" s="16">
        <f t="shared" si="16"/>
        <v>0</v>
      </c>
      <c r="P106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0" s="17">
        <f>IF(ISBLANK(M1060),,IF(ISBLANK(G1060),,(IF(M1060="WON-EW",((((N1060-1)*J1060)*'month 2 only singles'!$C$2)+('month 2 only singles'!$C$2*(N1060-1))),IF(M1060="WON",((((N1060-1)*J1060)*'month 2 only singles'!$C$2)+('month 2 only singles'!$C$2*(N1060-1))),IF(M1060="PLACED",((((N1060-1)*J1060)*'month 2 only singles'!$C$2)-'month 2 only singles'!$C$2),IF(J1060=0,-'month 2 only singles'!$C$2,IF(J1060=0,-'month 2 only singles'!$C$2,-('month 2 only singles'!$C$2*2)))))))*E1060))</f>
        <v>0</v>
      </c>
      <c r="R1060" s="17">
        <f>IF(ISBLANK(M1060),,IF(T1060&lt;&gt;1,((IF(M1060="WON-EW",(((K1060-1)*'month 2 only singles'!$C$2)*(1-$C$3))+(((L1060-1)*'month 2 only singles'!$C$2)*(1-$C$3)),IF(M1060="WON",(((K1060-1)*'month 2 only singles'!$C$2)*(1-$C$3)),IF(M1060="PLACED",(((L1060-1)*'month 2 only singles'!$C$2)*(1-$C$3))-'month 2 only singles'!$C$2,IF(J1060=0,-'month 2 only singles'!$C$2,-('month 2 only singles'!$C$2*2))))))*E1060),0))</f>
        <v>0</v>
      </c>
      <c r="S1060" s="64"/>
    </row>
    <row r="1061" spans="8:19" ht="15" x14ac:dyDescent="0.2">
      <c r="H1061" s="12"/>
      <c r="I1061" s="12"/>
      <c r="J1061" s="12"/>
      <c r="M1061" s="7"/>
      <c r="N1061" s="16">
        <f>((G1061-1)*(1-(IF(H1061="no",0,'month 2 only singles'!$C$3)))+1)</f>
        <v>5.0000000000000044E-2</v>
      </c>
      <c r="O1061" s="16">
        <f t="shared" si="16"/>
        <v>0</v>
      </c>
      <c r="P106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1" s="17">
        <f>IF(ISBLANK(M1061),,IF(ISBLANK(G1061),,(IF(M1061="WON-EW",((((N1061-1)*J1061)*'month 2 only singles'!$C$2)+('month 2 only singles'!$C$2*(N1061-1))),IF(M1061="WON",((((N1061-1)*J1061)*'month 2 only singles'!$C$2)+('month 2 only singles'!$C$2*(N1061-1))),IF(M1061="PLACED",((((N1061-1)*J1061)*'month 2 only singles'!$C$2)-'month 2 only singles'!$C$2),IF(J1061=0,-'month 2 only singles'!$C$2,IF(J1061=0,-'month 2 only singles'!$C$2,-('month 2 only singles'!$C$2*2)))))))*E1061))</f>
        <v>0</v>
      </c>
      <c r="R1061" s="17">
        <f>IF(ISBLANK(M1061),,IF(T1061&lt;&gt;1,((IF(M1061="WON-EW",(((K1061-1)*'month 2 only singles'!$C$2)*(1-$C$3))+(((L1061-1)*'month 2 only singles'!$C$2)*(1-$C$3)),IF(M1061="WON",(((K1061-1)*'month 2 only singles'!$C$2)*(1-$C$3)),IF(M1061="PLACED",(((L1061-1)*'month 2 only singles'!$C$2)*(1-$C$3))-'month 2 only singles'!$C$2,IF(J1061=0,-'month 2 only singles'!$C$2,-('month 2 only singles'!$C$2*2))))))*E1061),0))</f>
        <v>0</v>
      </c>
      <c r="S1061" s="64"/>
    </row>
    <row r="1062" spans="8:19" ht="15" x14ac:dyDescent="0.2">
      <c r="H1062" s="12"/>
      <c r="I1062" s="12"/>
      <c r="J1062" s="12"/>
      <c r="M1062" s="7"/>
      <c r="N1062" s="16">
        <f>((G1062-1)*(1-(IF(H1062="no",0,'month 2 only singles'!$C$3)))+1)</f>
        <v>5.0000000000000044E-2</v>
      </c>
      <c r="O1062" s="16">
        <f t="shared" si="16"/>
        <v>0</v>
      </c>
      <c r="P106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2" s="17">
        <f>IF(ISBLANK(M1062),,IF(ISBLANK(G1062),,(IF(M1062="WON-EW",((((N1062-1)*J1062)*'month 2 only singles'!$C$2)+('month 2 only singles'!$C$2*(N1062-1))),IF(M1062="WON",((((N1062-1)*J1062)*'month 2 only singles'!$C$2)+('month 2 only singles'!$C$2*(N1062-1))),IF(M1062="PLACED",((((N1062-1)*J1062)*'month 2 only singles'!$C$2)-'month 2 only singles'!$C$2),IF(J1062=0,-'month 2 only singles'!$C$2,IF(J1062=0,-'month 2 only singles'!$C$2,-('month 2 only singles'!$C$2*2)))))))*E1062))</f>
        <v>0</v>
      </c>
      <c r="R1062" s="17">
        <f>IF(ISBLANK(M1062),,IF(T1062&lt;&gt;1,((IF(M1062="WON-EW",(((K1062-1)*'month 2 only singles'!$C$2)*(1-$C$3))+(((L1062-1)*'month 2 only singles'!$C$2)*(1-$C$3)),IF(M1062="WON",(((K1062-1)*'month 2 only singles'!$C$2)*(1-$C$3)),IF(M1062="PLACED",(((L1062-1)*'month 2 only singles'!$C$2)*(1-$C$3))-'month 2 only singles'!$C$2,IF(J1062=0,-'month 2 only singles'!$C$2,-('month 2 only singles'!$C$2*2))))))*E1062),0))</f>
        <v>0</v>
      </c>
      <c r="S1062" s="64"/>
    </row>
    <row r="1063" spans="8:19" ht="15" x14ac:dyDescent="0.2">
      <c r="H1063" s="12"/>
      <c r="I1063" s="12"/>
      <c r="J1063" s="12"/>
      <c r="M1063" s="7"/>
      <c r="N1063" s="16">
        <f>((G1063-1)*(1-(IF(H1063="no",0,'month 2 only singles'!$C$3)))+1)</f>
        <v>5.0000000000000044E-2</v>
      </c>
      <c r="O1063" s="16">
        <f t="shared" si="16"/>
        <v>0</v>
      </c>
      <c r="P106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3" s="17">
        <f>IF(ISBLANK(M1063),,IF(ISBLANK(G1063),,(IF(M1063="WON-EW",((((N1063-1)*J1063)*'month 2 only singles'!$C$2)+('month 2 only singles'!$C$2*(N1063-1))),IF(M1063="WON",((((N1063-1)*J1063)*'month 2 only singles'!$C$2)+('month 2 only singles'!$C$2*(N1063-1))),IF(M1063="PLACED",((((N1063-1)*J1063)*'month 2 only singles'!$C$2)-'month 2 only singles'!$C$2),IF(J1063=0,-'month 2 only singles'!$C$2,IF(J1063=0,-'month 2 only singles'!$C$2,-('month 2 only singles'!$C$2*2)))))))*E1063))</f>
        <v>0</v>
      </c>
      <c r="R1063" s="17">
        <f>IF(ISBLANK(M1063),,IF(T1063&lt;&gt;1,((IF(M1063="WON-EW",(((K1063-1)*'month 2 only singles'!$C$2)*(1-$C$3))+(((L1063-1)*'month 2 only singles'!$C$2)*(1-$C$3)),IF(M1063="WON",(((K1063-1)*'month 2 only singles'!$C$2)*(1-$C$3)),IF(M1063="PLACED",(((L1063-1)*'month 2 only singles'!$C$2)*(1-$C$3))-'month 2 only singles'!$C$2,IF(J1063=0,-'month 2 only singles'!$C$2,-('month 2 only singles'!$C$2*2))))))*E1063),0))</f>
        <v>0</v>
      </c>
      <c r="S1063" s="64"/>
    </row>
    <row r="1064" spans="8:19" ht="15" x14ac:dyDescent="0.2">
      <c r="H1064" s="12"/>
      <c r="I1064" s="12"/>
      <c r="J1064" s="12"/>
      <c r="M1064" s="7"/>
      <c r="N1064" s="16">
        <f>((G1064-1)*(1-(IF(H1064="no",0,'month 2 only singles'!$C$3)))+1)</f>
        <v>5.0000000000000044E-2</v>
      </c>
      <c r="O1064" s="16">
        <f t="shared" si="16"/>
        <v>0</v>
      </c>
      <c r="P106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4" s="17">
        <f>IF(ISBLANK(M1064),,IF(ISBLANK(G1064),,(IF(M1064="WON-EW",((((N1064-1)*J1064)*'month 2 only singles'!$C$2)+('month 2 only singles'!$C$2*(N1064-1))),IF(M1064="WON",((((N1064-1)*J1064)*'month 2 only singles'!$C$2)+('month 2 only singles'!$C$2*(N1064-1))),IF(M1064="PLACED",((((N1064-1)*J1064)*'month 2 only singles'!$C$2)-'month 2 only singles'!$C$2),IF(J1064=0,-'month 2 only singles'!$C$2,IF(J1064=0,-'month 2 only singles'!$C$2,-('month 2 only singles'!$C$2*2)))))))*E1064))</f>
        <v>0</v>
      </c>
      <c r="R1064" s="17">
        <f>IF(ISBLANK(M1064),,IF(T1064&lt;&gt;1,((IF(M1064="WON-EW",(((K1064-1)*'month 2 only singles'!$C$2)*(1-$C$3))+(((L1064-1)*'month 2 only singles'!$C$2)*(1-$C$3)),IF(M1064="WON",(((K1064-1)*'month 2 only singles'!$C$2)*(1-$C$3)),IF(M1064="PLACED",(((L1064-1)*'month 2 only singles'!$C$2)*(1-$C$3))-'month 2 only singles'!$C$2,IF(J1064=0,-'month 2 only singles'!$C$2,-('month 2 only singles'!$C$2*2))))))*E1064),0))</f>
        <v>0</v>
      </c>
      <c r="S1064" s="64"/>
    </row>
    <row r="1065" spans="8:19" ht="15" x14ac:dyDescent="0.2">
      <c r="H1065" s="12"/>
      <c r="I1065" s="12"/>
      <c r="J1065" s="12"/>
      <c r="M1065" s="7"/>
      <c r="N1065" s="16">
        <f>((G1065-1)*(1-(IF(H1065="no",0,'month 2 only singles'!$C$3)))+1)</f>
        <v>5.0000000000000044E-2</v>
      </c>
      <c r="O1065" s="16">
        <f t="shared" si="16"/>
        <v>0</v>
      </c>
      <c r="P106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5" s="17">
        <f>IF(ISBLANK(M1065),,IF(ISBLANK(G1065),,(IF(M1065="WON-EW",((((N1065-1)*J1065)*'month 2 only singles'!$C$2)+('month 2 only singles'!$C$2*(N1065-1))),IF(M1065="WON",((((N1065-1)*J1065)*'month 2 only singles'!$C$2)+('month 2 only singles'!$C$2*(N1065-1))),IF(M1065="PLACED",((((N1065-1)*J1065)*'month 2 only singles'!$C$2)-'month 2 only singles'!$C$2),IF(J1065=0,-'month 2 only singles'!$C$2,IF(J1065=0,-'month 2 only singles'!$C$2,-('month 2 only singles'!$C$2*2)))))))*E1065))</f>
        <v>0</v>
      </c>
      <c r="R1065" s="17">
        <f>IF(ISBLANK(M1065),,IF(T1065&lt;&gt;1,((IF(M1065="WON-EW",(((K1065-1)*'month 2 only singles'!$C$2)*(1-$C$3))+(((L1065-1)*'month 2 only singles'!$C$2)*(1-$C$3)),IF(M1065="WON",(((K1065-1)*'month 2 only singles'!$C$2)*(1-$C$3)),IF(M1065="PLACED",(((L1065-1)*'month 2 only singles'!$C$2)*(1-$C$3))-'month 2 only singles'!$C$2,IF(J1065=0,-'month 2 only singles'!$C$2,-('month 2 only singles'!$C$2*2))))))*E1065),0))</f>
        <v>0</v>
      </c>
      <c r="S1065" s="64"/>
    </row>
    <row r="1066" spans="8:19" ht="15" x14ac:dyDescent="0.2">
      <c r="H1066" s="12"/>
      <c r="I1066" s="12"/>
      <c r="J1066" s="12"/>
      <c r="M1066" s="7"/>
      <c r="N1066" s="16">
        <f>((G1066-1)*(1-(IF(H1066="no",0,'month 2 only singles'!$C$3)))+1)</f>
        <v>5.0000000000000044E-2</v>
      </c>
      <c r="O1066" s="16">
        <f t="shared" si="16"/>
        <v>0</v>
      </c>
      <c r="P106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6" s="17">
        <f>IF(ISBLANK(M1066),,IF(ISBLANK(G1066),,(IF(M1066="WON-EW",((((N1066-1)*J1066)*'month 2 only singles'!$C$2)+('month 2 only singles'!$C$2*(N1066-1))),IF(M1066="WON",((((N1066-1)*J1066)*'month 2 only singles'!$C$2)+('month 2 only singles'!$C$2*(N1066-1))),IF(M1066="PLACED",((((N1066-1)*J1066)*'month 2 only singles'!$C$2)-'month 2 only singles'!$C$2),IF(J1066=0,-'month 2 only singles'!$C$2,IF(J1066=0,-'month 2 only singles'!$C$2,-('month 2 only singles'!$C$2*2)))))))*E1066))</f>
        <v>0</v>
      </c>
      <c r="R1066" s="17">
        <f>IF(ISBLANK(M1066),,IF(T1066&lt;&gt;1,((IF(M1066="WON-EW",(((K1066-1)*'month 2 only singles'!$C$2)*(1-$C$3))+(((L1066-1)*'month 2 only singles'!$C$2)*(1-$C$3)),IF(M1066="WON",(((K1066-1)*'month 2 only singles'!$C$2)*(1-$C$3)),IF(M1066="PLACED",(((L1066-1)*'month 2 only singles'!$C$2)*(1-$C$3))-'month 2 only singles'!$C$2,IF(J1066=0,-'month 2 only singles'!$C$2,-('month 2 only singles'!$C$2*2))))))*E1066),0))</f>
        <v>0</v>
      </c>
      <c r="S1066" s="64"/>
    </row>
    <row r="1067" spans="8:19" ht="15" x14ac:dyDescent="0.2">
      <c r="H1067" s="12"/>
      <c r="I1067" s="12"/>
      <c r="J1067" s="12"/>
      <c r="M1067" s="7"/>
      <c r="N1067" s="16">
        <f>((G1067-1)*(1-(IF(H1067="no",0,'month 2 only singles'!$C$3)))+1)</f>
        <v>5.0000000000000044E-2</v>
      </c>
      <c r="O1067" s="16">
        <f t="shared" si="16"/>
        <v>0</v>
      </c>
      <c r="P106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7" s="17">
        <f>IF(ISBLANK(M1067),,IF(ISBLANK(G1067),,(IF(M1067="WON-EW",((((N1067-1)*J1067)*'month 2 only singles'!$C$2)+('month 2 only singles'!$C$2*(N1067-1))),IF(M1067="WON",((((N1067-1)*J1067)*'month 2 only singles'!$C$2)+('month 2 only singles'!$C$2*(N1067-1))),IF(M1067="PLACED",((((N1067-1)*J1067)*'month 2 only singles'!$C$2)-'month 2 only singles'!$C$2),IF(J1067=0,-'month 2 only singles'!$C$2,IF(J1067=0,-'month 2 only singles'!$C$2,-('month 2 only singles'!$C$2*2)))))))*E1067))</f>
        <v>0</v>
      </c>
      <c r="R1067" s="17">
        <f>IF(ISBLANK(M1067),,IF(T1067&lt;&gt;1,((IF(M1067="WON-EW",(((K1067-1)*'month 2 only singles'!$C$2)*(1-$C$3))+(((L1067-1)*'month 2 only singles'!$C$2)*(1-$C$3)),IF(M1067="WON",(((K1067-1)*'month 2 only singles'!$C$2)*(1-$C$3)),IF(M1067="PLACED",(((L1067-1)*'month 2 only singles'!$C$2)*(1-$C$3))-'month 2 only singles'!$C$2,IF(J1067=0,-'month 2 only singles'!$C$2,-('month 2 only singles'!$C$2*2))))))*E1067),0))</f>
        <v>0</v>
      </c>
      <c r="S1067" s="64"/>
    </row>
    <row r="1068" spans="8:19" ht="15" x14ac:dyDescent="0.2">
      <c r="H1068" s="12"/>
      <c r="I1068" s="12"/>
      <c r="J1068" s="12"/>
      <c r="M1068" s="7"/>
      <c r="N1068" s="16">
        <f>((G1068-1)*(1-(IF(H1068="no",0,'month 2 only singles'!$C$3)))+1)</f>
        <v>5.0000000000000044E-2</v>
      </c>
      <c r="O1068" s="16">
        <f t="shared" si="16"/>
        <v>0</v>
      </c>
      <c r="P106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8" s="17">
        <f>IF(ISBLANK(M1068),,IF(ISBLANK(G1068),,(IF(M1068="WON-EW",((((N1068-1)*J1068)*'month 2 only singles'!$C$2)+('month 2 only singles'!$C$2*(N1068-1))),IF(M1068="WON",((((N1068-1)*J1068)*'month 2 only singles'!$C$2)+('month 2 only singles'!$C$2*(N1068-1))),IF(M1068="PLACED",((((N1068-1)*J1068)*'month 2 only singles'!$C$2)-'month 2 only singles'!$C$2),IF(J1068=0,-'month 2 only singles'!$C$2,IF(J1068=0,-'month 2 only singles'!$C$2,-('month 2 only singles'!$C$2*2)))))))*E1068))</f>
        <v>0</v>
      </c>
      <c r="R1068" s="17">
        <f>IF(ISBLANK(M1068),,IF(T1068&lt;&gt;1,((IF(M1068="WON-EW",(((K1068-1)*'month 2 only singles'!$C$2)*(1-$C$3))+(((L1068-1)*'month 2 only singles'!$C$2)*(1-$C$3)),IF(M1068="WON",(((K1068-1)*'month 2 only singles'!$C$2)*(1-$C$3)),IF(M1068="PLACED",(((L1068-1)*'month 2 only singles'!$C$2)*(1-$C$3))-'month 2 only singles'!$C$2,IF(J1068=0,-'month 2 only singles'!$C$2,-('month 2 only singles'!$C$2*2))))))*E1068),0))</f>
        <v>0</v>
      </c>
      <c r="S1068" s="64"/>
    </row>
    <row r="1069" spans="8:19" ht="15" x14ac:dyDescent="0.2">
      <c r="H1069" s="12"/>
      <c r="I1069" s="12"/>
      <c r="J1069" s="12"/>
      <c r="M1069" s="7"/>
      <c r="N1069" s="16">
        <f>((G1069-1)*(1-(IF(H1069="no",0,'month 2 only singles'!$C$3)))+1)</f>
        <v>5.0000000000000044E-2</v>
      </c>
      <c r="O1069" s="16">
        <f t="shared" si="16"/>
        <v>0</v>
      </c>
      <c r="P106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69" s="17">
        <f>IF(ISBLANK(M1069),,IF(ISBLANK(G1069),,(IF(M1069="WON-EW",((((N1069-1)*J1069)*'month 2 only singles'!$C$2)+('month 2 only singles'!$C$2*(N1069-1))),IF(M1069="WON",((((N1069-1)*J1069)*'month 2 only singles'!$C$2)+('month 2 only singles'!$C$2*(N1069-1))),IF(M1069="PLACED",((((N1069-1)*J1069)*'month 2 only singles'!$C$2)-'month 2 only singles'!$C$2),IF(J1069=0,-'month 2 only singles'!$C$2,IF(J1069=0,-'month 2 only singles'!$C$2,-('month 2 only singles'!$C$2*2)))))))*E1069))</f>
        <v>0</v>
      </c>
      <c r="R1069" s="17">
        <f>IF(ISBLANK(M1069),,IF(T1069&lt;&gt;1,((IF(M1069="WON-EW",(((K1069-1)*'month 2 only singles'!$C$2)*(1-$C$3))+(((L1069-1)*'month 2 only singles'!$C$2)*(1-$C$3)),IF(M1069="WON",(((K1069-1)*'month 2 only singles'!$C$2)*(1-$C$3)),IF(M1069="PLACED",(((L1069-1)*'month 2 only singles'!$C$2)*(1-$C$3))-'month 2 only singles'!$C$2,IF(J1069=0,-'month 2 only singles'!$C$2,-('month 2 only singles'!$C$2*2))))))*E1069),0))</f>
        <v>0</v>
      </c>
      <c r="S1069" s="64"/>
    </row>
    <row r="1070" spans="8:19" ht="15" x14ac:dyDescent="0.2">
      <c r="H1070" s="12"/>
      <c r="I1070" s="12"/>
      <c r="J1070" s="12"/>
      <c r="M1070" s="7"/>
      <c r="N1070" s="16">
        <f>((G1070-1)*(1-(IF(H1070="no",0,'month 2 only singles'!$C$3)))+1)</f>
        <v>5.0000000000000044E-2</v>
      </c>
      <c r="O1070" s="16">
        <f t="shared" si="16"/>
        <v>0</v>
      </c>
      <c r="P107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0" s="17">
        <f>IF(ISBLANK(M1070),,IF(ISBLANK(G1070),,(IF(M1070="WON-EW",((((N1070-1)*J1070)*'month 2 only singles'!$C$2)+('month 2 only singles'!$C$2*(N1070-1))),IF(M1070="WON",((((N1070-1)*J1070)*'month 2 only singles'!$C$2)+('month 2 only singles'!$C$2*(N1070-1))),IF(M1070="PLACED",((((N1070-1)*J1070)*'month 2 only singles'!$C$2)-'month 2 only singles'!$C$2),IF(J1070=0,-'month 2 only singles'!$C$2,IF(J1070=0,-'month 2 only singles'!$C$2,-('month 2 only singles'!$C$2*2)))))))*E1070))</f>
        <v>0</v>
      </c>
      <c r="R1070" s="17">
        <f>IF(ISBLANK(M1070),,IF(T1070&lt;&gt;1,((IF(M1070="WON-EW",(((K1070-1)*'month 2 only singles'!$C$2)*(1-$C$3))+(((L1070-1)*'month 2 only singles'!$C$2)*(1-$C$3)),IF(M1070="WON",(((K1070-1)*'month 2 only singles'!$C$2)*(1-$C$3)),IF(M1070="PLACED",(((L1070-1)*'month 2 only singles'!$C$2)*(1-$C$3))-'month 2 only singles'!$C$2,IF(J1070=0,-'month 2 only singles'!$C$2,-('month 2 only singles'!$C$2*2))))))*E1070),0))</f>
        <v>0</v>
      </c>
      <c r="S1070" s="64"/>
    </row>
    <row r="1071" spans="8:19" ht="15" x14ac:dyDescent="0.2">
      <c r="H1071" s="12"/>
      <c r="I1071" s="12"/>
      <c r="J1071" s="12"/>
      <c r="M1071" s="7"/>
      <c r="N1071" s="16">
        <f>((G1071-1)*(1-(IF(H1071="no",0,'month 2 only singles'!$C$3)))+1)</f>
        <v>5.0000000000000044E-2</v>
      </c>
      <c r="O1071" s="16">
        <f t="shared" si="16"/>
        <v>0</v>
      </c>
      <c r="P107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1" s="17">
        <f>IF(ISBLANK(M1071),,IF(ISBLANK(G1071),,(IF(M1071="WON-EW",((((N1071-1)*J1071)*'month 2 only singles'!$C$2)+('month 2 only singles'!$C$2*(N1071-1))),IF(M1071="WON",((((N1071-1)*J1071)*'month 2 only singles'!$C$2)+('month 2 only singles'!$C$2*(N1071-1))),IF(M1071="PLACED",((((N1071-1)*J1071)*'month 2 only singles'!$C$2)-'month 2 only singles'!$C$2),IF(J1071=0,-'month 2 only singles'!$C$2,IF(J1071=0,-'month 2 only singles'!$C$2,-('month 2 only singles'!$C$2*2)))))))*E1071))</f>
        <v>0</v>
      </c>
      <c r="R1071" s="17">
        <f>IF(ISBLANK(M1071),,IF(T1071&lt;&gt;1,((IF(M1071="WON-EW",(((K1071-1)*'month 2 only singles'!$C$2)*(1-$C$3))+(((L1071-1)*'month 2 only singles'!$C$2)*(1-$C$3)),IF(M1071="WON",(((K1071-1)*'month 2 only singles'!$C$2)*(1-$C$3)),IF(M1071="PLACED",(((L1071-1)*'month 2 only singles'!$C$2)*(1-$C$3))-'month 2 only singles'!$C$2,IF(J1071=0,-'month 2 only singles'!$C$2,-('month 2 only singles'!$C$2*2))))))*E1071),0))</f>
        <v>0</v>
      </c>
      <c r="S1071" s="64"/>
    </row>
    <row r="1072" spans="8:19" ht="15" x14ac:dyDescent="0.2">
      <c r="H1072" s="12"/>
      <c r="I1072" s="12"/>
      <c r="J1072" s="12"/>
      <c r="M1072" s="7"/>
      <c r="N1072" s="16">
        <f>((G1072-1)*(1-(IF(H1072="no",0,'month 2 only singles'!$C$3)))+1)</f>
        <v>5.0000000000000044E-2</v>
      </c>
      <c r="O1072" s="16">
        <f t="shared" ref="O1072:O1117" si="17">E1072*IF(I1072="yes",2,1)</f>
        <v>0</v>
      </c>
      <c r="P107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2" s="17">
        <f>IF(ISBLANK(M1072),,IF(ISBLANK(G1072),,(IF(M1072="WON-EW",((((N1072-1)*J1072)*'month 2 only singles'!$C$2)+('month 2 only singles'!$C$2*(N1072-1))),IF(M1072="WON",((((N1072-1)*J1072)*'month 2 only singles'!$C$2)+('month 2 only singles'!$C$2*(N1072-1))),IF(M1072="PLACED",((((N1072-1)*J1072)*'month 2 only singles'!$C$2)-'month 2 only singles'!$C$2),IF(J1072=0,-'month 2 only singles'!$C$2,IF(J1072=0,-'month 2 only singles'!$C$2,-('month 2 only singles'!$C$2*2)))))))*E1072))</f>
        <v>0</v>
      </c>
      <c r="R1072" s="17">
        <f>IF(ISBLANK(M1072),,IF(T1072&lt;&gt;1,((IF(M1072="WON-EW",(((K1072-1)*'month 2 only singles'!$C$2)*(1-$C$3))+(((L1072-1)*'month 2 only singles'!$C$2)*(1-$C$3)),IF(M1072="WON",(((K1072-1)*'month 2 only singles'!$C$2)*(1-$C$3)),IF(M1072="PLACED",(((L1072-1)*'month 2 only singles'!$C$2)*(1-$C$3))-'month 2 only singles'!$C$2,IF(J1072=0,-'month 2 only singles'!$C$2,-('month 2 only singles'!$C$2*2))))))*E1072),0))</f>
        <v>0</v>
      </c>
      <c r="S1072" s="64"/>
    </row>
    <row r="1073" spans="8:19" ht="15" x14ac:dyDescent="0.2">
      <c r="H1073" s="12"/>
      <c r="I1073" s="12"/>
      <c r="J1073" s="12"/>
      <c r="M1073" s="7"/>
      <c r="N1073" s="16">
        <f>((G1073-1)*(1-(IF(H1073="no",0,'month 2 only singles'!$C$3)))+1)</f>
        <v>5.0000000000000044E-2</v>
      </c>
      <c r="O1073" s="16">
        <f t="shared" si="17"/>
        <v>0</v>
      </c>
      <c r="P107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3" s="17">
        <f>IF(ISBLANK(M1073),,IF(ISBLANK(G1073),,(IF(M1073="WON-EW",((((N1073-1)*J1073)*'month 2 only singles'!$C$2)+('month 2 only singles'!$C$2*(N1073-1))),IF(M1073="WON",((((N1073-1)*J1073)*'month 2 only singles'!$C$2)+('month 2 only singles'!$C$2*(N1073-1))),IF(M1073="PLACED",((((N1073-1)*J1073)*'month 2 only singles'!$C$2)-'month 2 only singles'!$C$2),IF(J1073=0,-'month 2 only singles'!$C$2,IF(J1073=0,-'month 2 only singles'!$C$2,-('month 2 only singles'!$C$2*2)))))))*E1073))</f>
        <v>0</v>
      </c>
      <c r="R1073" s="17">
        <f>IF(ISBLANK(M1073),,IF(T1073&lt;&gt;1,((IF(M1073="WON-EW",(((K1073-1)*'month 2 only singles'!$C$2)*(1-$C$3))+(((L1073-1)*'month 2 only singles'!$C$2)*(1-$C$3)),IF(M1073="WON",(((K1073-1)*'month 2 only singles'!$C$2)*(1-$C$3)),IF(M1073="PLACED",(((L1073-1)*'month 2 only singles'!$C$2)*(1-$C$3))-'month 2 only singles'!$C$2,IF(J1073=0,-'month 2 only singles'!$C$2,-('month 2 only singles'!$C$2*2))))))*E1073),0))</f>
        <v>0</v>
      </c>
      <c r="S1073" s="64"/>
    </row>
    <row r="1074" spans="8:19" ht="15" x14ac:dyDescent="0.2">
      <c r="H1074" s="12"/>
      <c r="I1074" s="12"/>
      <c r="J1074" s="12"/>
      <c r="M1074" s="7"/>
      <c r="N1074" s="16">
        <f>((G1074-1)*(1-(IF(H1074="no",0,'month 2 only singles'!$C$3)))+1)</f>
        <v>5.0000000000000044E-2</v>
      </c>
      <c r="O1074" s="16">
        <f t="shared" si="17"/>
        <v>0</v>
      </c>
      <c r="P107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4" s="17">
        <f>IF(ISBLANK(M1074),,IF(ISBLANK(G1074),,(IF(M1074="WON-EW",((((N1074-1)*J1074)*'month 2 only singles'!$C$2)+('month 2 only singles'!$C$2*(N1074-1))),IF(M1074="WON",((((N1074-1)*J1074)*'month 2 only singles'!$C$2)+('month 2 only singles'!$C$2*(N1074-1))),IF(M1074="PLACED",((((N1074-1)*J1074)*'month 2 only singles'!$C$2)-'month 2 only singles'!$C$2),IF(J1074=0,-'month 2 only singles'!$C$2,IF(J1074=0,-'month 2 only singles'!$C$2,-('month 2 only singles'!$C$2*2)))))))*E1074))</f>
        <v>0</v>
      </c>
      <c r="R1074" s="17">
        <f>IF(ISBLANK(M1074),,IF(T1074&lt;&gt;1,((IF(M1074="WON-EW",(((K1074-1)*'month 2 only singles'!$C$2)*(1-$C$3))+(((L1074-1)*'month 2 only singles'!$C$2)*(1-$C$3)),IF(M1074="WON",(((K1074-1)*'month 2 only singles'!$C$2)*(1-$C$3)),IF(M1074="PLACED",(((L1074-1)*'month 2 only singles'!$C$2)*(1-$C$3))-'month 2 only singles'!$C$2,IF(J1074=0,-'month 2 only singles'!$C$2,-('month 2 only singles'!$C$2*2))))))*E1074),0))</f>
        <v>0</v>
      </c>
      <c r="S1074" s="64"/>
    </row>
    <row r="1075" spans="8:19" ht="15" x14ac:dyDescent="0.2">
      <c r="H1075" s="12"/>
      <c r="I1075" s="12"/>
      <c r="J1075" s="12"/>
      <c r="M1075" s="7"/>
      <c r="N1075" s="16">
        <f>((G1075-1)*(1-(IF(H1075="no",0,'month 2 only singles'!$C$3)))+1)</f>
        <v>5.0000000000000044E-2</v>
      </c>
      <c r="O1075" s="16">
        <f t="shared" si="17"/>
        <v>0</v>
      </c>
      <c r="P107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5" s="17">
        <f>IF(ISBLANK(M1075),,IF(ISBLANK(G1075),,(IF(M1075="WON-EW",((((N1075-1)*J1075)*'month 2 only singles'!$C$2)+('month 2 only singles'!$C$2*(N1075-1))),IF(M1075="WON",((((N1075-1)*J1075)*'month 2 only singles'!$C$2)+('month 2 only singles'!$C$2*(N1075-1))),IF(M1075="PLACED",((((N1075-1)*J1075)*'month 2 only singles'!$C$2)-'month 2 only singles'!$C$2),IF(J1075=0,-'month 2 only singles'!$C$2,IF(J1075=0,-'month 2 only singles'!$C$2,-('month 2 only singles'!$C$2*2)))))))*E1075))</f>
        <v>0</v>
      </c>
      <c r="R1075" s="17">
        <f>IF(ISBLANK(M1075),,IF(T1075&lt;&gt;1,((IF(M1075="WON-EW",(((K1075-1)*'month 2 only singles'!$C$2)*(1-$C$3))+(((L1075-1)*'month 2 only singles'!$C$2)*(1-$C$3)),IF(M1075="WON",(((K1075-1)*'month 2 only singles'!$C$2)*(1-$C$3)),IF(M1075="PLACED",(((L1075-1)*'month 2 only singles'!$C$2)*(1-$C$3))-'month 2 only singles'!$C$2,IF(J1075=0,-'month 2 only singles'!$C$2,-('month 2 only singles'!$C$2*2))))))*E1075),0))</f>
        <v>0</v>
      </c>
      <c r="S1075" s="64"/>
    </row>
    <row r="1076" spans="8:19" ht="15" x14ac:dyDescent="0.2">
      <c r="H1076" s="12"/>
      <c r="I1076" s="12"/>
      <c r="J1076" s="12"/>
      <c r="M1076" s="7"/>
      <c r="N1076" s="16">
        <f>((G1076-1)*(1-(IF(H1076="no",0,'month 2 only singles'!$C$3)))+1)</f>
        <v>5.0000000000000044E-2</v>
      </c>
      <c r="O1076" s="16">
        <f t="shared" si="17"/>
        <v>0</v>
      </c>
      <c r="P107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6" s="17">
        <f>IF(ISBLANK(M1076),,IF(ISBLANK(G1076),,(IF(M1076="WON-EW",((((N1076-1)*J1076)*'month 2 only singles'!$C$2)+('month 2 only singles'!$C$2*(N1076-1))),IF(M1076="WON",((((N1076-1)*J1076)*'month 2 only singles'!$C$2)+('month 2 only singles'!$C$2*(N1076-1))),IF(M1076="PLACED",((((N1076-1)*J1076)*'month 2 only singles'!$C$2)-'month 2 only singles'!$C$2),IF(J1076=0,-'month 2 only singles'!$C$2,IF(J1076=0,-'month 2 only singles'!$C$2,-('month 2 only singles'!$C$2*2)))))))*E1076))</f>
        <v>0</v>
      </c>
      <c r="R1076" s="17">
        <f>IF(ISBLANK(M1076),,IF(T1076&lt;&gt;1,((IF(M1076="WON-EW",(((K1076-1)*'month 2 only singles'!$C$2)*(1-$C$3))+(((L1076-1)*'month 2 only singles'!$C$2)*(1-$C$3)),IF(M1076="WON",(((K1076-1)*'month 2 only singles'!$C$2)*(1-$C$3)),IF(M1076="PLACED",(((L1076-1)*'month 2 only singles'!$C$2)*(1-$C$3))-'month 2 only singles'!$C$2,IF(J1076=0,-'month 2 only singles'!$C$2,-('month 2 only singles'!$C$2*2))))))*E1076),0))</f>
        <v>0</v>
      </c>
      <c r="S1076" s="64"/>
    </row>
    <row r="1077" spans="8:19" ht="15" x14ac:dyDescent="0.2">
      <c r="H1077" s="12"/>
      <c r="I1077" s="12"/>
      <c r="J1077" s="12"/>
      <c r="M1077" s="7"/>
      <c r="N1077" s="16">
        <f>((G1077-1)*(1-(IF(H1077="no",0,'month 2 only singles'!$C$3)))+1)</f>
        <v>5.0000000000000044E-2</v>
      </c>
      <c r="O1077" s="16">
        <f t="shared" si="17"/>
        <v>0</v>
      </c>
      <c r="P107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7" s="17">
        <f>IF(ISBLANK(M1077),,IF(ISBLANK(G1077),,(IF(M1077="WON-EW",((((N1077-1)*J1077)*'month 2 only singles'!$C$2)+('month 2 only singles'!$C$2*(N1077-1))),IF(M1077="WON",((((N1077-1)*J1077)*'month 2 only singles'!$C$2)+('month 2 only singles'!$C$2*(N1077-1))),IF(M1077="PLACED",((((N1077-1)*J1077)*'month 2 only singles'!$C$2)-'month 2 only singles'!$C$2),IF(J1077=0,-'month 2 only singles'!$C$2,IF(J1077=0,-'month 2 only singles'!$C$2,-('month 2 only singles'!$C$2*2)))))))*E1077))</f>
        <v>0</v>
      </c>
      <c r="R1077" s="17">
        <f>IF(ISBLANK(M1077),,IF(T1077&lt;&gt;1,((IF(M1077="WON-EW",(((K1077-1)*'month 2 only singles'!$C$2)*(1-$C$3))+(((L1077-1)*'month 2 only singles'!$C$2)*(1-$C$3)),IF(M1077="WON",(((K1077-1)*'month 2 only singles'!$C$2)*(1-$C$3)),IF(M1077="PLACED",(((L1077-1)*'month 2 only singles'!$C$2)*(1-$C$3))-'month 2 only singles'!$C$2,IF(J1077=0,-'month 2 only singles'!$C$2,-('month 2 only singles'!$C$2*2))))))*E1077),0))</f>
        <v>0</v>
      </c>
      <c r="S1077" s="64"/>
    </row>
    <row r="1078" spans="8:19" ht="15" x14ac:dyDescent="0.2">
      <c r="H1078" s="12"/>
      <c r="I1078" s="12"/>
      <c r="J1078" s="12"/>
      <c r="M1078" s="7"/>
      <c r="N1078" s="16">
        <f>((G1078-1)*(1-(IF(H1078="no",0,'month 2 only singles'!$C$3)))+1)</f>
        <v>5.0000000000000044E-2</v>
      </c>
      <c r="O1078" s="16">
        <f t="shared" si="17"/>
        <v>0</v>
      </c>
      <c r="P107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8" s="17">
        <f>IF(ISBLANK(M1078),,IF(ISBLANK(G1078),,(IF(M1078="WON-EW",((((N1078-1)*J1078)*'month 2 only singles'!$C$2)+('month 2 only singles'!$C$2*(N1078-1))),IF(M1078="WON",((((N1078-1)*J1078)*'month 2 only singles'!$C$2)+('month 2 only singles'!$C$2*(N1078-1))),IF(M1078="PLACED",((((N1078-1)*J1078)*'month 2 only singles'!$C$2)-'month 2 only singles'!$C$2),IF(J1078=0,-'month 2 only singles'!$C$2,IF(J1078=0,-'month 2 only singles'!$C$2,-('month 2 only singles'!$C$2*2)))))))*E1078))</f>
        <v>0</v>
      </c>
      <c r="R1078" s="17">
        <f>IF(ISBLANK(M1078),,IF(T1078&lt;&gt;1,((IF(M1078="WON-EW",(((K1078-1)*'month 2 only singles'!$C$2)*(1-$C$3))+(((L1078-1)*'month 2 only singles'!$C$2)*(1-$C$3)),IF(M1078="WON",(((K1078-1)*'month 2 only singles'!$C$2)*(1-$C$3)),IF(M1078="PLACED",(((L1078-1)*'month 2 only singles'!$C$2)*(1-$C$3))-'month 2 only singles'!$C$2,IF(J1078=0,-'month 2 only singles'!$C$2,-('month 2 only singles'!$C$2*2))))))*E1078),0))</f>
        <v>0</v>
      </c>
      <c r="S1078" s="64"/>
    </row>
    <row r="1079" spans="8:19" ht="15" x14ac:dyDescent="0.2">
      <c r="H1079" s="12"/>
      <c r="I1079" s="12"/>
      <c r="J1079" s="12"/>
      <c r="M1079" s="7"/>
      <c r="N1079" s="16">
        <f>((G1079-1)*(1-(IF(H1079="no",0,'month 2 only singles'!$C$3)))+1)</f>
        <v>5.0000000000000044E-2</v>
      </c>
      <c r="O1079" s="16">
        <f t="shared" si="17"/>
        <v>0</v>
      </c>
      <c r="P107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79" s="17">
        <f>IF(ISBLANK(M1079),,IF(ISBLANK(G1079),,(IF(M1079="WON-EW",((((N1079-1)*J1079)*'month 2 only singles'!$C$2)+('month 2 only singles'!$C$2*(N1079-1))),IF(M1079="WON",((((N1079-1)*J1079)*'month 2 only singles'!$C$2)+('month 2 only singles'!$C$2*(N1079-1))),IF(M1079="PLACED",((((N1079-1)*J1079)*'month 2 only singles'!$C$2)-'month 2 only singles'!$C$2),IF(J1079=0,-'month 2 only singles'!$C$2,IF(J1079=0,-'month 2 only singles'!$C$2,-('month 2 only singles'!$C$2*2)))))))*E1079))</f>
        <v>0</v>
      </c>
      <c r="R1079" s="17">
        <f>IF(ISBLANK(M1079),,IF(T1079&lt;&gt;1,((IF(M1079="WON-EW",(((K1079-1)*'month 2 only singles'!$C$2)*(1-$C$3))+(((L1079-1)*'month 2 only singles'!$C$2)*(1-$C$3)),IF(M1079="WON",(((K1079-1)*'month 2 only singles'!$C$2)*(1-$C$3)),IF(M1079="PLACED",(((L1079-1)*'month 2 only singles'!$C$2)*(1-$C$3))-'month 2 only singles'!$C$2,IF(J1079=0,-'month 2 only singles'!$C$2,-('month 2 only singles'!$C$2*2))))))*E1079),0))</f>
        <v>0</v>
      </c>
      <c r="S1079" s="64"/>
    </row>
    <row r="1080" spans="8:19" ht="15" x14ac:dyDescent="0.2">
      <c r="H1080" s="12"/>
      <c r="I1080" s="12"/>
      <c r="J1080" s="12"/>
      <c r="M1080" s="7"/>
      <c r="N1080" s="16">
        <f>((G1080-1)*(1-(IF(H1080="no",0,'month 2 only singles'!$C$3)))+1)</f>
        <v>5.0000000000000044E-2</v>
      </c>
      <c r="O1080" s="16">
        <f t="shared" si="17"/>
        <v>0</v>
      </c>
      <c r="P108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0" s="17">
        <f>IF(ISBLANK(M1080),,IF(ISBLANK(G1080),,(IF(M1080="WON-EW",((((N1080-1)*J1080)*'month 2 only singles'!$C$2)+('month 2 only singles'!$C$2*(N1080-1))),IF(M1080="WON",((((N1080-1)*J1080)*'month 2 only singles'!$C$2)+('month 2 only singles'!$C$2*(N1080-1))),IF(M1080="PLACED",((((N1080-1)*J1080)*'month 2 only singles'!$C$2)-'month 2 only singles'!$C$2),IF(J1080=0,-'month 2 only singles'!$C$2,IF(J1080=0,-'month 2 only singles'!$C$2,-('month 2 only singles'!$C$2*2)))))))*E1080))</f>
        <v>0</v>
      </c>
      <c r="R1080" s="17">
        <f>IF(ISBLANK(M1080),,IF(T1080&lt;&gt;1,((IF(M1080="WON-EW",(((K1080-1)*'month 2 only singles'!$C$2)*(1-$C$3))+(((L1080-1)*'month 2 only singles'!$C$2)*(1-$C$3)),IF(M1080="WON",(((K1080-1)*'month 2 only singles'!$C$2)*(1-$C$3)),IF(M1080="PLACED",(((L1080-1)*'month 2 only singles'!$C$2)*(1-$C$3))-'month 2 only singles'!$C$2,IF(J1080=0,-'month 2 only singles'!$C$2,-('month 2 only singles'!$C$2*2))))))*E1080),0))</f>
        <v>0</v>
      </c>
      <c r="S1080" s="64"/>
    </row>
    <row r="1081" spans="8:19" ht="15" x14ac:dyDescent="0.2">
      <c r="H1081" s="12"/>
      <c r="I1081" s="12"/>
      <c r="J1081" s="12"/>
      <c r="M1081" s="7"/>
      <c r="N1081" s="16">
        <f>((G1081-1)*(1-(IF(H1081="no",0,'month 2 only singles'!$C$3)))+1)</f>
        <v>5.0000000000000044E-2</v>
      </c>
      <c r="O1081" s="16">
        <f t="shared" si="17"/>
        <v>0</v>
      </c>
      <c r="P108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1" s="17">
        <f>IF(ISBLANK(M1081),,IF(ISBLANK(G1081),,(IF(M1081="WON-EW",((((N1081-1)*J1081)*'month 2 only singles'!$C$2)+('month 2 only singles'!$C$2*(N1081-1))),IF(M1081="WON",((((N1081-1)*J1081)*'month 2 only singles'!$C$2)+('month 2 only singles'!$C$2*(N1081-1))),IF(M1081="PLACED",((((N1081-1)*J1081)*'month 2 only singles'!$C$2)-'month 2 only singles'!$C$2),IF(J1081=0,-'month 2 only singles'!$C$2,IF(J1081=0,-'month 2 only singles'!$C$2,-('month 2 only singles'!$C$2*2)))))))*E1081))</f>
        <v>0</v>
      </c>
      <c r="R1081" s="17">
        <f>IF(ISBLANK(M1081),,IF(T1081&lt;&gt;1,((IF(M1081="WON-EW",(((K1081-1)*'month 2 only singles'!$C$2)*(1-$C$3))+(((L1081-1)*'month 2 only singles'!$C$2)*(1-$C$3)),IF(M1081="WON",(((K1081-1)*'month 2 only singles'!$C$2)*(1-$C$3)),IF(M1081="PLACED",(((L1081-1)*'month 2 only singles'!$C$2)*(1-$C$3))-'month 2 only singles'!$C$2,IF(J1081=0,-'month 2 only singles'!$C$2,-('month 2 only singles'!$C$2*2))))))*E1081),0))</f>
        <v>0</v>
      </c>
      <c r="S1081" s="64"/>
    </row>
    <row r="1082" spans="8:19" ht="15" x14ac:dyDescent="0.2">
      <c r="H1082" s="12"/>
      <c r="I1082" s="12"/>
      <c r="J1082" s="12"/>
      <c r="M1082" s="7"/>
      <c r="N1082" s="16">
        <f>((G1082-1)*(1-(IF(H1082="no",0,'month 2 only singles'!$C$3)))+1)</f>
        <v>5.0000000000000044E-2</v>
      </c>
      <c r="O1082" s="16">
        <f t="shared" si="17"/>
        <v>0</v>
      </c>
      <c r="P108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2" s="17">
        <f>IF(ISBLANK(M1082),,IF(ISBLANK(G1082),,(IF(M1082="WON-EW",((((N1082-1)*J1082)*'month 2 only singles'!$C$2)+('month 2 only singles'!$C$2*(N1082-1))),IF(M1082="WON",((((N1082-1)*J1082)*'month 2 only singles'!$C$2)+('month 2 only singles'!$C$2*(N1082-1))),IF(M1082="PLACED",((((N1082-1)*J1082)*'month 2 only singles'!$C$2)-'month 2 only singles'!$C$2),IF(J1082=0,-'month 2 only singles'!$C$2,IF(J1082=0,-'month 2 only singles'!$C$2,-('month 2 only singles'!$C$2*2)))))))*E1082))</f>
        <v>0</v>
      </c>
      <c r="R1082" s="17">
        <f>IF(ISBLANK(M1082),,IF(T1082&lt;&gt;1,((IF(M1082="WON-EW",(((K1082-1)*'month 2 only singles'!$C$2)*(1-$C$3))+(((L1082-1)*'month 2 only singles'!$C$2)*(1-$C$3)),IF(M1082="WON",(((K1082-1)*'month 2 only singles'!$C$2)*(1-$C$3)),IF(M1082="PLACED",(((L1082-1)*'month 2 only singles'!$C$2)*(1-$C$3))-'month 2 only singles'!$C$2,IF(J1082=0,-'month 2 only singles'!$C$2,-('month 2 only singles'!$C$2*2))))))*E1082),0))</f>
        <v>0</v>
      </c>
      <c r="S1082" s="64"/>
    </row>
    <row r="1083" spans="8:19" ht="15" x14ac:dyDescent="0.2">
      <c r="H1083" s="12"/>
      <c r="I1083" s="12"/>
      <c r="J1083" s="12"/>
      <c r="M1083" s="7"/>
      <c r="N1083" s="16">
        <f>((G1083-1)*(1-(IF(H1083="no",0,'month 2 only singles'!$C$3)))+1)</f>
        <v>5.0000000000000044E-2</v>
      </c>
      <c r="O1083" s="16">
        <f t="shared" si="17"/>
        <v>0</v>
      </c>
      <c r="P108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3" s="17">
        <f>IF(ISBLANK(M1083),,IF(ISBLANK(G1083),,(IF(M1083="WON-EW",((((N1083-1)*J1083)*'month 2 only singles'!$C$2)+('month 2 only singles'!$C$2*(N1083-1))),IF(M1083="WON",((((N1083-1)*J1083)*'month 2 only singles'!$C$2)+('month 2 only singles'!$C$2*(N1083-1))),IF(M1083="PLACED",((((N1083-1)*J1083)*'month 2 only singles'!$C$2)-'month 2 only singles'!$C$2),IF(J1083=0,-'month 2 only singles'!$C$2,IF(J1083=0,-'month 2 only singles'!$C$2,-('month 2 only singles'!$C$2*2)))))))*E1083))</f>
        <v>0</v>
      </c>
      <c r="R1083" s="17">
        <f>IF(ISBLANK(M1083),,IF(T1083&lt;&gt;1,((IF(M1083="WON-EW",(((K1083-1)*'month 2 only singles'!$C$2)*(1-$C$3))+(((L1083-1)*'month 2 only singles'!$C$2)*(1-$C$3)),IF(M1083="WON",(((K1083-1)*'month 2 only singles'!$C$2)*(1-$C$3)),IF(M1083="PLACED",(((L1083-1)*'month 2 only singles'!$C$2)*(1-$C$3))-'month 2 only singles'!$C$2,IF(J1083=0,-'month 2 only singles'!$C$2,-('month 2 only singles'!$C$2*2))))))*E1083),0))</f>
        <v>0</v>
      </c>
      <c r="S1083" s="64"/>
    </row>
    <row r="1084" spans="8:19" ht="15" x14ac:dyDescent="0.2">
      <c r="H1084" s="12"/>
      <c r="I1084" s="12"/>
      <c r="J1084" s="12"/>
      <c r="M1084" s="7"/>
      <c r="N1084" s="16">
        <f>((G1084-1)*(1-(IF(H1084="no",0,'month 2 only singles'!$C$3)))+1)</f>
        <v>5.0000000000000044E-2</v>
      </c>
      <c r="O1084" s="16">
        <f t="shared" si="17"/>
        <v>0</v>
      </c>
      <c r="P108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4" s="17">
        <f>IF(ISBLANK(M1084),,IF(ISBLANK(G1084),,(IF(M1084="WON-EW",((((N1084-1)*J1084)*'month 2 only singles'!$C$2)+('month 2 only singles'!$C$2*(N1084-1))),IF(M1084="WON",((((N1084-1)*J1084)*'month 2 only singles'!$C$2)+('month 2 only singles'!$C$2*(N1084-1))),IF(M1084="PLACED",((((N1084-1)*J1084)*'month 2 only singles'!$C$2)-'month 2 only singles'!$C$2),IF(J1084=0,-'month 2 only singles'!$C$2,IF(J1084=0,-'month 2 only singles'!$C$2,-('month 2 only singles'!$C$2*2)))))))*E1084))</f>
        <v>0</v>
      </c>
      <c r="R1084" s="17">
        <f>IF(ISBLANK(M1084),,IF(T1084&lt;&gt;1,((IF(M1084="WON-EW",(((K1084-1)*'month 2 only singles'!$C$2)*(1-$C$3))+(((L1084-1)*'month 2 only singles'!$C$2)*(1-$C$3)),IF(M1084="WON",(((K1084-1)*'month 2 only singles'!$C$2)*(1-$C$3)),IF(M1084="PLACED",(((L1084-1)*'month 2 only singles'!$C$2)*(1-$C$3))-'month 2 only singles'!$C$2,IF(J1084=0,-'month 2 only singles'!$C$2,-('month 2 only singles'!$C$2*2))))))*E1084),0))</f>
        <v>0</v>
      </c>
      <c r="S1084" s="64"/>
    </row>
    <row r="1085" spans="8:19" ht="15" x14ac:dyDescent="0.2">
      <c r="H1085" s="12"/>
      <c r="I1085" s="12"/>
      <c r="J1085" s="12"/>
      <c r="M1085" s="7"/>
      <c r="N1085" s="16">
        <f>((G1085-1)*(1-(IF(H1085="no",0,'month 2 only singles'!$C$3)))+1)</f>
        <v>5.0000000000000044E-2</v>
      </c>
      <c r="O1085" s="16">
        <f t="shared" si="17"/>
        <v>0</v>
      </c>
      <c r="P108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5" s="17">
        <f>IF(ISBLANK(M1085),,IF(ISBLANK(G1085),,(IF(M1085="WON-EW",((((N1085-1)*J1085)*'month 2 only singles'!$C$2)+('month 2 only singles'!$C$2*(N1085-1))),IF(M1085="WON",((((N1085-1)*J1085)*'month 2 only singles'!$C$2)+('month 2 only singles'!$C$2*(N1085-1))),IF(M1085="PLACED",((((N1085-1)*J1085)*'month 2 only singles'!$C$2)-'month 2 only singles'!$C$2),IF(J1085=0,-'month 2 only singles'!$C$2,IF(J1085=0,-'month 2 only singles'!$C$2,-('month 2 only singles'!$C$2*2)))))))*E1085))</f>
        <v>0</v>
      </c>
      <c r="R1085" s="17">
        <f>IF(ISBLANK(M1085),,IF(T1085&lt;&gt;1,((IF(M1085="WON-EW",(((K1085-1)*'month 2 only singles'!$C$2)*(1-$C$3))+(((L1085-1)*'month 2 only singles'!$C$2)*(1-$C$3)),IF(M1085="WON",(((K1085-1)*'month 2 only singles'!$C$2)*(1-$C$3)),IF(M1085="PLACED",(((L1085-1)*'month 2 only singles'!$C$2)*(1-$C$3))-'month 2 only singles'!$C$2,IF(J1085=0,-'month 2 only singles'!$C$2,-('month 2 only singles'!$C$2*2))))))*E1085),0))</f>
        <v>0</v>
      </c>
      <c r="S1085" s="64"/>
    </row>
    <row r="1086" spans="8:19" ht="15" x14ac:dyDescent="0.2">
      <c r="H1086" s="12"/>
      <c r="I1086" s="12"/>
      <c r="J1086" s="12"/>
      <c r="M1086" s="7"/>
      <c r="N1086" s="16">
        <f>((G1086-1)*(1-(IF(H1086="no",0,'month 2 only singles'!$C$3)))+1)</f>
        <v>5.0000000000000044E-2</v>
      </c>
      <c r="O1086" s="16">
        <f t="shared" si="17"/>
        <v>0</v>
      </c>
      <c r="P108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6" s="17">
        <f>IF(ISBLANK(M1086),,IF(ISBLANK(G1086),,(IF(M1086="WON-EW",((((N1086-1)*J1086)*'month 2 only singles'!$C$2)+('month 2 only singles'!$C$2*(N1086-1))),IF(M1086="WON",((((N1086-1)*J1086)*'month 2 only singles'!$C$2)+('month 2 only singles'!$C$2*(N1086-1))),IF(M1086="PLACED",((((N1086-1)*J1086)*'month 2 only singles'!$C$2)-'month 2 only singles'!$C$2),IF(J1086=0,-'month 2 only singles'!$C$2,IF(J1086=0,-'month 2 only singles'!$C$2,-('month 2 only singles'!$C$2*2)))))))*E1086))</f>
        <v>0</v>
      </c>
      <c r="R1086" s="17">
        <f>IF(ISBLANK(M1086),,IF(T1086&lt;&gt;1,((IF(M1086="WON-EW",(((K1086-1)*'month 2 only singles'!$C$2)*(1-$C$3))+(((L1086-1)*'month 2 only singles'!$C$2)*(1-$C$3)),IF(M1086="WON",(((K1086-1)*'month 2 only singles'!$C$2)*(1-$C$3)),IF(M1086="PLACED",(((L1086-1)*'month 2 only singles'!$C$2)*(1-$C$3))-'month 2 only singles'!$C$2,IF(J1086=0,-'month 2 only singles'!$C$2,-('month 2 only singles'!$C$2*2))))))*E1086),0))</f>
        <v>0</v>
      </c>
      <c r="S1086" s="64"/>
    </row>
    <row r="1087" spans="8:19" ht="15" x14ac:dyDescent="0.2">
      <c r="H1087" s="12"/>
      <c r="I1087" s="12"/>
      <c r="J1087" s="12"/>
      <c r="M1087" s="7"/>
      <c r="N1087" s="16">
        <f>((G1087-1)*(1-(IF(H1087="no",0,'month 2 only singles'!$C$3)))+1)</f>
        <v>5.0000000000000044E-2</v>
      </c>
      <c r="O1087" s="16">
        <f t="shared" si="17"/>
        <v>0</v>
      </c>
      <c r="P108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7" s="17">
        <f>IF(ISBLANK(M1087),,IF(ISBLANK(G1087),,(IF(M1087="WON-EW",((((N1087-1)*J1087)*'month 2 only singles'!$C$2)+('month 2 only singles'!$C$2*(N1087-1))),IF(M1087="WON",((((N1087-1)*J1087)*'month 2 only singles'!$C$2)+('month 2 only singles'!$C$2*(N1087-1))),IF(M1087="PLACED",((((N1087-1)*J1087)*'month 2 only singles'!$C$2)-'month 2 only singles'!$C$2),IF(J1087=0,-'month 2 only singles'!$C$2,IF(J1087=0,-'month 2 only singles'!$C$2,-('month 2 only singles'!$C$2*2)))))))*E1087))</f>
        <v>0</v>
      </c>
      <c r="R1087" s="17">
        <f>IF(ISBLANK(M1087),,IF(T1087&lt;&gt;1,((IF(M1087="WON-EW",(((K1087-1)*'month 2 only singles'!$C$2)*(1-$C$3))+(((L1087-1)*'month 2 only singles'!$C$2)*(1-$C$3)),IF(M1087="WON",(((K1087-1)*'month 2 only singles'!$C$2)*(1-$C$3)),IF(M1087="PLACED",(((L1087-1)*'month 2 only singles'!$C$2)*(1-$C$3))-'month 2 only singles'!$C$2,IF(J1087=0,-'month 2 only singles'!$C$2,-('month 2 only singles'!$C$2*2))))))*E1087),0))</f>
        <v>0</v>
      </c>
      <c r="S1087" s="64"/>
    </row>
    <row r="1088" spans="8:19" ht="15" x14ac:dyDescent="0.2">
      <c r="H1088" s="12"/>
      <c r="I1088" s="12"/>
      <c r="J1088" s="12"/>
      <c r="M1088" s="7"/>
      <c r="N1088" s="16">
        <f>((G1088-1)*(1-(IF(H1088="no",0,'month 2 only singles'!$C$3)))+1)</f>
        <v>5.0000000000000044E-2</v>
      </c>
      <c r="O1088" s="16">
        <f t="shared" si="17"/>
        <v>0</v>
      </c>
      <c r="P108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8" s="17">
        <f>IF(ISBLANK(M1088),,IF(ISBLANK(G1088),,(IF(M1088="WON-EW",((((N1088-1)*J1088)*'month 2 only singles'!$C$2)+('month 2 only singles'!$C$2*(N1088-1))),IF(M1088="WON",((((N1088-1)*J1088)*'month 2 only singles'!$C$2)+('month 2 only singles'!$C$2*(N1088-1))),IF(M1088="PLACED",((((N1088-1)*J1088)*'month 2 only singles'!$C$2)-'month 2 only singles'!$C$2),IF(J1088=0,-'month 2 only singles'!$C$2,IF(J1088=0,-'month 2 only singles'!$C$2,-('month 2 only singles'!$C$2*2)))))))*E1088))</f>
        <v>0</v>
      </c>
      <c r="R1088" s="17">
        <f>IF(ISBLANK(M1088),,IF(T1088&lt;&gt;1,((IF(M1088="WON-EW",(((K1088-1)*'month 2 only singles'!$C$2)*(1-$C$3))+(((L1088-1)*'month 2 only singles'!$C$2)*(1-$C$3)),IF(M1088="WON",(((K1088-1)*'month 2 only singles'!$C$2)*(1-$C$3)),IF(M1088="PLACED",(((L1088-1)*'month 2 only singles'!$C$2)*(1-$C$3))-'month 2 only singles'!$C$2,IF(J1088=0,-'month 2 only singles'!$C$2,-('month 2 only singles'!$C$2*2))))))*E1088),0))</f>
        <v>0</v>
      </c>
      <c r="S1088" s="64"/>
    </row>
    <row r="1089" spans="8:19" ht="15" x14ac:dyDescent="0.2">
      <c r="H1089" s="12"/>
      <c r="I1089" s="12"/>
      <c r="J1089" s="12"/>
      <c r="M1089" s="7"/>
      <c r="N1089" s="16">
        <f>((G1089-1)*(1-(IF(H1089="no",0,'month 2 only singles'!$C$3)))+1)</f>
        <v>5.0000000000000044E-2</v>
      </c>
      <c r="O1089" s="16">
        <f t="shared" si="17"/>
        <v>0</v>
      </c>
      <c r="P108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89" s="17">
        <f>IF(ISBLANK(M1089),,IF(ISBLANK(G1089),,(IF(M1089="WON-EW",((((N1089-1)*J1089)*'month 2 only singles'!$C$2)+('month 2 only singles'!$C$2*(N1089-1))),IF(M1089="WON",((((N1089-1)*J1089)*'month 2 only singles'!$C$2)+('month 2 only singles'!$C$2*(N1089-1))),IF(M1089="PLACED",((((N1089-1)*J1089)*'month 2 only singles'!$C$2)-'month 2 only singles'!$C$2),IF(J1089=0,-'month 2 only singles'!$C$2,IF(J1089=0,-'month 2 only singles'!$C$2,-('month 2 only singles'!$C$2*2)))))))*E1089))</f>
        <v>0</v>
      </c>
      <c r="R1089" s="17">
        <f>IF(ISBLANK(M1089),,IF(T1089&lt;&gt;1,((IF(M1089="WON-EW",(((K1089-1)*'month 2 only singles'!$C$2)*(1-$C$3))+(((L1089-1)*'month 2 only singles'!$C$2)*(1-$C$3)),IF(M1089="WON",(((K1089-1)*'month 2 only singles'!$C$2)*(1-$C$3)),IF(M1089="PLACED",(((L1089-1)*'month 2 only singles'!$C$2)*(1-$C$3))-'month 2 only singles'!$C$2,IF(J1089=0,-'month 2 only singles'!$C$2,-('month 2 only singles'!$C$2*2))))))*E1089),0))</f>
        <v>0</v>
      </c>
      <c r="S1089" s="64"/>
    </row>
    <row r="1090" spans="8:19" ht="15" x14ac:dyDescent="0.2">
      <c r="H1090" s="12"/>
      <c r="I1090" s="12"/>
      <c r="J1090" s="12"/>
      <c r="M1090" s="7"/>
      <c r="N1090" s="16">
        <f>((G1090-1)*(1-(IF(H1090="no",0,'month 2 only singles'!$C$3)))+1)</f>
        <v>5.0000000000000044E-2</v>
      </c>
      <c r="O1090" s="16">
        <f t="shared" si="17"/>
        <v>0</v>
      </c>
      <c r="P109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0" s="17">
        <f>IF(ISBLANK(M1090),,IF(ISBLANK(G1090),,(IF(M1090="WON-EW",((((N1090-1)*J1090)*'month 2 only singles'!$C$2)+('month 2 only singles'!$C$2*(N1090-1))),IF(M1090="WON",((((N1090-1)*J1090)*'month 2 only singles'!$C$2)+('month 2 only singles'!$C$2*(N1090-1))),IF(M1090="PLACED",((((N1090-1)*J1090)*'month 2 only singles'!$C$2)-'month 2 only singles'!$C$2),IF(J1090=0,-'month 2 only singles'!$C$2,IF(J1090=0,-'month 2 only singles'!$C$2,-('month 2 only singles'!$C$2*2)))))))*E1090))</f>
        <v>0</v>
      </c>
      <c r="R1090" s="17">
        <f>IF(ISBLANK(M1090),,IF(T1090&lt;&gt;1,((IF(M1090="WON-EW",(((K1090-1)*'month 2 only singles'!$C$2)*(1-$C$3))+(((L1090-1)*'month 2 only singles'!$C$2)*(1-$C$3)),IF(M1090="WON",(((K1090-1)*'month 2 only singles'!$C$2)*(1-$C$3)),IF(M1090="PLACED",(((L1090-1)*'month 2 only singles'!$C$2)*(1-$C$3))-'month 2 only singles'!$C$2,IF(J1090=0,-'month 2 only singles'!$C$2,-('month 2 only singles'!$C$2*2))))))*E1090),0))</f>
        <v>0</v>
      </c>
      <c r="S1090" s="64"/>
    </row>
    <row r="1091" spans="8:19" ht="15" x14ac:dyDescent="0.2">
      <c r="H1091" s="12"/>
      <c r="I1091" s="12"/>
      <c r="J1091" s="12"/>
      <c r="M1091" s="7"/>
      <c r="N1091" s="16">
        <f>((G1091-1)*(1-(IF(H1091="no",0,'month 2 only singles'!$C$3)))+1)</f>
        <v>5.0000000000000044E-2</v>
      </c>
      <c r="O1091" s="16">
        <f t="shared" si="17"/>
        <v>0</v>
      </c>
      <c r="P109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1" s="17">
        <f>IF(ISBLANK(M1091),,IF(ISBLANK(G1091),,(IF(M1091="WON-EW",((((N1091-1)*J1091)*'month 2 only singles'!$C$2)+('month 2 only singles'!$C$2*(N1091-1))),IF(M1091="WON",((((N1091-1)*J1091)*'month 2 only singles'!$C$2)+('month 2 only singles'!$C$2*(N1091-1))),IF(M1091="PLACED",((((N1091-1)*J1091)*'month 2 only singles'!$C$2)-'month 2 only singles'!$C$2),IF(J1091=0,-'month 2 only singles'!$C$2,IF(J1091=0,-'month 2 only singles'!$C$2,-('month 2 only singles'!$C$2*2)))))))*E1091))</f>
        <v>0</v>
      </c>
      <c r="R1091" s="17">
        <f>IF(ISBLANK(M1091),,IF(T1091&lt;&gt;1,((IF(M1091="WON-EW",(((K1091-1)*'month 2 only singles'!$C$2)*(1-$C$3))+(((L1091-1)*'month 2 only singles'!$C$2)*(1-$C$3)),IF(M1091="WON",(((K1091-1)*'month 2 only singles'!$C$2)*(1-$C$3)),IF(M1091="PLACED",(((L1091-1)*'month 2 only singles'!$C$2)*(1-$C$3))-'month 2 only singles'!$C$2,IF(J1091=0,-'month 2 only singles'!$C$2,-('month 2 only singles'!$C$2*2))))))*E1091),0))</f>
        <v>0</v>
      </c>
      <c r="S1091" s="64"/>
    </row>
    <row r="1092" spans="8:19" ht="15" x14ac:dyDescent="0.2">
      <c r="H1092" s="12"/>
      <c r="I1092" s="12"/>
      <c r="J1092" s="12"/>
      <c r="M1092" s="7"/>
      <c r="N1092" s="16">
        <f>((G1092-1)*(1-(IF(H1092="no",0,'month 2 only singles'!$C$3)))+1)</f>
        <v>5.0000000000000044E-2</v>
      </c>
      <c r="O1092" s="16">
        <f t="shared" si="17"/>
        <v>0</v>
      </c>
      <c r="P109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2" s="17">
        <f>IF(ISBLANK(M1092),,IF(ISBLANK(G1092),,(IF(M1092="WON-EW",((((N1092-1)*J1092)*'month 2 only singles'!$C$2)+('month 2 only singles'!$C$2*(N1092-1))),IF(M1092="WON",((((N1092-1)*J1092)*'month 2 only singles'!$C$2)+('month 2 only singles'!$C$2*(N1092-1))),IF(M1092="PLACED",((((N1092-1)*J1092)*'month 2 only singles'!$C$2)-'month 2 only singles'!$C$2),IF(J1092=0,-'month 2 only singles'!$C$2,IF(J1092=0,-'month 2 only singles'!$C$2,-('month 2 only singles'!$C$2*2)))))))*E1092))</f>
        <v>0</v>
      </c>
      <c r="R1092" s="17">
        <f>IF(ISBLANK(M1092),,IF(T1092&lt;&gt;1,((IF(M1092="WON-EW",(((K1092-1)*'month 2 only singles'!$C$2)*(1-$C$3))+(((L1092-1)*'month 2 only singles'!$C$2)*(1-$C$3)),IF(M1092="WON",(((K1092-1)*'month 2 only singles'!$C$2)*(1-$C$3)),IF(M1092="PLACED",(((L1092-1)*'month 2 only singles'!$C$2)*(1-$C$3))-'month 2 only singles'!$C$2,IF(J1092=0,-'month 2 only singles'!$C$2,-('month 2 only singles'!$C$2*2))))))*E1092),0))</f>
        <v>0</v>
      </c>
      <c r="S1092" s="64"/>
    </row>
    <row r="1093" spans="8:19" ht="15" x14ac:dyDescent="0.2">
      <c r="H1093" s="12"/>
      <c r="I1093" s="12"/>
      <c r="J1093" s="12"/>
      <c r="M1093" s="7"/>
      <c r="N1093" s="16">
        <f>((G1093-1)*(1-(IF(H1093="no",0,'month 2 only singles'!$C$3)))+1)</f>
        <v>5.0000000000000044E-2</v>
      </c>
      <c r="O1093" s="16">
        <f t="shared" si="17"/>
        <v>0</v>
      </c>
      <c r="P109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3" s="17">
        <f>IF(ISBLANK(M1093),,IF(ISBLANK(G1093),,(IF(M1093="WON-EW",((((N1093-1)*J1093)*'month 2 only singles'!$C$2)+('month 2 only singles'!$C$2*(N1093-1))),IF(M1093="WON",((((N1093-1)*J1093)*'month 2 only singles'!$C$2)+('month 2 only singles'!$C$2*(N1093-1))),IF(M1093="PLACED",((((N1093-1)*J1093)*'month 2 only singles'!$C$2)-'month 2 only singles'!$C$2),IF(J1093=0,-'month 2 only singles'!$C$2,IF(J1093=0,-'month 2 only singles'!$C$2,-('month 2 only singles'!$C$2*2)))))))*E1093))</f>
        <v>0</v>
      </c>
      <c r="R1093" s="17">
        <f>IF(ISBLANK(M1093),,IF(T1093&lt;&gt;1,((IF(M1093="WON-EW",(((K1093-1)*'month 2 only singles'!$C$2)*(1-$C$3))+(((L1093-1)*'month 2 only singles'!$C$2)*(1-$C$3)),IF(M1093="WON",(((K1093-1)*'month 2 only singles'!$C$2)*(1-$C$3)),IF(M1093="PLACED",(((L1093-1)*'month 2 only singles'!$C$2)*(1-$C$3))-'month 2 only singles'!$C$2,IF(J1093=0,-'month 2 only singles'!$C$2,-('month 2 only singles'!$C$2*2))))))*E1093),0))</f>
        <v>0</v>
      </c>
      <c r="S1093" s="64"/>
    </row>
    <row r="1094" spans="8:19" ht="15" x14ac:dyDescent="0.2">
      <c r="H1094" s="12"/>
      <c r="I1094" s="12"/>
      <c r="J1094" s="12"/>
      <c r="M1094" s="7"/>
      <c r="N1094" s="16">
        <f>((G1094-1)*(1-(IF(H1094="no",0,'month 2 only singles'!$C$3)))+1)</f>
        <v>5.0000000000000044E-2</v>
      </c>
      <c r="O1094" s="16">
        <f t="shared" si="17"/>
        <v>0</v>
      </c>
      <c r="P109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4" s="17">
        <f>IF(ISBLANK(M1094),,IF(ISBLANK(G1094),,(IF(M1094="WON-EW",((((N1094-1)*J1094)*'month 2 only singles'!$C$2)+('month 2 only singles'!$C$2*(N1094-1))),IF(M1094="WON",((((N1094-1)*J1094)*'month 2 only singles'!$C$2)+('month 2 only singles'!$C$2*(N1094-1))),IF(M1094="PLACED",((((N1094-1)*J1094)*'month 2 only singles'!$C$2)-'month 2 only singles'!$C$2),IF(J1094=0,-'month 2 only singles'!$C$2,IF(J1094=0,-'month 2 only singles'!$C$2,-('month 2 only singles'!$C$2*2)))))))*E1094))</f>
        <v>0</v>
      </c>
      <c r="R1094" s="17">
        <f>IF(ISBLANK(M1094),,IF(T1094&lt;&gt;1,((IF(M1094="WON-EW",(((K1094-1)*'month 2 only singles'!$C$2)*(1-$C$3))+(((L1094-1)*'month 2 only singles'!$C$2)*(1-$C$3)),IF(M1094="WON",(((K1094-1)*'month 2 only singles'!$C$2)*(1-$C$3)),IF(M1094="PLACED",(((L1094-1)*'month 2 only singles'!$C$2)*(1-$C$3))-'month 2 only singles'!$C$2,IF(J1094=0,-'month 2 only singles'!$C$2,-('month 2 only singles'!$C$2*2))))))*E1094),0))</f>
        <v>0</v>
      </c>
      <c r="S1094" s="64"/>
    </row>
    <row r="1095" spans="8:19" ht="15" x14ac:dyDescent="0.2">
      <c r="H1095" s="12"/>
      <c r="I1095" s="12"/>
      <c r="J1095" s="12"/>
      <c r="M1095" s="7"/>
      <c r="N1095" s="16">
        <f>((G1095-1)*(1-(IF(H1095="no",0,'month 2 only singles'!$C$3)))+1)</f>
        <v>5.0000000000000044E-2</v>
      </c>
      <c r="O1095" s="16">
        <f t="shared" si="17"/>
        <v>0</v>
      </c>
      <c r="P109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5" s="17">
        <f>IF(ISBLANK(M1095),,IF(ISBLANK(G1095),,(IF(M1095="WON-EW",((((N1095-1)*J1095)*'month 2 only singles'!$C$2)+('month 2 only singles'!$C$2*(N1095-1))),IF(M1095="WON",((((N1095-1)*J1095)*'month 2 only singles'!$C$2)+('month 2 only singles'!$C$2*(N1095-1))),IF(M1095="PLACED",((((N1095-1)*J1095)*'month 2 only singles'!$C$2)-'month 2 only singles'!$C$2),IF(J1095=0,-'month 2 only singles'!$C$2,IF(J1095=0,-'month 2 only singles'!$C$2,-('month 2 only singles'!$C$2*2)))))))*E1095))</f>
        <v>0</v>
      </c>
      <c r="R1095" s="17">
        <f>IF(ISBLANK(M1095),,IF(T1095&lt;&gt;1,((IF(M1095="WON-EW",(((K1095-1)*'month 2 only singles'!$C$2)*(1-$C$3))+(((L1095-1)*'month 2 only singles'!$C$2)*(1-$C$3)),IF(M1095="WON",(((K1095-1)*'month 2 only singles'!$C$2)*(1-$C$3)),IF(M1095="PLACED",(((L1095-1)*'month 2 only singles'!$C$2)*(1-$C$3))-'month 2 only singles'!$C$2,IF(J1095=0,-'month 2 only singles'!$C$2,-('month 2 only singles'!$C$2*2))))))*E1095),0))</f>
        <v>0</v>
      </c>
      <c r="S1095" s="64"/>
    </row>
    <row r="1096" spans="8:19" ht="15" x14ac:dyDescent="0.2">
      <c r="H1096" s="12"/>
      <c r="I1096" s="12"/>
      <c r="J1096" s="12"/>
      <c r="M1096" s="7"/>
      <c r="N1096" s="16">
        <f>((G1096-1)*(1-(IF(H1096="no",0,'month 2 only singles'!$C$3)))+1)</f>
        <v>5.0000000000000044E-2</v>
      </c>
      <c r="O1096" s="16">
        <f t="shared" si="17"/>
        <v>0</v>
      </c>
      <c r="P109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6" s="17">
        <f>IF(ISBLANK(M1096),,IF(ISBLANK(G1096),,(IF(M1096="WON-EW",((((N1096-1)*J1096)*'month 2 only singles'!$C$2)+('month 2 only singles'!$C$2*(N1096-1))),IF(M1096="WON",((((N1096-1)*J1096)*'month 2 only singles'!$C$2)+('month 2 only singles'!$C$2*(N1096-1))),IF(M1096="PLACED",((((N1096-1)*J1096)*'month 2 only singles'!$C$2)-'month 2 only singles'!$C$2),IF(J1096=0,-'month 2 only singles'!$C$2,IF(J1096=0,-'month 2 only singles'!$C$2,-('month 2 only singles'!$C$2*2)))))))*E1096))</f>
        <v>0</v>
      </c>
      <c r="R1096" s="17">
        <f>IF(ISBLANK(M1096),,IF(T1096&lt;&gt;1,((IF(M1096="WON-EW",(((K1096-1)*'month 2 only singles'!$C$2)*(1-$C$3))+(((L1096-1)*'month 2 only singles'!$C$2)*(1-$C$3)),IF(M1096="WON",(((K1096-1)*'month 2 only singles'!$C$2)*(1-$C$3)),IF(M1096="PLACED",(((L1096-1)*'month 2 only singles'!$C$2)*(1-$C$3))-'month 2 only singles'!$C$2,IF(J1096=0,-'month 2 only singles'!$C$2,-('month 2 only singles'!$C$2*2))))))*E1096),0))</f>
        <v>0</v>
      </c>
      <c r="S1096" s="64"/>
    </row>
    <row r="1097" spans="8:19" ht="15" x14ac:dyDescent="0.2">
      <c r="H1097" s="12"/>
      <c r="I1097" s="12"/>
      <c r="J1097" s="12"/>
      <c r="M1097" s="7"/>
      <c r="N1097" s="16">
        <f>((G1097-1)*(1-(IF(H1097="no",0,'month 2 only singles'!$C$3)))+1)</f>
        <v>5.0000000000000044E-2</v>
      </c>
      <c r="O1097" s="16">
        <f t="shared" si="17"/>
        <v>0</v>
      </c>
      <c r="P109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7" s="17">
        <f>IF(ISBLANK(M1097),,IF(ISBLANK(G1097),,(IF(M1097="WON-EW",((((N1097-1)*J1097)*'month 2 only singles'!$C$2)+('month 2 only singles'!$C$2*(N1097-1))),IF(M1097="WON",((((N1097-1)*J1097)*'month 2 only singles'!$C$2)+('month 2 only singles'!$C$2*(N1097-1))),IF(M1097="PLACED",((((N1097-1)*J1097)*'month 2 only singles'!$C$2)-'month 2 only singles'!$C$2),IF(J1097=0,-'month 2 only singles'!$C$2,IF(J1097=0,-'month 2 only singles'!$C$2,-('month 2 only singles'!$C$2*2)))))))*E1097))</f>
        <v>0</v>
      </c>
      <c r="R1097" s="17">
        <f>IF(ISBLANK(M1097),,IF(T1097&lt;&gt;1,((IF(M1097="WON-EW",(((K1097-1)*'month 2 only singles'!$C$2)*(1-$C$3))+(((L1097-1)*'month 2 only singles'!$C$2)*(1-$C$3)),IF(M1097="WON",(((K1097-1)*'month 2 only singles'!$C$2)*(1-$C$3)),IF(M1097="PLACED",(((L1097-1)*'month 2 only singles'!$C$2)*(1-$C$3))-'month 2 only singles'!$C$2,IF(J1097=0,-'month 2 only singles'!$C$2,-('month 2 only singles'!$C$2*2))))))*E1097),0))</f>
        <v>0</v>
      </c>
      <c r="S1097" s="64"/>
    </row>
    <row r="1098" spans="8:19" ht="15" x14ac:dyDescent="0.2">
      <c r="H1098" s="12"/>
      <c r="I1098" s="12"/>
      <c r="J1098" s="12"/>
      <c r="M1098" s="7"/>
      <c r="N1098" s="16">
        <f>((G1098-1)*(1-(IF(H1098="no",0,'month 2 only singles'!$C$3)))+1)</f>
        <v>5.0000000000000044E-2</v>
      </c>
      <c r="O1098" s="16">
        <f t="shared" si="17"/>
        <v>0</v>
      </c>
      <c r="P109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8" s="17">
        <f>IF(ISBLANK(M1098),,IF(ISBLANK(G1098),,(IF(M1098="WON-EW",((((N1098-1)*J1098)*'month 2 only singles'!$C$2)+('month 2 only singles'!$C$2*(N1098-1))),IF(M1098="WON",((((N1098-1)*J1098)*'month 2 only singles'!$C$2)+('month 2 only singles'!$C$2*(N1098-1))),IF(M1098="PLACED",((((N1098-1)*J1098)*'month 2 only singles'!$C$2)-'month 2 only singles'!$C$2),IF(J1098=0,-'month 2 only singles'!$C$2,IF(J1098=0,-'month 2 only singles'!$C$2,-('month 2 only singles'!$C$2*2)))))))*E1098))</f>
        <v>0</v>
      </c>
      <c r="R1098" s="17">
        <f>IF(ISBLANK(M1098),,IF(T1098&lt;&gt;1,((IF(M1098="WON-EW",(((K1098-1)*'month 2 only singles'!$C$2)*(1-$C$3))+(((L1098-1)*'month 2 only singles'!$C$2)*(1-$C$3)),IF(M1098="WON",(((K1098-1)*'month 2 only singles'!$C$2)*(1-$C$3)),IF(M1098="PLACED",(((L1098-1)*'month 2 only singles'!$C$2)*(1-$C$3))-'month 2 only singles'!$C$2,IF(J1098=0,-'month 2 only singles'!$C$2,-('month 2 only singles'!$C$2*2))))))*E1098),0))</f>
        <v>0</v>
      </c>
      <c r="S1098" s="64"/>
    </row>
    <row r="1099" spans="8:19" ht="15" x14ac:dyDescent="0.2">
      <c r="H1099" s="12"/>
      <c r="I1099" s="12"/>
      <c r="J1099" s="12"/>
      <c r="M1099" s="7"/>
      <c r="N1099" s="16">
        <f>((G1099-1)*(1-(IF(H1099="no",0,'month 2 only singles'!$C$3)))+1)</f>
        <v>5.0000000000000044E-2</v>
      </c>
      <c r="O1099" s="16">
        <f t="shared" si="17"/>
        <v>0</v>
      </c>
      <c r="P1099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099" s="17">
        <f>IF(ISBLANK(M1099),,IF(ISBLANK(G1099),,(IF(M1099="WON-EW",((((N1099-1)*J1099)*'month 2 only singles'!$C$2)+('month 2 only singles'!$C$2*(N1099-1))),IF(M1099="WON",((((N1099-1)*J1099)*'month 2 only singles'!$C$2)+('month 2 only singles'!$C$2*(N1099-1))),IF(M1099="PLACED",((((N1099-1)*J1099)*'month 2 only singles'!$C$2)-'month 2 only singles'!$C$2),IF(J1099=0,-'month 2 only singles'!$C$2,IF(J1099=0,-'month 2 only singles'!$C$2,-('month 2 only singles'!$C$2*2)))))))*E1099))</f>
        <v>0</v>
      </c>
      <c r="R1099" s="17">
        <f>IF(ISBLANK(M1099),,IF(T1099&lt;&gt;1,((IF(M1099="WON-EW",(((K1099-1)*'month 2 only singles'!$C$2)*(1-$C$3))+(((L1099-1)*'month 2 only singles'!$C$2)*(1-$C$3)),IF(M1099="WON",(((K1099-1)*'month 2 only singles'!$C$2)*(1-$C$3)),IF(M1099="PLACED",(((L1099-1)*'month 2 only singles'!$C$2)*(1-$C$3))-'month 2 only singles'!$C$2,IF(J1099=0,-'month 2 only singles'!$C$2,-('month 2 only singles'!$C$2*2))))))*E1099),0))</f>
        <v>0</v>
      </c>
      <c r="S1099" s="64"/>
    </row>
    <row r="1100" spans="8:19" ht="15" x14ac:dyDescent="0.2">
      <c r="H1100" s="12"/>
      <c r="I1100" s="12"/>
      <c r="J1100" s="12"/>
      <c r="M1100" s="7"/>
      <c r="N1100" s="16">
        <f>((G1100-1)*(1-(IF(H1100="no",0,'month 2 only singles'!$C$3)))+1)</f>
        <v>5.0000000000000044E-2</v>
      </c>
      <c r="O1100" s="16">
        <f t="shared" si="17"/>
        <v>0</v>
      </c>
      <c r="P1100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0" s="17">
        <f>IF(ISBLANK(M1100),,IF(ISBLANK(G1100),,(IF(M1100="WON-EW",((((N1100-1)*J1100)*'month 2 only singles'!$C$2)+('month 2 only singles'!$C$2*(N1100-1))),IF(M1100="WON",((((N1100-1)*J1100)*'month 2 only singles'!$C$2)+('month 2 only singles'!$C$2*(N1100-1))),IF(M1100="PLACED",((((N1100-1)*J1100)*'month 2 only singles'!$C$2)-'month 2 only singles'!$C$2),IF(J1100=0,-'month 2 only singles'!$C$2,IF(J1100=0,-'month 2 only singles'!$C$2,-('month 2 only singles'!$C$2*2)))))))*E1100))</f>
        <v>0</v>
      </c>
      <c r="R1100" s="17">
        <f>IF(ISBLANK(M1100),,IF(T1100&lt;&gt;1,((IF(M1100="WON-EW",(((K1100-1)*'month 2 only singles'!$C$2)*(1-$C$3))+(((L1100-1)*'month 2 only singles'!$C$2)*(1-$C$3)),IF(M1100="WON",(((K1100-1)*'month 2 only singles'!$C$2)*(1-$C$3)),IF(M1100="PLACED",(((L1100-1)*'month 2 only singles'!$C$2)*(1-$C$3))-'month 2 only singles'!$C$2,IF(J1100=0,-'month 2 only singles'!$C$2,-('month 2 only singles'!$C$2*2))))))*E1100),0))</f>
        <v>0</v>
      </c>
      <c r="S1100" s="64"/>
    </row>
    <row r="1101" spans="8:19" ht="15" x14ac:dyDescent="0.2">
      <c r="H1101" s="12"/>
      <c r="I1101" s="12"/>
      <c r="J1101" s="12"/>
      <c r="M1101" s="7"/>
      <c r="N1101" s="16">
        <f>((G1101-1)*(1-(IF(H1101="no",0,'month 2 only singles'!$C$3)))+1)</f>
        <v>5.0000000000000044E-2</v>
      </c>
      <c r="O1101" s="16">
        <f t="shared" si="17"/>
        <v>0</v>
      </c>
      <c r="P1101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1" s="17">
        <f>IF(ISBLANK(M1101),,IF(ISBLANK(G1101),,(IF(M1101="WON-EW",((((N1101-1)*J1101)*'month 2 only singles'!$C$2)+('month 2 only singles'!$C$2*(N1101-1))),IF(M1101="WON",((((N1101-1)*J1101)*'month 2 only singles'!$C$2)+('month 2 only singles'!$C$2*(N1101-1))),IF(M1101="PLACED",((((N1101-1)*J1101)*'month 2 only singles'!$C$2)-'month 2 only singles'!$C$2),IF(J1101=0,-'month 2 only singles'!$C$2,IF(J1101=0,-'month 2 only singles'!$C$2,-('month 2 only singles'!$C$2*2)))))))*E1101))</f>
        <v>0</v>
      </c>
      <c r="R1101" s="17">
        <f>IF(ISBLANK(M1101),,IF(T1101&lt;&gt;1,((IF(M1101="WON-EW",(((K1101-1)*'month 2 only singles'!$C$2)*(1-$C$3))+(((L1101-1)*'month 2 only singles'!$C$2)*(1-$C$3)),IF(M1101="WON",(((K1101-1)*'month 2 only singles'!$C$2)*(1-$C$3)),IF(M1101="PLACED",(((L1101-1)*'month 2 only singles'!$C$2)*(1-$C$3))-'month 2 only singles'!$C$2,IF(J1101=0,-'month 2 only singles'!$C$2,-('month 2 only singles'!$C$2*2))))))*E1101),0))</f>
        <v>0</v>
      </c>
      <c r="S1101" s="64"/>
    </row>
    <row r="1102" spans="8:19" ht="15" x14ac:dyDescent="0.2">
      <c r="H1102" s="12"/>
      <c r="I1102" s="12"/>
      <c r="J1102" s="12"/>
      <c r="M1102" s="7"/>
      <c r="N1102" s="16">
        <f>((G1102-1)*(1-(IF(H1102="no",0,'month 2 only singles'!$C$3)))+1)</f>
        <v>5.0000000000000044E-2</v>
      </c>
      <c r="O1102" s="16">
        <f t="shared" si="17"/>
        <v>0</v>
      </c>
      <c r="P1102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2" s="17">
        <f>IF(ISBLANK(M1102),,IF(ISBLANK(G1102),,(IF(M1102="WON-EW",((((N1102-1)*J1102)*'month 2 only singles'!$C$2)+('month 2 only singles'!$C$2*(N1102-1))),IF(M1102="WON",((((N1102-1)*J1102)*'month 2 only singles'!$C$2)+('month 2 only singles'!$C$2*(N1102-1))),IF(M1102="PLACED",((((N1102-1)*J1102)*'month 2 only singles'!$C$2)-'month 2 only singles'!$C$2),IF(J1102=0,-'month 2 only singles'!$C$2,IF(J1102=0,-'month 2 only singles'!$C$2,-('month 2 only singles'!$C$2*2)))))))*E1102))</f>
        <v>0</v>
      </c>
      <c r="R1102" s="17">
        <f>IF(ISBLANK(M1102),,IF(T1102&lt;&gt;1,((IF(M1102="WON-EW",(((K1102-1)*'month 2 only singles'!$C$2)*(1-$C$3))+(((L1102-1)*'month 2 only singles'!$C$2)*(1-$C$3)),IF(M1102="WON",(((K1102-1)*'month 2 only singles'!$C$2)*(1-$C$3)),IF(M1102="PLACED",(((L1102-1)*'month 2 only singles'!$C$2)*(1-$C$3))-'month 2 only singles'!$C$2,IF(J1102=0,-'month 2 only singles'!$C$2,-('month 2 only singles'!$C$2*2))))))*E1102),0))</f>
        <v>0</v>
      </c>
      <c r="S1102" s="64"/>
    </row>
    <row r="1103" spans="8:19" ht="15" x14ac:dyDescent="0.2">
      <c r="H1103" s="12"/>
      <c r="I1103" s="12"/>
      <c r="J1103" s="12"/>
      <c r="M1103" s="7"/>
      <c r="N1103" s="16">
        <f>((G1103-1)*(1-(IF(H1103="no",0,'month 2 only singles'!$C$3)))+1)</f>
        <v>5.0000000000000044E-2</v>
      </c>
      <c r="O1103" s="16">
        <f t="shared" si="17"/>
        <v>0</v>
      </c>
      <c r="P1103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3" s="17">
        <f>IF(ISBLANK(M1103),,IF(ISBLANK(G1103),,(IF(M1103="WON-EW",((((N1103-1)*J1103)*'month 2 only singles'!$C$2)+('month 2 only singles'!$C$2*(N1103-1))),IF(M1103="WON",((((N1103-1)*J1103)*'month 2 only singles'!$C$2)+('month 2 only singles'!$C$2*(N1103-1))),IF(M1103="PLACED",((((N1103-1)*J1103)*'month 2 only singles'!$C$2)-'month 2 only singles'!$C$2),IF(J1103=0,-'month 2 only singles'!$C$2,IF(J1103=0,-'month 2 only singles'!$C$2,-('month 2 only singles'!$C$2*2)))))))*E1103))</f>
        <v>0</v>
      </c>
      <c r="R1103" s="17">
        <f>IF(ISBLANK(M1103),,IF(T1103&lt;&gt;1,((IF(M1103="WON-EW",(((K1103-1)*'month 2 only singles'!$C$2)*(1-$C$3))+(((L1103-1)*'month 2 only singles'!$C$2)*(1-$C$3)),IF(M1103="WON",(((K1103-1)*'month 2 only singles'!$C$2)*(1-$C$3)),IF(M1103="PLACED",(((L1103-1)*'month 2 only singles'!$C$2)*(1-$C$3))-'month 2 only singles'!$C$2,IF(J1103=0,-'month 2 only singles'!$C$2,-('month 2 only singles'!$C$2*2))))))*E1103),0))</f>
        <v>0</v>
      </c>
      <c r="S1103" s="64"/>
    </row>
    <row r="1104" spans="8:19" ht="15" x14ac:dyDescent="0.2">
      <c r="H1104" s="12"/>
      <c r="I1104" s="12"/>
      <c r="J1104" s="12"/>
      <c r="M1104" s="7"/>
      <c r="N1104" s="16">
        <f>((G1104-1)*(1-(IF(H1104="no",0,'month 2 only singles'!$C$3)))+1)</f>
        <v>5.0000000000000044E-2</v>
      </c>
      <c r="O1104" s="16">
        <f t="shared" si="17"/>
        <v>0</v>
      </c>
      <c r="P1104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4" s="17">
        <f>IF(ISBLANK(M1104),,IF(ISBLANK(G1104),,(IF(M1104="WON-EW",((((N1104-1)*J1104)*'month 2 only singles'!$C$2)+('month 2 only singles'!$C$2*(N1104-1))),IF(M1104="WON",((((N1104-1)*J1104)*'month 2 only singles'!$C$2)+('month 2 only singles'!$C$2*(N1104-1))),IF(M1104="PLACED",((((N1104-1)*J1104)*'month 2 only singles'!$C$2)-'month 2 only singles'!$C$2),IF(J1104=0,-'month 2 only singles'!$C$2,IF(J1104=0,-'month 2 only singles'!$C$2,-('month 2 only singles'!$C$2*2)))))))*E1104))</f>
        <v>0</v>
      </c>
      <c r="R1104" s="17">
        <f>IF(ISBLANK(M1104),,IF(T1104&lt;&gt;1,((IF(M1104="WON-EW",(((K1104-1)*'month 2 only singles'!$C$2)*(1-$C$3))+(((L1104-1)*'month 2 only singles'!$C$2)*(1-$C$3)),IF(M1104="WON",(((K1104-1)*'month 2 only singles'!$C$2)*(1-$C$3)),IF(M1104="PLACED",(((L1104-1)*'month 2 only singles'!$C$2)*(1-$C$3))-'month 2 only singles'!$C$2,IF(J1104=0,-'month 2 only singles'!$C$2,-('month 2 only singles'!$C$2*2))))))*E1104),0))</f>
        <v>0</v>
      </c>
      <c r="S1104" s="64"/>
    </row>
    <row r="1105" spans="8:19" ht="15" x14ac:dyDescent="0.2">
      <c r="H1105" s="12"/>
      <c r="I1105" s="12"/>
      <c r="J1105" s="12"/>
      <c r="M1105" s="7"/>
      <c r="N1105" s="16">
        <f>((G1105-1)*(1-(IF(H1105="no",0,'month 2 only singles'!$C$3)))+1)</f>
        <v>5.0000000000000044E-2</v>
      </c>
      <c r="O1105" s="16">
        <f t="shared" si="17"/>
        <v>0</v>
      </c>
      <c r="P1105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5" s="17">
        <f>IF(ISBLANK(M1105),,IF(ISBLANK(G1105),,(IF(M1105="WON-EW",((((N1105-1)*J1105)*'month 2 only singles'!$C$2)+('month 2 only singles'!$C$2*(N1105-1))),IF(M1105="WON",((((N1105-1)*J1105)*'month 2 only singles'!$C$2)+('month 2 only singles'!$C$2*(N1105-1))),IF(M1105="PLACED",((((N1105-1)*J1105)*'month 2 only singles'!$C$2)-'month 2 only singles'!$C$2),IF(J1105=0,-'month 2 only singles'!$C$2,IF(J1105=0,-'month 2 only singles'!$C$2,-('month 2 only singles'!$C$2*2)))))))*E1105))</f>
        <v>0</v>
      </c>
      <c r="R1105" s="17">
        <f>IF(ISBLANK(M1105),,IF(T1105&lt;&gt;1,((IF(M1105="WON-EW",(((K1105-1)*'month 2 only singles'!$C$2)*(1-$C$3))+(((L1105-1)*'month 2 only singles'!$C$2)*(1-$C$3)),IF(M1105="WON",(((K1105-1)*'month 2 only singles'!$C$2)*(1-$C$3)),IF(M1105="PLACED",(((L1105-1)*'month 2 only singles'!$C$2)*(1-$C$3))-'month 2 only singles'!$C$2,IF(J1105=0,-'month 2 only singles'!$C$2,-('month 2 only singles'!$C$2*2))))))*E1105),0))</f>
        <v>0</v>
      </c>
      <c r="S1105" s="64"/>
    </row>
    <row r="1106" spans="8:19" ht="15" x14ac:dyDescent="0.2">
      <c r="H1106" s="12"/>
      <c r="I1106" s="12"/>
      <c r="J1106" s="12"/>
      <c r="M1106" s="7"/>
      <c r="N1106" s="16">
        <f>((G1106-1)*(1-(IF(H1106="no",0,'month 2 only singles'!$C$3)))+1)</f>
        <v>5.0000000000000044E-2</v>
      </c>
      <c r="O1106" s="16">
        <f t="shared" si="17"/>
        <v>0</v>
      </c>
      <c r="P1106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6" s="17">
        <f>IF(ISBLANK(M1106),,IF(ISBLANK(G1106),,(IF(M1106="WON-EW",((((N1106-1)*J1106)*'month 2 only singles'!$C$2)+('month 2 only singles'!$C$2*(N1106-1))),IF(M1106="WON",((((N1106-1)*J1106)*'month 2 only singles'!$C$2)+('month 2 only singles'!$C$2*(N1106-1))),IF(M1106="PLACED",((((N1106-1)*J1106)*'month 2 only singles'!$C$2)-'month 2 only singles'!$C$2),IF(J1106=0,-'month 2 only singles'!$C$2,IF(J1106=0,-'month 2 only singles'!$C$2,-('month 2 only singles'!$C$2*2)))))))*E1106))</f>
        <v>0</v>
      </c>
      <c r="R1106" s="17">
        <f>IF(ISBLANK(M1106),,IF(T1106&lt;&gt;1,((IF(M1106="WON-EW",(((K1106-1)*'month 2 only singles'!$C$2)*(1-$C$3))+(((L1106-1)*'month 2 only singles'!$C$2)*(1-$C$3)),IF(M1106="WON",(((K1106-1)*'month 2 only singles'!$C$2)*(1-$C$3)),IF(M1106="PLACED",(((L1106-1)*'month 2 only singles'!$C$2)*(1-$C$3))-'month 2 only singles'!$C$2,IF(J1106=0,-'month 2 only singles'!$C$2,-('month 2 only singles'!$C$2*2))))))*E1106),0))</f>
        <v>0</v>
      </c>
      <c r="S1106" s="64"/>
    </row>
    <row r="1107" spans="8:19" ht="15" x14ac:dyDescent="0.2">
      <c r="H1107" s="12"/>
      <c r="I1107" s="12"/>
      <c r="J1107" s="12"/>
      <c r="M1107" s="7"/>
      <c r="N1107" s="16">
        <f>((G1107-1)*(1-(IF(H1107="no",0,'month 2 only singles'!$C$3)))+1)</f>
        <v>5.0000000000000044E-2</v>
      </c>
      <c r="O1107" s="16">
        <f t="shared" si="17"/>
        <v>0</v>
      </c>
      <c r="P1107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7" s="17">
        <f>IF(ISBLANK(M1107),,IF(ISBLANK(G1107),,(IF(M1107="WON-EW",((((N1107-1)*J1107)*'month 2 only singles'!$C$2)+('month 2 only singles'!$C$2*(N1107-1))),IF(M1107="WON",((((N1107-1)*J1107)*'month 2 only singles'!$C$2)+('month 2 only singles'!$C$2*(N1107-1))),IF(M1107="PLACED",((((N1107-1)*J1107)*'month 2 only singles'!$C$2)-'month 2 only singles'!$C$2),IF(J1107=0,-'month 2 only singles'!$C$2,IF(J1107=0,-'month 2 only singles'!$C$2,-('month 2 only singles'!$C$2*2)))))))*E1107))</f>
        <v>0</v>
      </c>
      <c r="R1107" s="17">
        <f>IF(ISBLANK(M1107),,IF(T1107&lt;&gt;1,((IF(M1107="WON-EW",(((K1107-1)*'month 2 only singles'!$C$2)*(1-$C$3))+(((L1107-1)*'month 2 only singles'!$C$2)*(1-$C$3)),IF(M1107="WON",(((K1107-1)*'month 2 only singles'!$C$2)*(1-$C$3)),IF(M1107="PLACED",(((L1107-1)*'month 2 only singles'!$C$2)*(1-$C$3))-'month 2 only singles'!$C$2,IF(J1107=0,-'month 2 only singles'!$C$2,-('month 2 only singles'!$C$2*2))))))*E1107),0))</f>
        <v>0</v>
      </c>
      <c r="S1107" s="64"/>
    </row>
    <row r="1108" spans="8:19" ht="15" x14ac:dyDescent="0.2">
      <c r="H1108" s="12"/>
      <c r="I1108" s="12"/>
      <c r="J1108" s="12"/>
      <c r="M1108" s="7"/>
      <c r="N1108" s="16">
        <f>((G1108-1)*(1-(IF(H1108="no",0,'month 2 only singles'!$C$3)))+1)</f>
        <v>5.0000000000000044E-2</v>
      </c>
      <c r="O1108" s="16">
        <f t="shared" si="17"/>
        <v>0</v>
      </c>
      <c r="P1108" s="18">
        <f>IF(Table134[[#This Row],[Result]]="LOST",Table134[[#This Row],[Profit @ price taken]],IF(Table134[[#This Row],[Result]]="WON",Table134[[#This Row],[Points staked]]*(Table134[[#This Row],[Advised price]]-1)*$C$2,IF(Table134[[#This Row],[Result]]="WON-EW",(1+Table134[[#This Row],[EW odds fraction]])*(Table134[[#This Row],[Pts.]]*(Table134[[#This Row],[Advised price]]-1)*$C$2),-($C$2*Table134[[#This Row],[Pts.]])+((0+Table134[[#This Row],[EW odds fraction]])*(Table134[[#This Row],[Pts.]]*(Table134[[#This Row],[Advised price]]-1)*$C$2)))))</f>
        <v>0</v>
      </c>
      <c r="Q1108" s="17">
        <f>IF(ISBLANK(M1108),,IF(ISBLANK(G1108),,(IF(M1108="WON-EW",((((N1108-1)*J1108)*'month 2 only singles'!$C$2)+('month 2 only singles'!$C$2*(N1108-1))),IF(M1108="WON",((((N1108-1)*J1108)*'month 2 only singles'!$C$2)+('month 2 only singles'!$C$2*(N1108-1))),IF(M1108="PLACED",((((N1108-1)*J1108)*'month 2 only singles'!$C$2)-'month 2 only singles'!$C$2),IF(J1108=0,-'month 2 only singles'!$C$2,IF(J1108=0,-'month 2 only singles'!$C$2,-('month 2 only singles'!$C$2*2)))))))*E1108))</f>
        <v>0</v>
      </c>
      <c r="R1108" s="17">
        <f>IF(ISBLANK(M1108),,IF(T1108&lt;&gt;1,((IF(M1108="WON-EW",(((K1108-1)*'month 2 only singles'!$C$2)*(1-$C$3))+(((L1108-1)*'month 2 only singles'!$C$2)*(1-$C$3)),IF(M1108="WON",(((K1108-1)*'month 2 only singles'!$C$2)*(1-$C$3)),IF(M1108="PLACED",(((L1108-1)*'month 2 only singles'!$C$2)*(1-$C$3))-'month 2 only singles'!$C$2,IF(J1108=0,-'month 2 only singles'!$C$2,-('month 2 only singles'!$C$2*2))))))*E1108),0))</f>
        <v>0</v>
      </c>
      <c r="S1108" s="64"/>
    </row>
    <row r="1109" spans="8:19" ht="15" x14ac:dyDescent="0.2">
      <c r="N1109" s="16">
        <f>((G1109-1)*(1-(IF(H1109="no",0,'month 2 only singles'!$C$3)))+1)</f>
        <v>5.0000000000000044E-2</v>
      </c>
      <c r="O1109" s="16">
        <f t="shared" si="17"/>
        <v>0</v>
      </c>
      <c r="P1109" s="18"/>
      <c r="Q1109" s="17"/>
      <c r="R1109" s="17"/>
    </row>
    <row r="1110" spans="8:19" ht="15" x14ac:dyDescent="0.2">
      <c r="N1110" s="16">
        <f>((G1110-1)*(1-(IF(H1110="no",0,'month 2 only singles'!$C$3)))+1)</f>
        <v>5.0000000000000044E-2</v>
      </c>
      <c r="O1110" s="16">
        <f t="shared" si="17"/>
        <v>0</v>
      </c>
      <c r="P1110" s="18"/>
      <c r="Q1110" s="17"/>
      <c r="R1110" s="17"/>
    </row>
    <row r="1111" spans="8:19" ht="15" x14ac:dyDescent="0.2">
      <c r="N1111" s="16">
        <f>((G1111-1)*(1-(IF(H1111="no",0,'month 2 only singles'!$C$3)))+1)</f>
        <v>5.0000000000000044E-2</v>
      </c>
      <c r="O1111" s="16">
        <f t="shared" si="17"/>
        <v>0</v>
      </c>
      <c r="P1111" s="18"/>
      <c r="Q1111" s="17"/>
      <c r="R1111" s="17"/>
    </row>
    <row r="1112" spans="8:19" ht="15" x14ac:dyDescent="0.2">
      <c r="N1112" s="16">
        <f>((G1112-1)*(1-(IF(H1112="no",0,'month 2 only singles'!$C$3)))+1)</f>
        <v>5.0000000000000044E-2</v>
      </c>
      <c r="O1112" s="16">
        <f t="shared" si="17"/>
        <v>0</v>
      </c>
      <c r="P1112" s="18"/>
      <c r="Q1112" s="17"/>
      <c r="R1112" s="17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M8:M1108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108">
      <formula1>FRACTIONS</formula1>
    </dataValidation>
    <dataValidation type="list" allowBlank="1" showInputMessage="1" showErrorMessage="1" errorTitle="Attention" error="Please select YES or NO." promptTitle="Each Way?" prompt="Enter Yes or No" sqref="I8:I1108">
      <formula1>EACHWAY</formula1>
    </dataValidation>
    <dataValidation type="list" allowBlank="1" showInputMessage="1" showErrorMessage="1" errorTitle="Attention!" error="Please enter YES or NO." promptTitle="EXCHANGE BET?" prompt="Enter YES or NO." sqref="H8:H1108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63"/>
  <sheetViews>
    <sheetView tabSelected="1" zoomScale="75" zoomScaleNormal="75" zoomScalePageLayoutView="114" workbookViewId="0">
      <pane ySplit="7" topLeftCell="A8" activePane="bottomLeft" state="frozen"/>
      <selection pane="bottomLeft" activeCell="A8" sqref="A8"/>
    </sheetView>
  </sheetViews>
  <sheetFormatPr defaultColWidth="8.85546875" defaultRowHeight="12.75" x14ac:dyDescent="0.2"/>
  <cols>
    <col min="1" max="1" width="16.42578125" style="8" customWidth="1"/>
    <col min="2" max="2" width="10.140625" style="9" customWidth="1"/>
    <col min="3" max="3" width="22.42578125" style="8" customWidth="1"/>
    <col min="4" max="4" width="65.42578125" style="8" customWidth="1"/>
    <col min="5" max="5" width="7.42578125" style="8" customWidth="1"/>
    <col min="6" max="6" width="18.42578125" style="8" customWidth="1"/>
    <col min="7" max="7" width="16.140625" style="8" customWidth="1"/>
    <col min="8" max="8" width="32.42578125" style="8" customWidth="1"/>
    <col min="9" max="9" width="17.140625" style="8" customWidth="1"/>
    <col min="10" max="10" width="22.42578125" style="8" customWidth="1"/>
    <col min="11" max="11" width="15.42578125" style="8" customWidth="1"/>
    <col min="12" max="12" width="17.42578125" style="8" customWidth="1"/>
    <col min="13" max="13" width="17.85546875" style="8" customWidth="1"/>
    <col min="14" max="14" width="16.42578125" style="15" customWidth="1"/>
    <col min="15" max="15" width="16.140625" style="15" customWidth="1"/>
    <col min="16" max="16" width="28.42578125" style="15" customWidth="1"/>
    <col min="17" max="17" width="25.5703125" style="15" customWidth="1"/>
    <col min="18" max="18" width="24.42578125" style="15" customWidth="1"/>
    <col min="19" max="19" width="20.140625" customWidth="1"/>
  </cols>
  <sheetData>
    <row r="1" spans="1:35" x14ac:dyDescent="0.2">
      <c r="A1" s="15" t="s">
        <v>0</v>
      </c>
      <c r="C1" s="19">
        <v>1000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35" x14ac:dyDescent="0.2">
      <c r="A2" s="15" t="s">
        <v>1</v>
      </c>
      <c r="C2" s="19">
        <v>10</v>
      </c>
      <c r="D2"/>
      <c r="E2"/>
      <c r="F2"/>
      <c r="G2"/>
      <c r="H2"/>
      <c r="I2"/>
      <c r="J2"/>
      <c r="K2"/>
      <c r="L2"/>
      <c r="M2"/>
      <c r="N2">
        <f>1.02*2*0.95</f>
        <v>1.9379999999999999</v>
      </c>
      <c r="O2"/>
      <c r="P2"/>
      <c r="Q2"/>
      <c r="R2"/>
    </row>
    <row r="3" spans="1:35" x14ac:dyDescent="0.2">
      <c r="A3" s="15" t="s">
        <v>2</v>
      </c>
      <c r="C3" s="20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3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35" ht="15.75" x14ac:dyDescent="0.25">
      <c r="A5" s="4" t="s">
        <v>3</v>
      </c>
      <c r="B5" s="5"/>
      <c r="C5" s="6"/>
      <c r="D5" s="6"/>
      <c r="E5" s="6"/>
      <c r="F5" s="26" t="s">
        <v>4</v>
      </c>
      <c r="G5" s="7"/>
      <c r="H5" s="7"/>
      <c r="I5" s="7"/>
      <c r="J5" s="7"/>
      <c r="K5" s="7"/>
      <c r="L5" s="7"/>
      <c r="M5" s="7"/>
      <c r="N5" s="14"/>
      <c r="Q5" s="27" t="s">
        <v>5</v>
      </c>
    </row>
    <row r="6" spans="1:35" ht="19.5" customHeight="1" x14ac:dyDescent="0.2">
      <c r="M6" s="7"/>
      <c r="Q6" s="14"/>
      <c r="R6" s="14"/>
    </row>
    <row r="7" spans="1:35" s="3" customFormat="1" ht="65.25" customHeight="1" thickBot="1" x14ac:dyDescent="0.25">
      <c r="A7" s="21" t="s">
        <v>6</v>
      </c>
      <c r="B7" s="22" t="s">
        <v>7</v>
      </c>
      <c r="C7" s="23" t="s">
        <v>8</v>
      </c>
      <c r="D7" s="23" t="s">
        <v>9</v>
      </c>
      <c r="E7" s="24" t="s">
        <v>10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5" t="s">
        <v>20</v>
      </c>
      <c r="O7" s="25" t="s">
        <v>21</v>
      </c>
      <c r="P7" s="25" t="s">
        <v>22</v>
      </c>
      <c r="Q7" s="25" t="s">
        <v>23</v>
      </c>
      <c r="R7" s="25" t="s">
        <v>24</v>
      </c>
      <c r="S7" s="65" t="s">
        <v>81</v>
      </c>
    </row>
    <row r="8" spans="1:35" ht="15" x14ac:dyDescent="0.2">
      <c r="A8" s="10">
        <v>42568</v>
      </c>
      <c r="B8" s="11">
        <v>4.1500000000000004</v>
      </c>
      <c r="C8" s="6" t="s">
        <v>79</v>
      </c>
      <c r="D8" s="6" t="s">
        <v>80</v>
      </c>
      <c r="E8" s="12">
        <v>1</v>
      </c>
      <c r="F8" s="12">
        <v>5.8</v>
      </c>
      <c r="G8" s="12">
        <v>5</v>
      </c>
      <c r="H8" s="12" t="s">
        <v>25</v>
      </c>
      <c r="I8" s="12" t="s">
        <v>25</v>
      </c>
      <c r="J8" s="12">
        <v>0</v>
      </c>
      <c r="K8" s="12">
        <v>5.5</v>
      </c>
      <c r="L8" s="12"/>
      <c r="M8" s="7" t="s">
        <v>29</v>
      </c>
      <c r="N8" s="16">
        <f>((G8-1)*(1-(IF(H8="no",0,'complete results singles'!$C$3)))+1)</f>
        <v>5</v>
      </c>
      <c r="O8" s="16">
        <f t="shared" ref="O8:O19" si="0">E8*IF(I8="yes",2,1)</f>
        <v>1</v>
      </c>
      <c r="P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48</v>
      </c>
      <c r="Q8" s="17">
        <f>IF(ISBLANK(M8),,IF(ISBLANK(G8),,(IF(M8="WON-EW",((((N8-1)*J8)*'complete results singles'!$C$2)+('complete results singles'!$C$2*(N8-1))),IF(M8="WON",((((N8-1)*J8)*'complete results singles'!$C$2)+('complete results singles'!$C$2*(N8-1))),IF(M8="PLACED",((((N8-1)*J8)*'complete results singles'!$C$2)-'complete results singles'!$C$2),IF(J8=0,-'complete results singles'!$C$2,IF(J8=0,-'complete results singles'!$C$2,-('complete results singles'!$C$2*2)))))))*E8))</f>
        <v>40</v>
      </c>
      <c r="R8" s="17">
        <f>IF(ISBLANK(M8),,IF(T8&lt;&gt;1,((IF(M8="WON-EW",(((K8-1)*'complete results singles'!$C$2)*(1-$C$3))+(((L8-1)*'complete results singles'!$C$2)*(1-$C$3)),IF(M8="WON",(((K8-1)*'complete results singles'!$C$2)*(1-$C$3)),IF(M8="PLACED",(((L8-1)*'complete results singles'!$C$2)*(1-$C$3))-'complete results singles'!$C$2,IF(J8=0,-'complete results singles'!$C$2,-('complete results singles'!$C$2*2))))))*E8),0))</f>
        <v>42.75</v>
      </c>
      <c r="S8" s="64" t="s">
        <v>82</v>
      </c>
      <c r="V8" t="s">
        <v>178</v>
      </c>
      <c r="AA8">
        <f>1.4*20</f>
        <v>28</v>
      </c>
      <c r="AB8">
        <f>140/5</f>
        <v>28</v>
      </c>
    </row>
    <row r="9" spans="1:35" ht="15" x14ac:dyDescent="0.2">
      <c r="A9" s="10">
        <v>42568</v>
      </c>
      <c r="B9" s="11">
        <v>4.55</v>
      </c>
      <c r="C9" s="6" t="s">
        <v>83</v>
      </c>
      <c r="D9" s="6" t="s">
        <v>84</v>
      </c>
      <c r="E9" s="12">
        <v>2</v>
      </c>
      <c r="F9" s="12">
        <v>3.75</v>
      </c>
      <c r="G9" s="12">
        <v>2.75</v>
      </c>
      <c r="H9" s="12" t="s">
        <v>25</v>
      </c>
      <c r="I9" s="12" t="s">
        <v>25</v>
      </c>
      <c r="J9" s="12">
        <v>0</v>
      </c>
      <c r="K9" s="12">
        <v>2.8</v>
      </c>
      <c r="L9" s="12"/>
      <c r="M9" s="7" t="s">
        <v>28</v>
      </c>
      <c r="N9" s="16">
        <f>((G9-1)*(1-(IF(H9="no",0,'complete results singles'!$C$3)))+1)</f>
        <v>2.75</v>
      </c>
      <c r="O9" s="16">
        <f t="shared" si="0"/>
        <v>2</v>
      </c>
      <c r="P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" s="17">
        <f>IF(ISBLANK(M9),,IF(ISBLANK(G9),,(IF(M9="WON-EW",((((N9-1)*J9)*'complete results singles'!$C$2)+('complete results singles'!$C$2*(N9-1))),IF(M9="WON",((((N9-1)*J9)*'complete results singles'!$C$2)+('complete results singles'!$C$2*(N9-1))),IF(M9="PLACED",((((N9-1)*J9)*'complete results singles'!$C$2)-'complete results singles'!$C$2),IF(J9=0,-'complete results singles'!$C$2,IF(J9=0,-'complete results singles'!$C$2,-('complete results singles'!$C$2*2)))))))*E9))</f>
        <v>-20</v>
      </c>
      <c r="R9" s="17">
        <f>IF(ISBLANK(M9),,IF(T9&lt;&gt;1,((IF(M9="WON-EW",(((K9-1)*'complete results singles'!$C$2)*(1-$C$3))+(((L9-1)*'complete results singles'!$C$2)*(1-$C$3)),IF(M9="WON",(((K9-1)*'complete results singles'!$C$2)*(1-$C$3)),IF(M9="PLACED",(((L9-1)*'complete results singles'!$C$2)*(1-$C$3))-'complete results singles'!$C$2,IF(J9=0,-'complete results singles'!$C$2,-('complete results singles'!$C$2*2))))))*E9),0))</f>
        <v>-20</v>
      </c>
      <c r="S9" s="64" t="s">
        <v>85</v>
      </c>
      <c r="AB9">
        <f>AB8-20</f>
        <v>8</v>
      </c>
    </row>
    <row r="10" spans="1:35" ht="15" x14ac:dyDescent="0.2">
      <c r="A10" s="10">
        <v>42568</v>
      </c>
      <c r="B10" s="11">
        <v>4.3</v>
      </c>
      <c r="C10" s="6" t="s">
        <v>86</v>
      </c>
      <c r="D10" s="6" t="s">
        <v>87</v>
      </c>
      <c r="E10" s="12">
        <v>3</v>
      </c>
      <c r="F10" s="12">
        <f>(5/2)+1</f>
        <v>3.5</v>
      </c>
      <c r="G10" s="12">
        <v>3</v>
      </c>
      <c r="H10" s="12" t="s">
        <v>25</v>
      </c>
      <c r="I10" s="12" t="s">
        <v>25</v>
      </c>
      <c r="J10" s="12">
        <v>0</v>
      </c>
      <c r="K10" s="12">
        <v>3.1</v>
      </c>
      <c r="L10" s="12"/>
      <c r="M10" s="7" t="s">
        <v>28</v>
      </c>
      <c r="N10" s="16">
        <f>((G10-1)*(1-(IF(H10="no",0,'complete results singles'!$C$3)))+1)</f>
        <v>3</v>
      </c>
      <c r="O10" s="16">
        <f t="shared" si="0"/>
        <v>3</v>
      </c>
      <c r="P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0" s="17">
        <f>IF(ISBLANK(M10),,IF(ISBLANK(G10),,(IF(M10="WON-EW",((((N10-1)*J10)*'complete results singles'!$C$2)+('complete results singles'!$C$2*(N10-1))),IF(M10="WON",((((N10-1)*J10)*'complete results singles'!$C$2)+('complete results singles'!$C$2*(N10-1))),IF(M10="PLACED",((((N10-1)*J10)*'complete results singles'!$C$2)-'complete results singles'!$C$2),IF(J10=0,-'complete results singles'!$C$2,IF(J10=0,-'complete results singles'!$C$2,-('complete results singles'!$C$2*2)))))))*E10))</f>
        <v>-30</v>
      </c>
      <c r="R10" s="17">
        <f>IF(ISBLANK(M10),,IF(T10&lt;&gt;1,((IF(M10="WON-EW",(((K10-1)*'complete results singles'!$C$2)*(1-$C$3))+(((L10-1)*'complete results singles'!$C$2)*(1-$C$3)),IF(M10="WON",(((K10-1)*'complete results singles'!$C$2)*(1-$C$3)),IF(M10="PLACED",(((L10-1)*'complete results singles'!$C$2)*(1-$C$3))-'complete results singles'!$C$2,IF(J10=0,-'complete results singles'!$C$2,-('complete results singles'!$C$2*2))))))*E10),0))</f>
        <v>-30</v>
      </c>
      <c r="S10" s="64" t="s">
        <v>88</v>
      </c>
    </row>
    <row r="11" spans="1:35" ht="15" x14ac:dyDescent="0.2">
      <c r="A11" s="10">
        <v>42569</v>
      </c>
      <c r="B11" s="11">
        <v>8.5</v>
      </c>
      <c r="C11" s="6" t="s">
        <v>97</v>
      </c>
      <c r="D11" s="6" t="s">
        <v>98</v>
      </c>
      <c r="E11" s="12">
        <v>2</v>
      </c>
      <c r="F11" s="12">
        <v>2.7</v>
      </c>
      <c r="G11" s="12">
        <v>3.34</v>
      </c>
      <c r="H11" s="12" t="s">
        <v>25</v>
      </c>
      <c r="I11" s="12" t="s">
        <v>25</v>
      </c>
      <c r="J11" s="12">
        <v>0</v>
      </c>
      <c r="K11" s="12">
        <v>3.3</v>
      </c>
      <c r="L11" s="12"/>
      <c r="M11" s="7" t="s">
        <v>29</v>
      </c>
      <c r="N11" s="16">
        <f>((G11-1)*(1-(IF(H11="no",0,'complete results singles'!$C$3)))+1)</f>
        <v>3.34</v>
      </c>
      <c r="O11" s="16">
        <f t="shared" si="0"/>
        <v>2</v>
      </c>
      <c r="P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34</v>
      </c>
      <c r="Q11" s="17">
        <f>IF(ISBLANK(M11),,IF(ISBLANK(G11),,(IF(M11="WON-EW",((((N11-1)*J11)*'complete results singles'!$C$2)+('complete results singles'!$C$2*(N11-1))),IF(M11="WON",((((N11-1)*J11)*'complete results singles'!$C$2)+('complete results singles'!$C$2*(N11-1))),IF(M11="PLACED",((((N11-1)*J11)*'complete results singles'!$C$2)-'complete results singles'!$C$2),IF(J11=0,-'complete results singles'!$C$2,IF(J11=0,-'complete results singles'!$C$2,-('complete results singles'!$C$2*2)))))))*E11))</f>
        <v>46.8</v>
      </c>
      <c r="R11" s="17">
        <f>IF(ISBLANK(M11),,IF(T11&lt;&gt;1,((IF(M11="WON-EW",(((K11-1)*'complete results singles'!$C$2)*(1-$C$3))+(((L11-1)*'complete results singles'!$C$2)*(1-$C$3)),IF(M11="WON",(((K11-1)*'complete results singles'!$C$2)*(1-$C$3)),IF(M11="PLACED",(((L11-1)*'complete results singles'!$C$2)*(1-$C$3))-'complete results singles'!$C$2,IF(J11=0,-'complete results singles'!$C$2,-('complete results singles'!$C$2*2))))))*E11),0))</f>
        <v>43.699999999999996</v>
      </c>
      <c r="S11" s="70" t="s">
        <v>88</v>
      </c>
      <c r="V11" s="71"/>
    </row>
    <row r="12" spans="1:35" ht="15" x14ac:dyDescent="0.2">
      <c r="A12" s="10">
        <v>42570</v>
      </c>
      <c r="B12" s="11">
        <v>7.2</v>
      </c>
      <c r="C12" s="6" t="s">
        <v>99</v>
      </c>
      <c r="D12" s="6" t="s">
        <v>100</v>
      </c>
      <c r="E12" s="12">
        <v>1</v>
      </c>
      <c r="F12" s="12">
        <v>7.5</v>
      </c>
      <c r="G12" s="12">
        <v>9</v>
      </c>
      <c r="H12" s="12" t="s">
        <v>25</v>
      </c>
      <c r="I12" s="12" t="s">
        <v>25</v>
      </c>
      <c r="J12" s="12">
        <v>0</v>
      </c>
      <c r="K12" s="12">
        <v>10</v>
      </c>
      <c r="L12" s="12"/>
      <c r="M12" s="7" t="s">
        <v>29</v>
      </c>
      <c r="N12" s="16">
        <f>((G12-1)*(1-(IF(H12="no",0,'complete results singles'!$C$3)))+1)</f>
        <v>9</v>
      </c>
      <c r="O12" s="16">
        <f t="shared" si="0"/>
        <v>1</v>
      </c>
      <c r="P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65</v>
      </c>
      <c r="Q12" s="17">
        <f>IF(ISBLANK(M12),,IF(ISBLANK(G12),,(IF(M12="WON-EW",((((N12-1)*J12)*'complete results singles'!$C$2)+('complete results singles'!$C$2*(N12-1))),IF(M12="WON",((((N12-1)*J12)*'complete results singles'!$C$2)+('complete results singles'!$C$2*(N12-1))),IF(M12="PLACED",((((N12-1)*J12)*'complete results singles'!$C$2)-'complete results singles'!$C$2),IF(J12=0,-'complete results singles'!$C$2,IF(J12=0,-'complete results singles'!$C$2,-('complete results singles'!$C$2*2)))))))*E12))</f>
        <v>80</v>
      </c>
      <c r="R12" s="17">
        <f>IF(ISBLANK(M12),,IF(T12&lt;&gt;1,((IF(M12="WON-EW",(((K12-1)*'complete results singles'!$C$2)*(1-$C$3))+(((L12-1)*'complete results singles'!$C$2)*(1-$C$3)),IF(M12="WON",(((K12-1)*'complete results singles'!$C$2)*(1-$C$3)),IF(M12="PLACED",(((L12-1)*'complete results singles'!$C$2)*(1-$C$3))-'complete results singles'!$C$2,IF(J12=0,-'complete results singles'!$C$2,-('complete results singles'!$C$2*2))))))*E12),0))</f>
        <v>85.5</v>
      </c>
      <c r="S12" s="70" t="s">
        <v>82</v>
      </c>
      <c r="V12" t="s">
        <v>109</v>
      </c>
    </row>
    <row r="13" spans="1:35" ht="15" x14ac:dyDescent="0.2">
      <c r="A13" s="10">
        <v>42570</v>
      </c>
      <c r="B13" s="11">
        <v>4.45</v>
      </c>
      <c r="C13" s="6" t="s">
        <v>102</v>
      </c>
      <c r="D13" s="6" t="s">
        <v>103</v>
      </c>
      <c r="E13" s="12">
        <v>3</v>
      </c>
      <c r="F13" s="12">
        <v>2.75</v>
      </c>
      <c r="G13" s="12">
        <v>3.25</v>
      </c>
      <c r="H13" s="12" t="s">
        <v>25</v>
      </c>
      <c r="I13" s="12" t="s">
        <v>25</v>
      </c>
      <c r="J13" s="12">
        <v>0</v>
      </c>
      <c r="K13" s="12">
        <v>3.18</v>
      </c>
      <c r="L13" s="12"/>
      <c r="M13" s="7" t="s">
        <v>28</v>
      </c>
      <c r="N13" s="16">
        <f>((G13-1)*(1-(IF(H13="no",0,'complete results singles'!$C$3)))+1)</f>
        <v>3.25</v>
      </c>
      <c r="O13" s="16">
        <f t="shared" si="0"/>
        <v>3</v>
      </c>
      <c r="P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3" s="17">
        <f>IF(ISBLANK(M13),,IF(ISBLANK(G13),,(IF(M13="WON-EW",((((N13-1)*J13)*'complete results singles'!$C$2)+('complete results singles'!$C$2*(N13-1))),IF(M13="WON",((((N13-1)*J13)*'complete results singles'!$C$2)+('complete results singles'!$C$2*(N13-1))),IF(M13="PLACED",((((N13-1)*J13)*'complete results singles'!$C$2)-'complete results singles'!$C$2),IF(J13=0,-'complete results singles'!$C$2,IF(J13=0,-'complete results singles'!$C$2,-('complete results singles'!$C$2*2)))))))*E13))</f>
        <v>-30</v>
      </c>
      <c r="R13" s="17">
        <f>IF(ISBLANK(M13),,IF(T13&lt;&gt;1,((IF(M13="WON-EW",(((K13-1)*'complete results singles'!$C$2)*(1-$C$3))+(((L13-1)*'complete results singles'!$C$2)*(1-$C$3)),IF(M13="WON",(((K13-1)*'complete results singles'!$C$2)*(1-$C$3)),IF(M13="PLACED",(((L13-1)*'complete results singles'!$C$2)*(1-$C$3))-'complete results singles'!$C$2,IF(J13=0,-'complete results singles'!$C$2,-('complete results singles'!$C$2*2))))))*E13),0))</f>
        <v>-30</v>
      </c>
      <c r="S13" s="70" t="s">
        <v>88</v>
      </c>
      <c r="V13" t="s">
        <v>101</v>
      </c>
      <c r="AA13">
        <f>15*20*0.5</f>
        <v>150</v>
      </c>
      <c r="AB13">
        <f>14*20/5</f>
        <v>56</v>
      </c>
      <c r="AC13">
        <f>AB13/AA13</f>
        <v>0.37333333333333335</v>
      </c>
      <c r="AF13">
        <v>-10</v>
      </c>
      <c r="AG13">
        <f>14/5</f>
        <v>2.8</v>
      </c>
      <c r="AH13">
        <f>AG13*10</f>
        <v>28</v>
      </c>
      <c r="AI13">
        <f>AH13+AF13</f>
        <v>18</v>
      </c>
    </row>
    <row r="14" spans="1:35" ht="15" x14ac:dyDescent="0.2">
      <c r="A14" s="10">
        <v>42570</v>
      </c>
      <c r="B14" s="11">
        <v>4.3</v>
      </c>
      <c r="C14" s="6" t="s">
        <v>105</v>
      </c>
      <c r="D14" s="6" t="s">
        <v>106</v>
      </c>
      <c r="E14" s="12">
        <v>2</v>
      </c>
      <c r="F14" s="12">
        <v>3.25</v>
      </c>
      <c r="G14" s="12">
        <v>2.4</v>
      </c>
      <c r="H14" s="12" t="s">
        <v>25</v>
      </c>
      <c r="I14" s="12" t="s">
        <v>25</v>
      </c>
      <c r="J14" s="12">
        <v>0</v>
      </c>
      <c r="K14" s="12">
        <v>2.15</v>
      </c>
      <c r="L14" s="12"/>
      <c r="M14" s="7" t="s">
        <v>29</v>
      </c>
      <c r="N14" s="16">
        <f>((G14-1)*(1-(IF(H14="no",0,'complete results singles'!$C$3)))+1)</f>
        <v>2.4</v>
      </c>
      <c r="O14" s="16">
        <f t="shared" si="0"/>
        <v>2</v>
      </c>
      <c r="P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4" s="17">
        <f>IF(ISBLANK(M14),,IF(ISBLANK(G14),,(IF(M14="WON-EW",((((N14-1)*J14)*'complete results singles'!$C$2)+('complete results singles'!$C$2*(N14-1))),IF(M14="WON",((((N14-1)*J14)*'complete results singles'!$C$2)+('complete results singles'!$C$2*(N14-1))),IF(M14="PLACED",((((N14-1)*J14)*'complete results singles'!$C$2)-'complete results singles'!$C$2),IF(J14=0,-'complete results singles'!$C$2,IF(J14=0,-'complete results singles'!$C$2,-('complete results singles'!$C$2*2)))))))*E14))</f>
        <v>28</v>
      </c>
      <c r="R14" s="17">
        <f>IF(ISBLANK(M14),,IF(T14&lt;&gt;1,((IF(M14="WON-EW",(((K14-1)*'complete results singles'!$C$2)*(1-$C$3))+(((L14-1)*'complete results singles'!$C$2)*(1-$C$3)),IF(M14="WON",(((K14-1)*'complete results singles'!$C$2)*(1-$C$3)),IF(M14="PLACED",(((L14-1)*'complete results singles'!$C$2)*(1-$C$3))-'complete results singles'!$C$2,IF(J14=0,-'complete results singles'!$C$2,-('complete results singles'!$C$2*2))))))*E14),0))</f>
        <v>21.849999999999998</v>
      </c>
      <c r="S14" s="70" t="s">
        <v>85</v>
      </c>
      <c r="V14" t="s">
        <v>104</v>
      </c>
    </row>
    <row r="15" spans="1:35" ht="15" x14ac:dyDescent="0.2">
      <c r="A15" s="10">
        <v>42571</v>
      </c>
      <c r="B15" s="11">
        <v>7.35</v>
      </c>
      <c r="C15" s="6" t="s">
        <v>110</v>
      </c>
      <c r="D15" s="6" t="s">
        <v>111</v>
      </c>
      <c r="E15" s="12">
        <v>1</v>
      </c>
      <c r="F15" s="12">
        <v>6.5</v>
      </c>
      <c r="G15" s="12">
        <v>6.5</v>
      </c>
      <c r="H15" s="12" t="s">
        <v>25</v>
      </c>
      <c r="I15" s="12" t="s">
        <v>25</v>
      </c>
      <c r="J15" s="12">
        <v>0</v>
      </c>
      <c r="K15" s="12">
        <v>7.12</v>
      </c>
      <c r="L15" s="12"/>
      <c r="M15" s="7" t="s">
        <v>28</v>
      </c>
      <c r="N15" s="16">
        <f>((G15-1)*(1-(IF(H15="no",0,'complete results singles'!$C$3)))+1)</f>
        <v>6.5</v>
      </c>
      <c r="O15" s="16">
        <f t="shared" si="0"/>
        <v>1</v>
      </c>
      <c r="P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" s="17">
        <f>IF(ISBLANK(M15),,IF(ISBLANK(G15),,(IF(M15="WON-EW",((((N15-1)*J15)*'complete results singles'!$C$2)+('complete results singles'!$C$2*(N15-1))),IF(M15="WON",((((N15-1)*J15)*'complete results singles'!$C$2)+('complete results singles'!$C$2*(N15-1))),IF(M15="PLACED",((((N15-1)*J15)*'complete results singles'!$C$2)-'complete results singles'!$C$2),IF(J15=0,-'complete results singles'!$C$2,IF(J15=0,-'complete results singles'!$C$2,-('complete results singles'!$C$2*2)))))))*E15))</f>
        <v>-10</v>
      </c>
      <c r="R15" s="17">
        <f>IF(ISBLANK(M15),,IF(T15&lt;&gt;1,((IF(M15="WON-EW",(((K15-1)*'complete results singles'!$C$2)*(1-$C$3))+(((L15-1)*'complete results singles'!$C$2)*(1-$C$3)),IF(M15="WON",(((K15-1)*'complete results singles'!$C$2)*(1-$C$3)),IF(M15="PLACED",(((L15-1)*'complete results singles'!$C$2)*(1-$C$3))-'complete results singles'!$C$2,IF(J15=0,-'complete results singles'!$C$2,-('complete results singles'!$C$2*2))))))*E15),0))</f>
        <v>-10</v>
      </c>
      <c r="S15" s="70" t="s">
        <v>82</v>
      </c>
      <c r="V15" t="s">
        <v>107</v>
      </c>
      <c r="AC15">
        <f>1.92*0.95*20</f>
        <v>36.479999999999997</v>
      </c>
    </row>
    <row r="16" spans="1:35" ht="15" x14ac:dyDescent="0.2">
      <c r="A16" s="10">
        <v>42571</v>
      </c>
      <c r="B16" s="11">
        <v>5.0999999999999996</v>
      </c>
      <c r="C16" s="6" t="s">
        <v>113</v>
      </c>
      <c r="D16" s="6" t="s">
        <v>114</v>
      </c>
      <c r="E16" s="12">
        <v>3</v>
      </c>
      <c r="F16" s="12">
        <v>3</v>
      </c>
      <c r="G16" s="12">
        <v>3</v>
      </c>
      <c r="H16" s="12" t="s">
        <v>25</v>
      </c>
      <c r="I16" s="12" t="s">
        <v>25</v>
      </c>
      <c r="J16" s="12">
        <v>0</v>
      </c>
      <c r="K16" s="12">
        <v>3</v>
      </c>
      <c r="L16" s="12"/>
      <c r="M16" s="7" t="s">
        <v>29</v>
      </c>
      <c r="N16" s="16">
        <f>((G16-1)*(1-(IF(H16="no",0,'complete results singles'!$C$3)))+1)</f>
        <v>3</v>
      </c>
      <c r="O16" s="16">
        <f t="shared" si="0"/>
        <v>3</v>
      </c>
      <c r="P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60</v>
      </c>
      <c r="Q16" s="17">
        <f>IF(ISBLANK(M16),,IF(ISBLANK(G16),,(IF(M16="WON-EW",((((N16-1)*J16)*'complete results singles'!$C$2)+('complete results singles'!$C$2*(N16-1))),IF(M16="WON",((((N16-1)*J16)*'complete results singles'!$C$2)+('complete results singles'!$C$2*(N16-1))),IF(M16="PLACED",((((N16-1)*J16)*'complete results singles'!$C$2)-'complete results singles'!$C$2),IF(J16=0,-'complete results singles'!$C$2,IF(J16=0,-'complete results singles'!$C$2,-('complete results singles'!$C$2*2)))))))*E16))</f>
        <v>60</v>
      </c>
      <c r="R16" s="17">
        <f>IF(ISBLANK(M16),,IF(T16&lt;&gt;1,((IF(M16="WON-EW",(((K16-1)*'complete results singles'!$C$2)*(1-$C$3))+(((L16-1)*'complete results singles'!$C$2)*(1-$C$3)),IF(M16="WON",(((K16-1)*'complete results singles'!$C$2)*(1-$C$3)),IF(M16="PLACED",(((L16-1)*'complete results singles'!$C$2)*(1-$C$3))-'complete results singles'!$C$2,IF(J16=0,-'complete results singles'!$C$2,-('complete results singles'!$C$2*2))))))*E16),0))</f>
        <v>57</v>
      </c>
      <c r="S16" s="70" t="s">
        <v>88</v>
      </c>
    </row>
    <row r="17" spans="1:33" ht="15" x14ac:dyDescent="0.2">
      <c r="A17" s="10">
        <v>42571</v>
      </c>
      <c r="B17" s="11">
        <v>2.1</v>
      </c>
      <c r="C17" s="6" t="s">
        <v>113</v>
      </c>
      <c r="D17" s="6" t="s">
        <v>116</v>
      </c>
      <c r="E17" s="12">
        <v>2</v>
      </c>
      <c r="F17" s="12">
        <v>4</v>
      </c>
      <c r="G17" s="12">
        <v>2.63</v>
      </c>
      <c r="H17" s="12" t="s">
        <v>25</v>
      </c>
      <c r="I17" s="12" t="s">
        <v>25</v>
      </c>
      <c r="J17" s="12">
        <v>0</v>
      </c>
      <c r="K17" s="12">
        <v>3.48</v>
      </c>
      <c r="L17" s="12"/>
      <c r="M17" s="7" t="s">
        <v>28</v>
      </c>
      <c r="N17" s="16">
        <f>((G17-1)*(1-(IF(H17="no",0,'complete results singles'!$C$3)))+1)</f>
        <v>2.63</v>
      </c>
      <c r="O17" s="16">
        <f t="shared" si="0"/>
        <v>2</v>
      </c>
      <c r="P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7" s="17">
        <f>IF(ISBLANK(M17),,IF(ISBLANK(G17),,(IF(M17="WON-EW",((((N17-1)*J17)*'complete results singles'!$C$2)+('complete results singles'!$C$2*(N17-1))),IF(M17="WON",((((N17-1)*J17)*'complete results singles'!$C$2)+('complete results singles'!$C$2*(N17-1))),IF(M17="PLACED",((((N17-1)*J17)*'complete results singles'!$C$2)-'complete results singles'!$C$2),IF(J17=0,-'complete results singles'!$C$2,IF(J17=0,-'complete results singles'!$C$2,-('complete results singles'!$C$2*2)))))))*E17))</f>
        <v>-20</v>
      </c>
      <c r="R17" s="17">
        <f>IF(ISBLANK(M17),,IF(T17&lt;&gt;1,((IF(M17="WON-EW",(((K17-1)*'complete results singles'!$C$2)*(1-$C$3))+(((L17-1)*'complete results singles'!$C$2)*(1-$C$3)),IF(M17="WON",(((K17-1)*'complete results singles'!$C$2)*(1-$C$3)),IF(M17="PLACED",(((L17-1)*'complete results singles'!$C$2)*(1-$C$3))-'complete results singles'!$C$2,IF(J17=0,-'complete results singles'!$C$2,-('complete results singles'!$C$2*2))))))*E17),0))</f>
        <v>-20</v>
      </c>
      <c r="S17" s="70" t="s">
        <v>85</v>
      </c>
      <c r="V17" t="s">
        <v>112</v>
      </c>
    </row>
    <row r="18" spans="1:33" ht="15" x14ac:dyDescent="0.2">
      <c r="A18" s="10">
        <v>42572</v>
      </c>
      <c r="B18" s="11">
        <v>7.25</v>
      </c>
      <c r="C18" s="6" t="s">
        <v>119</v>
      </c>
      <c r="D18" s="6" t="s">
        <v>120</v>
      </c>
      <c r="E18" s="12">
        <v>1</v>
      </c>
      <c r="F18" s="12">
        <v>8</v>
      </c>
      <c r="G18" s="12">
        <v>5</v>
      </c>
      <c r="H18" s="12" t="s">
        <v>25</v>
      </c>
      <c r="I18" s="12" t="s">
        <v>25</v>
      </c>
      <c r="J18" s="12">
        <v>0</v>
      </c>
      <c r="K18" s="12"/>
      <c r="L18" s="12"/>
      <c r="M18" s="7" t="s">
        <v>28</v>
      </c>
      <c r="N18" s="16">
        <f>((G18-1)*(1-(IF(H18="no",0,'complete results singles'!$C$3)))+1)</f>
        <v>5</v>
      </c>
      <c r="O18" s="16">
        <f t="shared" si="0"/>
        <v>1</v>
      </c>
      <c r="P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8" s="17">
        <f>IF(ISBLANK(M18),,IF(ISBLANK(G18),,(IF(M18="WON-EW",((((N18-1)*J18)*'complete results singles'!$C$2)+('complete results singles'!$C$2*(N18-1))),IF(M18="WON",((((N18-1)*J18)*'complete results singles'!$C$2)+('complete results singles'!$C$2*(N18-1))),IF(M18="PLACED",((((N18-1)*J18)*'complete results singles'!$C$2)-'complete results singles'!$C$2),IF(J18=0,-'complete results singles'!$C$2,IF(J18=0,-'complete results singles'!$C$2,-('complete results singles'!$C$2*2)))))))*E18))</f>
        <v>-10</v>
      </c>
      <c r="R18" s="17">
        <f>IF(ISBLANK(M18),,IF(T18&lt;&gt;1,((IF(M18="WON-EW",(((K18-1)*'complete results singles'!$C$2)*(1-$C$3))+(((L18-1)*'complete results singles'!$C$2)*(1-$C$3)),IF(M18="WON",(((K18-1)*'complete results singles'!$C$2)*(1-$C$3)),IF(M18="PLACED",(((L18-1)*'complete results singles'!$C$2)*(1-$C$3))-'complete results singles'!$C$2,IF(J18=0,-'complete results singles'!$C$2,-('complete results singles'!$C$2*2))))))*E18),0))</f>
        <v>-10</v>
      </c>
      <c r="S18" s="70" t="s">
        <v>82</v>
      </c>
      <c r="V18" t="s">
        <v>115</v>
      </c>
    </row>
    <row r="19" spans="1:33" ht="15" x14ac:dyDescent="0.2">
      <c r="A19" s="10">
        <v>42572</v>
      </c>
      <c r="B19" s="11">
        <v>5</v>
      </c>
      <c r="C19" s="6" t="s">
        <v>122</v>
      </c>
      <c r="D19" s="6" t="s">
        <v>123</v>
      </c>
      <c r="E19" s="12">
        <v>3</v>
      </c>
      <c r="F19" s="12">
        <v>3.25</v>
      </c>
      <c r="G19" s="12">
        <v>2.38</v>
      </c>
      <c r="H19" s="12" t="s">
        <v>25</v>
      </c>
      <c r="I19" s="12" t="s">
        <v>25</v>
      </c>
      <c r="J19" s="12">
        <v>0</v>
      </c>
      <c r="K19" s="12"/>
      <c r="L19" s="12"/>
      <c r="M19" s="7" t="s">
        <v>28</v>
      </c>
      <c r="N19" s="16">
        <f>((G19-1)*(1-(IF(H19="no",0,'complete results singles'!$C$3)))+1)</f>
        <v>2.38</v>
      </c>
      <c r="O19" s="16">
        <f t="shared" si="0"/>
        <v>3</v>
      </c>
      <c r="P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19" s="17">
        <f>IF(ISBLANK(M19),,IF(ISBLANK(G19),,(IF(M19="WON-EW",((((N19-1)*J19)*'complete results singles'!$C$2)+('complete results singles'!$C$2*(N19-1))),IF(M19="WON",((((N19-1)*J19)*'complete results singles'!$C$2)+('complete results singles'!$C$2*(N19-1))),IF(M19="PLACED",((((N19-1)*J19)*'complete results singles'!$C$2)-'complete results singles'!$C$2),IF(J19=0,-'complete results singles'!$C$2,IF(J19=0,-'complete results singles'!$C$2,-('complete results singles'!$C$2*2)))))))*E19))</f>
        <v>-30</v>
      </c>
      <c r="R19" s="17">
        <f>IF(ISBLANK(M19),,IF(T19&lt;&gt;1,((IF(M19="WON-EW",(((K19-1)*'complete results singles'!$C$2)*(1-$C$3))+(((L19-1)*'complete results singles'!$C$2)*(1-$C$3)),IF(M19="WON",(((K19-1)*'complete results singles'!$C$2)*(1-$C$3)),IF(M19="PLACED",(((L19-1)*'complete results singles'!$C$2)*(1-$C$3))-'complete results singles'!$C$2,IF(J19=0,-'complete results singles'!$C$2,-('complete results singles'!$C$2*2))))))*E19),0))</f>
        <v>-30</v>
      </c>
      <c r="S19" s="70" t="s">
        <v>88</v>
      </c>
      <c r="V19" t="s">
        <v>117</v>
      </c>
    </row>
    <row r="20" spans="1:33" ht="15" x14ac:dyDescent="0.2">
      <c r="A20" s="10">
        <v>42572</v>
      </c>
      <c r="B20" s="11">
        <v>7.1</v>
      </c>
      <c r="C20" s="6" t="s">
        <v>124</v>
      </c>
      <c r="D20" s="6" t="s">
        <v>125</v>
      </c>
      <c r="E20" s="12">
        <v>2</v>
      </c>
      <c r="F20" s="12">
        <v>3.5</v>
      </c>
      <c r="G20" s="12">
        <v>2.5</v>
      </c>
      <c r="H20" s="12" t="s">
        <v>25</v>
      </c>
      <c r="I20" s="12" t="s">
        <v>25</v>
      </c>
      <c r="J20" s="12">
        <v>0</v>
      </c>
      <c r="K20" s="12" t="s">
        <v>137</v>
      </c>
      <c r="L20" s="12"/>
      <c r="M20" s="7"/>
      <c r="N20" s="16"/>
      <c r="O20" s="16">
        <v>0</v>
      </c>
      <c r="P20" s="18">
        <v>0</v>
      </c>
      <c r="Q20" s="17">
        <f>IF(ISBLANK(M20),,IF(ISBLANK(G20),,(IF(M20="WON-EW",((((N20-1)*J20)*'complete results singles'!$C$2)+('complete results singles'!$C$2*(N20-1))),IF(M20="WON",((((N20-1)*J20)*'complete results singles'!$C$2)+('complete results singles'!$C$2*(N20-1))),IF(M20="PLACED",((((N20-1)*J20)*'complete results singles'!$C$2)-'complete results singles'!$C$2),IF(J20=0,-'complete results singles'!$C$2,IF(J20=0,-'complete results singles'!$C$2,-('complete results singles'!$C$2*2)))))))*E20))</f>
        <v>0</v>
      </c>
      <c r="R20" s="17">
        <f>IF(ISBLANK(M20),,IF(T20&lt;&gt;1,((IF(M20="WON-EW",(((K20-1)*'complete results singles'!$C$2)*(1-$C$3))+(((L20-1)*'complete results singles'!$C$2)*(1-$C$3)),IF(M20="WON",(((K20-1)*'complete results singles'!$C$2)*(1-$C$3)),IF(M20="PLACED",(((L20-1)*'complete results singles'!$C$2)*(1-$C$3))-'complete results singles'!$C$2,IF(J20=0,-'complete results singles'!$C$2,-('complete results singles'!$C$2*2))))))*E20),0))</f>
        <v>0</v>
      </c>
      <c r="S20" s="70" t="s">
        <v>85</v>
      </c>
    </row>
    <row r="21" spans="1:33" ht="15" x14ac:dyDescent="0.2">
      <c r="A21" s="10">
        <v>42573</v>
      </c>
      <c r="B21" s="11">
        <v>4.3499999999999996</v>
      </c>
      <c r="C21" s="6" t="s">
        <v>129</v>
      </c>
      <c r="D21" s="6" t="s">
        <v>128</v>
      </c>
      <c r="E21" s="12">
        <v>1</v>
      </c>
      <c r="F21" s="12">
        <v>7</v>
      </c>
      <c r="G21" s="12">
        <v>6</v>
      </c>
      <c r="H21" s="12" t="s">
        <v>25</v>
      </c>
      <c r="I21" s="12" t="s">
        <v>25</v>
      </c>
      <c r="J21" s="12">
        <v>0</v>
      </c>
      <c r="K21" s="12"/>
      <c r="L21" s="12"/>
      <c r="M21" s="7" t="s">
        <v>28</v>
      </c>
      <c r="N21" s="16">
        <f>((G21-1)*(1-(IF(H21="no",0,'complete results singles'!$C$3)))+1)</f>
        <v>6</v>
      </c>
      <c r="O21" s="16">
        <f t="shared" ref="O21:O84" si="1">E21*IF(I21="yes",2,1)</f>
        <v>1</v>
      </c>
      <c r="P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1" s="17">
        <f>IF(ISBLANK(M21),,IF(ISBLANK(G21),,(IF(M21="WON-EW",((((N21-1)*J21)*'complete results singles'!$C$2)+('complete results singles'!$C$2*(N21-1))),IF(M21="WON",((((N21-1)*J21)*'complete results singles'!$C$2)+('complete results singles'!$C$2*(N21-1))),IF(M21="PLACED",((((N21-1)*J21)*'complete results singles'!$C$2)-'complete results singles'!$C$2),IF(J21=0,-'complete results singles'!$C$2,IF(J21=0,-'complete results singles'!$C$2,-('complete results singles'!$C$2*2)))))))*E21))</f>
        <v>-10</v>
      </c>
      <c r="R21" s="17">
        <f>IF(ISBLANK(M21),,IF(T21&lt;&gt;1,((IF(M21="WON-EW",(((K21-1)*'complete results singles'!$C$2)*(1-$C$3))+(((L21-1)*'complete results singles'!$C$2)*(1-$C$3)),IF(M21="WON",(((K21-1)*'complete results singles'!$C$2)*(1-$C$3)),IF(M21="PLACED",(((L21-1)*'complete results singles'!$C$2)*(1-$C$3))-'complete results singles'!$C$2,IF(J21=0,-'complete results singles'!$C$2,-('complete results singles'!$C$2*2))))))*E21),0))</f>
        <v>-10</v>
      </c>
      <c r="S21" s="70" t="s">
        <v>82</v>
      </c>
      <c r="V21" t="s">
        <v>121</v>
      </c>
    </row>
    <row r="22" spans="1:33" ht="15" x14ac:dyDescent="0.2">
      <c r="A22" s="10">
        <v>42573</v>
      </c>
      <c r="B22" s="11">
        <v>7.3</v>
      </c>
      <c r="C22" s="6" t="s">
        <v>131</v>
      </c>
      <c r="D22" s="6" t="s">
        <v>132</v>
      </c>
      <c r="E22" s="12">
        <v>3</v>
      </c>
      <c r="F22" s="12">
        <v>3</v>
      </c>
      <c r="G22" s="12">
        <v>2.75</v>
      </c>
      <c r="H22" s="12" t="s">
        <v>25</v>
      </c>
      <c r="I22" s="12" t="s">
        <v>25</v>
      </c>
      <c r="J22" s="12">
        <v>0</v>
      </c>
      <c r="K22" s="12"/>
      <c r="L22" s="12"/>
      <c r="M22" s="7" t="s">
        <v>28</v>
      </c>
      <c r="N22" s="16">
        <f>((G22-1)*(1-(IF(H22="no",0,'complete results singles'!$C$3)))+1)</f>
        <v>2.75</v>
      </c>
      <c r="O22" s="16">
        <f t="shared" si="1"/>
        <v>3</v>
      </c>
      <c r="P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2" s="17">
        <f>IF(ISBLANK(M22),,IF(ISBLANK(G22),,(IF(M22="WON-EW",((((N22-1)*J22)*'complete results singles'!$C$2)+('complete results singles'!$C$2*(N22-1))),IF(M22="WON",((((N22-1)*J22)*'complete results singles'!$C$2)+('complete results singles'!$C$2*(N22-1))),IF(M22="PLACED",((((N22-1)*J22)*'complete results singles'!$C$2)-'complete results singles'!$C$2),IF(J22=0,-'complete results singles'!$C$2,IF(J22=0,-'complete results singles'!$C$2,-('complete results singles'!$C$2*2)))))))*E22))</f>
        <v>-30</v>
      </c>
      <c r="R22" s="17">
        <f>IF(ISBLANK(M22),,IF(T22&lt;&gt;1,((IF(M22="WON-EW",(((K22-1)*'complete results singles'!$C$2)*(1-$C$3))+(((L22-1)*'complete results singles'!$C$2)*(1-$C$3)),IF(M22="WON",(((K22-1)*'complete results singles'!$C$2)*(1-$C$3)),IF(M22="PLACED",(((L22-1)*'complete results singles'!$C$2)*(1-$C$3))-'complete results singles'!$C$2,IF(J22=0,-'complete results singles'!$C$2,-('complete results singles'!$C$2*2))))))*E22),0))</f>
        <v>-30</v>
      </c>
      <c r="S22" s="70" t="s">
        <v>88</v>
      </c>
      <c r="V22" t="s">
        <v>115</v>
      </c>
      <c r="AC22">
        <f>1.5*20</f>
        <v>30</v>
      </c>
      <c r="AD22">
        <f>AC22*1.93*0.95</f>
        <v>55.004999999999995</v>
      </c>
      <c r="AE22">
        <f>AC22*0.34*0.95</f>
        <v>9.6900000000000013</v>
      </c>
      <c r="AF22">
        <f>AE22+AD22</f>
        <v>64.694999999999993</v>
      </c>
      <c r="AG22">
        <f>AF22*2</f>
        <v>129.38999999999999</v>
      </c>
    </row>
    <row r="23" spans="1:33" ht="15" x14ac:dyDescent="0.2">
      <c r="A23" s="10">
        <v>42573</v>
      </c>
      <c r="B23" s="11">
        <v>5.05</v>
      </c>
      <c r="C23" s="6" t="s">
        <v>129</v>
      </c>
      <c r="D23" s="6" t="s">
        <v>134</v>
      </c>
      <c r="E23" s="12">
        <v>2</v>
      </c>
      <c r="F23" s="12">
        <v>3.25</v>
      </c>
      <c r="G23" s="12">
        <v>3.12</v>
      </c>
      <c r="H23" s="12" t="s">
        <v>25</v>
      </c>
      <c r="I23" s="12" t="s">
        <v>25</v>
      </c>
      <c r="J23" s="12">
        <v>0</v>
      </c>
      <c r="K23" s="12"/>
      <c r="L23" s="12"/>
      <c r="M23" s="7" t="s">
        <v>28</v>
      </c>
      <c r="N23" s="16">
        <f>((G23-1)*(1-(IF(H23="no",0,'complete results singles'!$C$3)))+1)</f>
        <v>3.12</v>
      </c>
      <c r="O23" s="16">
        <f t="shared" si="1"/>
        <v>2</v>
      </c>
      <c r="P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3" s="17">
        <f>IF(ISBLANK(M23),,IF(ISBLANK(G23),,(IF(M23="WON-EW",((((N23-1)*J23)*'complete results singles'!$C$2)+('complete results singles'!$C$2*(N23-1))),IF(M23="WON",((((N23-1)*J23)*'complete results singles'!$C$2)+('complete results singles'!$C$2*(N23-1))),IF(M23="PLACED",((((N23-1)*J23)*'complete results singles'!$C$2)-'complete results singles'!$C$2),IF(J23=0,-'complete results singles'!$C$2,IF(J23=0,-'complete results singles'!$C$2,-('complete results singles'!$C$2*2)))))))*E23))</f>
        <v>-20</v>
      </c>
      <c r="R23" s="17">
        <f>IF(ISBLANK(M23),,IF(T23&lt;&gt;1,((IF(M23="WON-EW",(((K23-1)*'complete results singles'!$C$2)*(1-$C$3))+(((L23-1)*'complete results singles'!$C$2)*(1-$C$3)),IF(M23="WON",(((K23-1)*'complete results singles'!$C$2)*(1-$C$3)),IF(M23="PLACED",(((L23-1)*'complete results singles'!$C$2)*(1-$C$3))-'complete results singles'!$C$2,IF(J23=0,-'complete results singles'!$C$2,-('complete results singles'!$C$2*2))))))*E23),0))</f>
        <v>-20</v>
      </c>
      <c r="S23" s="70" t="s">
        <v>85</v>
      </c>
      <c r="V23" t="s">
        <v>126</v>
      </c>
    </row>
    <row r="24" spans="1:33" ht="15" x14ac:dyDescent="0.2">
      <c r="A24" s="10">
        <v>42574</v>
      </c>
      <c r="B24" s="11">
        <v>3.2</v>
      </c>
      <c r="C24" s="6" t="s">
        <v>129</v>
      </c>
      <c r="D24" s="6" t="s">
        <v>138</v>
      </c>
      <c r="E24" s="12">
        <v>0.5</v>
      </c>
      <c r="F24" s="12">
        <v>13</v>
      </c>
      <c r="G24" s="12">
        <v>12</v>
      </c>
      <c r="H24" s="12" t="s">
        <v>25</v>
      </c>
      <c r="I24" s="12" t="s">
        <v>26</v>
      </c>
      <c r="J24" s="12">
        <v>0.25</v>
      </c>
      <c r="K24" s="12"/>
      <c r="L24" s="12"/>
      <c r="M24" s="7" t="s">
        <v>28</v>
      </c>
      <c r="N24" s="16">
        <f>((G24-1)*(1-(IF(H24="no",0,'complete results singles'!$C$3)))+1)</f>
        <v>12</v>
      </c>
      <c r="O24" s="16">
        <f t="shared" si="1"/>
        <v>1</v>
      </c>
      <c r="P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4" s="17">
        <f>IF(ISBLANK(M24),,IF(ISBLANK(G24),,(IF(M24="WON-EW",((((N24-1)*J24)*'complete results singles'!$C$2)+('complete results singles'!$C$2*(N24-1))),IF(M24="WON",((((N24-1)*J24)*'complete results singles'!$C$2)+('complete results singles'!$C$2*(N24-1))),IF(M24="PLACED",((((N24-1)*J24)*'complete results singles'!$C$2)-'complete results singles'!$C$2),IF(J24=0,-'complete results singles'!$C$2,IF(J24=0,-'complete results singles'!$C$2,-('complete results singles'!$C$2*2)))))))*E24))</f>
        <v>-10</v>
      </c>
      <c r="R24" s="17">
        <f>IF(ISBLANK(M24),,IF(T24&lt;&gt;1,((IF(M24="WON-EW",(((K24-1)*'complete results singles'!$C$2)*(1-$C$3))+(((L24-1)*'complete results singles'!$C$2)*(1-$C$3)),IF(M24="WON",(((K24-1)*'complete results singles'!$C$2)*(1-$C$3)),IF(M24="PLACED",(((L24-1)*'complete results singles'!$C$2)*(1-$C$3))-'complete results singles'!$C$2,IF(J24=0,-'complete results singles'!$C$2,-('complete results singles'!$C$2*2))))))*E24),0))</f>
        <v>-10</v>
      </c>
      <c r="S24" s="70" t="s">
        <v>82</v>
      </c>
    </row>
    <row r="25" spans="1:33" ht="15" x14ac:dyDescent="0.2">
      <c r="A25" s="10">
        <v>42574</v>
      </c>
      <c r="B25" s="11">
        <v>4.45</v>
      </c>
      <c r="C25" s="6" t="s">
        <v>131</v>
      </c>
      <c r="D25" s="6" t="s">
        <v>140</v>
      </c>
      <c r="E25" s="12">
        <v>3</v>
      </c>
      <c r="F25" s="12">
        <v>3.5</v>
      </c>
      <c r="G25" s="12">
        <v>2.75</v>
      </c>
      <c r="H25" s="12" t="s">
        <v>25</v>
      </c>
      <c r="I25" s="12" t="s">
        <v>25</v>
      </c>
      <c r="J25" s="12">
        <v>0</v>
      </c>
      <c r="K25" s="12"/>
      <c r="L25" s="12"/>
      <c r="M25" s="7" t="s">
        <v>28</v>
      </c>
      <c r="N25" s="16">
        <f>((G25-1)*(1-(IF(H25="no",0,'complete results singles'!$C$3)))+1)</f>
        <v>2.75</v>
      </c>
      <c r="O25" s="16">
        <f t="shared" si="1"/>
        <v>3</v>
      </c>
      <c r="P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5" s="17">
        <f>IF(ISBLANK(M25),,IF(ISBLANK(G25),,(IF(M25="WON-EW",((((N25-1)*J25)*'complete results singles'!$C$2)+('complete results singles'!$C$2*(N25-1))),IF(M25="WON",((((N25-1)*J25)*'complete results singles'!$C$2)+('complete results singles'!$C$2*(N25-1))),IF(M25="PLACED",((((N25-1)*J25)*'complete results singles'!$C$2)-'complete results singles'!$C$2),IF(J25=0,-'complete results singles'!$C$2,IF(J25=0,-'complete results singles'!$C$2,-('complete results singles'!$C$2*2)))))))*E25))</f>
        <v>-30</v>
      </c>
      <c r="R25" s="17">
        <f>IF(ISBLANK(M25),,IF(T25&lt;&gt;1,((IF(M25="WON-EW",(((K25-1)*'complete results singles'!$C$2)*(1-$C$3))+(((L25-1)*'complete results singles'!$C$2)*(1-$C$3)),IF(M25="WON",(((K25-1)*'complete results singles'!$C$2)*(1-$C$3)),IF(M25="PLACED",(((L25-1)*'complete results singles'!$C$2)*(1-$C$3))-'complete results singles'!$C$2,IF(J25=0,-'complete results singles'!$C$2,-('complete results singles'!$C$2*2))))))*E25),0))</f>
        <v>-30</v>
      </c>
      <c r="S25" s="70" t="s">
        <v>88</v>
      </c>
      <c r="V25" t="s">
        <v>130</v>
      </c>
    </row>
    <row r="26" spans="1:33" ht="15" x14ac:dyDescent="0.2">
      <c r="A26" s="10">
        <v>42574</v>
      </c>
      <c r="B26" s="11">
        <v>4.3</v>
      </c>
      <c r="C26" s="6" t="s">
        <v>129</v>
      </c>
      <c r="D26" s="6" t="s">
        <v>142</v>
      </c>
      <c r="E26" s="12">
        <v>2</v>
      </c>
      <c r="F26" s="12">
        <v>4.5</v>
      </c>
      <c r="G26" s="12">
        <v>5.5</v>
      </c>
      <c r="H26" s="12" t="s">
        <v>25</v>
      </c>
      <c r="I26" s="12" t="s">
        <v>25</v>
      </c>
      <c r="J26" s="12">
        <v>0</v>
      </c>
      <c r="K26" s="12"/>
      <c r="L26" s="12"/>
      <c r="M26" s="7" t="s">
        <v>28</v>
      </c>
      <c r="N26" s="16">
        <f>((G26-1)*(1-(IF(H26="no",0,'complete results singles'!$C$3)))+1)</f>
        <v>5.5</v>
      </c>
      <c r="O26" s="16">
        <f t="shared" si="1"/>
        <v>2</v>
      </c>
      <c r="P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26" s="17">
        <f>IF(ISBLANK(M26),,IF(ISBLANK(G26),,(IF(M26="WON-EW",((((N26-1)*J26)*'complete results singles'!$C$2)+('complete results singles'!$C$2*(N26-1))),IF(M26="WON",((((N26-1)*J26)*'complete results singles'!$C$2)+('complete results singles'!$C$2*(N26-1))),IF(M26="PLACED",((((N26-1)*J26)*'complete results singles'!$C$2)-'complete results singles'!$C$2),IF(J26=0,-'complete results singles'!$C$2,IF(J26=0,-'complete results singles'!$C$2,-('complete results singles'!$C$2*2)))))))*E26))</f>
        <v>-20</v>
      </c>
      <c r="R26" s="17">
        <f>IF(ISBLANK(M26),,IF(T26&lt;&gt;1,((IF(M26="WON-EW",(((K26-1)*'complete results singles'!$C$2)*(1-$C$3))+(((L26-1)*'complete results singles'!$C$2)*(1-$C$3)),IF(M26="WON",(((K26-1)*'complete results singles'!$C$2)*(1-$C$3)),IF(M26="PLACED",(((L26-1)*'complete results singles'!$C$2)*(1-$C$3))-'complete results singles'!$C$2,IF(J26=0,-'complete results singles'!$C$2,-('complete results singles'!$C$2*2))))))*E26),0))</f>
        <v>-20</v>
      </c>
      <c r="S26" s="70" t="s">
        <v>85</v>
      </c>
      <c r="V26" t="s">
        <v>133</v>
      </c>
    </row>
    <row r="27" spans="1:33" ht="15" x14ac:dyDescent="0.2">
      <c r="A27" s="10">
        <v>42575</v>
      </c>
      <c r="B27" s="11">
        <v>3.25</v>
      </c>
      <c r="C27" s="6" t="s">
        <v>145</v>
      </c>
      <c r="D27" s="6" t="s">
        <v>146</v>
      </c>
      <c r="E27" s="12">
        <v>3</v>
      </c>
      <c r="F27" s="12">
        <v>3.5</v>
      </c>
      <c r="G27" s="12">
        <v>3.5</v>
      </c>
      <c r="H27" s="12" t="s">
        <v>25</v>
      </c>
      <c r="I27" s="12" t="s">
        <v>25</v>
      </c>
      <c r="J27" s="12">
        <v>0</v>
      </c>
      <c r="K27" s="12"/>
      <c r="L27" s="12"/>
      <c r="M27" s="7" t="s">
        <v>28</v>
      </c>
      <c r="N27" s="16">
        <f>((G27-1)*(1-(IF(H27="no",0,'complete results singles'!$C$3)))+1)</f>
        <v>3.5</v>
      </c>
      <c r="O27" s="16">
        <f t="shared" si="1"/>
        <v>3</v>
      </c>
      <c r="P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7" s="17">
        <f>IF(ISBLANK(M27),,IF(ISBLANK(G27),,(IF(M27="WON-EW",((((N27-1)*J27)*'complete results singles'!$C$2)+('complete results singles'!$C$2*(N27-1))),IF(M27="WON",((((N27-1)*J27)*'complete results singles'!$C$2)+('complete results singles'!$C$2*(N27-1))),IF(M27="PLACED",((((N27-1)*J27)*'complete results singles'!$C$2)-'complete results singles'!$C$2),IF(J27=0,-'complete results singles'!$C$2,IF(J27=0,-'complete results singles'!$C$2,-('complete results singles'!$C$2*2)))))))*E27))</f>
        <v>-30</v>
      </c>
      <c r="R27" s="17">
        <f>IF(ISBLANK(M27),,IF(T27&lt;&gt;1,((IF(M27="WON-EW",(((K27-1)*'complete results singles'!$C$2)*(1-$C$3))+(((L27-1)*'complete results singles'!$C$2)*(1-$C$3)),IF(M27="WON",(((K27-1)*'complete results singles'!$C$2)*(1-$C$3)),IF(M27="PLACED",(((L27-1)*'complete results singles'!$C$2)*(1-$C$3))-'complete results singles'!$C$2,IF(J27=0,-'complete results singles'!$C$2,-('complete results singles'!$C$2*2))))))*E27),0))</f>
        <v>-30</v>
      </c>
      <c r="S27" s="70" t="s">
        <v>88</v>
      </c>
      <c r="V27" t="s">
        <v>136</v>
      </c>
    </row>
    <row r="28" spans="1:33" ht="15" x14ac:dyDescent="0.2">
      <c r="A28" s="10">
        <v>42576</v>
      </c>
      <c r="B28" s="11">
        <v>6.4</v>
      </c>
      <c r="C28" s="6" t="s">
        <v>147</v>
      </c>
      <c r="D28" s="6" t="s">
        <v>148</v>
      </c>
      <c r="E28" s="12">
        <v>0.5</v>
      </c>
      <c r="F28" s="12">
        <v>13</v>
      </c>
      <c r="G28" s="12">
        <v>9</v>
      </c>
      <c r="H28" s="12" t="s">
        <v>25</v>
      </c>
      <c r="I28" s="12" t="s">
        <v>26</v>
      </c>
      <c r="J28" s="12">
        <v>0.25</v>
      </c>
      <c r="K28" s="12"/>
      <c r="L28" s="12"/>
      <c r="M28" s="7" t="s">
        <v>28</v>
      </c>
      <c r="N28" s="16">
        <f>((G28-1)*(1-(IF(H28="no",0,'complete results singles'!$C$3)))+1)</f>
        <v>9</v>
      </c>
      <c r="O28" s="16">
        <f t="shared" si="1"/>
        <v>1</v>
      </c>
      <c r="P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28" s="17">
        <f>IF(ISBLANK(M28),,IF(ISBLANK(G28),,(IF(M28="WON-EW",((((N28-1)*J28)*'complete results singles'!$C$2)+('complete results singles'!$C$2*(N28-1))),IF(M28="WON",((((N28-1)*J28)*'complete results singles'!$C$2)+('complete results singles'!$C$2*(N28-1))),IF(M28="PLACED",((((N28-1)*J28)*'complete results singles'!$C$2)-'complete results singles'!$C$2),IF(J28=0,-'complete results singles'!$C$2,IF(J28=0,-'complete results singles'!$C$2,-('complete results singles'!$C$2*2)))))))*E28))</f>
        <v>-10</v>
      </c>
      <c r="R28" s="17">
        <f>IF(ISBLANK(M28),,IF(T28&lt;&gt;1,((IF(M28="WON-EW",(((K28-1)*'complete results singles'!$C$2)*(1-$C$3))+(((L28-1)*'complete results singles'!$C$2)*(1-$C$3)),IF(M28="WON",(((K28-1)*'complete results singles'!$C$2)*(1-$C$3)),IF(M28="PLACED",(((L28-1)*'complete results singles'!$C$2)*(1-$C$3))-'complete results singles'!$C$2,IF(J28=0,-'complete results singles'!$C$2,-('complete results singles'!$C$2*2))))))*E28),0))</f>
        <v>-10</v>
      </c>
      <c r="S28" s="70" t="s">
        <v>82</v>
      </c>
    </row>
    <row r="29" spans="1:33" ht="15" x14ac:dyDescent="0.2">
      <c r="A29" s="10">
        <v>42576</v>
      </c>
      <c r="B29" s="11">
        <v>3.05</v>
      </c>
      <c r="C29" s="6" t="s">
        <v>150</v>
      </c>
      <c r="D29" s="6" t="s">
        <v>151</v>
      </c>
      <c r="E29" s="12">
        <v>3</v>
      </c>
      <c r="F29" s="12">
        <v>3.25</v>
      </c>
      <c r="G29" s="12">
        <v>3</v>
      </c>
      <c r="H29" s="12" t="s">
        <v>25</v>
      </c>
      <c r="I29" s="12" t="s">
        <v>25</v>
      </c>
      <c r="J29" s="12">
        <v>0</v>
      </c>
      <c r="K29" s="12"/>
      <c r="L29" s="12"/>
      <c r="M29" s="7" t="s">
        <v>28</v>
      </c>
      <c r="N29" s="16">
        <f>((G29-1)*(1-(IF(H29="no",0,'complete results singles'!$C$3)))+1)</f>
        <v>3</v>
      </c>
      <c r="O29" s="16">
        <f t="shared" si="1"/>
        <v>3</v>
      </c>
      <c r="P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29" s="17">
        <f>IF(ISBLANK(M29),,IF(ISBLANK(G29),,(IF(M29="WON-EW",((((N29-1)*J29)*'complete results singles'!$C$2)+('complete results singles'!$C$2*(N29-1))),IF(M29="WON",((((N29-1)*J29)*'complete results singles'!$C$2)+('complete results singles'!$C$2*(N29-1))),IF(M29="PLACED",((((N29-1)*J29)*'complete results singles'!$C$2)-'complete results singles'!$C$2),IF(J29=0,-'complete results singles'!$C$2,IF(J29=0,-'complete results singles'!$C$2,-('complete results singles'!$C$2*2)))))))*E29))</f>
        <v>-30</v>
      </c>
      <c r="R29" s="17">
        <f>IF(ISBLANK(M29),,IF(T29&lt;&gt;1,((IF(M29="WON-EW",(((K29-1)*'complete results singles'!$C$2)*(1-$C$3))+(((L29-1)*'complete results singles'!$C$2)*(1-$C$3)),IF(M29="WON",(((K29-1)*'complete results singles'!$C$2)*(1-$C$3)),IF(M29="PLACED",(((L29-1)*'complete results singles'!$C$2)*(1-$C$3))-'complete results singles'!$C$2,IF(J29=0,-'complete results singles'!$C$2,-('complete results singles'!$C$2*2))))))*E29),0))</f>
        <v>-30</v>
      </c>
      <c r="S29" s="70" t="s">
        <v>88</v>
      </c>
      <c r="V29" t="s">
        <v>139</v>
      </c>
    </row>
    <row r="30" spans="1:33" ht="15" x14ac:dyDescent="0.2">
      <c r="A30" s="10">
        <v>42576</v>
      </c>
      <c r="B30" s="11">
        <v>2.4500000000000002</v>
      </c>
      <c r="C30" s="6" t="s">
        <v>83</v>
      </c>
      <c r="D30" s="6" t="s">
        <v>153</v>
      </c>
      <c r="E30" s="12">
        <v>1</v>
      </c>
      <c r="F30" s="12">
        <v>6</v>
      </c>
      <c r="G30" s="12">
        <v>7</v>
      </c>
      <c r="H30" s="12" t="s">
        <v>25</v>
      </c>
      <c r="I30" s="12" t="s">
        <v>25</v>
      </c>
      <c r="J30" s="12">
        <v>0</v>
      </c>
      <c r="K30" s="12"/>
      <c r="L30" s="12"/>
      <c r="M30" s="7" t="s">
        <v>28</v>
      </c>
      <c r="N30" s="16">
        <f>((G30-1)*(1-(IF(H30="no",0,'complete results singles'!$C$3)))+1)</f>
        <v>7</v>
      </c>
      <c r="O30" s="16">
        <f t="shared" si="1"/>
        <v>1</v>
      </c>
      <c r="P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0" s="17">
        <f>IF(ISBLANK(M30),,IF(ISBLANK(G30),,(IF(M30="WON-EW",((((N30-1)*J30)*'complete results singles'!$C$2)+('complete results singles'!$C$2*(N30-1))),IF(M30="WON",((((N30-1)*J30)*'complete results singles'!$C$2)+('complete results singles'!$C$2*(N30-1))),IF(M30="PLACED",((((N30-1)*J30)*'complete results singles'!$C$2)-'complete results singles'!$C$2),IF(J30=0,-'complete results singles'!$C$2,IF(J30=0,-'complete results singles'!$C$2,-('complete results singles'!$C$2*2)))))))*E30))</f>
        <v>-10</v>
      </c>
      <c r="R30" s="17">
        <f>IF(ISBLANK(M30),,IF(T30&lt;&gt;1,((IF(M30="WON-EW",(((K30-1)*'complete results singles'!$C$2)*(1-$C$3))+(((L30-1)*'complete results singles'!$C$2)*(1-$C$3)),IF(M30="WON",(((K30-1)*'complete results singles'!$C$2)*(1-$C$3)),IF(M30="PLACED",(((L30-1)*'complete results singles'!$C$2)*(1-$C$3))-'complete results singles'!$C$2,IF(J30=0,-'complete results singles'!$C$2,-('complete results singles'!$C$2*2))))))*E30),0))</f>
        <v>-10</v>
      </c>
      <c r="S30" s="70" t="s">
        <v>85</v>
      </c>
      <c r="V30" t="s">
        <v>141</v>
      </c>
    </row>
    <row r="31" spans="1:33" ht="15" x14ac:dyDescent="0.2">
      <c r="A31" s="10">
        <v>42577</v>
      </c>
      <c r="B31" s="11">
        <v>4.2</v>
      </c>
      <c r="C31" s="6" t="s">
        <v>156</v>
      </c>
      <c r="D31" s="6" t="s">
        <v>157</v>
      </c>
      <c r="E31" s="12">
        <v>0.5</v>
      </c>
      <c r="F31" s="12">
        <v>13</v>
      </c>
      <c r="G31" s="12">
        <v>10</v>
      </c>
      <c r="H31" s="12" t="s">
        <v>25</v>
      </c>
      <c r="I31" s="12" t="s">
        <v>26</v>
      </c>
      <c r="J31" s="12">
        <v>0.25</v>
      </c>
      <c r="K31" s="12"/>
      <c r="L31" s="12"/>
      <c r="M31" s="7" t="s">
        <v>28</v>
      </c>
      <c r="N31" s="16">
        <f>((G31-1)*(1-(IF(H31="no",0,'complete results singles'!$C$3)))+1)</f>
        <v>10</v>
      </c>
      <c r="O31" s="16">
        <f t="shared" si="1"/>
        <v>1</v>
      </c>
      <c r="P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1" s="17">
        <f>IF(ISBLANK(M31),,IF(ISBLANK(G31),,(IF(M31="WON-EW",((((N31-1)*J31)*'complete results singles'!$C$2)+('complete results singles'!$C$2*(N31-1))),IF(M31="WON",((((N31-1)*J31)*'complete results singles'!$C$2)+('complete results singles'!$C$2*(N31-1))),IF(M31="PLACED",((((N31-1)*J31)*'complete results singles'!$C$2)-'complete results singles'!$C$2),IF(J31=0,-'complete results singles'!$C$2,IF(J31=0,-'complete results singles'!$C$2,-('complete results singles'!$C$2*2)))))))*E31))</f>
        <v>-10</v>
      </c>
      <c r="R31" s="17">
        <f>IF(ISBLANK(M31),,IF(T31&lt;&gt;1,((IF(M31="WON-EW",(((K31-1)*'complete results singles'!$C$2)*(1-$C$3))+(((L31-1)*'complete results singles'!$C$2)*(1-$C$3)),IF(M31="WON",(((K31-1)*'complete results singles'!$C$2)*(1-$C$3)),IF(M31="PLACED",(((L31-1)*'complete results singles'!$C$2)*(1-$C$3))-'complete results singles'!$C$2,IF(J31=0,-'complete results singles'!$C$2,-('complete results singles'!$C$2*2))))))*E31),0))</f>
        <v>-10</v>
      </c>
      <c r="S31" s="70" t="s">
        <v>82</v>
      </c>
      <c r="V31" t="s">
        <v>143</v>
      </c>
    </row>
    <row r="32" spans="1:33" ht="15" x14ac:dyDescent="0.2">
      <c r="A32" s="10">
        <v>42577</v>
      </c>
      <c r="B32" s="11">
        <v>3.1</v>
      </c>
      <c r="C32" s="6" t="s">
        <v>156</v>
      </c>
      <c r="D32" s="6" t="s">
        <v>159</v>
      </c>
      <c r="E32" s="12">
        <v>3</v>
      </c>
      <c r="F32" s="12">
        <v>3.25</v>
      </c>
      <c r="G32" s="12">
        <v>4</v>
      </c>
      <c r="H32" s="12" t="s">
        <v>25</v>
      </c>
      <c r="I32" s="12" t="s">
        <v>25</v>
      </c>
      <c r="J32" s="12">
        <v>0</v>
      </c>
      <c r="K32" s="12"/>
      <c r="L32" s="12"/>
      <c r="M32" s="7" t="s">
        <v>28</v>
      </c>
      <c r="N32" s="16">
        <f>((G32-1)*(1-(IF(H32="no",0,'complete results singles'!$C$3)))+1)</f>
        <v>4</v>
      </c>
      <c r="O32" s="16">
        <f t="shared" si="1"/>
        <v>3</v>
      </c>
      <c r="P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-30</v>
      </c>
      <c r="Q32" s="17">
        <f>IF(ISBLANK(M32),,IF(ISBLANK(G32),,(IF(M32="WON-EW",((((N32-1)*J32)*'complete results singles'!$C$2)+('complete results singles'!$C$2*(N32-1))),IF(M32="WON",((((N32-1)*J32)*'complete results singles'!$C$2)+('complete results singles'!$C$2*(N32-1))),IF(M32="PLACED",((((N32-1)*J32)*'complete results singles'!$C$2)-'complete results singles'!$C$2),IF(J32=0,-'complete results singles'!$C$2,IF(J32=0,-'complete results singles'!$C$2,-('complete results singles'!$C$2*2)))))))*E32))</f>
        <v>-30</v>
      </c>
      <c r="R32" s="17">
        <f>IF(ISBLANK(M32),,IF(T32&lt;&gt;1,((IF(M32="WON-EW",(((K32-1)*'complete results singles'!$C$2)*(1-$C$3))+(((L32-1)*'complete results singles'!$C$2)*(1-$C$3)),IF(M32="WON",(((K32-1)*'complete results singles'!$C$2)*(1-$C$3)),IF(M32="PLACED",(((L32-1)*'complete results singles'!$C$2)*(1-$C$3))-'complete results singles'!$C$2,IF(J32=0,-'complete results singles'!$C$2,-('complete results singles'!$C$2*2))))))*E32),0))</f>
        <v>-30</v>
      </c>
      <c r="S32" s="70" t="s">
        <v>88</v>
      </c>
    </row>
    <row r="33" spans="1:29" ht="15" x14ac:dyDescent="0.2">
      <c r="A33" s="10">
        <v>42577</v>
      </c>
      <c r="B33" s="11">
        <v>3.2</v>
      </c>
      <c r="C33" s="6" t="s">
        <v>161</v>
      </c>
      <c r="D33" s="6" t="s">
        <v>162</v>
      </c>
      <c r="E33" s="12">
        <v>2</v>
      </c>
      <c r="F33" s="12">
        <v>4</v>
      </c>
      <c r="G33" s="12">
        <v>3.25</v>
      </c>
      <c r="H33" s="12" t="s">
        <v>25</v>
      </c>
      <c r="I33" s="12" t="s">
        <v>25</v>
      </c>
      <c r="J33" s="12">
        <v>0</v>
      </c>
      <c r="K33" s="12"/>
      <c r="L33" s="12"/>
      <c r="M33" s="7" t="s">
        <v>28</v>
      </c>
      <c r="N33" s="16">
        <f>((G33-1)*(1-(IF(H33="no",0,'complete results singles'!$C$3)))+1)</f>
        <v>3.25</v>
      </c>
      <c r="O33" s="16">
        <f t="shared" si="1"/>
        <v>2</v>
      </c>
      <c r="P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3" s="17">
        <f>IF(ISBLANK(M33),,IF(ISBLANK(G33),,(IF(M33="WON-EW",((((N33-1)*J33)*'complete results singles'!$C$2)+('complete results singles'!$C$2*(N33-1))),IF(M33="WON",((((N33-1)*J33)*'complete results singles'!$C$2)+('complete results singles'!$C$2*(N33-1))),IF(M33="PLACED",((((N33-1)*J33)*'complete results singles'!$C$2)-'complete results singles'!$C$2),IF(J33=0,-'complete results singles'!$C$2,IF(J33=0,-'complete results singles'!$C$2,-('complete results singles'!$C$2*2)))))))*E33))</f>
        <v>-20</v>
      </c>
      <c r="R33" s="17">
        <f>IF(ISBLANK(M33),,IF(T33&lt;&gt;1,((IF(M33="WON-EW",(((K33-1)*'complete results singles'!$C$2)*(1-$C$3))+(((L33-1)*'complete results singles'!$C$2)*(1-$C$3)),IF(M33="WON",(((K33-1)*'complete results singles'!$C$2)*(1-$C$3)),IF(M33="PLACED",(((L33-1)*'complete results singles'!$C$2)*(1-$C$3))-'complete results singles'!$C$2,IF(J33=0,-'complete results singles'!$C$2,-('complete results singles'!$C$2*2))))))*E33),0))</f>
        <v>-20</v>
      </c>
      <c r="S33" s="70" t="s">
        <v>85</v>
      </c>
      <c r="V33" t="s">
        <v>117</v>
      </c>
    </row>
    <row r="34" spans="1:29" ht="15" x14ac:dyDescent="0.2">
      <c r="A34" s="10">
        <v>42578</v>
      </c>
      <c r="B34" s="11">
        <v>2</v>
      </c>
      <c r="C34" s="6" t="s">
        <v>156</v>
      </c>
      <c r="D34" s="6" t="s">
        <v>165</v>
      </c>
      <c r="E34" s="12">
        <v>1</v>
      </c>
      <c r="F34" s="12">
        <v>7.5</v>
      </c>
      <c r="G34" s="12">
        <v>6.5</v>
      </c>
      <c r="H34" s="12" t="s">
        <v>25</v>
      </c>
      <c r="I34" s="12" t="s">
        <v>25</v>
      </c>
      <c r="J34" s="12">
        <v>0</v>
      </c>
      <c r="K34" s="12"/>
      <c r="L34" s="12"/>
      <c r="M34" s="7" t="s">
        <v>28</v>
      </c>
      <c r="N34" s="16">
        <f>((G34-1)*(1-(IF(H34="no",0,'complete results singles'!$C$3)))+1)</f>
        <v>6.5</v>
      </c>
      <c r="O34" s="16">
        <f t="shared" si="1"/>
        <v>1</v>
      </c>
      <c r="P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4" s="17">
        <f>IF(ISBLANK(M34),,IF(ISBLANK(G34),,(IF(M34="WON-EW",((((N34-1)*J34)*'complete results singles'!$C$2)+('complete results singles'!$C$2*(N34-1))),IF(M34="WON",((((N34-1)*J34)*'complete results singles'!$C$2)+('complete results singles'!$C$2*(N34-1))),IF(M34="PLACED",((((N34-1)*J34)*'complete results singles'!$C$2)-'complete results singles'!$C$2),IF(J34=0,-'complete results singles'!$C$2,IF(J34=0,-'complete results singles'!$C$2,-('complete results singles'!$C$2*2)))))))*E34))</f>
        <v>-10</v>
      </c>
      <c r="R34" s="17">
        <f>IF(ISBLANK(M34),,IF(T34&lt;&gt;1,((IF(M34="WON-EW",(((K34-1)*'complete results singles'!$C$2)*(1-$C$3))+(((L34-1)*'complete results singles'!$C$2)*(1-$C$3)),IF(M34="WON",(((K34-1)*'complete results singles'!$C$2)*(1-$C$3)),IF(M34="PLACED",(((L34-1)*'complete results singles'!$C$2)*(1-$C$3))-'complete results singles'!$C$2,IF(J34=0,-'complete results singles'!$C$2,-('complete results singles'!$C$2*2))))))*E34),0))</f>
        <v>-10</v>
      </c>
      <c r="S34" s="70" t="s">
        <v>82</v>
      </c>
      <c r="V34" t="s">
        <v>149</v>
      </c>
    </row>
    <row r="35" spans="1:29" ht="15" x14ac:dyDescent="0.2">
      <c r="A35" s="10">
        <v>42578</v>
      </c>
      <c r="B35" s="11">
        <v>3.45</v>
      </c>
      <c r="C35" s="6" t="s">
        <v>156</v>
      </c>
      <c r="D35" s="6" t="s">
        <v>167</v>
      </c>
      <c r="E35" s="12">
        <v>2</v>
      </c>
      <c r="F35" s="12">
        <v>4.5</v>
      </c>
      <c r="G35" s="12">
        <v>4.33</v>
      </c>
      <c r="H35" s="12" t="s">
        <v>25</v>
      </c>
      <c r="I35" s="12" t="s">
        <v>25</v>
      </c>
      <c r="J35" s="12">
        <v>0</v>
      </c>
      <c r="K35" s="12"/>
      <c r="L35" s="12"/>
      <c r="M35" s="7" t="s">
        <v>28</v>
      </c>
      <c r="N35" s="16">
        <f>((G35-1)*(1-(IF(H35="no",0,'complete results singles'!$C$3)))+1)</f>
        <v>4.33</v>
      </c>
      <c r="O35" s="16">
        <f t="shared" si="1"/>
        <v>2</v>
      </c>
      <c r="P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35" s="17">
        <f>IF(ISBLANK(M35),,IF(ISBLANK(G35),,(IF(M35="WON-EW",((((N35-1)*J35)*'complete results singles'!$C$2)+('complete results singles'!$C$2*(N35-1))),IF(M35="WON",((((N35-1)*J35)*'complete results singles'!$C$2)+('complete results singles'!$C$2*(N35-1))),IF(M35="PLACED",((((N35-1)*J35)*'complete results singles'!$C$2)-'complete results singles'!$C$2),IF(J35=0,-'complete results singles'!$C$2,IF(J35=0,-'complete results singles'!$C$2,-('complete results singles'!$C$2*2)))))))*E35))</f>
        <v>-20</v>
      </c>
      <c r="R35" s="17">
        <f>IF(ISBLANK(M35),,IF(T35&lt;&gt;1,((IF(M35="WON-EW",(((K35-1)*'complete results singles'!$C$2)*(1-$C$3))+(((L35-1)*'complete results singles'!$C$2)*(1-$C$3)),IF(M35="WON",(((K35-1)*'complete results singles'!$C$2)*(1-$C$3)),IF(M35="PLACED",(((L35-1)*'complete results singles'!$C$2)*(1-$C$3))-'complete results singles'!$C$2,IF(J35=0,-'complete results singles'!$C$2,-('complete results singles'!$C$2*2))))))*E35),0))</f>
        <v>-20</v>
      </c>
      <c r="S35" s="70" t="s">
        <v>88</v>
      </c>
      <c r="V35" t="s">
        <v>152</v>
      </c>
    </row>
    <row r="36" spans="1:29" ht="15" x14ac:dyDescent="0.2">
      <c r="A36" s="10">
        <v>42578</v>
      </c>
      <c r="B36" s="11">
        <v>5.3</v>
      </c>
      <c r="C36" s="6" t="s">
        <v>169</v>
      </c>
      <c r="D36" s="6" t="s">
        <v>170</v>
      </c>
      <c r="E36" s="12">
        <v>1</v>
      </c>
      <c r="F36" s="12">
        <v>5.5</v>
      </c>
      <c r="G36" s="12">
        <v>5.5</v>
      </c>
      <c r="H36" s="12" t="s">
        <v>25</v>
      </c>
      <c r="I36" s="12" t="s">
        <v>25</v>
      </c>
      <c r="J36" s="12">
        <v>0</v>
      </c>
      <c r="K36" s="12"/>
      <c r="L36" s="12"/>
      <c r="M36" s="7" t="s">
        <v>28</v>
      </c>
      <c r="N36" s="16">
        <f>((G36-1)*(1-(IF(H36="no",0,'complete results singles'!$C$3)))+1)</f>
        <v>5.5</v>
      </c>
      <c r="O36" s="16">
        <f t="shared" si="1"/>
        <v>1</v>
      </c>
      <c r="P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6" s="17">
        <f>IF(ISBLANK(M36),,IF(ISBLANK(G36),,(IF(M36="WON-EW",((((N36-1)*J36)*'complete results singles'!$C$2)+('complete results singles'!$C$2*(N36-1))),IF(M36="WON",((((N36-1)*J36)*'complete results singles'!$C$2)+('complete results singles'!$C$2*(N36-1))),IF(M36="PLACED",((((N36-1)*J36)*'complete results singles'!$C$2)-'complete results singles'!$C$2),IF(J36=0,-'complete results singles'!$C$2,IF(J36=0,-'complete results singles'!$C$2,-('complete results singles'!$C$2*2)))))))*E36))</f>
        <v>-10</v>
      </c>
      <c r="R36" s="17">
        <f>IF(ISBLANK(M36),,IF(T36&lt;&gt;1,((IF(M36="WON-EW",(((K36-1)*'complete results singles'!$C$2)*(1-$C$3))+(((L36-1)*'complete results singles'!$C$2)*(1-$C$3)),IF(M36="WON",(((K36-1)*'complete results singles'!$C$2)*(1-$C$3)),IF(M36="PLACED",(((L36-1)*'complete results singles'!$C$2)*(1-$C$3))-'complete results singles'!$C$2,IF(J36=0,-'complete results singles'!$C$2,-('complete results singles'!$C$2*2))))))*E36),0))</f>
        <v>-10</v>
      </c>
      <c r="S36" s="70" t="s">
        <v>85</v>
      </c>
      <c r="V36" t="s">
        <v>155</v>
      </c>
    </row>
    <row r="37" spans="1:29" ht="15" x14ac:dyDescent="0.2">
      <c r="A37" s="10">
        <v>42578</v>
      </c>
      <c r="B37" s="11">
        <v>7.35</v>
      </c>
      <c r="C37" s="6" t="s">
        <v>110</v>
      </c>
      <c r="D37" s="6" t="s">
        <v>176</v>
      </c>
      <c r="E37" s="12">
        <v>1</v>
      </c>
      <c r="F37" s="12">
        <v>5</v>
      </c>
      <c r="G37" s="12">
        <v>5</v>
      </c>
      <c r="H37" s="12" t="s">
        <v>25</v>
      </c>
      <c r="I37" s="12" t="s">
        <v>25</v>
      </c>
      <c r="J37" s="12">
        <v>0</v>
      </c>
      <c r="K37" s="12"/>
      <c r="L37" s="12"/>
      <c r="M37" s="7" t="s">
        <v>28</v>
      </c>
      <c r="N37" s="80">
        <f>((G37-1)*(1-(IF(H37="no",0,'complete results singles'!$C$3)))+1)</f>
        <v>5</v>
      </c>
      <c r="O37" s="80">
        <f t="shared" si="1"/>
        <v>1</v>
      </c>
      <c r="P37" s="81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7" s="82">
        <f>IF(ISBLANK(M37),,IF(ISBLANK(G37),,(IF(M37="WON-EW",((((N37-1)*J37)*'complete results singles'!$C$2)+('complete results singles'!$C$2*(N37-1))),IF(M37="WON",((((N37-1)*J37)*'complete results singles'!$C$2)+('complete results singles'!$C$2*(N37-1))),IF(M37="PLACED",((((N37-1)*J37)*'complete results singles'!$C$2)-'complete results singles'!$C$2),IF(J37=0,-'complete results singles'!$C$2,IF(J37=0,-'complete results singles'!$C$2,-('complete results singles'!$C$2*2)))))))*E37))</f>
        <v>-10</v>
      </c>
      <c r="R37" s="82">
        <f>IF(ISBLANK(M37),,IF(T37&lt;&gt;1,((IF(M37="WON-EW",(((K37-1)*'complete results singles'!$C$2)*(1-$C$3))+(((L37-1)*'complete results singles'!$C$2)*(1-$C$3)),IF(M37="WON",(((K37-1)*'complete results singles'!$C$2)*(1-$C$3)),IF(M37="PLACED",(((L37-1)*'complete results singles'!$C$2)*(1-$C$3))-'complete results singles'!$C$2,IF(J37=0,-'complete results singles'!$C$2,-('complete results singles'!$C$2*2))))))*E37),0))</f>
        <v>-10</v>
      </c>
      <c r="S37" s="70" t="s">
        <v>177</v>
      </c>
    </row>
    <row r="38" spans="1:29" ht="15" x14ac:dyDescent="0.2">
      <c r="A38" s="10">
        <v>42579</v>
      </c>
      <c r="B38" s="11">
        <v>5</v>
      </c>
      <c r="C38" s="6" t="s">
        <v>86</v>
      </c>
      <c r="D38" s="6" t="s">
        <v>172</v>
      </c>
      <c r="E38" s="12">
        <v>1</v>
      </c>
      <c r="F38" s="12">
        <v>7.5</v>
      </c>
      <c r="G38" s="12">
        <v>5.5</v>
      </c>
      <c r="H38" s="12" t="s">
        <v>25</v>
      </c>
      <c r="I38" s="12" t="s">
        <v>25</v>
      </c>
      <c r="J38" s="12">
        <v>0</v>
      </c>
      <c r="K38" s="12"/>
      <c r="L38" s="12"/>
      <c r="M38" s="7" t="s">
        <v>28</v>
      </c>
      <c r="N38" s="16">
        <f>((G38-1)*(1-(IF(H38="no",0,'complete results singles'!$C$3)))+1)</f>
        <v>5.5</v>
      </c>
      <c r="O38" s="16">
        <f t="shared" si="1"/>
        <v>1</v>
      </c>
      <c r="P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8" s="17">
        <f>IF(ISBLANK(M38),,IF(ISBLANK(G38),,(IF(M38="WON-EW",((((N38-1)*J38)*'complete results singles'!$C$2)+('complete results singles'!$C$2*(N38-1))),IF(M38="WON",((((N38-1)*J38)*'complete results singles'!$C$2)+('complete results singles'!$C$2*(N38-1))),IF(M38="PLACED",((((N38-1)*J38)*'complete results singles'!$C$2)-'complete results singles'!$C$2),IF(J38=0,-'complete results singles'!$C$2,IF(J38=0,-'complete results singles'!$C$2,-('complete results singles'!$C$2*2)))))))*E38))</f>
        <v>-10</v>
      </c>
      <c r="R38" s="17">
        <f>IF(ISBLANK(M38),,IF(T38&lt;&gt;1,((IF(M38="WON-EW",(((K38-1)*'complete results singles'!$C$2)*(1-$C$3))+(((L38-1)*'complete results singles'!$C$2)*(1-$C$3)),IF(M38="WON",(((K38-1)*'complete results singles'!$C$2)*(1-$C$3)),IF(M38="PLACED",(((L38-1)*'complete results singles'!$C$2)*(1-$C$3))-'complete results singles'!$C$2,IF(J38=0,-'complete results singles'!$C$2,-('complete results singles'!$C$2*2))))))*E38),0))</f>
        <v>-10</v>
      </c>
      <c r="S38" s="70" t="s">
        <v>82</v>
      </c>
      <c r="V38" t="s">
        <v>158</v>
      </c>
    </row>
    <row r="39" spans="1:29" ht="15" x14ac:dyDescent="0.2">
      <c r="A39" s="10">
        <v>42579</v>
      </c>
      <c r="B39" s="11">
        <v>4.45</v>
      </c>
      <c r="C39" s="6" t="s">
        <v>169</v>
      </c>
      <c r="D39" s="6" t="s">
        <v>173</v>
      </c>
      <c r="E39" s="12">
        <v>1</v>
      </c>
      <c r="F39" s="12">
        <v>5</v>
      </c>
      <c r="G39" s="12">
        <v>5.5</v>
      </c>
      <c r="H39" s="12" t="s">
        <v>25</v>
      </c>
      <c r="I39" s="12" t="s">
        <v>25</v>
      </c>
      <c r="J39" s="12">
        <v>0</v>
      </c>
      <c r="K39" s="12"/>
      <c r="L39" s="12"/>
      <c r="M39" s="7" t="s">
        <v>28</v>
      </c>
      <c r="N39" s="16">
        <f>((G39-1)*(1-(IF(H39="no",0,'complete results singles'!$C$3)))+1)</f>
        <v>5.5</v>
      </c>
      <c r="O39" s="16">
        <f t="shared" si="1"/>
        <v>1</v>
      </c>
      <c r="P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39" s="17">
        <f>IF(ISBLANK(M39),,IF(ISBLANK(G39),,(IF(M39="WON-EW",((((N39-1)*J39)*'complete results singles'!$C$2)+('complete results singles'!$C$2*(N39-1))),IF(M39="WON",((((N39-1)*J39)*'complete results singles'!$C$2)+('complete results singles'!$C$2*(N39-1))),IF(M39="PLACED",((((N39-1)*J39)*'complete results singles'!$C$2)-'complete results singles'!$C$2),IF(J39=0,-'complete results singles'!$C$2,IF(J39=0,-'complete results singles'!$C$2,-('complete results singles'!$C$2*2)))))))*E39))</f>
        <v>-10</v>
      </c>
      <c r="R39" s="17">
        <f>IF(ISBLANK(M39),,IF(T39&lt;&gt;1,((IF(M39="WON-EW",(((K39-1)*'complete results singles'!$C$2)*(1-$C$3))+(((L39-1)*'complete results singles'!$C$2)*(1-$C$3)),IF(M39="WON",(((K39-1)*'complete results singles'!$C$2)*(1-$C$3)),IF(M39="PLACED",(((L39-1)*'complete results singles'!$C$2)*(1-$C$3))-'complete results singles'!$C$2,IF(J39=0,-'complete results singles'!$C$2,-('complete results singles'!$C$2*2))))))*E39),0))</f>
        <v>-10</v>
      </c>
      <c r="S39" s="70" t="s">
        <v>85</v>
      </c>
      <c r="V39" t="s">
        <v>160</v>
      </c>
    </row>
    <row r="40" spans="1:29" ht="15" x14ac:dyDescent="0.2">
      <c r="A40" s="10">
        <v>42579</v>
      </c>
      <c r="B40" s="11">
        <v>3.1</v>
      </c>
      <c r="C40" s="6" t="s">
        <v>156</v>
      </c>
      <c r="D40" s="6" t="s">
        <v>174</v>
      </c>
      <c r="E40" s="12">
        <v>2</v>
      </c>
      <c r="F40" s="12">
        <v>5</v>
      </c>
      <c r="G40" s="12">
        <v>5</v>
      </c>
      <c r="H40" s="12" t="s">
        <v>25</v>
      </c>
      <c r="I40" s="12" t="s">
        <v>25</v>
      </c>
      <c r="J40" s="12">
        <v>0</v>
      </c>
      <c r="K40" s="12">
        <v>3.93</v>
      </c>
      <c r="L40" s="12"/>
      <c r="M40" s="7" t="s">
        <v>29</v>
      </c>
      <c r="N40" s="16">
        <f>((G40-1)*(1-(IF(H40="no",0,'complete results singles'!$C$3)))+1)</f>
        <v>5</v>
      </c>
      <c r="O40" s="16">
        <f t="shared" si="1"/>
        <v>2</v>
      </c>
      <c r="P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80</v>
      </c>
      <c r="Q40" s="17">
        <f>IF(ISBLANK(M40),,IF(ISBLANK(G40),,(IF(M40="WON-EW",((((N40-1)*J40)*'complete results singles'!$C$2)+('complete results singles'!$C$2*(N40-1))),IF(M40="WON",((((N40-1)*J40)*'complete results singles'!$C$2)+('complete results singles'!$C$2*(N40-1))),IF(M40="PLACED",((((N40-1)*J40)*'complete results singles'!$C$2)-'complete results singles'!$C$2),IF(J40=0,-'complete results singles'!$C$2,IF(J40=0,-'complete results singles'!$C$2,-('complete results singles'!$C$2*2)))))))*E40))</f>
        <v>80</v>
      </c>
      <c r="R40" s="17">
        <f>IF(ISBLANK(M40),,IF(T40&lt;&gt;1,((IF(M40="WON-EW",(((K40-1)*'complete results singles'!$C$2)*(1-$C$3))+(((L40-1)*'complete results singles'!$C$2)*(1-$C$3)),IF(M40="WON",(((K40-1)*'complete results singles'!$C$2)*(1-$C$3)),IF(M40="PLACED",(((L40-1)*'complete results singles'!$C$2)*(1-$C$3))-'complete results singles'!$C$2,IF(J40=0,-'complete results singles'!$C$2,-('complete results singles'!$C$2*2))))))*E40),0))</f>
        <v>55.67</v>
      </c>
      <c r="S40" s="70" t="s">
        <v>88</v>
      </c>
      <c r="V40" t="s">
        <v>164</v>
      </c>
      <c r="AC40">
        <f>1.1*40</f>
        <v>44</v>
      </c>
    </row>
    <row r="41" spans="1:29" s="35" customFormat="1" ht="15" x14ac:dyDescent="0.2">
      <c r="A41" s="10">
        <v>42597</v>
      </c>
      <c r="B41" s="11">
        <v>2.2999999999999998</v>
      </c>
      <c r="C41" s="6" t="s">
        <v>99</v>
      </c>
      <c r="D41" s="6" t="s">
        <v>183</v>
      </c>
      <c r="E41" s="12">
        <v>0.5</v>
      </c>
      <c r="F41" s="12">
        <v>6.5</v>
      </c>
      <c r="G41" s="12">
        <v>3.25</v>
      </c>
      <c r="H41" s="12" t="s">
        <v>25</v>
      </c>
      <c r="I41" s="12" t="s">
        <v>25</v>
      </c>
      <c r="J41" s="12">
        <v>0</v>
      </c>
      <c r="K41" s="12"/>
      <c r="L41" s="12"/>
      <c r="M41" s="7" t="s">
        <v>28</v>
      </c>
      <c r="N41" s="16">
        <f>((G41-1)*(1-(IF(H41="no",0,'complete results singles'!$C$3)))+1)</f>
        <v>3.25</v>
      </c>
      <c r="O41" s="16">
        <f t="shared" si="1"/>
        <v>0.5</v>
      </c>
      <c r="P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1" s="17">
        <f>IF(ISBLANK(M41),,IF(ISBLANK(G41),,(IF(M41="WON-EW",((((N41-1)*J41)*'complete results singles'!$C$2)+('complete results singles'!$C$2*(N41-1))),IF(M41="WON",((((N41-1)*J41)*'complete results singles'!$C$2)+('complete results singles'!$C$2*(N41-1))),IF(M41="PLACED",((((N41-1)*J41)*'complete results singles'!$C$2)-'complete results singles'!$C$2),IF(J41=0,-'complete results singles'!$C$2,IF(J41=0,-'complete results singles'!$C$2,-('complete results singles'!$C$2*2)))))))*E41))</f>
        <v>-5</v>
      </c>
      <c r="R41" s="17">
        <f>IF(ISBLANK(M41),,IF(T41&lt;&gt;1,((IF(M41="WON-EW",(((K41-1)*'complete results singles'!$C$2)*(1-$C$3))+(((L41-1)*'complete results singles'!$C$2)*(1-$C$3)),IF(M41="WON",(((K41-1)*'complete results singles'!$C$2)*(1-$C$3)),IF(M41="PLACED",(((L41-1)*'complete results singles'!$C$2)*(1-$C$3))-'complete results singles'!$C$2,IF(J41=0,-'complete results singles'!$C$2,-('complete results singles'!$C$2*2))))))*E41),0))</f>
        <v>-5</v>
      </c>
      <c r="S41" s="70" t="s">
        <v>85</v>
      </c>
    </row>
    <row r="42" spans="1:29" ht="15" x14ac:dyDescent="0.2">
      <c r="A42" s="10">
        <v>42597</v>
      </c>
      <c r="B42" s="11">
        <v>4</v>
      </c>
      <c r="C42" s="6" t="s">
        <v>99</v>
      </c>
      <c r="D42" s="6" t="s">
        <v>184</v>
      </c>
      <c r="E42" s="12">
        <v>0.5</v>
      </c>
      <c r="F42" s="12">
        <v>4</v>
      </c>
      <c r="G42" s="12">
        <v>4</v>
      </c>
      <c r="H42" s="12" t="s">
        <v>25</v>
      </c>
      <c r="I42" s="12" t="s">
        <v>25</v>
      </c>
      <c r="J42" s="12">
        <v>0</v>
      </c>
      <c r="K42" s="12"/>
      <c r="L42" s="12"/>
      <c r="M42" s="7" t="s">
        <v>28</v>
      </c>
      <c r="N42" s="16">
        <f>((G42-1)*(1-(IF(H42="no",0,'complete results singles'!$C$3)))+1)</f>
        <v>4</v>
      </c>
      <c r="O42" s="16">
        <f t="shared" si="1"/>
        <v>0.5</v>
      </c>
      <c r="P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2" s="17">
        <f>IF(ISBLANK(M42),,IF(ISBLANK(G42),,(IF(M42="WON-EW",((((N42-1)*J42)*'complete results singles'!$C$2)+('complete results singles'!$C$2*(N42-1))),IF(M42="WON",((((N42-1)*J42)*'complete results singles'!$C$2)+('complete results singles'!$C$2*(N42-1))),IF(M42="PLACED",((((N42-1)*J42)*'complete results singles'!$C$2)-'complete results singles'!$C$2),IF(J42=0,-'complete results singles'!$C$2,IF(J42=0,-'complete results singles'!$C$2,-('complete results singles'!$C$2*2)))))))*E42))</f>
        <v>-5</v>
      </c>
      <c r="R42" s="17">
        <f>IF(ISBLANK(M42),,IF(T42&lt;&gt;1,((IF(M42="WON-EW",(((K42-1)*'complete results singles'!$C$2)*(1-$C$3))+(((L42-1)*'complete results singles'!$C$2)*(1-$C$3)),IF(M42="WON",(((K42-1)*'complete results singles'!$C$2)*(1-$C$3)),IF(M42="PLACED",(((L42-1)*'complete results singles'!$C$2)*(1-$C$3))-'complete results singles'!$C$2,IF(J42=0,-'complete results singles'!$C$2,-('complete results singles'!$C$2*2))))))*E42),0))</f>
        <v>-5</v>
      </c>
      <c r="S42" s="70" t="s">
        <v>88</v>
      </c>
      <c r="V42" t="s">
        <v>166</v>
      </c>
    </row>
    <row r="43" spans="1:29" ht="15" x14ac:dyDescent="0.2">
      <c r="A43" s="10">
        <v>42598</v>
      </c>
      <c r="B43" s="11">
        <v>8.1</v>
      </c>
      <c r="C43" s="6" t="s">
        <v>188</v>
      </c>
      <c r="D43" s="6" t="s">
        <v>189</v>
      </c>
      <c r="E43" s="12">
        <v>1</v>
      </c>
      <c r="F43" s="12">
        <v>3.75</v>
      </c>
      <c r="G43" s="12">
        <v>4</v>
      </c>
      <c r="H43" s="12" t="s">
        <v>25</v>
      </c>
      <c r="I43" s="12" t="s">
        <v>25</v>
      </c>
      <c r="J43" s="12">
        <v>0</v>
      </c>
      <c r="K43" s="12"/>
      <c r="L43" s="12"/>
      <c r="M43" s="7" t="s">
        <v>28</v>
      </c>
      <c r="N43" s="16">
        <f>((G43-1)*(1-(IF(H43="no",0,'complete results singles'!$C$3)))+1)</f>
        <v>4</v>
      </c>
      <c r="O43" s="16">
        <f t="shared" si="1"/>
        <v>1</v>
      </c>
      <c r="P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3" s="17">
        <f>IF(ISBLANK(M43),,IF(ISBLANK(G43),,(IF(M43="WON-EW",((((N43-1)*J43)*'complete results singles'!$C$2)+('complete results singles'!$C$2*(N43-1))),IF(M43="WON",((((N43-1)*J43)*'complete results singles'!$C$2)+('complete results singles'!$C$2*(N43-1))),IF(M43="PLACED",((((N43-1)*J43)*'complete results singles'!$C$2)-'complete results singles'!$C$2),IF(J43=0,-'complete results singles'!$C$2,IF(J43=0,-'complete results singles'!$C$2,-('complete results singles'!$C$2*2)))))))*E43))</f>
        <v>-10</v>
      </c>
      <c r="R43" s="17">
        <f>IF(ISBLANK(M43),,IF(T43&lt;&gt;1,((IF(M43="WON-EW",(((K43-1)*'complete results singles'!$C$2)*(1-$C$3))+(((L43-1)*'complete results singles'!$C$2)*(1-$C$3)),IF(M43="WON",(((K43-1)*'complete results singles'!$C$2)*(1-$C$3)),IF(M43="PLACED",(((L43-1)*'complete results singles'!$C$2)*(1-$C$3))-'complete results singles'!$C$2,IF(J43=0,-'complete results singles'!$C$2,-('complete results singles'!$C$2*2))))))*E43),0))</f>
        <v>-10</v>
      </c>
      <c r="S43" s="70" t="s">
        <v>88</v>
      </c>
      <c r="V43" t="s">
        <v>168</v>
      </c>
    </row>
    <row r="44" spans="1:29" ht="15" x14ac:dyDescent="0.2">
      <c r="A44" s="10">
        <v>42598</v>
      </c>
      <c r="B44" s="11">
        <v>7.1</v>
      </c>
      <c r="C44" s="6" t="s">
        <v>188</v>
      </c>
      <c r="D44" s="6" t="s">
        <v>190</v>
      </c>
      <c r="E44" s="12">
        <v>0.5</v>
      </c>
      <c r="F44" s="12">
        <v>6</v>
      </c>
      <c r="G44" s="12">
        <v>6</v>
      </c>
      <c r="H44" s="12" t="s">
        <v>25</v>
      </c>
      <c r="I44" s="12" t="s">
        <v>25</v>
      </c>
      <c r="J44" s="12">
        <v>0</v>
      </c>
      <c r="K44" s="12"/>
      <c r="L44" s="12"/>
      <c r="M44" s="7" t="s">
        <v>28</v>
      </c>
      <c r="N44" s="16">
        <f>((G44-1)*(1-(IF(H44="no",0,'complete results singles'!$C$3)))+1)</f>
        <v>6</v>
      </c>
      <c r="O44" s="16">
        <f t="shared" si="1"/>
        <v>0.5</v>
      </c>
      <c r="P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4" s="17">
        <f>IF(ISBLANK(M44),,IF(ISBLANK(G44),,(IF(M44="WON-EW",((((N44-1)*J44)*'complete results singles'!$C$2)+('complete results singles'!$C$2*(N44-1))),IF(M44="WON",((((N44-1)*J44)*'complete results singles'!$C$2)+('complete results singles'!$C$2*(N44-1))),IF(M44="PLACED",((((N44-1)*J44)*'complete results singles'!$C$2)-'complete results singles'!$C$2),IF(J44=0,-'complete results singles'!$C$2,IF(J44=0,-'complete results singles'!$C$2,-('complete results singles'!$C$2*2)))))))*E44))</f>
        <v>-5</v>
      </c>
      <c r="R44" s="17">
        <f>IF(ISBLANK(M44),,IF(T44&lt;&gt;1,((IF(M44="WON-EW",(((K44-1)*'complete results singles'!$C$2)*(1-$C$3))+(((L44-1)*'complete results singles'!$C$2)*(1-$C$3)),IF(M44="WON",(((K44-1)*'complete results singles'!$C$2)*(1-$C$3)),IF(M44="PLACED",(((L44-1)*'complete results singles'!$C$2)*(1-$C$3))-'complete results singles'!$C$2,IF(J44=0,-'complete results singles'!$C$2,-('complete results singles'!$C$2*2))))))*E44),0))</f>
        <v>-5</v>
      </c>
      <c r="S44" s="70" t="s">
        <v>85</v>
      </c>
      <c r="V44" t="s">
        <v>149</v>
      </c>
    </row>
    <row r="45" spans="1:29" ht="15" x14ac:dyDescent="0.2">
      <c r="A45" s="10">
        <v>42599</v>
      </c>
      <c r="B45" s="11">
        <v>4.3</v>
      </c>
      <c r="C45" s="6" t="s">
        <v>199</v>
      </c>
      <c r="D45" s="6" t="s">
        <v>197</v>
      </c>
      <c r="E45" s="12">
        <v>2</v>
      </c>
      <c r="F45" s="12">
        <v>2.88</v>
      </c>
      <c r="G45" s="12">
        <v>2.88</v>
      </c>
      <c r="H45" s="12" t="s">
        <v>25</v>
      </c>
      <c r="I45" s="12" t="s">
        <v>25</v>
      </c>
      <c r="J45" s="12">
        <v>0</v>
      </c>
      <c r="K45" s="12"/>
      <c r="L45" s="12"/>
      <c r="M45" s="7" t="s">
        <v>28</v>
      </c>
      <c r="N45" s="16">
        <f>((G45-1)*(1-(IF(H45="no",0,'complete results singles'!$C$3)))+1)</f>
        <v>2.88</v>
      </c>
      <c r="O45" s="16">
        <f t="shared" si="1"/>
        <v>2</v>
      </c>
      <c r="P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45" s="17">
        <f>IF(ISBLANK(M45),,IF(ISBLANK(G45),,(IF(M45="WON-EW",((((N45-1)*J45)*'complete results singles'!$C$2)+('complete results singles'!$C$2*(N45-1))),IF(M45="WON",((((N45-1)*J45)*'complete results singles'!$C$2)+('complete results singles'!$C$2*(N45-1))),IF(M45="PLACED",((((N45-1)*J45)*'complete results singles'!$C$2)-'complete results singles'!$C$2),IF(J45=0,-'complete results singles'!$C$2,IF(J45=0,-'complete results singles'!$C$2,-('complete results singles'!$C$2*2)))))))*E45))</f>
        <v>-20</v>
      </c>
      <c r="R45" s="17">
        <f>IF(ISBLANK(M45),,IF(T45&lt;&gt;1,((IF(M45="WON-EW",(((K45-1)*'complete results singles'!$C$2)*(1-$C$3))+(((L45-1)*'complete results singles'!$C$2)*(1-$C$3)),IF(M45="WON",(((K45-1)*'complete results singles'!$C$2)*(1-$C$3)),IF(M45="PLACED",(((L45-1)*'complete results singles'!$C$2)*(1-$C$3))-'complete results singles'!$C$2,IF(J45=0,-'complete results singles'!$C$2,-('complete results singles'!$C$2*2))))))*E45),0))</f>
        <v>-20</v>
      </c>
      <c r="S45" s="70" t="s">
        <v>88</v>
      </c>
    </row>
    <row r="46" spans="1:29" s="35" customFormat="1" ht="15" x14ac:dyDescent="0.2">
      <c r="A46" s="10">
        <v>42599</v>
      </c>
      <c r="B46" s="11">
        <v>7.4</v>
      </c>
      <c r="C46" s="6" t="s">
        <v>200</v>
      </c>
      <c r="D46" s="6" t="s">
        <v>196</v>
      </c>
      <c r="E46" s="12">
        <v>1</v>
      </c>
      <c r="F46" s="12">
        <v>3.75</v>
      </c>
      <c r="G46" s="12">
        <v>2.75</v>
      </c>
      <c r="H46" s="12" t="s">
        <v>25</v>
      </c>
      <c r="I46" s="12" t="s">
        <v>25</v>
      </c>
      <c r="J46" s="12">
        <v>0</v>
      </c>
      <c r="K46" s="12"/>
      <c r="L46" s="12"/>
      <c r="M46" s="7" t="s">
        <v>28</v>
      </c>
      <c r="N46" s="16">
        <f>((G46-1)*(1-(IF(H46="no",0,'complete results singles'!$C$3)))+1)</f>
        <v>2.75</v>
      </c>
      <c r="O46" s="16">
        <f t="shared" si="1"/>
        <v>1</v>
      </c>
      <c r="P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6" s="17">
        <f>IF(ISBLANK(M46),,IF(ISBLANK(G46),,(IF(M46="WON-EW",((((N46-1)*J46)*'complete results singles'!$C$2)+('complete results singles'!$C$2*(N46-1))),IF(M46="WON",((((N46-1)*J46)*'complete results singles'!$C$2)+('complete results singles'!$C$2*(N46-1))),IF(M46="PLACED",((((N46-1)*J46)*'complete results singles'!$C$2)-'complete results singles'!$C$2),IF(J46=0,-'complete results singles'!$C$2,IF(J46=0,-'complete results singles'!$C$2,-('complete results singles'!$C$2*2)))))))*E46))</f>
        <v>-10</v>
      </c>
      <c r="R46" s="17">
        <f>IF(ISBLANK(M46),,IF(T46&lt;&gt;1,((IF(M46="WON-EW",(((K46-1)*'complete results singles'!$C$2)*(1-$C$3))+(((L46-1)*'complete results singles'!$C$2)*(1-$C$3)),IF(M46="WON",(((K46-1)*'complete results singles'!$C$2)*(1-$C$3)),IF(M46="PLACED",(((L46-1)*'complete results singles'!$C$2)*(1-$C$3))-'complete results singles'!$C$2,IF(J46=0,-'complete results singles'!$C$2,-('complete results singles'!$C$2*2))))))*E46),0))</f>
        <v>-10</v>
      </c>
      <c r="S46" s="70" t="s">
        <v>85</v>
      </c>
      <c r="V46" s="94" t="s">
        <v>205</v>
      </c>
    </row>
    <row r="47" spans="1:29" ht="15" x14ac:dyDescent="0.2">
      <c r="A47" s="10">
        <v>42599</v>
      </c>
      <c r="B47" s="11">
        <v>5.3</v>
      </c>
      <c r="C47" s="6" t="s">
        <v>122</v>
      </c>
      <c r="D47" s="6" t="s">
        <v>201</v>
      </c>
      <c r="E47" s="12">
        <v>0.5</v>
      </c>
      <c r="F47" s="12">
        <v>4.5</v>
      </c>
      <c r="G47" s="12">
        <v>4</v>
      </c>
      <c r="H47" s="12" t="s">
        <v>25</v>
      </c>
      <c r="I47" s="12" t="s">
        <v>25</v>
      </c>
      <c r="J47" s="12">
        <v>0</v>
      </c>
      <c r="K47" s="12"/>
      <c r="L47" s="12"/>
      <c r="M47" s="7" t="s">
        <v>28</v>
      </c>
      <c r="N47" s="16">
        <f>((G47-1)*(1-(IF(H47="no",0,'complete results singles'!$C$3)))+1)</f>
        <v>4</v>
      </c>
      <c r="O47" s="16">
        <f t="shared" si="1"/>
        <v>0.5</v>
      </c>
      <c r="P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7" s="17">
        <f>IF(ISBLANK(M47),,IF(ISBLANK(G47),,(IF(M47="WON-EW",((((N47-1)*J47)*'complete results singles'!$C$2)+('complete results singles'!$C$2*(N47-1))),IF(M47="WON",((((N47-1)*J47)*'complete results singles'!$C$2)+('complete results singles'!$C$2*(N47-1))),IF(M47="PLACED",((((N47-1)*J47)*'complete results singles'!$C$2)-'complete results singles'!$C$2),IF(J47=0,-'complete results singles'!$C$2,IF(J47=0,-'complete results singles'!$C$2,-('complete results singles'!$C$2*2)))))))*E47))</f>
        <v>-5</v>
      </c>
      <c r="R47" s="17">
        <f>IF(ISBLANK(M47),,IF(T47&lt;&gt;1,((IF(M47="WON-EW",(((K47-1)*'complete results singles'!$C$2)*(1-$C$3))+(((L47-1)*'complete results singles'!$C$2)*(1-$C$3)),IF(M47="WON",(((K47-1)*'complete results singles'!$C$2)*(1-$C$3)),IF(M47="PLACED",(((L47-1)*'complete results singles'!$C$2)*(1-$C$3))-'complete results singles'!$C$2,IF(J47=0,-'complete results singles'!$C$2,-('complete results singles'!$C$2*2))))))*E47),0))</f>
        <v>-5</v>
      </c>
      <c r="S47" s="70" t="s">
        <v>211</v>
      </c>
      <c r="V47" s="94" t="s">
        <v>207</v>
      </c>
    </row>
    <row r="48" spans="1:29" ht="15" x14ac:dyDescent="0.2">
      <c r="A48" s="10">
        <v>42599</v>
      </c>
      <c r="B48" s="11">
        <v>5.05</v>
      </c>
      <c r="C48" s="6" t="s">
        <v>199</v>
      </c>
      <c r="D48" s="6" t="s">
        <v>202</v>
      </c>
      <c r="E48" s="12">
        <v>0.5</v>
      </c>
      <c r="F48" s="12">
        <v>6.5</v>
      </c>
      <c r="G48" s="12">
        <v>9</v>
      </c>
      <c r="H48" s="12" t="s">
        <v>25</v>
      </c>
      <c r="I48" s="12" t="s">
        <v>25</v>
      </c>
      <c r="J48" s="12">
        <v>0</v>
      </c>
      <c r="K48" s="12"/>
      <c r="L48" s="12"/>
      <c r="M48" s="7" t="s">
        <v>28</v>
      </c>
      <c r="N48" s="16">
        <f>((G48-1)*(1-(IF(H48="no",0,'complete results singles'!$C$3)))+1)</f>
        <v>9</v>
      </c>
      <c r="O48" s="16">
        <f t="shared" si="1"/>
        <v>0.5</v>
      </c>
      <c r="P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48" s="17">
        <f>IF(ISBLANK(M48),,IF(ISBLANK(G48),,(IF(M48="WON-EW",((((N48-1)*J48)*'complete results singles'!$C$2)+('complete results singles'!$C$2*(N48-1))),IF(M48="WON",((((N48-1)*J48)*'complete results singles'!$C$2)+('complete results singles'!$C$2*(N48-1))),IF(M48="PLACED",((((N48-1)*J48)*'complete results singles'!$C$2)-'complete results singles'!$C$2),IF(J48=0,-'complete results singles'!$C$2,IF(J48=0,-'complete results singles'!$C$2,-('complete results singles'!$C$2*2)))))))*E48))</f>
        <v>-5</v>
      </c>
      <c r="R48" s="17">
        <f>IF(ISBLANK(M48),,IF(T48&lt;&gt;1,((IF(M48="WON-EW",(((K48-1)*'complete results singles'!$C$2)*(1-$C$3))+(((L48-1)*'complete results singles'!$C$2)*(1-$C$3)),IF(M48="WON",(((K48-1)*'complete results singles'!$C$2)*(1-$C$3)),IF(M48="PLACED",(((L48-1)*'complete results singles'!$C$2)*(1-$C$3))-'complete results singles'!$C$2,IF(J48=0,-'complete results singles'!$C$2,-('complete results singles'!$C$2*2))))))*E48),0))</f>
        <v>-5</v>
      </c>
      <c r="S48" s="70" t="s">
        <v>82</v>
      </c>
      <c r="V48" s="94" t="s">
        <v>49</v>
      </c>
    </row>
    <row r="49" spans="1:38" ht="15" x14ac:dyDescent="0.2">
      <c r="A49" s="10">
        <v>42601</v>
      </c>
      <c r="B49" s="11">
        <v>1.55</v>
      </c>
      <c r="C49" s="6" t="s">
        <v>131</v>
      </c>
      <c r="D49" s="6" t="s">
        <v>210</v>
      </c>
      <c r="E49" s="12">
        <v>0.5</v>
      </c>
      <c r="F49" s="12">
        <v>8</v>
      </c>
      <c r="G49" s="12">
        <v>8</v>
      </c>
      <c r="H49" s="12" t="s">
        <v>25</v>
      </c>
      <c r="I49" s="12" t="s">
        <v>26</v>
      </c>
      <c r="J49" s="12">
        <v>0.25</v>
      </c>
      <c r="K49" s="12"/>
      <c r="L49" s="12"/>
      <c r="M49" s="7" t="s">
        <v>28</v>
      </c>
      <c r="N49" s="16">
        <f>((G49-1)*(1-(IF(H49="no",0,'complete results singles'!$C$3)))+1)</f>
        <v>8</v>
      </c>
      <c r="O49" s="16">
        <f t="shared" si="1"/>
        <v>1</v>
      </c>
      <c r="P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49" s="17">
        <f>IF(ISBLANK(M49),,IF(ISBLANK(G49),,(IF(M49="WON-EW",((((N49-1)*J49)*'complete results singles'!$C$2)+('complete results singles'!$C$2*(N49-1))),IF(M49="WON",((((N49-1)*J49)*'complete results singles'!$C$2)+('complete results singles'!$C$2*(N49-1))),IF(M49="PLACED",((((N49-1)*J49)*'complete results singles'!$C$2)-'complete results singles'!$C$2),IF(J49=0,-'complete results singles'!$C$2,IF(J49=0,-'complete results singles'!$C$2,-('complete results singles'!$C$2*2)))))))*E49))</f>
        <v>-10</v>
      </c>
      <c r="R49" s="17">
        <f>IF(ISBLANK(M49),,IF(T49&lt;&gt;1,((IF(M49="WON-EW",(((K49-1)*'complete results singles'!$C$2)*(1-$C$3))+(((L49-1)*'complete results singles'!$C$2)*(1-$C$3)),IF(M49="WON",(((K49-1)*'complete results singles'!$C$2)*(1-$C$3)),IF(M49="PLACED",(((L49-1)*'complete results singles'!$C$2)*(1-$C$3))-'complete results singles'!$C$2,IF(J49=0,-'complete results singles'!$C$2,-('complete results singles'!$C$2*2))))))*E49),0))</f>
        <v>-10</v>
      </c>
      <c r="S49" s="70" t="s">
        <v>82</v>
      </c>
      <c r="V49" s="94" t="s">
        <v>49</v>
      </c>
    </row>
    <row r="50" spans="1:38" ht="15" x14ac:dyDescent="0.2">
      <c r="A50" s="10">
        <v>42601</v>
      </c>
      <c r="B50" s="11">
        <v>2.2999999999999998</v>
      </c>
      <c r="C50" s="6" t="s">
        <v>131</v>
      </c>
      <c r="D50" s="6" t="s">
        <v>213</v>
      </c>
      <c r="E50" s="12">
        <v>1</v>
      </c>
      <c r="F50" s="12">
        <v>5</v>
      </c>
      <c r="G50" s="12">
        <v>5</v>
      </c>
      <c r="H50" s="12" t="s">
        <v>25</v>
      </c>
      <c r="I50" s="12" t="s">
        <v>25</v>
      </c>
      <c r="J50" s="12">
        <v>0</v>
      </c>
      <c r="K50" s="12"/>
      <c r="L50" s="12"/>
      <c r="M50" s="7" t="s">
        <v>28</v>
      </c>
      <c r="N50" s="16">
        <f>((G50-1)*(1-(IF(H50="no",0,'complete results singles'!$C$3)))+1)</f>
        <v>5</v>
      </c>
      <c r="O50" s="16">
        <f t="shared" si="1"/>
        <v>1</v>
      </c>
      <c r="P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0" s="17">
        <f>IF(ISBLANK(M50),,IF(ISBLANK(G50),,(IF(M50="WON-EW",((((N50-1)*J50)*'complete results singles'!$C$2)+('complete results singles'!$C$2*(N50-1))),IF(M50="WON",((((N50-1)*J50)*'complete results singles'!$C$2)+('complete results singles'!$C$2*(N50-1))),IF(M50="PLACED",((((N50-1)*J50)*'complete results singles'!$C$2)-'complete results singles'!$C$2),IF(J50=0,-'complete results singles'!$C$2,IF(J50=0,-'complete results singles'!$C$2,-('complete results singles'!$C$2*2)))))))*E50))</f>
        <v>-10</v>
      </c>
      <c r="R50" s="17">
        <f>IF(ISBLANK(M50),,IF(T50&lt;&gt;1,((IF(M50="WON-EW",(((K50-1)*'complete results singles'!$C$2)*(1-$C$3))+(((L50-1)*'complete results singles'!$C$2)*(1-$C$3)),IF(M50="WON",(((K50-1)*'complete results singles'!$C$2)*(1-$C$3)),IF(M50="PLACED",(((L50-1)*'complete results singles'!$C$2)*(1-$C$3))-'complete results singles'!$C$2,IF(J50=0,-'complete results singles'!$C$2,-('complete results singles'!$C$2*2))))))*E50),0))</f>
        <v>-10</v>
      </c>
      <c r="S50" s="70" t="s">
        <v>212</v>
      </c>
      <c r="V50" s="94" t="s">
        <v>49</v>
      </c>
    </row>
    <row r="51" spans="1:38" ht="15" x14ac:dyDescent="0.2">
      <c r="A51" s="10">
        <v>42601</v>
      </c>
      <c r="B51" s="11">
        <v>3.05</v>
      </c>
      <c r="C51" s="6" t="s">
        <v>131</v>
      </c>
      <c r="D51" s="6" t="s">
        <v>214</v>
      </c>
      <c r="E51" s="12">
        <v>2</v>
      </c>
      <c r="F51" s="12">
        <v>3</v>
      </c>
      <c r="G51" s="12">
        <v>3.5</v>
      </c>
      <c r="H51" s="12" t="s">
        <v>25</v>
      </c>
      <c r="I51" s="12" t="s">
        <v>25</v>
      </c>
      <c r="J51" s="12">
        <v>0</v>
      </c>
      <c r="K51" s="12">
        <v>2.87</v>
      </c>
      <c r="L51" s="12"/>
      <c r="M51" s="7" t="s">
        <v>29</v>
      </c>
      <c r="N51" s="16">
        <f>((G51-1)*(1-(IF(H51="no",0,'complete results singles'!$C$3)))+1)</f>
        <v>3.5</v>
      </c>
      <c r="O51" s="16">
        <f t="shared" si="1"/>
        <v>2</v>
      </c>
      <c r="P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51" s="17">
        <f>IF(ISBLANK(M51),,IF(ISBLANK(G51),,(IF(M51="WON-EW",((((N51-1)*J51)*'complete results singles'!$C$2)+('complete results singles'!$C$2*(N51-1))),IF(M51="WON",((((N51-1)*J51)*'complete results singles'!$C$2)+('complete results singles'!$C$2*(N51-1))),IF(M51="PLACED",((((N51-1)*J51)*'complete results singles'!$C$2)-'complete results singles'!$C$2),IF(J51=0,-'complete results singles'!$C$2,IF(J51=0,-'complete results singles'!$C$2,-('complete results singles'!$C$2*2)))))))*E51))</f>
        <v>50</v>
      </c>
      <c r="R51" s="17">
        <f>IF(ISBLANK(M51),,IF(T51&lt;&gt;1,((IF(M51="WON-EW",(((K51-1)*'complete results singles'!$C$2)*(1-$C$3))+(((L51-1)*'complete results singles'!$C$2)*(1-$C$3)),IF(M51="WON",(((K51-1)*'complete results singles'!$C$2)*(1-$C$3)),IF(M51="PLACED",(((L51-1)*'complete results singles'!$C$2)*(1-$C$3))-'complete results singles'!$C$2,IF(J51=0,-'complete results singles'!$C$2,-('complete results singles'!$C$2*2))))))*E51),0))</f>
        <v>35.53</v>
      </c>
      <c r="S51" s="70" t="s">
        <v>88</v>
      </c>
      <c r="V51" s="94" t="s">
        <v>215</v>
      </c>
    </row>
    <row r="52" spans="1:38" ht="15" x14ac:dyDescent="0.2">
      <c r="A52" s="10">
        <v>42601</v>
      </c>
      <c r="B52" s="11">
        <v>4.05</v>
      </c>
      <c r="C52" s="6" t="s">
        <v>110</v>
      </c>
      <c r="D52" s="6" t="s">
        <v>216</v>
      </c>
      <c r="E52" s="12">
        <v>1</v>
      </c>
      <c r="F52" s="12">
        <v>3.25</v>
      </c>
      <c r="G52" s="12">
        <v>3</v>
      </c>
      <c r="H52" s="12" t="s">
        <v>25</v>
      </c>
      <c r="I52" s="12" t="s">
        <v>25</v>
      </c>
      <c r="J52" s="12">
        <v>0</v>
      </c>
      <c r="K52" s="12"/>
      <c r="L52" s="12"/>
      <c r="M52" s="7" t="s">
        <v>28</v>
      </c>
      <c r="N52" s="16">
        <f>((G52-1)*(1-(IF(H52="no",0,'complete results singles'!$C$3)))+1)</f>
        <v>3</v>
      </c>
      <c r="O52" s="16">
        <f t="shared" si="1"/>
        <v>1</v>
      </c>
      <c r="P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2" s="17">
        <f>IF(ISBLANK(M52),,IF(ISBLANK(G52),,(IF(M52="WON-EW",((((N52-1)*J52)*'complete results singles'!$C$2)+('complete results singles'!$C$2*(N52-1))),IF(M52="WON",((((N52-1)*J52)*'complete results singles'!$C$2)+('complete results singles'!$C$2*(N52-1))),IF(M52="PLACED",((((N52-1)*J52)*'complete results singles'!$C$2)-'complete results singles'!$C$2),IF(J52=0,-'complete results singles'!$C$2,IF(J52=0,-'complete results singles'!$C$2,-('complete results singles'!$C$2*2)))))))*E52))</f>
        <v>-10</v>
      </c>
      <c r="R52" s="17">
        <f>IF(ISBLANK(M52),,IF(T52&lt;&gt;1,((IF(M52="WON-EW",(((K52-1)*'complete results singles'!$C$2)*(1-$C$3))+(((L52-1)*'complete results singles'!$C$2)*(1-$C$3)),IF(M52="WON",(((K52-1)*'complete results singles'!$C$2)*(1-$C$3)),IF(M52="PLACED",(((L52-1)*'complete results singles'!$C$2)*(1-$C$3))-'complete results singles'!$C$2,IF(J52=0,-'complete results singles'!$C$2,-('complete results singles'!$C$2*2))))))*E52),0))</f>
        <v>-10</v>
      </c>
      <c r="S52" s="70" t="s">
        <v>85</v>
      </c>
      <c r="V52" s="94" t="s">
        <v>219</v>
      </c>
      <c r="AE52" s="32">
        <v>35</v>
      </c>
      <c r="AF52">
        <v>5</v>
      </c>
      <c r="AG52" s="32">
        <f>AF52*AE52</f>
        <v>175</v>
      </c>
      <c r="AH52" s="32">
        <f>AE52</f>
        <v>35</v>
      </c>
      <c r="AI52">
        <f>35*4/5</f>
        <v>28</v>
      </c>
    </row>
    <row r="53" spans="1:38" ht="15" x14ac:dyDescent="0.2">
      <c r="A53" s="10">
        <v>42602</v>
      </c>
      <c r="B53" s="11">
        <v>2</v>
      </c>
      <c r="C53" s="74" t="s">
        <v>83</v>
      </c>
      <c r="D53" s="6" t="s">
        <v>220</v>
      </c>
      <c r="E53" s="12">
        <v>2</v>
      </c>
      <c r="F53" s="76">
        <v>3</v>
      </c>
      <c r="G53" s="76">
        <v>3</v>
      </c>
      <c r="H53" s="12" t="s">
        <v>25</v>
      </c>
      <c r="I53" s="76" t="s">
        <v>25</v>
      </c>
      <c r="J53" s="76">
        <v>0</v>
      </c>
      <c r="K53" s="76">
        <v>1.87</v>
      </c>
      <c r="L53" s="76"/>
      <c r="M53" s="77" t="s">
        <v>29</v>
      </c>
      <c r="N53" s="16">
        <f>((G53-1)*(1-(IF(H53="no",0,'complete results singles'!$C$3)))+1)</f>
        <v>3</v>
      </c>
      <c r="O53" s="16">
        <f t="shared" si="1"/>
        <v>2</v>
      </c>
      <c r="P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53" s="17">
        <f>IF(ISBLANK(M53),,IF(ISBLANK(G53),,(IF(M53="WON-EW",((((N53-1)*J53)*'complete results singles'!$C$2)+('complete results singles'!$C$2*(N53-1))),IF(M53="WON",((((N53-1)*J53)*'complete results singles'!$C$2)+('complete results singles'!$C$2*(N53-1))),IF(M53="PLACED",((((N53-1)*J53)*'complete results singles'!$C$2)-'complete results singles'!$C$2),IF(J53=0,-'complete results singles'!$C$2,IF(J53=0,-'complete results singles'!$C$2,-('complete results singles'!$C$2*2)))))))*E53))</f>
        <v>40</v>
      </c>
      <c r="R53" s="17">
        <f>IF(ISBLANK(M53),,IF(T53&lt;&gt;1,((IF(M53="WON-EW",(((K53-1)*'complete results singles'!$C$2)*(1-$C$3))+(((L53-1)*'complete results singles'!$C$2)*(1-$C$3)),IF(M53="WON",(((K53-1)*'complete results singles'!$C$2)*(1-$C$3)),IF(M53="PLACED",(((L53-1)*'complete results singles'!$C$2)*(1-$C$3))-'complete results singles'!$C$2,IF(J53=0,-'complete results singles'!$C$2,-('complete results singles'!$C$2*2))))))*E53),0))</f>
        <v>16.53</v>
      </c>
      <c r="S53" s="79" t="s">
        <v>88</v>
      </c>
      <c r="V53" s="94" t="s">
        <v>223</v>
      </c>
    </row>
    <row r="54" spans="1:38" ht="15" x14ac:dyDescent="0.2">
      <c r="A54" s="10">
        <v>42602</v>
      </c>
      <c r="B54" s="73">
        <v>2.2999999999999998</v>
      </c>
      <c r="C54" s="74" t="s">
        <v>110</v>
      </c>
      <c r="D54" s="75" t="s">
        <v>221</v>
      </c>
      <c r="E54" s="76">
        <v>1</v>
      </c>
      <c r="F54" s="76">
        <v>3.25</v>
      </c>
      <c r="G54" s="76">
        <v>3.25</v>
      </c>
      <c r="H54" s="12" t="s">
        <v>25</v>
      </c>
      <c r="I54" s="76" t="s">
        <v>25</v>
      </c>
      <c r="J54" s="76">
        <v>0</v>
      </c>
      <c r="K54" s="76">
        <v>2.6</v>
      </c>
      <c r="L54" s="76"/>
      <c r="M54" s="77" t="s">
        <v>29</v>
      </c>
      <c r="N54" s="16">
        <f>((G54-1)*(1-(IF(H54="no",0,'complete results singles'!$C$3)))+1)</f>
        <v>3.25</v>
      </c>
      <c r="O54" s="16">
        <f t="shared" si="1"/>
        <v>1</v>
      </c>
      <c r="P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54" s="17">
        <f>IF(ISBLANK(M54),,IF(ISBLANK(G54),,(IF(M54="WON-EW",((((N54-1)*J54)*'complete results singles'!$C$2)+('complete results singles'!$C$2*(N54-1))),IF(M54="WON",((((N54-1)*J54)*'complete results singles'!$C$2)+('complete results singles'!$C$2*(N54-1))),IF(M54="PLACED",((((N54-1)*J54)*'complete results singles'!$C$2)-'complete results singles'!$C$2),IF(J54=0,-'complete results singles'!$C$2,IF(J54=0,-'complete results singles'!$C$2,-('complete results singles'!$C$2*2)))))))*E54))</f>
        <v>22.5</v>
      </c>
      <c r="R54" s="17">
        <f>IF(ISBLANK(M54),,IF(T54&lt;&gt;1,((IF(M54="WON-EW",(((K54-1)*'complete results singles'!$C$2)*(1-$C$3))+(((L54-1)*'complete results singles'!$C$2)*(1-$C$3)),IF(M54="WON",(((K54-1)*'complete results singles'!$C$2)*(1-$C$3)),IF(M54="PLACED",(((L54-1)*'complete results singles'!$C$2)*(1-$C$3))-'complete results singles'!$C$2,IF(J54=0,-'complete results singles'!$C$2,-('complete results singles'!$C$2*2))))))*E54),0))</f>
        <v>15.2</v>
      </c>
      <c r="S54" s="79" t="s">
        <v>85</v>
      </c>
      <c r="V54" s="94" t="s">
        <v>49</v>
      </c>
    </row>
    <row r="55" spans="1:38" ht="15" x14ac:dyDescent="0.2">
      <c r="A55" s="10">
        <v>42602</v>
      </c>
      <c r="B55" s="11">
        <v>3.25</v>
      </c>
      <c r="C55" s="6" t="s">
        <v>131</v>
      </c>
      <c r="D55" s="75" t="s">
        <v>224</v>
      </c>
      <c r="E55" s="76">
        <v>1</v>
      </c>
      <c r="F55" s="12">
        <v>5</v>
      </c>
      <c r="G55" s="12">
        <v>6</v>
      </c>
      <c r="H55" s="12" t="s">
        <v>25</v>
      </c>
      <c r="I55" s="76" t="s">
        <v>25</v>
      </c>
      <c r="J55" s="76">
        <v>0</v>
      </c>
      <c r="K55" s="12"/>
      <c r="L55" s="12"/>
      <c r="M55" s="7" t="s">
        <v>28</v>
      </c>
      <c r="N55" s="16">
        <f>((G55-1)*(1-(IF(H55="no",0,'complete results singles'!$C$3)))+1)</f>
        <v>6</v>
      </c>
      <c r="O55" s="16">
        <f t="shared" si="1"/>
        <v>1</v>
      </c>
      <c r="P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5" s="17">
        <f>IF(ISBLANK(M55),,IF(ISBLANK(G55),,(IF(M55="WON-EW",((((N55-1)*J55)*'complete results singles'!$C$2)+('complete results singles'!$C$2*(N55-1))),IF(M55="WON",((((N55-1)*J55)*'complete results singles'!$C$2)+('complete results singles'!$C$2*(N55-1))),IF(M55="PLACED",((((N55-1)*J55)*'complete results singles'!$C$2)-'complete results singles'!$C$2),IF(J55=0,-'complete results singles'!$C$2,IF(J55=0,-'complete results singles'!$C$2,-('complete results singles'!$C$2*2)))))))*E55))</f>
        <v>-10</v>
      </c>
      <c r="R55" s="17">
        <f>IF(ISBLANK(M55),,IF(T55&lt;&gt;1,((IF(M55="WON-EW",(((K55-1)*'complete results singles'!$C$2)*(1-$C$3))+(((L55-1)*'complete results singles'!$C$2)*(1-$C$3)),IF(M55="WON",(((K55-1)*'complete results singles'!$C$2)*(1-$C$3)),IF(M55="PLACED",(((L55-1)*'complete results singles'!$C$2)*(1-$C$3))-'complete results singles'!$C$2,IF(J55=0,-'complete results singles'!$C$2,-('complete results singles'!$C$2*2))))))*E55),0))</f>
        <v>-10</v>
      </c>
      <c r="S55" s="70" t="s">
        <v>225</v>
      </c>
      <c r="V55" s="94" t="s">
        <v>49</v>
      </c>
    </row>
    <row r="56" spans="1:38" ht="15" x14ac:dyDescent="0.2">
      <c r="A56" s="10">
        <v>42602</v>
      </c>
      <c r="B56" s="11">
        <v>2.15</v>
      </c>
      <c r="C56" s="6" t="s">
        <v>131</v>
      </c>
      <c r="D56" s="6" t="s">
        <v>226</v>
      </c>
      <c r="E56" s="12">
        <v>0.5</v>
      </c>
      <c r="F56" s="12">
        <v>9</v>
      </c>
      <c r="G56" s="12">
        <v>9</v>
      </c>
      <c r="H56" s="12" t="s">
        <v>25</v>
      </c>
      <c r="I56" s="12" t="s">
        <v>26</v>
      </c>
      <c r="J56" s="12">
        <v>0.2</v>
      </c>
      <c r="K56" s="12"/>
      <c r="L56" s="12">
        <v>2.63</v>
      </c>
      <c r="M56" s="7" t="s">
        <v>27</v>
      </c>
      <c r="N56" s="16">
        <f>((G56-1)*(1-(IF(H56="no",0,'complete results singles'!$C$3)))+1)</f>
        <v>9</v>
      </c>
      <c r="O56" s="16">
        <f t="shared" si="1"/>
        <v>1</v>
      </c>
      <c r="P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</v>
      </c>
      <c r="Q56" s="17">
        <f>IF(ISBLANK(M56),,IF(ISBLANK(G56),,(IF(M56="WON-EW",((((N56-1)*J56)*'complete results singles'!$C$2)+('complete results singles'!$C$2*(N56-1))),IF(M56="WON",((((N56-1)*J56)*'complete results singles'!$C$2)+('complete results singles'!$C$2*(N56-1))),IF(M56="PLACED",((((N56-1)*J56)*'complete results singles'!$C$2)-'complete results singles'!$C$2),IF(J56=0,-'complete results singles'!$C$2,IF(J56=0,-'complete results singles'!$C$2,-('complete results singles'!$C$2*2)))))))*E56))</f>
        <v>3</v>
      </c>
      <c r="R56" s="17">
        <f>IF(ISBLANK(M56),,IF(T56&lt;&gt;1,((IF(M56="WON-EW",(((K56-1)*'complete results singles'!$C$2)*(1-$C$3))+(((L56-1)*'complete results singles'!$C$2)*(1-$C$3)),IF(M56="WON",(((K56-1)*'complete results singles'!$C$2)*(1-$C$3)),IF(M56="PLACED",(((L56-1)*'complete results singles'!$C$2)*(1-$C$3))-'complete results singles'!$C$2,IF(J56=0,-'complete results singles'!$C$2,-('complete results singles'!$C$2*2))))))*E56),0))</f>
        <v>2.7424999999999979</v>
      </c>
      <c r="S56" s="70" t="s">
        <v>82</v>
      </c>
      <c r="V56" s="94" t="s">
        <v>49</v>
      </c>
    </row>
    <row r="57" spans="1:38" ht="15" x14ac:dyDescent="0.2">
      <c r="A57" s="10">
        <v>42603</v>
      </c>
      <c r="B57" s="11">
        <v>2.1</v>
      </c>
      <c r="C57" s="6" t="s">
        <v>99</v>
      </c>
      <c r="D57" s="6" t="s">
        <v>228</v>
      </c>
      <c r="E57" s="12">
        <v>2</v>
      </c>
      <c r="F57" s="12">
        <v>2.75</v>
      </c>
      <c r="G57" s="12">
        <v>1.83</v>
      </c>
      <c r="H57" s="12" t="s">
        <v>25</v>
      </c>
      <c r="I57" s="12" t="s">
        <v>25</v>
      </c>
      <c r="J57" s="12">
        <v>0</v>
      </c>
      <c r="K57" s="12"/>
      <c r="L57" s="12"/>
      <c r="M57" s="7" t="s">
        <v>28</v>
      </c>
      <c r="N57" s="16">
        <f>((G57-1)*(1-(IF(H57="no",0,'complete results singles'!$C$3)))+1)</f>
        <v>1.83</v>
      </c>
      <c r="O57" s="16">
        <f t="shared" si="1"/>
        <v>2</v>
      </c>
      <c r="P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57" s="17">
        <f>IF(ISBLANK(M57),,IF(ISBLANK(G57),,(IF(M57="WON-EW",((((N57-1)*J57)*'complete results singles'!$C$2)+('complete results singles'!$C$2*(N57-1))),IF(M57="WON",((((N57-1)*J57)*'complete results singles'!$C$2)+('complete results singles'!$C$2*(N57-1))),IF(M57="PLACED",((((N57-1)*J57)*'complete results singles'!$C$2)-'complete results singles'!$C$2),IF(J57=0,-'complete results singles'!$C$2,IF(J57=0,-'complete results singles'!$C$2,-('complete results singles'!$C$2*2)))))))*E57))</f>
        <v>-20</v>
      </c>
      <c r="R57" s="17">
        <f>IF(ISBLANK(M57),,IF(T57&lt;&gt;1,((IF(M57="WON-EW",(((K57-1)*'complete results singles'!$C$2)*(1-$C$3))+(((L57-1)*'complete results singles'!$C$2)*(1-$C$3)),IF(M57="WON",(((K57-1)*'complete results singles'!$C$2)*(1-$C$3)),IF(M57="PLACED",(((L57-1)*'complete results singles'!$C$2)*(1-$C$3))-'complete results singles'!$C$2,IF(J57=0,-'complete results singles'!$C$2,-('complete results singles'!$C$2*2))))))*E57),0))</f>
        <v>-20</v>
      </c>
      <c r="S57" s="70" t="s">
        <v>88</v>
      </c>
      <c r="V57" s="94" t="s">
        <v>229</v>
      </c>
    </row>
    <row r="58" spans="1:38" ht="15" x14ac:dyDescent="0.2">
      <c r="A58" s="10">
        <v>42603</v>
      </c>
      <c r="B58" s="11">
        <v>4.4000000000000004</v>
      </c>
      <c r="C58" s="6" t="s">
        <v>99</v>
      </c>
      <c r="D58" s="6" t="s">
        <v>230</v>
      </c>
      <c r="E58" s="12">
        <v>1</v>
      </c>
      <c r="F58" s="12">
        <v>5</v>
      </c>
      <c r="G58" s="12">
        <v>5</v>
      </c>
      <c r="H58" s="12" t="s">
        <v>25</v>
      </c>
      <c r="I58" s="12" t="s">
        <v>25</v>
      </c>
      <c r="J58" s="12">
        <v>0</v>
      </c>
      <c r="K58" s="12"/>
      <c r="L58" s="12"/>
      <c r="M58" s="7" t="s">
        <v>28</v>
      </c>
      <c r="N58" s="16">
        <f>((G58-1)*(1-(IF(H58="no",0,'complete results singles'!$C$3)))+1)</f>
        <v>5</v>
      </c>
      <c r="O58" s="16">
        <f t="shared" si="1"/>
        <v>1</v>
      </c>
      <c r="P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8" s="17">
        <f>IF(ISBLANK(M58),,IF(ISBLANK(G58),,(IF(M58="WON-EW",((((N58-1)*J58)*'complete results singles'!$C$2)+('complete results singles'!$C$2*(N58-1))),IF(M58="WON",((((N58-1)*J58)*'complete results singles'!$C$2)+('complete results singles'!$C$2*(N58-1))),IF(M58="PLACED",((((N58-1)*J58)*'complete results singles'!$C$2)-'complete results singles'!$C$2),IF(J58=0,-'complete results singles'!$C$2,IF(J58=0,-'complete results singles'!$C$2,-('complete results singles'!$C$2*2)))))))*E58))</f>
        <v>-10</v>
      </c>
      <c r="R58" s="17">
        <f>IF(ISBLANK(M58),,IF(T58&lt;&gt;1,((IF(M58="WON-EW",(((K58-1)*'complete results singles'!$C$2)*(1-$C$3))+(((L58-1)*'complete results singles'!$C$2)*(1-$C$3)),IF(M58="WON",(((K58-1)*'complete results singles'!$C$2)*(1-$C$3)),IF(M58="PLACED",(((L58-1)*'complete results singles'!$C$2)*(1-$C$3))-'complete results singles'!$C$2,IF(J58=0,-'complete results singles'!$C$2,-('complete results singles'!$C$2*2))))))*E58),0))</f>
        <v>-10</v>
      </c>
      <c r="S58" s="70" t="s">
        <v>85</v>
      </c>
      <c r="V58" s="94" t="s">
        <v>232</v>
      </c>
    </row>
    <row r="59" spans="1:38" ht="15" x14ac:dyDescent="0.2">
      <c r="A59" s="10">
        <v>42603</v>
      </c>
      <c r="B59" s="11">
        <v>3.5</v>
      </c>
      <c r="C59" s="6" t="s">
        <v>122</v>
      </c>
      <c r="D59" s="6" t="s">
        <v>233</v>
      </c>
      <c r="E59" s="12">
        <v>0.5</v>
      </c>
      <c r="F59" s="12">
        <v>9</v>
      </c>
      <c r="G59" s="12">
        <v>7</v>
      </c>
      <c r="H59" s="12" t="s">
        <v>25</v>
      </c>
      <c r="I59" s="12" t="s">
        <v>26</v>
      </c>
      <c r="J59" s="12">
        <v>0.2</v>
      </c>
      <c r="K59" s="12"/>
      <c r="L59" s="12"/>
      <c r="M59" s="7" t="s">
        <v>28</v>
      </c>
      <c r="N59" s="16">
        <f>((G59-1)*(1-(IF(H59="no",0,'complete results singles'!$C$3)))+1)</f>
        <v>7</v>
      </c>
      <c r="O59" s="16">
        <f t="shared" si="1"/>
        <v>1</v>
      </c>
      <c r="P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59" s="17">
        <f>IF(ISBLANK(M59),,IF(ISBLANK(G59),,(IF(M59="WON-EW",((((N59-1)*J59)*'complete results singles'!$C$2)+('complete results singles'!$C$2*(N59-1))),IF(M59="WON",((((N59-1)*J59)*'complete results singles'!$C$2)+('complete results singles'!$C$2*(N59-1))),IF(M59="PLACED",((((N59-1)*J59)*'complete results singles'!$C$2)-'complete results singles'!$C$2),IF(J59=0,-'complete results singles'!$C$2,IF(J59=0,-'complete results singles'!$C$2,-('complete results singles'!$C$2*2)))))))*E59))</f>
        <v>-10</v>
      </c>
      <c r="R59" s="17">
        <f>IF(ISBLANK(M59),,IF(T59&lt;&gt;1,((IF(M59="WON-EW",(((K59-1)*'complete results singles'!$C$2)*(1-$C$3))+(((L59-1)*'complete results singles'!$C$2)*(1-$C$3)),IF(M59="WON",(((K59-1)*'complete results singles'!$C$2)*(1-$C$3)),IF(M59="PLACED",(((L59-1)*'complete results singles'!$C$2)*(1-$C$3))-'complete results singles'!$C$2,IF(J59=0,-'complete results singles'!$C$2,-('complete results singles'!$C$2*2))))))*E59),0))</f>
        <v>-10</v>
      </c>
      <c r="S59" s="70" t="s">
        <v>225</v>
      </c>
      <c r="V59" s="94" t="s">
        <v>234</v>
      </c>
      <c r="Z59" s="32">
        <v>30</v>
      </c>
      <c r="AA59" t="s">
        <v>31</v>
      </c>
      <c r="AB59">
        <v>0.25</v>
      </c>
      <c r="AC59">
        <v>4.5</v>
      </c>
      <c r="AD59" s="32">
        <f>(AC59-1)*Z59</f>
        <v>105</v>
      </c>
      <c r="AE59" s="33">
        <f>AD59/4</f>
        <v>26.25</v>
      </c>
      <c r="AF59" s="33">
        <f>AE59+AD59</f>
        <v>131.25</v>
      </c>
      <c r="AK59">
        <f>30*3.5</f>
        <v>105</v>
      </c>
      <c r="AL59">
        <f>AK59/4</f>
        <v>26.25</v>
      </c>
    </row>
    <row r="60" spans="1:38" ht="15" x14ac:dyDescent="0.2">
      <c r="A60" s="10">
        <v>42604</v>
      </c>
      <c r="B60" s="11">
        <v>2.4500000000000002</v>
      </c>
      <c r="C60" s="6" t="s">
        <v>199</v>
      </c>
      <c r="D60" s="6" t="s">
        <v>236</v>
      </c>
      <c r="E60" s="12">
        <v>2</v>
      </c>
      <c r="F60" s="12">
        <v>3.5</v>
      </c>
      <c r="G60" s="12">
        <v>3</v>
      </c>
      <c r="H60" s="12" t="s">
        <v>25</v>
      </c>
      <c r="I60" s="12" t="s">
        <v>25</v>
      </c>
      <c r="J60" s="12">
        <v>0</v>
      </c>
      <c r="K60" s="12">
        <v>2.83</v>
      </c>
      <c r="L60" s="12"/>
      <c r="M60" s="7" t="s">
        <v>29</v>
      </c>
      <c r="N60" s="16">
        <f>((G60-1)*(1-(IF(H60="no",0,'complete results singles'!$C$3)))+1)</f>
        <v>3</v>
      </c>
      <c r="O60" s="16">
        <f t="shared" si="1"/>
        <v>2</v>
      </c>
      <c r="P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50</v>
      </c>
      <c r="Q60" s="17">
        <f>IF(ISBLANK(M60),,IF(ISBLANK(G60),,(IF(M60="WON-EW",((((N60-1)*J60)*'complete results singles'!$C$2)+('complete results singles'!$C$2*(N60-1))),IF(M60="WON",((((N60-1)*J60)*'complete results singles'!$C$2)+('complete results singles'!$C$2*(N60-1))),IF(M60="PLACED",((((N60-1)*J60)*'complete results singles'!$C$2)-'complete results singles'!$C$2),IF(J60=0,-'complete results singles'!$C$2,IF(J60=0,-'complete results singles'!$C$2,-('complete results singles'!$C$2*2)))))))*E60))</f>
        <v>40</v>
      </c>
      <c r="R60" s="17">
        <f>IF(ISBLANK(M60),,IF(T60&lt;&gt;1,((IF(M60="WON-EW",(((K60-1)*'complete results singles'!$C$2)*(1-$C$3))+(((L60-1)*'complete results singles'!$C$2)*(1-$C$3)),IF(M60="WON",(((K60-1)*'complete results singles'!$C$2)*(1-$C$3)),IF(M60="PLACED",(((L60-1)*'complete results singles'!$C$2)*(1-$C$3))-'complete results singles'!$C$2,IF(J60=0,-'complete results singles'!$C$2,-('complete results singles'!$C$2*2))))))*E60),0))</f>
        <v>34.770000000000003</v>
      </c>
      <c r="S60" s="70" t="s">
        <v>88</v>
      </c>
      <c r="V60" s="94" t="s">
        <v>49</v>
      </c>
      <c r="AH60" s="32">
        <v>20</v>
      </c>
      <c r="AI60" s="32">
        <f>4*AH60</f>
        <v>80</v>
      </c>
      <c r="AJ60" s="32">
        <f>AI60/5</f>
        <v>16</v>
      </c>
      <c r="AK60" s="32">
        <f>AJ60+AI60</f>
        <v>96</v>
      </c>
    </row>
    <row r="61" spans="1:38" ht="15" x14ac:dyDescent="0.2">
      <c r="A61" s="10">
        <v>42604</v>
      </c>
      <c r="B61" s="11">
        <v>2.2999999999999998</v>
      </c>
      <c r="C61" s="6" t="s">
        <v>237</v>
      </c>
      <c r="D61" s="6" t="s">
        <v>238</v>
      </c>
      <c r="E61" s="12">
        <v>1</v>
      </c>
      <c r="F61" s="12">
        <v>5</v>
      </c>
      <c r="G61" s="12">
        <v>4</v>
      </c>
      <c r="H61" s="12" t="s">
        <v>25</v>
      </c>
      <c r="I61" s="12" t="s">
        <v>25</v>
      </c>
      <c r="J61" s="12">
        <v>0</v>
      </c>
      <c r="K61" s="12"/>
      <c r="L61" s="12"/>
      <c r="M61" s="7" t="s">
        <v>28</v>
      </c>
      <c r="N61" s="16">
        <f>((G61-1)*(1-(IF(H61="no",0,'complete results singles'!$C$3)))+1)</f>
        <v>4</v>
      </c>
      <c r="O61" s="16">
        <f t="shared" si="1"/>
        <v>1</v>
      </c>
      <c r="P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1" s="17">
        <f>IF(ISBLANK(M61),,IF(ISBLANK(G61),,(IF(M61="WON-EW",((((N61-1)*J61)*'complete results singles'!$C$2)+('complete results singles'!$C$2*(N61-1))),IF(M61="WON",((((N61-1)*J61)*'complete results singles'!$C$2)+('complete results singles'!$C$2*(N61-1))),IF(M61="PLACED",((((N61-1)*J61)*'complete results singles'!$C$2)-'complete results singles'!$C$2),IF(J61=0,-'complete results singles'!$C$2,IF(J61=0,-'complete results singles'!$C$2,-('complete results singles'!$C$2*2)))))))*E61))</f>
        <v>-10</v>
      </c>
      <c r="R61" s="17">
        <f>IF(ISBLANK(M61),,IF(T61&lt;&gt;1,((IF(M61="WON-EW",(((K61-1)*'complete results singles'!$C$2)*(1-$C$3))+(((L61-1)*'complete results singles'!$C$2)*(1-$C$3)),IF(M61="WON",(((K61-1)*'complete results singles'!$C$2)*(1-$C$3)),IF(M61="PLACED",(((L61-1)*'complete results singles'!$C$2)*(1-$C$3))-'complete results singles'!$C$2,IF(J61=0,-'complete results singles'!$C$2,-('complete results singles'!$C$2*2))))))*E61),0))</f>
        <v>-10</v>
      </c>
      <c r="S61" s="70" t="s">
        <v>85</v>
      </c>
      <c r="V61" s="94" t="s">
        <v>49</v>
      </c>
    </row>
    <row r="62" spans="1:38" ht="15" x14ac:dyDescent="0.2">
      <c r="A62" s="10">
        <v>42604</v>
      </c>
      <c r="B62" s="11">
        <v>8.0500000000000007</v>
      </c>
      <c r="C62" s="6" t="s">
        <v>240</v>
      </c>
      <c r="D62" s="6" t="s">
        <v>241</v>
      </c>
      <c r="E62" s="12">
        <v>0.5</v>
      </c>
      <c r="F62" s="12">
        <v>7</v>
      </c>
      <c r="G62" s="12">
        <v>5.5</v>
      </c>
      <c r="H62" s="12" t="s">
        <v>25</v>
      </c>
      <c r="I62" s="12" t="s">
        <v>25</v>
      </c>
      <c r="J62" s="12">
        <v>0</v>
      </c>
      <c r="K62" s="12"/>
      <c r="L62" s="12"/>
      <c r="M62" s="7" t="s">
        <v>28</v>
      </c>
      <c r="N62" s="16">
        <f>((G62-1)*(1-(IF(H62="no",0,'complete results singles'!$C$3)))+1)</f>
        <v>5.5</v>
      </c>
      <c r="O62" s="16">
        <f t="shared" si="1"/>
        <v>0.5</v>
      </c>
      <c r="P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62" s="17">
        <f>IF(ISBLANK(M62),,IF(ISBLANK(G62),,(IF(M62="WON-EW",((((N62-1)*J62)*'complete results singles'!$C$2)+('complete results singles'!$C$2*(N62-1))),IF(M62="WON",((((N62-1)*J62)*'complete results singles'!$C$2)+('complete results singles'!$C$2*(N62-1))),IF(M62="PLACED",((((N62-1)*J62)*'complete results singles'!$C$2)-'complete results singles'!$C$2),IF(J62=0,-'complete results singles'!$C$2,IF(J62=0,-'complete results singles'!$C$2,-('complete results singles'!$C$2*2)))))))*E62))</f>
        <v>-5</v>
      </c>
      <c r="R62" s="17">
        <f>IF(ISBLANK(M62),,IF(T62&lt;&gt;1,((IF(M62="WON-EW",(((K62-1)*'complete results singles'!$C$2)*(1-$C$3))+(((L62-1)*'complete results singles'!$C$2)*(1-$C$3)),IF(M62="WON",(((K62-1)*'complete results singles'!$C$2)*(1-$C$3)),IF(M62="PLACED",(((L62-1)*'complete results singles'!$C$2)*(1-$C$3))-'complete results singles'!$C$2,IF(J62=0,-'complete results singles'!$C$2,-('complete results singles'!$C$2*2))))))*E62),0))</f>
        <v>-5</v>
      </c>
      <c r="S62" s="70" t="s">
        <v>82</v>
      </c>
      <c r="V62" s="94" t="s">
        <v>243</v>
      </c>
    </row>
    <row r="63" spans="1:38" s="98" customFormat="1" ht="15" x14ac:dyDescent="0.2">
      <c r="A63" s="10">
        <v>42605</v>
      </c>
      <c r="B63" s="11">
        <v>5.0999999999999996</v>
      </c>
      <c r="C63" s="6" t="s">
        <v>124</v>
      </c>
      <c r="D63" s="6" t="s">
        <v>244</v>
      </c>
      <c r="E63" s="12">
        <v>2</v>
      </c>
      <c r="F63" s="12">
        <v>2.69</v>
      </c>
      <c r="G63" s="12">
        <v>2.63</v>
      </c>
      <c r="H63" s="12" t="s">
        <v>25</v>
      </c>
      <c r="I63" s="12" t="s">
        <v>25</v>
      </c>
      <c r="J63" s="12">
        <v>0</v>
      </c>
      <c r="K63" s="12">
        <v>2.75</v>
      </c>
      <c r="L63" s="12"/>
      <c r="M63" s="7" t="s">
        <v>29</v>
      </c>
      <c r="N63" s="16">
        <f>((G63-1)*(1-(IF(H63="no",0,'complete results singles'!$C$3)))+1)</f>
        <v>2.63</v>
      </c>
      <c r="O63" s="16">
        <f t="shared" si="1"/>
        <v>2</v>
      </c>
      <c r="P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33.799999999999997</v>
      </c>
      <c r="Q63" s="17">
        <f>IF(ISBLANK(M63),,IF(ISBLANK(G63),,(IF(M63="WON-EW",((((N63-1)*J63)*'complete results singles'!$C$2)+('complete results singles'!$C$2*(N63-1))),IF(M63="WON",((((N63-1)*J63)*'complete results singles'!$C$2)+('complete results singles'!$C$2*(N63-1))),IF(M63="PLACED",((((N63-1)*J63)*'complete results singles'!$C$2)-'complete results singles'!$C$2),IF(J63=0,-'complete results singles'!$C$2,IF(J63=0,-'complete results singles'!$C$2,-('complete results singles'!$C$2*2)))))))*E63))</f>
        <v>32.599999999999994</v>
      </c>
      <c r="R63" s="17">
        <f>IF(ISBLANK(M63),,IF(T63&lt;&gt;1,((IF(M63="WON-EW",(((K63-1)*'complete results singles'!$C$2)*(1-$C$3))+(((L63-1)*'complete results singles'!$C$2)*(1-$C$3)),IF(M63="WON",(((K63-1)*'complete results singles'!$C$2)*(1-$C$3)),IF(M63="PLACED",(((L63-1)*'complete results singles'!$C$2)*(1-$C$3))-'complete results singles'!$C$2,IF(J63=0,-'complete results singles'!$C$2,-('complete results singles'!$C$2*2))))))*E63),0))</f>
        <v>33.25</v>
      </c>
      <c r="S63" s="70" t="s">
        <v>88</v>
      </c>
      <c r="V63" s="94" t="s">
        <v>258</v>
      </c>
    </row>
    <row r="64" spans="1:38" ht="15" x14ac:dyDescent="0.2">
      <c r="A64" s="10">
        <v>42605</v>
      </c>
      <c r="B64" s="11">
        <v>3.3</v>
      </c>
      <c r="C64" s="6" t="s">
        <v>246</v>
      </c>
      <c r="D64" s="6" t="s">
        <v>247</v>
      </c>
      <c r="E64" s="12">
        <v>1</v>
      </c>
      <c r="F64" s="12">
        <v>4.33</v>
      </c>
      <c r="G64" s="12">
        <v>4</v>
      </c>
      <c r="H64" s="12" t="s">
        <v>25</v>
      </c>
      <c r="I64" s="12" t="s">
        <v>25</v>
      </c>
      <c r="J64" s="12">
        <v>0</v>
      </c>
      <c r="K64" s="12">
        <v>5.35</v>
      </c>
      <c r="L64" s="12"/>
      <c r="M64" s="7" t="s">
        <v>29</v>
      </c>
      <c r="N64" s="16">
        <f>((G64-1)*(1-(IF(H64="no",0,'complete results singles'!$C$3)))+1)</f>
        <v>4</v>
      </c>
      <c r="O64" s="16">
        <f t="shared" si="1"/>
        <v>1</v>
      </c>
      <c r="P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33.299999999999997</v>
      </c>
      <c r="Q64" s="17">
        <f>IF(ISBLANK(M64),,IF(ISBLANK(G64),,(IF(M64="WON-EW",((((N64-1)*J64)*'complete results singles'!$C$2)+('complete results singles'!$C$2*(N64-1))),IF(M64="WON",((((N64-1)*J64)*'complete results singles'!$C$2)+('complete results singles'!$C$2*(N64-1))),IF(M64="PLACED",((((N64-1)*J64)*'complete results singles'!$C$2)-'complete results singles'!$C$2),IF(J64=0,-'complete results singles'!$C$2,IF(J64=0,-'complete results singles'!$C$2,-('complete results singles'!$C$2*2)))))))*E64))</f>
        <v>30</v>
      </c>
      <c r="R64" s="17">
        <f>IF(ISBLANK(M64),,IF(T64&lt;&gt;1,((IF(M64="WON-EW",(((K64-1)*'complete results singles'!$C$2)*(1-$C$3))+(((L64-1)*'complete results singles'!$C$2)*(1-$C$3)),IF(M64="WON",(((K64-1)*'complete results singles'!$C$2)*(1-$C$3)),IF(M64="PLACED",(((L64-1)*'complete results singles'!$C$2)*(1-$C$3))-'complete results singles'!$C$2,IF(J64=0,-'complete results singles'!$C$2,-('complete results singles'!$C$2*2))))))*E64),0))</f>
        <v>41.324999999999996</v>
      </c>
      <c r="S64" s="70" t="s">
        <v>225</v>
      </c>
      <c r="V64" s="94" t="s">
        <v>259</v>
      </c>
    </row>
    <row r="65" spans="1:22" ht="15" x14ac:dyDescent="0.2">
      <c r="A65" s="10">
        <v>42605</v>
      </c>
      <c r="B65" s="11">
        <v>4.1500000000000004</v>
      </c>
      <c r="C65" s="6" t="s">
        <v>248</v>
      </c>
      <c r="D65" s="6" t="s">
        <v>249</v>
      </c>
      <c r="E65" s="12">
        <v>1</v>
      </c>
      <c r="F65" s="12">
        <v>6.5</v>
      </c>
      <c r="G65" s="12">
        <v>7</v>
      </c>
      <c r="H65" s="12" t="s">
        <v>25</v>
      </c>
      <c r="I65" s="12" t="s">
        <v>25</v>
      </c>
      <c r="J65" s="12">
        <v>0</v>
      </c>
      <c r="K65" s="12"/>
      <c r="L65" s="12"/>
      <c r="M65" s="7" t="s">
        <v>28</v>
      </c>
      <c r="N65" s="16">
        <f>((G65-1)*(1-(IF(H65="no",0,'complete results singles'!$C$3)))+1)</f>
        <v>7</v>
      </c>
      <c r="O65" s="16">
        <f t="shared" si="1"/>
        <v>1</v>
      </c>
      <c r="P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5" s="17">
        <f>IF(ISBLANK(M65),,IF(ISBLANK(G65),,(IF(M65="WON-EW",((((N65-1)*J65)*'complete results singles'!$C$2)+('complete results singles'!$C$2*(N65-1))),IF(M65="WON",((((N65-1)*J65)*'complete results singles'!$C$2)+('complete results singles'!$C$2*(N65-1))),IF(M65="PLACED",((((N65-1)*J65)*'complete results singles'!$C$2)-'complete results singles'!$C$2),IF(J65=0,-'complete results singles'!$C$2,IF(J65=0,-'complete results singles'!$C$2,-('complete results singles'!$C$2*2)))))))*E65))</f>
        <v>-10</v>
      </c>
      <c r="R65" s="17">
        <f>IF(ISBLANK(M65),,IF(T65&lt;&gt;1,((IF(M65="WON-EW",(((K65-1)*'complete results singles'!$C$2)*(1-$C$3))+(((L65-1)*'complete results singles'!$C$2)*(1-$C$3)),IF(M65="WON",(((K65-1)*'complete results singles'!$C$2)*(1-$C$3)),IF(M65="PLACED",(((L65-1)*'complete results singles'!$C$2)*(1-$C$3))-'complete results singles'!$C$2,IF(J65=0,-'complete results singles'!$C$2,-('complete results singles'!$C$2*2))))))*E65),0))</f>
        <v>-10</v>
      </c>
      <c r="S65" s="70" t="s">
        <v>82</v>
      </c>
      <c r="V65" s="94" t="s">
        <v>49</v>
      </c>
    </row>
    <row r="66" spans="1:22" ht="15" x14ac:dyDescent="0.2">
      <c r="A66" s="10">
        <v>42606</v>
      </c>
      <c r="B66" s="11">
        <v>6.2</v>
      </c>
      <c r="C66" s="6" t="s">
        <v>86</v>
      </c>
      <c r="D66" s="6" t="s">
        <v>251</v>
      </c>
      <c r="E66" s="12">
        <v>2</v>
      </c>
      <c r="F66" s="12">
        <v>2.88</v>
      </c>
      <c r="G66" s="12">
        <v>2.63</v>
      </c>
      <c r="H66" s="12" t="s">
        <v>25</v>
      </c>
      <c r="I66" s="12" t="s">
        <v>25</v>
      </c>
      <c r="J66" s="12">
        <v>0</v>
      </c>
      <c r="K66" s="12"/>
      <c r="L66" s="12"/>
      <c r="M66" s="7" t="s">
        <v>28</v>
      </c>
      <c r="N66" s="16">
        <f>((G66-1)*(1-(IF(H66="no",0,'complete results singles'!$C$3)))+1)</f>
        <v>2.63</v>
      </c>
      <c r="O66" s="16">
        <f t="shared" si="1"/>
        <v>2</v>
      </c>
      <c r="P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66" s="17">
        <f>IF(ISBLANK(M66),,IF(ISBLANK(G66),,(IF(M66="WON-EW",((((N66-1)*J66)*'complete results singles'!$C$2)+('complete results singles'!$C$2*(N66-1))),IF(M66="WON",((((N66-1)*J66)*'complete results singles'!$C$2)+('complete results singles'!$C$2*(N66-1))),IF(M66="PLACED",((((N66-1)*J66)*'complete results singles'!$C$2)-'complete results singles'!$C$2),IF(J66=0,-'complete results singles'!$C$2,IF(J66=0,-'complete results singles'!$C$2,-('complete results singles'!$C$2*2)))))))*E66))</f>
        <v>-20</v>
      </c>
      <c r="R66" s="17">
        <f>IF(ISBLANK(M66),,IF(T66&lt;&gt;1,((IF(M66="WON-EW",(((K66-1)*'complete results singles'!$C$2)*(1-$C$3))+(((L66-1)*'complete results singles'!$C$2)*(1-$C$3)),IF(M66="WON",(((K66-1)*'complete results singles'!$C$2)*(1-$C$3)),IF(M66="PLACED",(((L66-1)*'complete results singles'!$C$2)*(1-$C$3))-'complete results singles'!$C$2,IF(J66=0,-'complete results singles'!$C$2,-('complete results singles'!$C$2*2))))))*E66),0))</f>
        <v>-20</v>
      </c>
      <c r="S66" s="70" t="s">
        <v>88</v>
      </c>
      <c r="V66" s="94" t="s">
        <v>49</v>
      </c>
    </row>
    <row r="67" spans="1:22" ht="15" x14ac:dyDescent="0.2">
      <c r="A67" s="10">
        <v>42606</v>
      </c>
      <c r="B67" s="11">
        <v>4.55</v>
      </c>
      <c r="C67" s="6" t="s">
        <v>252</v>
      </c>
      <c r="D67" s="6" t="s">
        <v>253</v>
      </c>
      <c r="E67" s="12">
        <v>1</v>
      </c>
      <c r="F67" s="12">
        <v>3.25</v>
      </c>
      <c r="G67" s="12">
        <v>3</v>
      </c>
      <c r="H67" s="12" t="s">
        <v>25</v>
      </c>
      <c r="I67" s="12" t="s">
        <v>25</v>
      </c>
      <c r="J67" s="12">
        <v>0</v>
      </c>
      <c r="K67" s="12">
        <v>3.8</v>
      </c>
      <c r="L67" s="12"/>
      <c r="M67" s="7" t="s">
        <v>29</v>
      </c>
      <c r="N67" s="16">
        <f>((G67-1)*(1-(IF(H67="no",0,'complete results singles'!$C$3)))+1)</f>
        <v>3</v>
      </c>
      <c r="O67" s="16">
        <f t="shared" si="1"/>
        <v>1</v>
      </c>
      <c r="P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67" s="17">
        <f>IF(ISBLANK(M67),,IF(ISBLANK(G67),,(IF(M67="WON-EW",((((N67-1)*J67)*'complete results singles'!$C$2)+('complete results singles'!$C$2*(N67-1))),IF(M67="WON",((((N67-1)*J67)*'complete results singles'!$C$2)+('complete results singles'!$C$2*(N67-1))),IF(M67="PLACED",((((N67-1)*J67)*'complete results singles'!$C$2)-'complete results singles'!$C$2),IF(J67=0,-'complete results singles'!$C$2,IF(J67=0,-'complete results singles'!$C$2,-('complete results singles'!$C$2*2)))))))*E67))</f>
        <v>20</v>
      </c>
      <c r="R67" s="17">
        <f>IF(ISBLANK(M67),,IF(T67&lt;&gt;1,((IF(M67="WON-EW",(((K67-1)*'complete results singles'!$C$2)*(1-$C$3))+(((L67-1)*'complete results singles'!$C$2)*(1-$C$3)),IF(M67="WON",(((K67-1)*'complete results singles'!$C$2)*(1-$C$3)),IF(M67="PLACED",(((L67-1)*'complete results singles'!$C$2)*(1-$C$3))-'complete results singles'!$C$2,IF(J67=0,-'complete results singles'!$C$2,-('complete results singles'!$C$2*2))))))*E67),0))</f>
        <v>26.599999999999998</v>
      </c>
      <c r="S67" s="70" t="s">
        <v>85</v>
      </c>
      <c r="V67" s="94" t="s">
        <v>255</v>
      </c>
    </row>
    <row r="68" spans="1:22" ht="15" x14ac:dyDescent="0.2">
      <c r="A68" s="10">
        <v>42606</v>
      </c>
      <c r="B68" s="11">
        <v>3</v>
      </c>
      <c r="C68" s="6" t="s">
        <v>102</v>
      </c>
      <c r="D68" s="6" t="s">
        <v>257</v>
      </c>
      <c r="E68" s="12">
        <v>0.5</v>
      </c>
      <c r="F68" s="12">
        <v>9</v>
      </c>
      <c r="G68" s="12">
        <v>8</v>
      </c>
      <c r="H68" s="12" t="s">
        <v>25</v>
      </c>
      <c r="I68" s="12" t="s">
        <v>26</v>
      </c>
      <c r="J68" s="12">
        <v>0.2</v>
      </c>
      <c r="K68" s="12">
        <v>9.1999999999999993</v>
      </c>
      <c r="L68" s="12">
        <v>3.05</v>
      </c>
      <c r="M68" s="7" t="s">
        <v>27</v>
      </c>
      <c r="N68" s="16">
        <f>((G68-1)*(1-(IF(H68="no",0,'complete results singles'!$C$3)))+1)</f>
        <v>8</v>
      </c>
      <c r="O68" s="16">
        <f t="shared" si="1"/>
        <v>1</v>
      </c>
      <c r="P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</v>
      </c>
      <c r="Q68" s="17">
        <f>IF(ISBLANK(M68),,IF(ISBLANK(G68),,(IF(M68="WON-EW",((((N68-1)*J68)*'complete results singles'!$C$2)+('complete results singles'!$C$2*(N68-1))),IF(M68="WON",((((N68-1)*J68)*'complete results singles'!$C$2)+('complete results singles'!$C$2*(N68-1))),IF(M68="PLACED",((((N68-1)*J68)*'complete results singles'!$C$2)-'complete results singles'!$C$2),IF(J68=0,-'complete results singles'!$C$2,IF(J68=0,-'complete results singles'!$C$2,-('complete results singles'!$C$2*2)))))))*E68))</f>
        <v>2.0000000000000009</v>
      </c>
      <c r="R68" s="17">
        <f>IF(ISBLANK(M68),,IF(T68&lt;&gt;1,((IF(M68="WON-EW",(((K68-1)*'complete results singles'!$C$2)*(1-$C$3))+(((L68-1)*'complete results singles'!$C$2)*(1-$C$3)),IF(M68="WON",(((K68-1)*'complete results singles'!$C$2)*(1-$C$3)),IF(M68="PLACED",(((L68-1)*'complete results singles'!$C$2)*(1-$C$3))-'complete results singles'!$C$2,IF(J68=0,-'complete results singles'!$C$2,-('complete results singles'!$C$2*2))))))*E68),0))</f>
        <v>4.7374999999999989</v>
      </c>
      <c r="S68" s="70" t="s">
        <v>82</v>
      </c>
      <c r="V68" s="94" t="s">
        <v>49</v>
      </c>
    </row>
    <row r="69" spans="1:22" ht="15" x14ac:dyDescent="0.2">
      <c r="A69" s="10">
        <v>42607</v>
      </c>
      <c r="B69" s="11">
        <v>3.1</v>
      </c>
      <c r="C69" s="6" t="s">
        <v>188</v>
      </c>
      <c r="D69" s="6" t="s">
        <v>262</v>
      </c>
      <c r="E69" s="12">
        <v>1</v>
      </c>
      <c r="F69" s="12">
        <v>4</v>
      </c>
      <c r="G69" s="12">
        <v>3.25</v>
      </c>
      <c r="H69" s="12" t="s">
        <v>25</v>
      </c>
      <c r="I69" s="12" t="s">
        <v>25</v>
      </c>
      <c r="J69" s="12">
        <v>0</v>
      </c>
      <c r="K69" s="12"/>
      <c r="L69" s="12"/>
      <c r="M69" s="7" t="s">
        <v>28</v>
      </c>
      <c r="N69" s="16">
        <f>((G69-1)*(1-(IF(H69="no",0,'complete results singles'!$C$3)))+1)</f>
        <v>3.25</v>
      </c>
      <c r="O69" s="16">
        <f t="shared" si="1"/>
        <v>1</v>
      </c>
      <c r="P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69" s="17">
        <f>IF(ISBLANK(M69),,IF(ISBLANK(G69),,(IF(M69="WON-EW",((((N69-1)*J69)*'complete results singles'!$C$2)+('complete results singles'!$C$2*(N69-1))),IF(M69="WON",((((N69-1)*J69)*'complete results singles'!$C$2)+('complete results singles'!$C$2*(N69-1))),IF(M69="PLACED",((((N69-1)*J69)*'complete results singles'!$C$2)-'complete results singles'!$C$2),IF(J69=0,-'complete results singles'!$C$2,IF(J69=0,-'complete results singles'!$C$2,-('complete results singles'!$C$2*2)))))))*E69))</f>
        <v>-10</v>
      </c>
      <c r="R69" s="17">
        <f>IF(ISBLANK(M69),,IF(T69&lt;&gt;1,((IF(M69="WON-EW",(((K69-1)*'complete results singles'!$C$2)*(1-$C$3))+(((L69-1)*'complete results singles'!$C$2)*(1-$C$3)),IF(M69="WON",(((K69-1)*'complete results singles'!$C$2)*(1-$C$3)),IF(M69="PLACED",(((L69-1)*'complete results singles'!$C$2)*(1-$C$3))-'complete results singles'!$C$2,IF(J69=0,-'complete results singles'!$C$2,-('complete results singles'!$C$2*2))))))*E69),0))</f>
        <v>-10</v>
      </c>
      <c r="S69" s="70" t="s">
        <v>85</v>
      </c>
      <c r="V69" s="94" t="s">
        <v>49</v>
      </c>
    </row>
    <row r="70" spans="1:22" ht="15" x14ac:dyDescent="0.2">
      <c r="A70" s="10">
        <v>42607</v>
      </c>
      <c r="B70" s="11">
        <v>2.4</v>
      </c>
      <c r="C70" s="6" t="s">
        <v>188</v>
      </c>
      <c r="D70" s="6" t="s">
        <v>263</v>
      </c>
      <c r="E70" s="12">
        <v>1</v>
      </c>
      <c r="F70" s="12">
        <v>4.5</v>
      </c>
      <c r="G70" s="12">
        <v>4.5</v>
      </c>
      <c r="H70" s="12" t="s">
        <v>25</v>
      </c>
      <c r="I70" s="12" t="s">
        <v>25</v>
      </c>
      <c r="J70" s="12">
        <v>0</v>
      </c>
      <c r="K70" s="12"/>
      <c r="L70" s="12"/>
      <c r="M70" s="7" t="s">
        <v>28</v>
      </c>
      <c r="N70" s="16">
        <f>((G70-1)*(1-(IF(H70="no",0,'complete results singles'!$C$3)))+1)</f>
        <v>4.5</v>
      </c>
      <c r="O70" s="16">
        <f t="shared" si="1"/>
        <v>1</v>
      </c>
      <c r="P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0" s="17">
        <f>IF(ISBLANK(M70),,IF(ISBLANK(G70),,(IF(M70="WON-EW",((((N70-1)*J70)*'complete results singles'!$C$2)+('complete results singles'!$C$2*(N70-1))),IF(M70="WON",((((N70-1)*J70)*'complete results singles'!$C$2)+('complete results singles'!$C$2*(N70-1))),IF(M70="PLACED",((((N70-1)*J70)*'complete results singles'!$C$2)-'complete results singles'!$C$2),IF(J70=0,-'complete results singles'!$C$2,IF(J70=0,-'complete results singles'!$C$2,-('complete results singles'!$C$2*2)))))))*E70))</f>
        <v>-10</v>
      </c>
      <c r="R70" s="17">
        <f>IF(ISBLANK(M70),,IF(T70&lt;&gt;1,((IF(M70="WON-EW",(((K70-1)*'complete results singles'!$C$2)*(1-$C$3))+(((L70-1)*'complete results singles'!$C$2)*(1-$C$3)),IF(M70="WON",(((K70-1)*'complete results singles'!$C$2)*(1-$C$3)),IF(M70="PLACED",(((L70-1)*'complete results singles'!$C$2)*(1-$C$3))-'complete results singles'!$C$2,IF(J70=0,-'complete results singles'!$C$2,-('complete results singles'!$C$2*2))))))*E70),0))</f>
        <v>-10</v>
      </c>
      <c r="S70" s="70" t="s">
        <v>225</v>
      </c>
      <c r="V70" s="94" t="s">
        <v>49</v>
      </c>
    </row>
    <row r="71" spans="1:22" ht="15" x14ac:dyDescent="0.2">
      <c r="A71" s="10">
        <v>42607</v>
      </c>
      <c r="B71" s="11">
        <v>5.05</v>
      </c>
      <c r="C71" s="6" t="s">
        <v>102</v>
      </c>
      <c r="D71" s="6" t="s">
        <v>264</v>
      </c>
      <c r="E71" s="12">
        <v>1</v>
      </c>
      <c r="F71" s="12">
        <v>7</v>
      </c>
      <c r="G71" s="12">
        <v>7</v>
      </c>
      <c r="H71" s="12" t="s">
        <v>25</v>
      </c>
      <c r="I71" s="12" t="s">
        <v>25</v>
      </c>
      <c r="J71" s="12">
        <v>0</v>
      </c>
      <c r="K71" s="12"/>
      <c r="L71" s="12"/>
      <c r="M71" s="7" t="s">
        <v>28</v>
      </c>
      <c r="N71" s="16">
        <f>((G71-1)*(1-(IF(H71="no",0,'complete results singles'!$C$3)))+1)</f>
        <v>7</v>
      </c>
      <c r="O71" s="16">
        <f t="shared" si="1"/>
        <v>1</v>
      </c>
      <c r="P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1" s="17">
        <f>IF(ISBLANK(M71),,IF(ISBLANK(G71),,(IF(M71="WON-EW",((((N71-1)*J71)*'complete results singles'!$C$2)+('complete results singles'!$C$2*(N71-1))),IF(M71="WON",((((N71-1)*J71)*'complete results singles'!$C$2)+('complete results singles'!$C$2*(N71-1))),IF(M71="PLACED",((((N71-1)*J71)*'complete results singles'!$C$2)-'complete results singles'!$C$2),IF(J71=0,-'complete results singles'!$C$2,IF(J71=0,-'complete results singles'!$C$2,-('complete results singles'!$C$2*2)))))))*E71))</f>
        <v>-10</v>
      </c>
      <c r="R71" s="17">
        <f>IF(ISBLANK(M71),,IF(T71&lt;&gt;1,((IF(M71="WON-EW",(((K71-1)*'complete results singles'!$C$2)*(1-$C$3))+(((L71-1)*'complete results singles'!$C$2)*(1-$C$3)),IF(M71="WON",(((K71-1)*'complete results singles'!$C$2)*(1-$C$3)),IF(M71="PLACED",(((L71-1)*'complete results singles'!$C$2)*(1-$C$3))-'complete results singles'!$C$2,IF(J71=0,-'complete results singles'!$C$2,-('complete results singles'!$C$2*2))))))*E71),0))</f>
        <v>-10</v>
      </c>
      <c r="S71" s="70" t="s">
        <v>82</v>
      </c>
      <c r="V71" s="94" t="s">
        <v>266</v>
      </c>
    </row>
    <row r="72" spans="1:22" ht="15" x14ac:dyDescent="0.2">
      <c r="A72" s="10">
        <v>42608</v>
      </c>
      <c r="B72" s="11">
        <v>4.55</v>
      </c>
      <c r="C72" s="6" t="s">
        <v>267</v>
      </c>
      <c r="D72" s="6" t="s">
        <v>268</v>
      </c>
      <c r="E72" s="12">
        <v>2</v>
      </c>
      <c r="F72" s="12">
        <v>3</v>
      </c>
      <c r="G72" s="12">
        <v>2.75</v>
      </c>
      <c r="H72" s="12" t="s">
        <v>25</v>
      </c>
      <c r="I72" s="12" t="s">
        <v>25</v>
      </c>
      <c r="J72" s="12">
        <v>0</v>
      </c>
      <c r="K72" s="12">
        <v>3.04</v>
      </c>
      <c r="L72" s="12"/>
      <c r="M72" s="7" t="s">
        <v>29</v>
      </c>
      <c r="N72" s="16">
        <f>((G72-1)*(1-(IF(H72="no",0,'complete results singles'!$C$3)))+1)</f>
        <v>2.75</v>
      </c>
      <c r="O72" s="16">
        <f t="shared" si="1"/>
        <v>2</v>
      </c>
      <c r="P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40</v>
      </c>
      <c r="Q72" s="17">
        <f>IF(ISBLANK(M72),,IF(ISBLANK(G72),,(IF(M72="WON-EW",((((N72-1)*J72)*'complete results singles'!$C$2)+('complete results singles'!$C$2*(N72-1))),IF(M72="WON",((((N72-1)*J72)*'complete results singles'!$C$2)+('complete results singles'!$C$2*(N72-1))),IF(M72="PLACED",((((N72-1)*J72)*'complete results singles'!$C$2)-'complete results singles'!$C$2),IF(J72=0,-'complete results singles'!$C$2,IF(J72=0,-'complete results singles'!$C$2,-('complete results singles'!$C$2*2)))))))*E72))</f>
        <v>35</v>
      </c>
      <c r="R72" s="17">
        <f>IF(ISBLANK(M72),,IF(T72&lt;&gt;1,((IF(M72="WON-EW",(((K72-1)*'complete results singles'!$C$2)*(1-$C$3))+(((L72-1)*'complete results singles'!$C$2)*(1-$C$3)),IF(M72="WON",(((K72-1)*'complete results singles'!$C$2)*(1-$C$3)),IF(M72="PLACED",(((L72-1)*'complete results singles'!$C$2)*(1-$C$3))-'complete results singles'!$C$2,IF(J72=0,-'complete results singles'!$C$2,-('complete results singles'!$C$2*2))))))*E72),0))</f>
        <v>38.76</v>
      </c>
      <c r="S72" s="70" t="s">
        <v>88</v>
      </c>
      <c r="V72" s="94" t="s">
        <v>49</v>
      </c>
    </row>
    <row r="73" spans="1:22" ht="15" x14ac:dyDescent="0.2">
      <c r="A73" s="10">
        <v>42608</v>
      </c>
      <c r="B73" s="11">
        <v>8</v>
      </c>
      <c r="C73" s="6" t="s">
        <v>269</v>
      </c>
      <c r="D73" s="6" t="s">
        <v>270</v>
      </c>
      <c r="E73" s="12">
        <v>1</v>
      </c>
      <c r="F73" s="12">
        <v>3.25</v>
      </c>
      <c r="G73" s="12">
        <v>3</v>
      </c>
      <c r="H73" s="12" t="s">
        <v>25</v>
      </c>
      <c r="I73" s="12" t="s">
        <v>25</v>
      </c>
      <c r="J73" s="12">
        <v>0</v>
      </c>
      <c r="K73" s="12"/>
      <c r="L73" s="12"/>
      <c r="M73" s="7" t="s">
        <v>28</v>
      </c>
      <c r="N73" s="16">
        <f>((G73-1)*(1-(IF(H73="no",0,'complete results singles'!$C$3)))+1)</f>
        <v>3</v>
      </c>
      <c r="O73" s="16">
        <f t="shared" si="1"/>
        <v>1</v>
      </c>
      <c r="P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3" s="17">
        <f>IF(ISBLANK(M73),,IF(ISBLANK(G73),,(IF(M73="WON-EW",((((N73-1)*J73)*'complete results singles'!$C$2)+('complete results singles'!$C$2*(N73-1))),IF(M73="WON",((((N73-1)*J73)*'complete results singles'!$C$2)+('complete results singles'!$C$2*(N73-1))),IF(M73="PLACED",((((N73-1)*J73)*'complete results singles'!$C$2)-'complete results singles'!$C$2),IF(J73=0,-'complete results singles'!$C$2,IF(J73=0,-'complete results singles'!$C$2,-('complete results singles'!$C$2*2)))))))*E73))</f>
        <v>-10</v>
      </c>
      <c r="R73" s="17">
        <f>IF(ISBLANK(M73),,IF(T73&lt;&gt;1,((IF(M73="WON-EW",(((K73-1)*'complete results singles'!$C$2)*(1-$C$3))+(((L73-1)*'complete results singles'!$C$2)*(1-$C$3)),IF(M73="WON",(((K73-1)*'complete results singles'!$C$2)*(1-$C$3)),IF(M73="PLACED",(((L73-1)*'complete results singles'!$C$2)*(1-$C$3))-'complete results singles'!$C$2,IF(J73=0,-'complete results singles'!$C$2,-('complete results singles'!$C$2*2))))))*E73),0))</f>
        <v>-10</v>
      </c>
      <c r="S73" s="70" t="s">
        <v>85</v>
      </c>
      <c r="V73" s="94" t="s">
        <v>272</v>
      </c>
    </row>
    <row r="74" spans="1:22" ht="15" x14ac:dyDescent="0.2">
      <c r="A74" s="10">
        <v>42608</v>
      </c>
      <c r="B74" s="11">
        <v>6.55</v>
      </c>
      <c r="C74" s="6" t="s">
        <v>269</v>
      </c>
      <c r="D74" s="6" t="s">
        <v>273</v>
      </c>
      <c r="E74" s="12">
        <v>1</v>
      </c>
      <c r="F74" s="12">
        <v>5.5</v>
      </c>
      <c r="G74" s="12">
        <v>4.5</v>
      </c>
      <c r="H74" s="12" t="s">
        <v>25</v>
      </c>
      <c r="I74" s="12" t="s">
        <v>25</v>
      </c>
      <c r="J74" s="12">
        <v>0</v>
      </c>
      <c r="K74" s="12"/>
      <c r="L74" s="12"/>
      <c r="M74" s="7" t="s">
        <v>28</v>
      </c>
      <c r="N74" s="16">
        <f>((G74-1)*(1-(IF(H74="no",0,'complete results singles'!$C$3)))+1)</f>
        <v>4.5</v>
      </c>
      <c r="O74" s="16">
        <f t="shared" si="1"/>
        <v>1</v>
      </c>
      <c r="P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4" s="17">
        <f>IF(ISBLANK(M74),,IF(ISBLANK(G74),,(IF(M74="WON-EW",((((N74-1)*J74)*'complete results singles'!$C$2)+('complete results singles'!$C$2*(N74-1))),IF(M74="WON",((((N74-1)*J74)*'complete results singles'!$C$2)+('complete results singles'!$C$2*(N74-1))),IF(M74="PLACED",((((N74-1)*J74)*'complete results singles'!$C$2)-'complete results singles'!$C$2),IF(J74=0,-'complete results singles'!$C$2,IF(J74=0,-'complete results singles'!$C$2,-('complete results singles'!$C$2*2)))))))*E74))</f>
        <v>-10</v>
      </c>
      <c r="R74" s="17">
        <f>IF(ISBLANK(M74),,IF(T74&lt;&gt;1,((IF(M74="WON-EW",(((K74-1)*'complete results singles'!$C$2)*(1-$C$3))+(((L74-1)*'complete results singles'!$C$2)*(1-$C$3)),IF(M74="WON",(((K74-1)*'complete results singles'!$C$2)*(1-$C$3)),IF(M74="PLACED",(((L74-1)*'complete results singles'!$C$2)*(1-$C$3))-'complete results singles'!$C$2,IF(J74=0,-'complete results singles'!$C$2,-('complete results singles'!$C$2*2))))))*E74),0))</f>
        <v>-10</v>
      </c>
      <c r="S74" s="70" t="s">
        <v>225</v>
      </c>
      <c r="V74" s="94" t="s">
        <v>49</v>
      </c>
    </row>
    <row r="75" spans="1:22" ht="15" x14ac:dyDescent="0.2">
      <c r="A75" s="10">
        <v>42608</v>
      </c>
      <c r="B75" s="11">
        <v>5.05</v>
      </c>
      <c r="C75" s="6" t="s">
        <v>105</v>
      </c>
      <c r="D75" s="6" t="s">
        <v>274</v>
      </c>
      <c r="E75" s="12">
        <v>1</v>
      </c>
      <c r="F75" s="12">
        <v>7.5</v>
      </c>
      <c r="G75" s="12">
        <v>7</v>
      </c>
      <c r="H75" s="12" t="s">
        <v>25</v>
      </c>
      <c r="I75" s="12" t="s">
        <v>25</v>
      </c>
      <c r="J75" s="12">
        <v>0</v>
      </c>
      <c r="K75" s="12">
        <v>5.2</v>
      </c>
      <c r="L75" s="12"/>
      <c r="M75" s="7" t="s">
        <v>29</v>
      </c>
      <c r="N75" s="16">
        <f>((G75-1)*(1-(IF(H75="no",0,'complete results singles'!$C$3)))+1)</f>
        <v>7</v>
      </c>
      <c r="O75" s="16">
        <f t="shared" si="1"/>
        <v>1</v>
      </c>
      <c r="P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65</v>
      </c>
      <c r="Q75" s="17">
        <f>IF(ISBLANK(M75),,IF(ISBLANK(G75),,(IF(M75="WON-EW",((((N75-1)*J75)*'complete results singles'!$C$2)+('complete results singles'!$C$2*(N75-1))),IF(M75="WON",((((N75-1)*J75)*'complete results singles'!$C$2)+('complete results singles'!$C$2*(N75-1))),IF(M75="PLACED",((((N75-1)*J75)*'complete results singles'!$C$2)-'complete results singles'!$C$2),IF(J75=0,-'complete results singles'!$C$2,IF(J75=0,-'complete results singles'!$C$2,-('complete results singles'!$C$2*2)))))))*E75))</f>
        <v>60</v>
      </c>
      <c r="R75" s="17">
        <f>IF(ISBLANK(M75),,IF(T75&lt;&gt;1,((IF(M75="WON-EW",(((K75-1)*'complete results singles'!$C$2)*(1-$C$3))+(((L75-1)*'complete results singles'!$C$2)*(1-$C$3)),IF(M75="WON",(((K75-1)*'complete results singles'!$C$2)*(1-$C$3)),IF(M75="PLACED",(((L75-1)*'complete results singles'!$C$2)*(1-$C$3))-'complete results singles'!$C$2,IF(J75=0,-'complete results singles'!$C$2,-('complete results singles'!$C$2*2))))))*E75),0))</f>
        <v>39.9</v>
      </c>
      <c r="S75" s="70" t="s">
        <v>82</v>
      </c>
      <c r="V75" s="94" t="s">
        <v>49</v>
      </c>
    </row>
    <row r="76" spans="1:22" ht="15" x14ac:dyDescent="0.2">
      <c r="A76" s="10">
        <v>42609</v>
      </c>
      <c r="B76" s="11">
        <v>4.0999999999999996</v>
      </c>
      <c r="C76" s="6" t="s">
        <v>267</v>
      </c>
      <c r="D76" s="6" t="s">
        <v>276</v>
      </c>
      <c r="E76" s="12">
        <v>2</v>
      </c>
      <c r="F76" s="12">
        <v>4</v>
      </c>
      <c r="G76" s="12">
        <v>3.5</v>
      </c>
      <c r="H76" s="12" t="s">
        <v>25</v>
      </c>
      <c r="I76" s="12" t="s">
        <v>25</v>
      </c>
      <c r="J76" s="12">
        <v>0</v>
      </c>
      <c r="K76" s="12"/>
      <c r="L76" s="12"/>
      <c r="M76" s="7" t="s">
        <v>28</v>
      </c>
      <c r="N76" s="16">
        <f>((G76-1)*(1-(IF(H76="no",0,'complete results singles'!$C$3)))+1)</f>
        <v>3.5</v>
      </c>
      <c r="O76" s="16">
        <f t="shared" si="1"/>
        <v>2</v>
      </c>
      <c r="P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76" s="17">
        <f>IF(ISBLANK(M76),,IF(ISBLANK(G76),,(IF(M76="WON-EW",((((N76-1)*J76)*'complete results singles'!$C$2)+('complete results singles'!$C$2*(N76-1))),IF(M76="WON",((((N76-1)*J76)*'complete results singles'!$C$2)+('complete results singles'!$C$2*(N76-1))),IF(M76="PLACED",((((N76-1)*J76)*'complete results singles'!$C$2)-'complete results singles'!$C$2),IF(J76=0,-'complete results singles'!$C$2,IF(J76=0,-'complete results singles'!$C$2,-('complete results singles'!$C$2*2)))))))*E76))</f>
        <v>-20</v>
      </c>
      <c r="R76" s="17">
        <f>IF(ISBLANK(M76),,IF(T76&lt;&gt;1,((IF(M76="WON-EW",(((K76-1)*'complete results singles'!$C$2)*(1-$C$3))+(((L76-1)*'complete results singles'!$C$2)*(1-$C$3)),IF(M76="WON",(((K76-1)*'complete results singles'!$C$2)*(1-$C$3)),IF(M76="PLACED",(((L76-1)*'complete results singles'!$C$2)*(1-$C$3))-'complete results singles'!$C$2,IF(J76=0,-'complete results singles'!$C$2,-('complete results singles'!$C$2*2))))))*E76),0))</f>
        <v>-20</v>
      </c>
      <c r="S76" s="70" t="s">
        <v>88</v>
      </c>
      <c r="V76" s="94" t="s">
        <v>277</v>
      </c>
    </row>
    <row r="77" spans="1:22" ht="15" x14ac:dyDescent="0.2">
      <c r="A77" s="10">
        <v>42609</v>
      </c>
      <c r="B77" s="11">
        <v>4.2</v>
      </c>
      <c r="C77" s="6" t="s">
        <v>161</v>
      </c>
      <c r="D77" s="6" t="s">
        <v>278</v>
      </c>
      <c r="E77" s="12">
        <v>1</v>
      </c>
      <c r="F77" s="12">
        <v>4</v>
      </c>
      <c r="G77" s="12">
        <v>4</v>
      </c>
      <c r="H77" s="12" t="s">
        <v>25</v>
      </c>
      <c r="I77" s="12" t="s">
        <v>25</v>
      </c>
      <c r="J77" s="12">
        <v>0</v>
      </c>
      <c r="K77" s="12"/>
      <c r="L77" s="12"/>
      <c r="M77" s="7" t="s">
        <v>28</v>
      </c>
      <c r="N77" s="16">
        <f>((G77-1)*(1-(IF(H77="no",0,'complete results singles'!$C$3)))+1)</f>
        <v>4</v>
      </c>
      <c r="O77" s="16">
        <f t="shared" si="1"/>
        <v>1</v>
      </c>
      <c r="P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7" s="17">
        <f>IF(ISBLANK(M77),,IF(ISBLANK(G77),,(IF(M77="WON-EW",((((N77-1)*J77)*'complete results singles'!$C$2)+('complete results singles'!$C$2*(N77-1))),IF(M77="WON",((((N77-1)*J77)*'complete results singles'!$C$2)+('complete results singles'!$C$2*(N77-1))),IF(M77="PLACED",((((N77-1)*J77)*'complete results singles'!$C$2)-'complete results singles'!$C$2),IF(J77=0,-'complete results singles'!$C$2,IF(J77=0,-'complete results singles'!$C$2,-('complete results singles'!$C$2*2)))))))*E77))</f>
        <v>-10</v>
      </c>
      <c r="R77" s="17">
        <f>IF(ISBLANK(M77),,IF(T77&lt;&gt;1,((IF(M77="WON-EW",(((K77-1)*'complete results singles'!$C$2)*(1-$C$3))+(((L77-1)*'complete results singles'!$C$2)*(1-$C$3)),IF(M77="WON",(((K77-1)*'complete results singles'!$C$2)*(1-$C$3)),IF(M77="PLACED",(((L77-1)*'complete results singles'!$C$2)*(1-$C$3))-'complete results singles'!$C$2,IF(J77=0,-'complete results singles'!$C$2,-('complete results singles'!$C$2*2))))))*E77),0))</f>
        <v>-10</v>
      </c>
      <c r="S77" s="70" t="s">
        <v>85</v>
      </c>
      <c r="V77" s="94" t="s">
        <v>280</v>
      </c>
    </row>
    <row r="78" spans="1:22" ht="15" x14ac:dyDescent="0.2">
      <c r="A78" s="10">
        <v>42609</v>
      </c>
      <c r="B78" s="11">
        <v>3.2</v>
      </c>
      <c r="C78" s="6" t="s">
        <v>156</v>
      </c>
      <c r="D78" s="6" t="s">
        <v>281</v>
      </c>
      <c r="E78" s="12">
        <v>1</v>
      </c>
      <c r="F78" s="12">
        <v>5.5</v>
      </c>
      <c r="G78" s="12">
        <v>5</v>
      </c>
      <c r="H78" s="12" t="s">
        <v>25</v>
      </c>
      <c r="I78" s="12" t="s">
        <v>25</v>
      </c>
      <c r="J78" s="12">
        <v>0</v>
      </c>
      <c r="K78" s="12">
        <v>5.3</v>
      </c>
      <c r="L78" s="12"/>
      <c r="M78" s="7" t="s">
        <v>29</v>
      </c>
      <c r="N78" s="16">
        <f>((G78-1)*(1-(IF(H78="no",0,'complete results singles'!$C$3)))+1)</f>
        <v>5</v>
      </c>
      <c r="O78" s="16">
        <f t="shared" si="1"/>
        <v>1</v>
      </c>
      <c r="P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78" s="17">
        <f>IF(ISBLANK(M78),,IF(ISBLANK(G78),,(IF(M78="WON-EW",((((N78-1)*J78)*'complete results singles'!$C$2)+('complete results singles'!$C$2*(N78-1))),IF(M78="WON",((((N78-1)*J78)*'complete results singles'!$C$2)+('complete results singles'!$C$2*(N78-1))),IF(M78="PLACED",((((N78-1)*J78)*'complete results singles'!$C$2)-'complete results singles'!$C$2),IF(J78=0,-'complete results singles'!$C$2,IF(J78=0,-'complete results singles'!$C$2,-('complete results singles'!$C$2*2)))))))*E78))</f>
        <v>40</v>
      </c>
      <c r="R78" s="17">
        <f>IF(ISBLANK(M78),,IF(T78&lt;&gt;1,((IF(M78="WON-EW",(((K78-1)*'complete results singles'!$C$2)*(1-$C$3))+(((L78-1)*'complete results singles'!$C$2)*(1-$C$3)),IF(M78="WON",(((K78-1)*'complete results singles'!$C$2)*(1-$C$3)),IF(M78="PLACED",(((L78-1)*'complete results singles'!$C$2)*(1-$C$3))-'complete results singles'!$C$2,IF(J78=0,-'complete results singles'!$C$2,-('complete results singles'!$C$2*2))))))*E78),0))</f>
        <v>40.85</v>
      </c>
      <c r="S78" s="70" t="s">
        <v>225</v>
      </c>
      <c r="V78" s="94" t="s">
        <v>282</v>
      </c>
    </row>
    <row r="79" spans="1:22" ht="15" x14ac:dyDescent="0.2">
      <c r="A79" s="10">
        <v>42609</v>
      </c>
      <c r="B79" s="11">
        <v>3.1</v>
      </c>
      <c r="C79" s="6" t="s">
        <v>161</v>
      </c>
      <c r="D79" s="6" t="s">
        <v>283</v>
      </c>
      <c r="E79" s="12">
        <v>0.5</v>
      </c>
      <c r="F79" s="12">
        <v>8.5</v>
      </c>
      <c r="G79" s="12">
        <v>8.5</v>
      </c>
      <c r="H79" s="12" t="s">
        <v>25</v>
      </c>
      <c r="I79" s="12" t="s">
        <v>26</v>
      </c>
      <c r="J79" s="12">
        <v>0.2</v>
      </c>
      <c r="K79" s="12"/>
      <c r="L79" s="12"/>
      <c r="M79" s="7" t="s">
        <v>28</v>
      </c>
      <c r="N79" s="16">
        <f>((G79-1)*(1-(IF(H79="no",0,'complete results singles'!$C$3)))+1)</f>
        <v>8.5</v>
      </c>
      <c r="O79" s="16">
        <f t="shared" si="1"/>
        <v>1</v>
      </c>
      <c r="P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79" s="17">
        <f>IF(ISBLANK(M79),,IF(ISBLANK(G79),,(IF(M79="WON-EW",((((N79-1)*J79)*'complete results singles'!$C$2)+('complete results singles'!$C$2*(N79-1))),IF(M79="WON",((((N79-1)*J79)*'complete results singles'!$C$2)+('complete results singles'!$C$2*(N79-1))),IF(M79="PLACED",((((N79-1)*J79)*'complete results singles'!$C$2)-'complete results singles'!$C$2),IF(J79=0,-'complete results singles'!$C$2,IF(J79=0,-'complete results singles'!$C$2,-('complete results singles'!$C$2*2)))))))*E79))</f>
        <v>-10</v>
      </c>
      <c r="R79" s="17">
        <f>IF(ISBLANK(M79),,IF(T79&lt;&gt;1,((IF(M79="WON-EW",(((K79-1)*'complete results singles'!$C$2)*(1-$C$3))+(((L79-1)*'complete results singles'!$C$2)*(1-$C$3)),IF(M79="WON",(((K79-1)*'complete results singles'!$C$2)*(1-$C$3)),IF(M79="PLACED",(((L79-1)*'complete results singles'!$C$2)*(1-$C$3))-'complete results singles'!$C$2,IF(J79=0,-'complete results singles'!$C$2,-('complete results singles'!$C$2*2))))))*E79),0))</f>
        <v>-10</v>
      </c>
      <c r="S79" s="70" t="s">
        <v>82</v>
      </c>
      <c r="V79" s="94" t="s">
        <v>49</v>
      </c>
    </row>
    <row r="80" spans="1:22" ht="15" x14ac:dyDescent="0.2">
      <c r="A80" s="10">
        <v>42611</v>
      </c>
      <c r="B80" s="11">
        <v>3.55</v>
      </c>
      <c r="C80" s="6" t="s">
        <v>286</v>
      </c>
      <c r="D80" s="6" t="s">
        <v>287</v>
      </c>
      <c r="E80" s="12">
        <v>2</v>
      </c>
      <c r="F80" s="12">
        <v>3.75</v>
      </c>
      <c r="G80" s="12">
        <v>2.88</v>
      </c>
      <c r="H80" s="12" t="s">
        <v>25</v>
      </c>
      <c r="I80" s="12" t="s">
        <v>25</v>
      </c>
      <c r="J80" s="12">
        <v>0</v>
      </c>
      <c r="K80" s="12"/>
      <c r="L80" s="12"/>
      <c r="M80" s="7" t="s">
        <v>28</v>
      </c>
      <c r="N80" s="16">
        <f>((G80-1)*(1-(IF(H80="no",0,'complete results singles'!$C$3)))+1)</f>
        <v>2.88</v>
      </c>
      <c r="O80" s="16">
        <f t="shared" si="1"/>
        <v>2</v>
      </c>
      <c r="P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0" s="17">
        <f>IF(ISBLANK(M80),,IF(ISBLANK(G80),,(IF(M80="WON-EW",((((N80-1)*J80)*'complete results singles'!$C$2)+('complete results singles'!$C$2*(N80-1))),IF(M80="WON",((((N80-1)*J80)*'complete results singles'!$C$2)+('complete results singles'!$C$2*(N80-1))),IF(M80="PLACED",((((N80-1)*J80)*'complete results singles'!$C$2)-'complete results singles'!$C$2),IF(J80=0,-'complete results singles'!$C$2,IF(J80=0,-'complete results singles'!$C$2,-('complete results singles'!$C$2*2)))))))*E80))</f>
        <v>-20</v>
      </c>
      <c r="R80" s="17">
        <f>IF(ISBLANK(M80),,IF(T80&lt;&gt;1,((IF(M80="WON-EW",(((K80-1)*'complete results singles'!$C$2)*(1-$C$3))+(((L80-1)*'complete results singles'!$C$2)*(1-$C$3)),IF(M80="WON",(((K80-1)*'complete results singles'!$C$2)*(1-$C$3)),IF(M80="PLACED",(((L80-1)*'complete results singles'!$C$2)*(1-$C$3))-'complete results singles'!$C$2,IF(J80=0,-'complete results singles'!$C$2,-('complete results singles'!$C$2*2))))))*E80),0))</f>
        <v>-20</v>
      </c>
      <c r="S80" s="70" t="s">
        <v>88</v>
      </c>
      <c r="V80" s="94" t="s">
        <v>288</v>
      </c>
    </row>
    <row r="81" spans="1:22" ht="15" x14ac:dyDescent="0.2">
      <c r="A81" s="10">
        <v>42611</v>
      </c>
      <c r="B81" s="11">
        <v>4.55</v>
      </c>
      <c r="C81" s="6" t="s">
        <v>289</v>
      </c>
      <c r="D81" s="6" t="s">
        <v>290</v>
      </c>
      <c r="E81" s="12">
        <v>1</v>
      </c>
      <c r="F81" s="12">
        <v>5.5</v>
      </c>
      <c r="G81" s="12">
        <v>5</v>
      </c>
      <c r="H81" s="12" t="s">
        <v>25</v>
      </c>
      <c r="I81" s="12" t="s">
        <v>25</v>
      </c>
      <c r="J81" s="12">
        <v>0</v>
      </c>
      <c r="K81" s="12"/>
      <c r="L81" s="12"/>
      <c r="M81" s="7" t="s">
        <v>28</v>
      </c>
      <c r="N81" s="16">
        <f>((G81-1)*(1-(IF(H81="no",0,'complete results singles'!$C$3)))+1)</f>
        <v>5</v>
      </c>
      <c r="O81" s="16">
        <f t="shared" si="1"/>
        <v>1</v>
      </c>
      <c r="P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1" s="17">
        <f>IF(ISBLANK(M81),,IF(ISBLANK(G81),,(IF(M81="WON-EW",((((N81-1)*J81)*'complete results singles'!$C$2)+('complete results singles'!$C$2*(N81-1))),IF(M81="WON",((((N81-1)*J81)*'complete results singles'!$C$2)+('complete results singles'!$C$2*(N81-1))),IF(M81="PLACED",((((N81-1)*J81)*'complete results singles'!$C$2)-'complete results singles'!$C$2),IF(J81=0,-'complete results singles'!$C$2,IF(J81=0,-'complete results singles'!$C$2,-('complete results singles'!$C$2*2)))))))*E81))</f>
        <v>-10</v>
      </c>
      <c r="R81" s="17">
        <f>IF(ISBLANK(M81),,IF(T81&lt;&gt;1,((IF(M81="WON-EW",(((K81-1)*'complete results singles'!$C$2)*(1-$C$3))+(((L81-1)*'complete results singles'!$C$2)*(1-$C$3)),IF(M81="WON",(((K81-1)*'complete results singles'!$C$2)*(1-$C$3)),IF(M81="PLACED",(((L81-1)*'complete results singles'!$C$2)*(1-$C$3))-'complete results singles'!$C$2,IF(J81=0,-'complete results singles'!$C$2,-('complete results singles'!$C$2*2))))))*E81),0))</f>
        <v>-10</v>
      </c>
      <c r="S81" s="70" t="s">
        <v>85</v>
      </c>
      <c r="V81" s="94" t="s">
        <v>49</v>
      </c>
    </row>
    <row r="82" spans="1:22" ht="15" x14ac:dyDescent="0.2">
      <c r="A82" s="10">
        <v>42611</v>
      </c>
      <c r="B82" s="11">
        <v>4.3</v>
      </c>
      <c r="C82" s="6" t="s">
        <v>286</v>
      </c>
      <c r="D82" s="6" t="s">
        <v>292</v>
      </c>
      <c r="E82" s="12">
        <v>1</v>
      </c>
      <c r="F82" s="12">
        <v>7</v>
      </c>
      <c r="G82" s="12">
        <v>6</v>
      </c>
      <c r="H82" s="12" t="s">
        <v>25</v>
      </c>
      <c r="I82" s="12" t="s">
        <v>25</v>
      </c>
      <c r="J82" s="12">
        <v>0</v>
      </c>
      <c r="K82" s="12"/>
      <c r="L82" s="12"/>
      <c r="M82" s="7" t="s">
        <v>28</v>
      </c>
      <c r="N82" s="16">
        <f>((G82-1)*(1-(IF(H82="no",0,'complete results singles'!$C$3)))+1)</f>
        <v>6</v>
      </c>
      <c r="O82" s="16">
        <f t="shared" si="1"/>
        <v>1</v>
      </c>
      <c r="P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2" s="17">
        <f>IF(ISBLANK(M82),,IF(ISBLANK(G82),,(IF(M82="WON-EW",((((N82-1)*J82)*'complete results singles'!$C$2)+('complete results singles'!$C$2*(N82-1))),IF(M82="WON",((((N82-1)*J82)*'complete results singles'!$C$2)+('complete results singles'!$C$2*(N82-1))),IF(M82="PLACED",((((N82-1)*J82)*'complete results singles'!$C$2)-'complete results singles'!$C$2),IF(J82=0,-'complete results singles'!$C$2,IF(J82=0,-'complete results singles'!$C$2,-('complete results singles'!$C$2*2)))))))*E82))</f>
        <v>-10</v>
      </c>
      <c r="R82" s="17">
        <f>IF(ISBLANK(M82),,IF(T82&lt;&gt;1,((IF(M82="WON-EW",(((K82-1)*'complete results singles'!$C$2)*(1-$C$3))+(((L82-1)*'complete results singles'!$C$2)*(1-$C$3)),IF(M82="WON",(((K82-1)*'complete results singles'!$C$2)*(1-$C$3)),IF(M82="PLACED",(((L82-1)*'complete results singles'!$C$2)*(1-$C$3))-'complete results singles'!$C$2,IF(J82=0,-'complete results singles'!$C$2,-('complete results singles'!$C$2*2))))))*E82),0))</f>
        <v>-10</v>
      </c>
      <c r="S82" s="70" t="s">
        <v>225</v>
      </c>
      <c r="V82" s="94" t="s">
        <v>49</v>
      </c>
    </row>
    <row r="83" spans="1:22" ht="15" x14ac:dyDescent="0.2">
      <c r="A83" s="10">
        <v>42611</v>
      </c>
      <c r="B83" s="11">
        <v>2.35</v>
      </c>
      <c r="C83" s="6" t="s">
        <v>293</v>
      </c>
      <c r="D83" s="6" t="s">
        <v>294</v>
      </c>
      <c r="E83" s="12">
        <v>1</v>
      </c>
      <c r="F83" s="12">
        <v>8</v>
      </c>
      <c r="G83" s="12">
        <v>10</v>
      </c>
      <c r="H83" s="12" t="s">
        <v>25</v>
      </c>
      <c r="I83" s="12" t="s">
        <v>25</v>
      </c>
      <c r="J83" s="12">
        <v>0</v>
      </c>
      <c r="K83" s="12"/>
      <c r="L83" s="12"/>
      <c r="M83" s="7" t="s">
        <v>28</v>
      </c>
      <c r="N83" s="16">
        <f>((G83-1)*(1-(IF(H83="no",0,'complete results singles'!$C$3)))+1)</f>
        <v>10</v>
      </c>
      <c r="O83" s="16">
        <f t="shared" si="1"/>
        <v>1</v>
      </c>
      <c r="P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3" s="17">
        <f>IF(ISBLANK(M83),,IF(ISBLANK(G83),,(IF(M83="WON-EW",((((N83-1)*J83)*'complete results singles'!$C$2)+('complete results singles'!$C$2*(N83-1))),IF(M83="WON",((((N83-1)*J83)*'complete results singles'!$C$2)+('complete results singles'!$C$2*(N83-1))),IF(M83="PLACED",((((N83-1)*J83)*'complete results singles'!$C$2)-'complete results singles'!$C$2),IF(J83=0,-'complete results singles'!$C$2,IF(J83=0,-'complete results singles'!$C$2,-('complete results singles'!$C$2*2)))))))*E83))</f>
        <v>-10</v>
      </c>
      <c r="R83" s="17">
        <f>IF(ISBLANK(M83),,IF(T83&lt;&gt;1,((IF(M83="WON-EW",(((K83-1)*'complete results singles'!$C$2)*(1-$C$3))+(((L83-1)*'complete results singles'!$C$2)*(1-$C$3)),IF(M83="WON",(((K83-1)*'complete results singles'!$C$2)*(1-$C$3)),IF(M83="PLACED",(((L83-1)*'complete results singles'!$C$2)*(1-$C$3))-'complete results singles'!$C$2,IF(J83=0,-'complete results singles'!$C$2,-('complete results singles'!$C$2*2))))))*E83),0))</f>
        <v>-10</v>
      </c>
      <c r="S83" s="70" t="s">
        <v>82</v>
      </c>
      <c r="V83" s="94" t="s">
        <v>49</v>
      </c>
    </row>
    <row r="84" spans="1:22" ht="15" x14ac:dyDescent="0.2">
      <c r="A84" s="10">
        <v>42612</v>
      </c>
      <c r="B84" s="11">
        <v>3.35</v>
      </c>
      <c r="C84" s="6" t="s">
        <v>156</v>
      </c>
      <c r="D84" s="6" t="s">
        <v>296</v>
      </c>
      <c r="E84" s="12">
        <v>2</v>
      </c>
      <c r="F84" s="12">
        <v>3.5</v>
      </c>
      <c r="G84" s="12">
        <v>3.5</v>
      </c>
      <c r="H84" s="12" t="s">
        <v>25</v>
      </c>
      <c r="I84" s="12" t="s">
        <v>25</v>
      </c>
      <c r="J84" s="12">
        <v>0</v>
      </c>
      <c r="K84" s="12"/>
      <c r="L84" s="12"/>
      <c r="M84" s="7" t="s">
        <v>28</v>
      </c>
      <c r="N84" s="16">
        <f>((G84-1)*(1-(IF(H84="no",0,'complete results singles'!$C$3)))+1)</f>
        <v>3.5</v>
      </c>
      <c r="O84" s="16">
        <f t="shared" si="1"/>
        <v>2</v>
      </c>
      <c r="P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4" s="17">
        <f>IF(ISBLANK(M84),,IF(ISBLANK(G84),,(IF(M84="WON-EW",((((N84-1)*J84)*'complete results singles'!$C$2)+('complete results singles'!$C$2*(N84-1))),IF(M84="WON",((((N84-1)*J84)*'complete results singles'!$C$2)+('complete results singles'!$C$2*(N84-1))),IF(M84="PLACED",((((N84-1)*J84)*'complete results singles'!$C$2)-'complete results singles'!$C$2),IF(J84=0,-'complete results singles'!$C$2,IF(J84=0,-'complete results singles'!$C$2,-('complete results singles'!$C$2*2)))))))*E84))</f>
        <v>-20</v>
      </c>
      <c r="R84" s="17">
        <f>IF(ISBLANK(M84),,IF(T84&lt;&gt;1,((IF(M84="WON-EW",(((K84-1)*'complete results singles'!$C$2)*(1-$C$3))+(((L84-1)*'complete results singles'!$C$2)*(1-$C$3)),IF(M84="WON",(((K84-1)*'complete results singles'!$C$2)*(1-$C$3)),IF(M84="PLACED",(((L84-1)*'complete results singles'!$C$2)*(1-$C$3))-'complete results singles'!$C$2,IF(J84=0,-'complete results singles'!$C$2,-('complete results singles'!$C$2*2))))))*E84),0))</f>
        <v>-20</v>
      </c>
      <c r="S84" s="70" t="s">
        <v>88</v>
      </c>
      <c r="V84" s="94" t="s">
        <v>49</v>
      </c>
    </row>
    <row r="85" spans="1:22" ht="15" x14ac:dyDescent="0.2">
      <c r="A85" s="10">
        <v>42612</v>
      </c>
      <c r="B85" s="11">
        <v>3.45</v>
      </c>
      <c r="C85" s="6" t="s">
        <v>289</v>
      </c>
      <c r="D85" s="6" t="s">
        <v>297</v>
      </c>
      <c r="E85" s="12">
        <v>1</v>
      </c>
      <c r="F85" s="12">
        <v>4</v>
      </c>
      <c r="G85" s="12">
        <v>3.5</v>
      </c>
      <c r="H85" s="12" t="s">
        <v>25</v>
      </c>
      <c r="I85" s="12" t="s">
        <v>25</v>
      </c>
      <c r="J85" s="12">
        <v>0</v>
      </c>
      <c r="K85" s="12">
        <v>4</v>
      </c>
      <c r="L85" s="12"/>
      <c r="M85" s="7" t="s">
        <v>29</v>
      </c>
      <c r="N85" s="16">
        <f>((G85-1)*(1-(IF(H85="no",0,'complete results singles'!$C$3)))+1)</f>
        <v>3.5</v>
      </c>
      <c r="O85" s="16">
        <f t="shared" ref="O85:O147" si="2">E85*IF(I85="yes",2,1)</f>
        <v>1</v>
      </c>
      <c r="P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30</v>
      </c>
      <c r="Q85" s="17">
        <f>IF(ISBLANK(M85),,IF(ISBLANK(G85),,(IF(M85="WON-EW",((((N85-1)*J85)*'complete results singles'!$C$2)+('complete results singles'!$C$2*(N85-1))),IF(M85="WON",((((N85-1)*J85)*'complete results singles'!$C$2)+('complete results singles'!$C$2*(N85-1))),IF(M85="PLACED",((((N85-1)*J85)*'complete results singles'!$C$2)-'complete results singles'!$C$2),IF(J85=0,-'complete results singles'!$C$2,IF(J85=0,-'complete results singles'!$C$2,-('complete results singles'!$C$2*2)))))))*E85))</f>
        <v>25</v>
      </c>
      <c r="R85" s="17">
        <f>IF(ISBLANK(M85),,IF(T85&lt;&gt;1,((IF(M85="WON-EW",(((K85-1)*'complete results singles'!$C$2)*(1-$C$3))+(((L85-1)*'complete results singles'!$C$2)*(1-$C$3)),IF(M85="WON",(((K85-1)*'complete results singles'!$C$2)*(1-$C$3)),IF(M85="PLACED",(((L85-1)*'complete results singles'!$C$2)*(1-$C$3))-'complete results singles'!$C$2,IF(J85=0,-'complete results singles'!$C$2,-('complete results singles'!$C$2*2))))))*E85),0))</f>
        <v>28.5</v>
      </c>
      <c r="S85" s="70" t="s">
        <v>85</v>
      </c>
      <c r="V85" s="94" t="s">
        <v>300</v>
      </c>
    </row>
    <row r="86" spans="1:22" ht="15" x14ac:dyDescent="0.2">
      <c r="A86" s="10">
        <v>42612</v>
      </c>
      <c r="B86" s="11">
        <v>3.1</v>
      </c>
      <c r="C86" s="6" t="s">
        <v>289</v>
      </c>
      <c r="D86" s="6" t="s">
        <v>299</v>
      </c>
      <c r="E86" s="12">
        <v>0.5</v>
      </c>
      <c r="F86" s="12">
        <v>8</v>
      </c>
      <c r="G86" s="12">
        <v>8</v>
      </c>
      <c r="H86" s="12" t="s">
        <v>25</v>
      </c>
      <c r="I86" s="12" t="s">
        <v>26</v>
      </c>
      <c r="J86" s="12">
        <v>0.2</v>
      </c>
      <c r="K86" s="12">
        <v>8.9499999999999993</v>
      </c>
      <c r="L86" s="12">
        <v>3.15</v>
      </c>
      <c r="M86" s="7" t="s">
        <v>30</v>
      </c>
      <c r="N86" s="16">
        <f>((G86-1)*(1-(IF(H86="no",0,'complete results singles'!$C$3)))+1)</f>
        <v>8</v>
      </c>
      <c r="O86" s="16">
        <f t="shared" si="2"/>
        <v>1</v>
      </c>
      <c r="P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42</v>
      </c>
      <c r="Q86" s="17">
        <f>IF(ISBLANK(M86),,IF(ISBLANK(G86),,(IF(M86="WON-EW",((((N86-1)*J86)*'complete results singles'!$C$2)+('complete results singles'!$C$2*(N86-1))),IF(M86="WON",((((N86-1)*J86)*'complete results singles'!$C$2)+('complete results singles'!$C$2*(N86-1))),IF(M86="PLACED",((((N86-1)*J86)*'complete results singles'!$C$2)-'complete results singles'!$C$2),IF(J86=0,-'complete results singles'!$C$2,IF(J86=0,-'complete results singles'!$C$2,-('complete results singles'!$C$2*2)))))))*E86))</f>
        <v>42</v>
      </c>
      <c r="R86" s="17">
        <f>IF(ISBLANK(M86),,IF(T86&lt;&gt;1,((IF(M86="WON-EW",(((K86-1)*'complete results singles'!$C$2)*(1-$C$3))+(((L86-1)*'complete results singles'!$C$2)*(1-$C$3)),IF(M86="WON",(((K86-1)*'complete results singles'!$C$2)*(1-$C$3)),IF(M86="PLACED",(((L86-1)*'complete results singles'!$C$2)*(1-$C$3))-'complete results singles'!$C$2,IF(J86=0,-'complete results singles'!$C$2,-('complete results singles'!$C$2*2))))))*E86),0))</f>
        <v>47.974999999999994</v>
      </c>
      <c r="S86" s="70" t="s">
        <v>82</v>
      </c>
      <c r="V86" s="94" t="s">
        <v>49</v>
      </c>
    </row>
    <row r="87" spans="1:22" ht="15" x14ac:dyDescent="0.2">
      <c r="A87" s="10">
        <v>42613</v>
      </c>
      <c r="B87" s="11">
        <v>6.5</v>
      </c>
      <c r="C87" s="6" t="s">
        <v>199</v>
      </c>
      <c r="D87" s="6" t="s">
        <v>302</v>
      </c>
      <c r="E87" s="12">
        <v>2</v>
      </c>
      <c r="F87" s="12">
        <v>3.5</v>
      </c>
      <c r="G87" s="12">
        <v>3.25</v>
      </c>
      <c r="H87" s="12" t="s">
        <v>25</v>
      </c>
      <c r="I87" s="12" t="s">
        <v>25</v>
      </c>
      <c r="J87" s="12">
        <v>0</v>
      </c>
      <c r="K87" s="12"/>
      <c r="L87" s="12"/>
      <c r="M87" s="7" t="s">
        <v>28</v>
      </c>
      <c r="N87" s="16">
        <f>((G87-1)*(1-(IF(H87="no",0,'complete results singles'!$C$3)))+1)</f>
        <v>3.25</v>
      </c>
      <c r="O87" s="16">
        <f t="shared" si="2"/>
        <v>2</v>
      </c>
      <c r="P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87" s="17">
        <f>IF(ISBLANK(M87),,IF(ISBLANK(G87),,(IF(M87="WON-EW",((((N87-1)*J87)*'complete results singles'!$C$2)+('complete results singles'!$C$2*(N87-1))),IF(M87="WON",((((N87-1)*J87)*'complete results singles'!$C$2)+('complete results singles'!$C$2*(N87-1))),IF(M87="PLACED",((((N87-1)*J87)*'complete results singles'!$C$2)-'complete results singles'!$C$2),IF(J87=0,-'complete results singles'!$C$2,IF(J87=0,-'complete results singles'!$C$2,-('complete results singles'!$C$2*2)))))))*E87))</f>
        <v>-20</v>
      </c>
      <c r="R87" s="17">
        <f>IF(ISBLANK(M87),,IF(T87&lt;&gt;1,((IF(M87="WON-EW",(((K87-1)*'complete results singles'!$C$2)*(1-$C$3))+(((L87-1)*'complete results singles'!$C$2)*(1-$C$3)),IF(M87="WON",(((K87-1)*'complete results singles'!$C$2)*(1-$C$3)),IF(M87="PLACED",(((L87-1)*'complete results singles'!$C$2)*(1-$C$3))-'complete results singles'!$C$2,IF(J87=0,-'complete results singles'!$C$2,-('complete results singles'!$C$2*2))))))*E87),0))</f>
        <v>-20</v>
      </c>
      <c r="S87" s="70" t="s">
        <v>88</v>
      </c>
      <c r="V87" s="94" t="s">
        <v>306</v>
      </c>
    </row>
    <row r="88" spans="1:22" ht="15" x14ac:dyDescent="0.2">
      <c r="A88" s="10">
        <v>42613</v>
      </c>
      <c r="B88" s="11">
        <v>7.4</v>
      </c>
      <c r="C88" s="6" t="s">
        <v>83</v>
      </c>
      <c r="D88" s="6" t="s">
        <v>303</v>
      </c>
      <c r="E88" s="12">
        <v>1</v>
      </c>
      <c r="F88" s="12">
        <v>3.75</v>
      </c>
      <c r="G88" s="12">
        <v>3.75</v>
      </c>
      <c r="H88" s="12" t="s">
        <v>25</v>
      </c>
      <c r="I88" s="12" t="s">
        <v>25</v>
      </c>
      <c r="J88" s="12">
        <v>0</v>
      </c>
      <c r="K88" s="12"/>
      <c r="L88" s="12"/>
      <c r="M88" s="7" t="s">
        <v>28</v>
      </c>
      <c r="N88" s="16">
        <f>((G88-1)*(1-(IF(H88="no",0,'complete results singles'!$C$3)))+1)</f>
        <v>3.75</v>
      </c>
      <c r="O88" s="16">
        <f t="shared" si="2"/>
        <v>1</v>
      </c>
      <c r="P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8" s="17">
        <f>IF(ISBLANK(M88),,IF(ISBLANK(G88),,(IF(M88="WON-EW",((((N88-1)*J88)*'complete results singles'!$C$2)+('complete results singles'!$C$2*(N88-1))),IF(M88="WON",((((N88-1)*J88)*'complete results singles'!$C$2)+('complete results singles'!$C$2*(N88-1))),IF(M88="PLACED",((((N88-1)*J88)*'complete results singles'!$C$2)-'complete results singles'!$C$2),IF(J88=0,-'complete results singles'!$C$2,IF(J88=0,-'complete results singles'!$C$2,-('complete results singles'!$C$2*2)))))))*E88))</f>
        <v>-10</v>
      </c>
      <c r="R88" s="17">
        <f>IF(ISBLANK(M88),,IF(T88&lt;&gt;1,((IF(M88="WON-EW",(((K88-1)*'complete results singles'!$C$2)*(1-$C$3))+(((L88-1)*'complete results singles'!$C$2)*(1-$C$3)),IF(M88="WON",(((K88-1)*'complete results singles'!$C$2)*(1-$C$3)),IF(M88="PLACED",(((L88-1)*'complete results singles'!$C$2)*(1-$C$3))-'complete results singles'!$C$2,IF(J88=0,-'complete results singles'!$C$2,-('complete results singles'!$C$2*2))))))*E88),0))</f>
        <v>-10</v>
      </c>
      <c r="S88" s="70" t="s">
        <v>85</v>
      </c>
      <c r="V88" s="94" t="s">
        <v>307</v>
      </c>
    </row>
    <row r="89" spans="1:22" ht="15" x14ac:dyDescent="0.2">
      <c r="A89" s="10">
        <v>42613</v>
      </c>
      <c r="B89" s="11">
        <v>5.4</v>
      </c>
      <c r="C89" s="6" t="s">
        <v>83</v>
      </c>
      <c r="D89" s="6" t="s">
        <v>304</v>
      </c>
      <c r="E89" s="12">
        <v>1</v>
      </c>
      <c r="F89" s="12">
        <v>7.5</v>
      </c>
      <c r="G89" s="12">
        <v>7.5</v>
      </c>
      <c r="H89" s="12" t="s">
        <v>25</v>
      </c>
      <c r="I89" s="12" t="s">
        <v>25</v>
      </c>
      <c r="J89" s="12">
        <v>0</v>
      </c>
      <c r="K89" s="12"/>
      <c r="L89" s="12"/>
      <c r="M89" s="7" t="s">
        <v>28</v>
      </c>
      <c r="N89" s="16">
        <f>((G89-1)*(1-(IF(H89="no",0,'complete results singles'!$C$3)))+1)</f>
        <v>7.5</v>
      </c>
      <c r="O89" s="16">
        <f t="shared" si="2"/>
        <v>1</v>
      </c>
      <c r="P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89" s="17">
        <f>IF(ISBLANK(M89),,IF(ISBLANK(G89),,(IF(M89="WON-EW",((((N89-1)*J89)*'complete results singles'!$C$2)+('complete results singles'!$C$2*(N89-1))),IF(M89="WON",((((N89-1)*J89)*'complete results singles'!$C$2)+('complete results singles'!$C$2*(N89-1))),IF(M89="PLACED",((((N89-1)*J89)*'complete results singles'!$C$2)-'complete results singles'!$C$2),IF(J89=0,-'complete results singles'!$C$2,IF(J89=0,-'complete results singles'!$C$2,-('complete results singles'!$C$2*2)))))))*E89))</f>
        <v>-10</v>
      </c>
      <c r="R89" s="17">
        <f>IF(ISBLANK(M89),,IF(T89&lt;&gt;1,((IF(M89="WON-EW",(((K89-1)*'complete results singles'!$C$2)*(1-$C$3))+(((L89-1)*'complete results singles'!$C$2)*(1-$C$3)),IF(M89="WON",(((K89-1)*'complete results singles'!$C$2)*(1-$C$3)),IF(M89="PLACED",(((L89-1)*'complete results singles'!$C$2)*(1-$C$3))-'complete results singles'!$C$2,IF(J89=0,-'complete results singles'!$C$2,-('complete results singles'!$C$2*2))))))*E89),0))</f>
        <v>-10</v>
      </c>
      <c r="S89" s="70" t="s">
        <v>82</v>
      </c>
      <c r="V89" s="94" t="s">
        <v>49</v>
      </c>
    </row>
    <row r="90" spans="1:22" ht="15" x14ac:dyDescent="0.2">
      <c r="A90" s="10">
        <v>42614</v>
      </c>
      <c r="B90" s="11">
        <v>3.4</v>
      </c>
      <c r="C90" s="6" t="s">
        <v>311</v>
      </c>
      <c r="D90" s="6" t="s">
        <v>312</v>
      </c>
      <c r="E90" s="12">
        <v>2</v>
      </c>
      <c r="F90" s="12">
        <v>3.25</v>
      </c>
      <c r="G90" s="12">
        <v>3</v>
      </c>
      <c r="H90" s="12" t="s">
        <v>25</v>
      </c>
      <c r="I90" s="12" t="s">
        <v>25</v>
      </c>
      <c r="J90" s="12">
        <v>0</v>
      </c>
      <c r="K90" s="12"/>
      <c r="L90" s="12"/>
      <c r="M90" s="7" t="s">
        <v>28</v>
      </c>
      <c r="N90" s="16">
        <f>((G90-1)*(1-(IF(H90="no",0,'complete results singles'!$C$3)))+1)</f>
        <v>3</v>
      </c>
      <c r="O90" s="16">
        <f t="shared" si="2"/>
        <v>2</v>
      </c>
      <c r="P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0" s="17">
        <f>IF(ISBLANK(M90),,IF(ISBLANK(G90),,(IF(M90="WON-EW",((((N90-1)*J90)*'complete results singles'!$C$2)+('complete results singles'!$C$2*(N90-1))),IF(M90="WON",((((N90-1)*J90)*'complete results singles'!$C$2)+('complete results singles'!$C$2*(N90-1))),IF(M90="PLACED",((((N90-1)*J90)*'complete results singles'!$C$2)-'complete results singles'!$C$2),IF(J90=0,-'complete results singles'!$C$2,IF(J90=0,-'complete results singles'!$C$2,-('complete results singles'!$C$2*2)))))))*E90))</f>
        <v>-20</v>
      </c>
      <c r="R90" s="17">
        <f>IF(ISBLANK(M90),,IF(T90&lt;&gt;1,((IF(M90="WON-EW",(((K90-1)*'complete results singles'!$C$2)*(1-$C$3))+(((L90-1)*'complete results singles'!$C$2)*(1-$C$3)),IF(M90="WON",(((K90-1)*'complete results singles'!$C$2)*(1-$C$3)),IF(M90="PLACED",(((L90-1)*'complete results singles'!$C$2)*(1-$C$3))-'complete results singles'!$C$2,IF(J90=0,-'complete results singles'!$C$2,-('complete results singles'!$C$2*2))))))*E90),0))</f>
        <v>-20</v>
      </c>
      <c r="S90" s="70" t="s">
        <v>88</v>
      </c>
      <c r="V90" s="94" t="s">
        <v>49</v>
      </c>
    </row>
    <row r="91" spans="1:22" ht="15" x14ac:dyDescent="0.2">
      <c r="A91" s="10">
        <v>42614</v>
      </c>
      <c r="B91" s="11">
        <v>4.0999999999999996</v>
      </c>
      <c r="C91" s="6" t="s">
        <v>311</v>
      </c>
      <c r="D91" s="6" t="s">
        <v>313</v>
      </c>
      <c r="E91" s="12">
        <v>1</v>
      </c>
      <c r="F91" s="12">
        <v>3.25</v>
      </c>
      <c r="G91" s="12">
        <v>3.25</v>
      </c>
      <c r="H91" s="12" t="s">
        <v>25</v>
      </c>
      <c r="I91" s="12" t="s">
        <v>25</v>
      </c>
      <c r="J91" s="12">
        <v>0</v>
      </c>
      <c r="K91" s="12">
        <v>2.84</v>
      </c>
      <c r="L91" s="12"/>
      <c r="M91" s="7" t="s">
        <v>29</v>
      </c>
      <c r="N91" s="16">
        <f>((G91-1)*(1-(IF(H91="no",0,'complete results singles'!$C$3)))+1)</f>
        <v>3.25</v>
      </c>
      <c r="O91" s="16">
        <f t="shared" si="2"/>
        <v>1</v>
      </c>
      <c r="P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22.5</v>
      </c>
      <c r="Q91" s="17">
        <f>IF(ISBLANK(M91),,IF(ISBLANK(G91),,(IF(M91="WON-EW",((((N91-1)*J91)*'complete results singles'!$C$2)+('complete results singles'!$C$2*(N91-1))),IF(M91="WON",((((N91-1)*J91)*'complete results singles'!$C$2)+('complete results singles'!$C$2*(N91-1))),IF(M91="PLACED",((((N91-1)*J91)*'complete results singles'!$C$2)-'complete results singles'!$C$2),IF(J91=0,-'complete results singles'!$C$2,IF(J91=0,-'complete results singles'!$C$2,-('complete results singles'!$C$2*2)))))))*E91))</f>
        <v>22.5</v>
      </c>
      <c r="R91" s="17">
        <f>IF(ISBLANK(M91),,IF(T91&lt;&gt;1,((IF(M91="WON-EW",(((K91-1)*'complete results singles'!$C$2)*(1-$C$3))+(((L91-1)*'complete results singles'!$C$2)*(1-$C$3)),IF(M91="WON",(((K91-1)*'complete results singles'!$C$2)*(1-$C$3)),IF(M91="PLACED",(((L91-1)*'complete results singles'!$C$2)*(1-$C$3))-'complete results singles'!$C$2,IF(J91=0,-'complete results singles'!$C$2,-('complete results singles'!$C$2*2))))))*E91),0))</f>
        <v>17.479999999999997</v>
      </c>
      <c r="S91" s="70" t="s">
        <v>85</v>
      </c>
      <c r="V91" s="94" t="s">
        <v>315</v>
      </c>
    </row>
    <row r="92" spans="1:22" ht="15" x14ac:dyDescent="0.2">
      <c r="A92" s="10">
        <v>42614</v>
      </c>
      <c r="B92" s="11">
        <v>4.3</v>
      </c>
      <c r="C92" s="6" t="s">
        <v>316</v>
      </c>
      <c r="D92" s="6" t="s">
        <v>210</v>
      </c>
      <c r="E92" s="12">
        <v>1</v>
      </c>
      <c r="F92" s="12">
        <v>4</v>
      </c>
      <c r="G92" s="12">
        <v>3.5</v>
      </c>
      <c r="H92" s="12" t="s">
        <v>25</v>
      </c>
      <c r="I92" s="12" t="s">
        <v>25</v>
      </c>
      <c r="J92" s="12">
        <v>0</v>
      </c>
      <c r="K92" s="12"/>
      <c r="L92" s="12"/>
      <c r="M92" s="7" t="s">
        <v>28</v>
      </c>
      <c r="N92" s="16">
        <f>((G92-1)*(1-(IF(H92="no",0,'complete results singles'!$C$3)))+1)</f>
        <v>3.5</v>
      </c>
      <c r="O92" s="16">
        <f t="shared" si="2"/>
        <v>1</v>
      </c>
      <c r="P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2" s="17">
        <f>IF(ISBLANK(M92),,IF(ISBLANK(G92),,(IF(M92="WON-EW",((((N92-1)*J92)*'complete results singles'!$C$2)+('complete results singles'!$C$2*(N92-1))),IF(M92="WON",((((N92-1)*J92)*'complete results singles'!$C$2)+('complete results singles'!$C$2*(N92-1))),IF(M92="PLACED",((((N92-1)*J92)*'complete results singles'!$C$2)-'complete results singles'!$C$2),IF(J92=0,-'complete results singles'!$C$2,IF(J92=0,-'complete results singles'!$C$2,-('complete results singles'!$C$2*2)))))))*E92))</f>
        <v>-10</v>
      </c>
      <c r="R92" s="17">
        <f>IF(ISBLANK(M92),,IF(T92&lt;&gt;1,((IF(M92="WON-EW",(((K92-1)*'complete results singles'!$C$2)*(1-$C$3))+(((L92-1)*'complete results singles'!$C$2)*(1-$C$3)),IF(M92="WON",(((K92-1)*'complete results singles'!$C$2)*(1-$C$3)),IF(M92="PLACED",(((L92-1)*'complete results singles'!$C$2)*(1-$C$3))-'complete results singles'!$C$2,IF(J92=0,-'complete results singles'!$C$2,-('complete results singles'!$C$2*2))))))*E92),0))</f>
        <v>-10</v>
      </c>
      <c r="S92" s="70" t="s">
        <v>225</v>
      </c>
      <c r="V92" s="94" t="s">
        <v>317</v>
      </c>
    </row>
    <row r="93" spans="1:22" ht="15" x14ac:dyDescent="0.2">
      <c r="A93" s="10">
        <v>42614</v>
      </c>
      <c r="B93" s="11">
        <v>9.1</v>
      </c>
      <c r="C93" s="6" t="s">
        <v>99</v>
      </c>
      <c r="D93" s="6" t="s">
        <v>318</v>
      </c>
      <c r="E93" s="12">
        <v>0.5</v>
      </c>
      <c r="F93" s="12">
        <v>8</v>
      </c>
      <c r="G93" s="12">
        <v>4.5</v>
      </c>
      <c r="H93" s="12" t="s">
        <v>25</v>
      </c>
      <c r="I93" s="12" t="s">
        <v>26</v>
      </c>
      <c r="J93" s="12">
        <v>0</v>
      </c>
      <c r="K93" s="12"/>
      <c r="L93" s="12">
        <v>2.63</v>
      </c>
      <c r="M93" s="7" t="s">
        <v>27</v>
      </c>
      <c r="N93" s="16">
        <f>((G93-1)*(1-(IF(H93="no",0,'complete results singles'!$C$3)))+1)</f>
        <v>4.5</v>
      </c>
      <c r="O93" s="16">
        <f t="shared" si="2"/>
        <v>1</v>
      </c>
      <c r="P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93" s="17">
        <f>IF(ISBLANK(M93),,IF(ISBLANK(G93),,(IF(M93="WON-EW",((((N93-1)*J93)*'complete results singles'!$C$2)+('complete results singles'!$C$2*(N93-1))),IF(M93="WON",((((N93-1)*J93)*'complete results singles'!$C$2)+('complete results singles'!$C$2*(N93-1))),IF(M93="PLACED",((((N93-1)*J93)*'complete results singles'!$C$2)-'complete results singles'!$C$2),IF(J93=0,-'complete results singles'!$C$2,IF(J93=0,-'complete results singles'!$C$2,-('complete results singles'!$C$2*2)))))))*E93))</f>
        <v>-5</v>
      </c>
      <c r="R93" s="17">
        <f>IF(ISBLANK(M93),,IF(T93&lt;&gt;1,((IF(M93="WON-EW",(((K93-1)*'complete results singles'!$C$2)*(1-$C$3))+(((L93-1)*'complete results singles'!$C$2)*(1-$C$3)),IF(M93="WON",(((K93-1)*'complete results singles'!$C$2)*(1-$C$3)),IF(M93="PLACED",(((L93-1)*'complete results singles'!$C$2)*(1-$C$3))-'complete results singles'!$C$2,IF(J93=0,-'complete results singles'!$C$2,-('complete results singles'!$C$2*2))))))*E93),0))</f>
        <v>2.7424999999999979</v>
      </c>
      <c r="S93" s="70" t="s">
        <v>82</v>
      </c>
      <c r="V93" s="94" t="s">
        <v>320</v>
      </c>
    </row>
    <row r="94" spans="1:22" ht="15" x14ac:dyDescent="0.2">
      <c r="A94" s="10">
        <v>42615</v>
      </c>
      <c r="B94" s="11">
        <v>2.2000000000000002</v>
      </c>
      <c r="C94" s="6" t="s">
        <v>321</v>
      </c>
      <c r="D94" s="6" t="s">
        <v>322</v>
      </c>
      <c r="E94" s="12">
        <v>1</v>
      </c>
      <c r="F94" s="12">
        <v>7</v>
      </c>
      <c r="G94" s="12">
        <v>8.5</v>
      </c>
      <c r="H94" s="12" t="s">
        <v>25</v>
      </c>
      <c r="I94" s="12" t="s">
        <v>25</v>
      </c>
      <c r="J94" s="12">
        <v>0</v>
      </c>
      <c r="K94" s="12"/>
      <c r="L94" s="12"/>
      <c r="M94" s="7" t="s">
        <v>28</v>
      </c>
      <c r="N94" s="16">
        <f>((G94-1)*(1-(IF(H94="no",0,'complete results singles'!$C$3)))+1)</f>
        <v>8.5</v>
      </c>
      <c r="O94" s="16">
        <f t="shared" si="2"/>
        <v>1</v>
      </c>
      <c r="P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4" s="17">
        <f>IF(ISBLANK(M94),,IF(ISBLANK(G94),,(IF(M94="WON-EW",((((N94-1)*J94)*'complete results singles'!$C$2)+('complete results singles'!$C$2*(N94-1))),IF(M94="WON",((((N94-1)*J94)*'complete results singles'!$C$2)+('complete results singles'!$C$2*(N94-1))),IF(M94="PLACED",((((N94-1)*J94)*'complete results singles'!$C$2)-'complete results singles'!$C$2),IF(J94=0,-'complete results singles'!$C$2,IF(J94=0,-'complete results singles'!$C$2,-('complete results singles'!$C$2*2)))))))*E94))</f>
        <v>-10</v>
      </c>
      <c r="R94" s="17">
        <f>IF(ISBLANK(M94),,IF(T94&lt;&gt;1,((IF(M94="WON-EW",(((K94-1)*'complete results singles'!$C$2)*(1-$C$3))+(((L94-1)*'complete results singles'!$C$2)*(1-$C$3)),IF(M94="WON",(((K94-1)*'complete results singles'!$C$2)*(1-$C$3)),IF(M94="PLACED",(((L94-1)*'complete results singles'!$C$2)*(1-$C$3))-'complete results singles'!$C$2,IF(J94=0,-'complete results singles'!$C$2,-('complete results singles'!$C$2*2))))))*E94),0))</f>
        <v>-10</v>
      </c>
      <c r="S94" s="70" t="s">
        <v>82</v>
      </c>
      <c r="V94" s="94" t="s">
        <v>323</v>
      </c>
    </row>
    <row r="95" spans="1:22" ht="15" x14ac:dyDescent="0.2">
      <c r="A95" s="10">
        <v>42615</v>
      </c>
      <c r="B95" s="11">
        <v>2.35</v>
      </c>
      <c r="C95" s="6" t="s">
        <v>129</v>
      </c>
      <c r="D95" s="6" t="s">
        <v>324</v>
      </c>
      <c r="E95" s="12">
        <v>1</v>
      </c>
      <c r="F95" s="12">
        <v>6.5</v>
      </c>
      <c r="G95" s="12">
        <v>8</v>
      </c>
      <c r="H95" s="12" t="s">
        <v>25</v>
      </c>
      <c r="I95" s="12" t="s">
        <v>25</v>
      </c>
      <c r="J95" s="12">
        <v>0</v>
      </c>
      <c r="K95" s="12"/>
      <c r="L95" s="12"/>
      <c r="M95" s="7" t="s">
        <v>28</v>
      </c>
      <c r="N95" s="16">
        <f>((G95-1)*(1-(IF(H95="no",0,'complete results singles'!$C$3)))+1)</f>
        <v>8</v>
      </c>
      <c r="O95" s="16">
        <f t="shared" si="2"/>
        <v>1</v>
      </c>
      <c r="P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5" s="17">
        <f>IF(ISBLANK(M95),,IF(ISBLANK(G95),,(IF(M95="WON-EW",((((N95-1)*J95)*'complete results singles'!$C$2)+('complete results singles'!$C$2*(N95-1))),IF(M95="WON",((((N95-1)*J95)*'complete results singles'!$C$2)+('complete results singles'!$C$2*(N95-1))),IF(M95="PLACED",((((N95-1)*J95)*'complete results singles'!$C$2)-'complete results singles'!$C$2),IF(J95=0,-'complete results singles'!$C$2,IF(J95=0,-'complete results singles'!$C$2,-('complete results singles'!$C$2*2)))))))*E95))</f>
        <v>-10</v>
      </c>
      <c r="R95" s="17">
        <f>IF(ISBLANK(M95),,IF(T95&lt;&gt;1,((IF(M95="WON-EW",(((K95-1)*'complete results singles'!$C$2)*(1-$C$3))+(((L95-1)*'complete results singles'!$C$2)*(1-$C$3)),IF(M95="WON",(((K95-1)*'complete results singles'!$C$2)*(1-$C$3)),IF(M95="PLACED",(((L95-1)*'complete results singles'!$C$2)*(1-$C$3))-'complete results singles'!$C$2,IF(J95=0,-'complete results singles'!$C$2,-('complete results singles'!$C$2*2))))))*E95),0))</f>
        <v>-10</v>
      </c>
      <c r="S95" s="70" t="s">
        <v>225</v>
      </c>
      <c r="V95" s="94" t="s">
        <v>327</v>
      </c>
    </row>
    <row r="96" spans="1:22" ht="15" x14ac:dyDescent="0.2">
      <c r="A96" s="10">
        <v>42615</v>
      </c>
      <c r="B96" s="11">
        <v>5.4</v>
      </c>
      <c r="C96" s="6" t="s">
        <v>325</v>
      </c>
      <c r="D96" s="6" t="s">
        <v>326</v>
      </c>
      <c r="E96" s="12">
        <v>2</v>
      </c>
      <c r="F96" s="12">
        <v>3</v>
      </c>
      <c r="G96" s="12">
        <v>2.62</v>
      </c>
      <c r="H96" s="12" t="s">
        <v>25</v>
      </c>
      <c r="I96" s="12" t="s">
        <v>25</v>
      </c>
      <c r="J96" s="12">
        <v>0</v>
      </c>
      <c r="K96" s="12"/>
      <c r="L96" s="12"/>
      <c r="M96" s="7" t="s">
        <v>28</v>
      </c>
      <c r="N96" s="16">
        <f>((G96-1)*(1-(IF(H96="no",0,'complete results singles'!$C$3)))+1)</f>
        <v>2.62</v>
      </c>
      <c r="O96" s="16">
        <f t="shared" si="2"/>
        <v>2</v>
      </c>
      <c r="P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6" s="17">
        <f>IF(ISBLANK(M96),,IF(ISBLANK(G96),,(IF(M96="WON-EW",((((N96-1)*J96)*'complete results singles'!$C$2)+('complete results singles'!$C$2*(N96-1))),IF(M96="WON",((((N96-1)*J96)*'complete results singles'!$C$2)+('complete results singles'!$C$2*(N96-1))),IF(M96="PLACED",((((N96-1)*J96)*'complete results singles'!$C$2)-'complete results singles'!$C$2),IF(J96=0,-'complete results singles'!$C$2,IF(J96=0,-'complete results singles'!$C$2,-('complete results singles'!$C$2*2)))))))*E96))</f>
        <v>-20</v>
      </c>
      <c r="R96" s="17">
        <f>IF(ISBLANK(M96),,IF(T96&lt;&gt;1,((IF(M96="WON-EW",(((K96-1)*'complete results singles'!$C$2)*(1-$C$3))+(((L96-1)*'complete results singles'!$C$2)*(1-$C$3)),IF(M96="WON",(((K96-1)*'complete results singles'!$C$2)*(1-$C$3)),IF(M96="PLACED",(((L96-1)*'complete results singles'!$C$2)*(1-$C$3))-'complete results singles'!$C$2,IF(J96=0,-'complete results singles'!$C$2,-('complete results singles'!$C$2*2))))))*E96),0))</f>
        <v>-20</v>
      </c>
      <c r="S96" s="70" t="s">
        <v>88</v>
      </c>
      <c r="V96" s="94" t="s">
        <v>323</v>
      </c>
    </row>
    <row r="97" spans="1:22" ht="15" x14ac:dyDescent="0.2">
      <c r="A97" s="10">
        <v>42615</v>
      </c>
      <c r="B97" s="11">
        <v>6.5</v>
      </c>
      <c r="C97" s="6" t="s">
        <v>102</v>
      </c>
      <c r="D97" s="6" t="s">
        <v>328</v>
      </c>
      <c r="E97" s="12">
        <v>1</v>
      </c>
      <c r="F97" s="12">
        <v>3.5</v>
      </c>
      <c r="G97" s="12">
        <v>3.5</v>
      </c>
      <c r="H97" s="12" t="s">
        <v>25</v>
      </c>
      <c r="I97" s="12" t="s">
        <v>25</v>
      </c>
      <c r="J97" s="12">
        <v>0</v>
      </c>
      <c r="K97" s="12"/>
      <c r="L97" s="12"/>
      <c r="M97" s="7" t="s">
        <v>28</v>
      </c>
      <c r="N97" s="16">
        <f>((G97-1)*(1-(IF(H97="no",0,'complete results singles'!$C$3)))+1)</f>
        <v>3.5</v>
      </c>
      <c r="O97" s="16">
        <f t="shared" si="2"/>
        <v>1</v>
      </c>
      <c r="P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7" s="17">
        <f>IF(ISBLANK(M97),,IF(ISBLANK(G97),,(IF(M97="WON-EW",((((N97-1)*J97)*'complete results singles'!$C$2)+('complete results singles'!$C$2*(N97-1))),IF(M97="WON",((((N97-1)*J97)*'complete results singles'!$C$2)+('complete results singles'!$C$2*(N97-1))),IF(M97="PLACED",((((N97-1)*J97)*'complete results singles'!$C$2)-'complete results singles'!$C$2),IF(J97=0,-'complete results singles'!$C$2,IF(J97=0,-'complete results singles'!$C$2,-('complete results singles'!$C$2*2)))))))*E97))</f>
        <v>-10</v>
      </c>
      <c r="R97" s="17">
        <f>IF(ISBLANK(M97),,IF(T97&lt;&gt;1,((IF(M97="WON-EW",(((K97-1)*'complete results singles'!$C$2)*(1-$C$3))+(((L97-1)*'complete results singles'!$C$2)*(1-$C$3)),IF(M97="WON",(((K97-1)*'complete results singles'!$C$2)*(1-$C$3)),IF(M97="PLACED",(((L97-1)*'complete results singles'!$C$2)*(1-$C$3))-'complete results singles'!$C$2,IF(J97=0,-'complete results singles'!$C$2,-('complete results singles'!$C$2*2))))))*E97),0))</f>
        <v>-10</v>
      </c>
      <c r="S97" s="70" t="s">
        <v>85</v>
      </c>
      <c r="V97" s="94" t="s">
        <v>323</v>
      </c>
    </row>
    <row r="98" spans="1:22" ht="15" x14ac:dyDescent="0.2">
      <c r="A98" s="10">
        <v>42616</v>
      </c>
      <c r="B98" s="11">
        <v>3.05</v>
      </c>
      <c r="C98" s="6" t="s">
        <v>86</v>
      </c>
      <c r="D98" s="6" t="s">
        <v>331</v>
      </c>
      <c r="E98" s="12">
        <v>2</v>
      </c>
      <c r="F98" s="12">
        <v>3.25</v>
      </c>
      <c r="G98" s="12">
        <v>3.25</v>
      </c>
      <c r="H98" s="12" t="s">
        <v>25</v>
      </c>
      <c r="I98" s="12" t="s">
        <v>25</v>
      </c>
      <c r="J98" s="12">
        <v>0</v>
      </c>
      <c r="K98" s="12"/>
      <c r="L98" s="12"/>
      <c r="M98" s="7" t="s">
        <v>28</v>
      </c>
      <c r="N98" s="16">
        <f>((G98-1)*(1-(IF(H98="no",0,'complete results singles'!$C$3)))+1)</f>
        <v>3.25</v>
      </c>
      <c r="O98" s="16">
        <f t="shared" si="2"/>
        <v>2</v>
      </c>
      <c r="P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98" s="17">
        <f>IF(ISBLANK(M98),,IF(ISBLANK(G98),,(IF(M98="WON-EW",((((N98-1)*J98)*'complete results singles'!$C$2)+('complete results singles'!$C$2*(N98-1))),IF(M98="WON",((((N98-1)*J98)*'complete results singles'!$C$2)+('complete results singles'!$C$2*(N98-1))),IF(M98="PLACED",((((N98-1)*J98)*'complete results singles'!$C$2)-'complete results singles'!$C$2),IF(J98=0,-'complete results singles'!$C$2,IF(J98=0,-'complete results singles'!$C$2,-('complete results singles'!$C$2*2)))))))*E98))</f>
        <v>-20</v>
      </c>
      <c r="R98" s="17">
        <f>IF(ISBLANK(M98),,IF(T98&lt;&gt;1,((IF(M98="WON-EW",(((K98-1)*'complete results singles'!$C$2)*(1-$C$3))+(((L98-1)*'complete results singles'!$C$2)*(1-$C$3)),IF(M98="WON",(((K98-1)*'complete results singles'!$C$2)*(1-$C$3)),IF(M98="PLACED",(((L98-1)*'complete results singles'!$C$2)*(1-$C$3))-'complete results singles'!$C$2,IF(J98=0,-'complete results singles'!$C$2,-('complete results singles'!$C$2*2))))))*E98),0))</f>
        <v>-20</v>
      </c>
      <c r="S98" s="70" t="s">
        <v>88</v>
      </c>
      <c r="V98" s="94" t="s">
        <v>334</v>
      </c>
    </row>
    <row r="99" spans="1:22" ht="15" x14ac:dyDescent="0.2">
      <c r="A99" s="10">
        <v>42616</v>
      </c>
      <c r="B99" s="11">
        <v>5.05</v>
      </c>
      <c r="C99" s="6" t="s">
        <v>316</v>
      </c>
      <c r="D99" s="6" t="s">
        <v>335</v>
      </c>
      <c r="E99" s="12">
        <v>1</v>
      </c>
      <c r="F99" s="12">
        <v>3.75</v>
      </c>
      <c r="G99" s="12">
        <v>4.33</v>
      </c>
      <c r="H99" s="12" t="s">
        <v>25</v>
      </c>
      <c r="I99" s="12" t="s">
        <v>25</v>
      </c>
      <c r="J99" s="12">
        <v>0</v>
      </c>
      <c r="K99" s="12"/>
      <c r="L99" s="12"/>
      <c r="M99" s="7" t="s">
        <v>28</v>
      </c>
      <c r="N99" s="16">
        <f>((G99-1)*(1-(IF(H99="no",0,'complete results singles'!$C$3)))+1)</f>
        <v>4.33</v>
      </c>
      <c r="O99" s="16">
        <f t="shared" si="2"/>
        <v>1</v>
      </c>
      <c r="P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99" s="17">
        <f>IF(ISBLANK(M99),,IF(ISBLANK(G99),,(IF(M99="WON-EW",((((N99-1)*J99)*'complete results singles'!$C$2)+('complete results singles'!$C$2*(N99-1))),IF(M99="WON",((((N99-1)*J99)*'complete results singles'!$C$2)+('complete results singles'!$C$2*(N99-1))),IF(M99="PLACED",((((N99-1)*J99)*'complete results singles'!$C$2)-'complete results singles'!$C$2),IF(J99=0,-'complete results singles'!$C$2,IF(J99=0,-'complete results singles'!$C$2,-('complete results singles'!$C$2*2)))))))*E99))</f>
        <v>-10</v>
      </c>
      <c r="R99" s="17">
        <f>IF(ISBLANK(M99),,IF(T99&lt;&gt;1,((IF(M99="WON-EW",(((K99-1)*'complete results singles'!$C$2)*(1-$C$3))+(((L99-1)*'complete results singles'!$C$2)*(1-$C$3)),IF(M99="WON",(((K99-1)*'complete results singles'!$C$2)*(1-$C$3)),IF(M99="PLACED",(((L99-1)*'complete results singles'!$C$2)*(1-$C$3))-'complete results singles'!$C$2,IF(J99=0,-'complete results singles'!$C$2,-('complete results singles'!$C$2*2))))))*E99),0))</f>
        <v>-10</v>
      </c>
      <c r="S99" s="70" t="s">
        <v>85</v>
      </c>
      <c r="V99" s="94" t="s">
        <v>49</v>
      </c>
    </row>
    <row r="100" spans="1:22" ht="15" x14ac:dyDescent="0.2">
      <c r="A100" s="10">
        <v>42616</v>
      </c>
      <c r="B100" s="11">
        <v>3.45</v>
      </c>
      <c r="C100" s="6" t="s">
        <v>200</v>
      </c>
      <c r="D100" s="6" t="s">
        <v>332</v>
      </c>
      <c r="E100" s="12">
        <v>1</v>
      </c>
      <c r="F100" s="12">
        <v>4.33</v>
      </c>
      <c r="G100" s="12">
        <v>4</v>
      </c>
      <c r="H100" s="12" t="s">
        <v>25</v>
      </c>
      <c r="I100" s="12" t="s">
        <v>25</v>
      </c>
      <c r="J100" s="12">
        <v>0</v>
      </c>
      <c r="K100" s="12"/>
      <c r="L100" s="12"/>
      <c r="M100" s="7" t="s">
        <v>28</v>
      </c>
      <c r="N100" s="16">
        <f>((G100-1)*(1-(IF(H100="no",0,'complete results singles'!$C$3)))+1)</f>
        <v>4</v>
      </c>
      <c r="O100" s="16">
        <f t="shared" si="2"/>
        <v>1</v>
      </c>
      <c r="P1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0" s="17">
        <f>IF(ISBLANK(M100),,IF(ISBLANK(G100),,(IF(M100="WON-EW",((((N100-1)*J100)*'complete results singles'!$C$2)+('complete results singles'!$C$2*(N100-1))),IF(M100="WON",((((N100-1)*J100)*'complete results singles'!$C$2)+('complete results singles'!$C$2*(N100-1))),IF(M100="PLACED",((((N100-1)*J100)*'complete results singles'!$C$2)-'complete results singles'!$C$2),IF(J100=0,-'complete results singles'!$C$2,IF(J100=0,-'complete results singles'!$C$2,-('complete results singles'!$C$2*2)))))))*E100))</f>
        <v>-10</v>
      </c>
      <c r="R100" s="17">
        <f>IF(ISBLANK(M100),,IF(T100&lt;&gt;1,((IF(M100="WON-EW",(((K100-1)*'complete results singles'!$C$2)*(1-$C$3))+(((L100-1)*'complete results singles'!$C$2)*(1-$C$3)),IF(M100="WON",(((K100-1)*'complete results singles'!$C$2)*(1-$C$3)),IF(M100="PLACED",(((L100-1)*'complete results singles'!$C$2)*(1-$C$3))-'complete results singles'!$C$2,IF(J100=0,-'complete results singles'!$C$2,-('complete results singles'!$C$2*2))))))*E100),0))</f>
        <v>-10</v>
      </c>
      <c r="S100" s="70" t="s">
        <v>225</v>
      </c>
      <c r="V100" s="94" t="s">
        <v>338</v>
      </c>
    </row>
    <row r="101" spans="1:22" ht="15" x14ac:dyDescent="0.2">
      <c r="A101" s="10">
        <v>42616</v>
      </c>
      <c r="B101" s="11">
        <v>2.4</v>
      </c>
      <c r="C101" s="6" t="s">
        <v>129</v>
      </c>
      <c r="D101" s="6" t="s">
        <v>333</v>
      </c>
      <c r="E101" s="12">
        <v>1</v>
      </c>
      <c r="F101" s="12">
        <v>6</v>
      </c>
      <c r="G101" s="12">
        <v>6</v>
      </c>
      <c r="H101" s="12" t="s">
        <v>25</v>
      </c>
      <c r="I101" s="12" t="s">
        <v>25</v>
      </c>
      <c r="J101" s="12">
        <v>0</v>
      </c>
      <c r="K101" s="12"/>
      <c r="L101" s="12"/>
      <c r="M101" s="7" t="s">
        <v>28</v>
      </c>
      <c r="N101" s="16">
        <f>((G101-1)*(1-(IF(H101="no",0,'complete results singles'!$C$3)))+1)</f>
        <v>6</v>
      </c>
      <c r="O101" s="16">
        <f t="shared" si="2"/>
        <v>1</v>
      </c>
      <c r="P1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1" s="17">
        <f>IF(ISBLANK(M101),,IF(ISBLANK(G101),,(IF(M101="WON-EW",((((N101-1)*J101)*'complete results singles'!$C$2)+('complete results singles'!$C$2*(N101-1))),IF(M101="WON",((((N101-1)*J101)*'complete results singles'!$C$2)+('complete results singles'!$C$2*(N101-1))),IF(M101="PLACED",((((N101-1)*J101)*'complete results singles'!$C$2)-'complete results singles'!$C$2),IF(J101=0,-'complete results singles'!$C$2,IF(J101=0,-'complete results singles'!$C$2,-('complete results singles'!$C$2*2)))))))*E101))</f>
        <v>-10</v>
      </c>
      <c r="R101" s="17">
        <f>IF(ISBLANK(M101),,IF(T101&lt;&gt;1,((IF(M101="WON-EW",(((K101-1)*'complete results singles'!$C$2)*(1-$C$3))+(((L101-1)*'complete results singles'!$C$2)*(1-$C$3)),IF(M101="WON",(((K101-1)*'complete results singles'!$C$2)*(1-$C$3)),IF(M101="PLACED",(((L101-1)*'complete results singles'!$C$2)*(1-$C$3))-'complete results singles'!$C$2,IF(J101=0,-'complete results singles'!$C$2,-('complete results singles'!$C$2*2))))))*E101),0))</f>
        <v>-10</v>
      </c>
      <c r="S101" s="70" t="s">
        <v>82</v>
      </c>
      <c r="V101" s="94" t="s">
        <v>49</v>
      </c>
    </row>
    <row r="102" spans="1:22" ht="15" x14ac:dyDescent="0.2">
      <c r="A102" s="10">
        <v>42617</v>
      </c>
      <c r="B102" s="11">
        <v>4.0999999999999996</v>
      </c>
      <c r="C102" s="6" t="s">
        <v>131</v>
      </c>
      <c r="D102" s="6" t="s">
        <v>339</v>
      </c>
      <c r="E102" s="12">
        <v>2</v>
      </c>
      <c r="F102" s="12">
        <v>3.5</v>
      </c>
      <c r="G102" s="7">
        <v>3.25</v>
      </c>
      <c r="H102" s="12" t="s">
        <v>25</v>
      </c>
      <c r="I102" s="12" t="s">
        <v>25</v>
      </c>
      <c r="J102" s="12">
        <v>0</v>
      </c>
      <c r="K102" s="12"/>
      <c r="L102" s="7"/>
      <c r="M102" s="7" t="s">
        <v>28</v>
      </c>
      <c r="N102" s="16">
        <f>((G102-1)*(1-(IF(H102="no",0,'complete results singles'!$C$3)))+1)</f>
        <v>3.25</v>
      </c>
      <c r="O102" s="16">
        <f t="shared" si="2"/>
        <v>2</v>
      </c>
      <c r="P1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02" s="17">
        <f>IF(ISBLANK(M102),,IF(ISBLANK(G102),,(IF(M102="WON-EW",((((N102-1)*J102)*'complete results singles'!$C$2)+('complete results singles'!$C$2*(N102-1))),IF(M102="WON",((((N102-1)*J102)*'complete results singles'!$C$2)+('complete results singles'!$C$2*(N102-1))),IF(M102="PLACED",((((N102-1)*J102)*'complete results singles'!$C$2)-'complete results singles'!$C$2),IF(J102=0,-'complete results singles'!$C$2,IF(J102=0,-'complete results singles'!$C$2,-('complete results singles'!$C$2*2)))))))*E102))</f>
        <v>-20</v>
      </c>
      <c r="R102" s="17">
        <f>IF(ISBLANK(M102),,IF(T102&lt;&gt;1,((IF(M102="WON-EW",(((K102-1)*'complete results singles'!$C$2)*(1-$C$3))+(((L102-1)*'complete results singles'!$C$2)*(1-$C$3)),IF(M102="WON",(((K102-1)*'complete results singles'!$C$2)*(1-$C$3)),IF(M102="PLACED",(((L102-1)*'complete results singles'!$C$2)*(1-$C$3))-'complete results singles'!$C$2,IF(J102=0,-'complete results singles'!$C$2,-('complete results singles'!$C$2*2))))))*E102),0))</f>
        <v>-20</v>
      </c>
      <c r="S102" s="70" t="s">
        <v>88</v>
      </c>
      <c r="V102" s="94" t="s">
        <v>49</v>
      </c>
    </row>
    <row r="103" spans="1:22" ht="15" x14ac:dyDescent="0.2">
      <c r="A103" s="10">
        <v>42617</v>
      </c>
      <c r="B103" s="11">
        <v>3</v>
      </c>
      <c r="C103" s="6" t="s">
        <v>340</v>
      </c>
      <c r="D103" s="6" t="s">
        <v>342</v>
      </c>
      <c r="E103" s="12">
        <v>0.5</v>
      </c>
      <c r="F103" s="12">
        <v>6.5</v>
      </c>
      <c r="G103" s="12">
        <v>6</v>
      </c>
      <c r="H103" s="12" t="s">
        <v>25</v>
      </c>
      <c r="I103" s="12" t="s">
        <v>25</v>
      </c>
      <c r="J103" s="12">
        <v>0</v>
      </c>
      <c r="K103" s="12"/>
      <c r="L103" s="12"/>
      <c r="M103" s="7" t="s">
        <v>28</v>
      </c>
      <c r="N103" s="16">
        <f>((G103-1)*(1-(IF(H103="no",0,'complete results singles'!$C$3)))+1)</f>
        <v>6</v>
      </c>
      <c r="O103" s="16">
        <f t="shared" si="2"/>
        <v>0.5</v>
      </c>
      <c r="P1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03" s="17">
        <f>IF(ISBLANK(M103),,IF(ISBLANK(G103),,(IF(M103="WON-EW",((((N103-1)*J103)*'complete results singles'!$C$2)+('complete results singles'!$C$2*(N103-1))),IF(M103="WON",((((N103-1)*J103)*'complete results singles'!$C$2)+('complete results singles'!$C$2*(N103-1))),IF(M103="PLACED",((((N103-1)*J103)*'complete results singles'!$C$2)-'complete results singles'!$C$2),IF(J103=0,-'complete results singles'!$C$2,IF(J103=0,-'complete results singles'!$C$2,-('complete results singles'!$C$2*2)))))))*E103))</f>
        <v>-5</v>
      </c>
      <c r="R103" s="17">
        <f>IF(ISBLANK(M103),,IF(T103&lt;&gt;1,((IF(M103="WON-EW",(((K103-1)*'complete results singles'!$C$2)*(1-$C$3))+(((L103-1)*'complete results singles'!$C$2)*(1-$C$3)),IF(M103="WON",(((K103-1)*'complete results singles'!$C$2)*(1-$C$3)),IF(M103="PLACED",(((L103-1)*'complete results singles'!$C$2)*(1-$C$3))-'complete results singles'!$C$2,IF(J103=0,-'complete results singles'!$C$2,-('complete results singles'!$C$2*2))))))*E103),0))</f>
        <v>-5</v>
      </c>
      <c r="S103" s="70" t="s">
        <v>82</v>
      </c>
      <c r="T103" s="1"/>
      <c r="V103" s="94" t="s">
        <v>49</v>
      </c>
    </row>
    <row r="104" spans="1:22" ht="15" x14ac:dyDescent="0.2">
      <c r="A104" s="10">
        <v>42618</v>
      </c>
      <c r="B104" s="11">
        <v>5.2</v>
      </c>
      <c r="C104" s="6" t="s">
        <v>97</v>
      </c>
      <c r="D104" s="6" t="s">
        <v>345</v>
      </c>
      <c r="E104" s="12">
        <v>1</v>
      </c>
      <c r="F104" s="12">
        <v>2.88</v>
      </c>
      <c r="G104" s="12">
        <v>2.75</v>
      </c>
      <c r="H104" s="12" t="s">
        <v>25</v>
      </c>
      <c r="I104" s="12" t="s">
        <v>25</v>
      </c>
      <c r="J104" s="12">
        <v>0</v>
      </c>
      <c r="K104" s="12"/>
      <c r="L104" s="12"/>
      <c r="M104" s="7" t="s">
        <v>28</v>
      </c>
      <c r="N104" s="16">
        <f>((G104-1)*(1-(IF(H104="no",0,'complete results singles'!$C$3)))+1)</f>
        <v>2.75</v>
      </c>
      <c r="O104" s="16">
        <f t="shared" si="2"/>
        <v>1</v>
      </c>
      <c r="P1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4" s="17">
        <f>IF(ISBLANK(M104),,IF(ISBLANK(G104),,(IF(M104="WON-EW",((((N104-1)*J104)*'complete results singles'!$C$2)+('complete results singles'!$C$2*(N104-1))),IF(M104="WON",((((N104-1)*J104)*'complete results singles'!$C$2)+('complete results singles'!$C$2*(N104-1))),IF(M104="PLACED",((((N104-1)*J104)*'complete results singles'!$C$2)-'complete results singles'!$C$2),IF(J104=0,-'complete results singles'!$C$2,IF(J104=0,-'complete results singles'!$C$2,-('complete results singles'!$C$2*2)))))))*E104))</f>
        <v>-10</v>
      </c>
      <c r="R104" s="17">
        <f>IF(ISBLANK(M104),,IF(T104&lt;&gt;1,((IF(M104="WON-EW",(((K104-1)*'complete results singles'!$C$2)*(1-$C$3))+(((L104-1)*'complete results singles'!$C$2)*(1-$C$3)),IF(M104="WON",(((K104-1)*'complete results singles'!$C$2)*(1-$C$3)),IF(M104="PLACED",(((L104-1)*'complete results singles'!$C$2)*(1-$C$3))-'complete results singles'!$C$2,IF(J104=0,-'complete results singles'!$C$2,-('complete results singles'!$C$2*2))))))*E104),0))</f>
        <v>-10</v>
      </c>
      <c r="S104" s="100" t="s">
        <v>88</v>
      </c>
      <c r="T104" s="1"/>
      <c r="V104" s="94" t="s">
        <v>349</v>
      </c>
    </row>
    <row r="105" spans="1:22" ht="15" x14ac:dyDescent="0.2">
      <c r="A105" s="10">
        <v>42618</v>
      </c>
      <c r="B105" s="11">
        <v>4.0999999999999996</v>
      </c>
      <c r="C105" s="6" t="s">
        <v>346</v>
      </c>
      <c r="D105" s="6" t="s">
        <v>347</v>
      </c>
      <c r="E105" s="12">
        <v>0.5</v>
      </c>
      <c r="F105" s="12">
        <v>5.5</v>
      </c>
      <c r="G105" s="12">
        <v>7</v>
      </c>
      <c r="H105" s="12" t="s">
        <v>25</v>
      </c>
      <c r="I105" s="12" t="s">
        <v>25</v>
      </c>
      <c r="J105" s="12">
        <v>0</v>
      </c>
      <c r="K105" s="12"/>
      <c r="L105" s="12"/>
      <c r="M105" s="7" t="s">
        <v>28</v>
      </c>
      <c r="N105" s="16">
        <f>((G105-1)*(1-(IF(H105="no",0,'complete results singles'!$C$3)))+1)</f>
        <v>7</v>
      </c>
      <c r="O105" s="16">
        <f t="shared" si="2"/>
        <v>0.5</v>
      </c>
      <c r="P1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05" s="17">
        <f>IF(ISBLANK(M105),,IF(ISBLANK(G105),,(IF(M105="WON-EW",((((N105-1)*J105)*'complete results singles'!$C$2)+('complete results singles'!$C$2*(N105-1))),IF(M105="WON",((((N105-1)*J105)*'complete results singles'!$C$2)+('complete results singles'!$C$2*(N105-1))),IF(M105="PLACED",((((N105-1)*J105)*'complete results singles'!$C$2)-'complete results singles'!$C$2),IF(J105=0,-'complete results singles'!$C$2,IF(J105=0,-'complete results singles'!$C$2,-('complete results singles'!$C$2*2)))))))*E105))</f>
        <v>-5</v>
      </c>
      <c r="R105" s="17">
        <f>IF(ISBLANK(M105),,IF(T105&lt;&gt;1,((IF(M105="WON-EW",(((K105-1)*'complete results singles'!$C$2)*(1-$C$3))+(((L105-1)*'complete results singles'!$C$2)*(1-$C$3)),IF(M105="WON",(((K105-1)*'complete results singles'!$C$2)*(1-$C$3)),IF(M105="PLACED",(((L105-1)*'complete results singles'!$C$2)*(1-$C$3))-'complete results singles'!$C$2,IF(J105=0,-'complete results singles'!$C$2,-('complete results singles'!$C$2*2))))))*E105),0))</f>
        <v>-5</v>
      </c>
      <c r="S105" s="100" t="s">
        <v>85</v>
      </c>
      <c r="T105" s="1"/>
      <c r="V105" s="94" t="s">
        <v>49</v>
      </c>
    </row>
    <row r="106" spans="1:22" ht="15" x14ac:dyDescent="0.2">
      <c r="A106" s="10">
        <v>42619</v>
      </c>
      <c r="B106" s="11">
        <v>5.05</v>
      </c>
      <c r="C106" s="6" t="s">
        <v>188</v>
      </c>
      <c r="D106" s="6" t="s">
        <v>350</v>
      </c>
      <c r="E106" s="12">
        <v>1</v>
      </c>
      <c r="F106" s="12">
        <v>3</v>
      </c>
      <c r="G106" s="12">
        <v>3</v>
      </c>
      <c r="H106" s="12" t="s">
        <v>25</v>
      </c>
      <c r="I106" s="12" t="s">
        <v>25</v>
      </c>
      <c r="J106" s="12">
        <v>0</v>
      </c>
      <c r="K106" s="12"/>
      <c r="L106" s="12"/>
      <c r="M106" s="7" t="s">
        <v>28</v>
      </c>
      <c r="N106" s="16">
        <f>((G106-1)*(1-(IF(H106="no",0,'complete results singles'!$C$3)))+1)</f>
        <v>3</v>
      </c>
      <c r="O106" s="16">
        <f t="shared" si="2"/>
        <v>1</v>
      </c>
      <c r="P1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6" s="17">
        <f>IF(ISBLANK(M106),,IF(ISBLANK(G106),,(IF(M106="WON-EW",((((N106-1)*J106)*'complete results singles'!$C$2)+('complete results singles'!$C$2*(N106-1))),IF(M106="WON",((((N106-1)*J106)*'complete results singles'!$C$2)+('complete results singles'!$C$2*(N106-1))),IF(M106="PLACED",((((N106-1)*J106)*'complete results singles'!$C$2)-'complete results singles'!$C$2),IF(J106=0,-'complete results singles'!$C$2,IF(J106=0,-'complete results singles'!$C$2,-('complete results singles'!$C$2*2)))))))*E106))</f>
        <v>-10</v>
      </c>
      <c r="R106" s="17">
        <f>IF(ISBLANK(M106),,IF(T106&lt;&gt;1,((IF(M106="WON-EW",(((K106-1)*'complete results singles'!$C$2)*(1-$C$3))+(((L106-1)*'complete results singles'!$C$2)*(1-$C$3)),IF(M106="WON",(((K106-1)*'complete results singles'!$C$2)*(1-$C$3)),IF(M106="PLACED",(((L106-1)*'complete results singles'!$C$2)*(1-$C$3))-'complete results singles'!$C$2,IF(J106=0,-'complete results singles'!$C$2,-('complete results singles'!$C$2*2))))))*E106),0))</f>
        <v>-10</v>
      </c>
      <c r="S106" s="100" t="s">
        <v>88</v>
      </c>
      <c r="V106" s="94" t="s">
        <v>353</v>
      </c>
    </row>
    <row r="107" spans="1:22" ht="15" x14ac:dyDescent="0.2">
      <c r="A107" s="10">
        <v>42619</v>
      </c>
      <c r="B107" s="11">
        <v>6.25</v>
      </c>
      <c r="C107" s="6" t="s">
        <v>169</v>
      </c>
      <c r="D107" s="6" t="s">
        <v>351</v>
      </c>
      <c r="E107" s="12">
        <v>1</v>
      </c>
      <c r="F107" s="12">
        <v>3.75</v>
      </c>
      <c r="G107" s="12">
        <v>3.5</v>
      </c>
      <c r="H107" s="12" t="s">
        <v>25</v>
      </c>
      <c r="I107" s="12" t="s">
        <v>25</v>
      </c>
      <c r="J107" s="12">
        <v>0</v>
      </c>
      <c r="K107" s="12">
        <v>3.48</v>
      </c>
      <c r="L107" s="12"/>
      <c r="M107" s="7" t="s">
        <v>29</v>
      </c>
      <c r="N107" s="16">
        <f>((G107-1)*(1-(IF(H107="no",0,'complete results singles'!$C$3)))+1)</f>
        <v>3.5</v>
      </c>
      <c r="O107" s="16">
        <f t="shared" si="2"/>
        <v>1</v>
      </c>
      <c r="P1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27.5</v>
      </c>
      <c r="Q107" s="17">
        <f>IF(ISBLANK(M107),,IF(ISBLANK(G107),,(IF(M107="WON-EW",((((N107-1)*J107)*'complete results singles'!$C$2)+('complete results singles'!$C$2*(N107-1))),IF(M107="WON",((((N107-1)*J107)*'complete results singles'!$C$2)+('complete results singles'!$C$2*(N107-1))),IF(M107="PLACED",((((N107-1)*J107)*'complete results singles'!$C$2)-'complete results singles'!$C$2),IF(J107=0,-'complete results singles'!$C$2,IF(J107=0,-'complete results singles'!$C$2,-('complete results singles'!$C$2*2)))))))*E107))</f>
        <v>25</v>
      </c>
      <c r="R107" s="17">
        <f>IF(ISBLANK(M107),,IF(T107&lt;&gt;1,((IF(M107="WON-EW",(((K107-1)*'complete results singles'!$C$2)*(1-$C$3))+(((L107-1)*'complete results singles'!$C$2)*(1-$C$3)),IF(M107="WON",(((K107-1)*'complete results singles'!$C$2)*(1-$C$3)),IF(M107="PLACED",(((L107-1)*'complete results singles'!$C$2)*(1-$C$3))-'complete results singles'!$C$2,IF(J107=0,-'complete results singles'!$C$2,-('complete results singles'!$C$2*2))))))*E107),0))</f>
        <v>23.56</v>
      </c>
      <c r="S107" s="70" t="s">
        <v>85</v>
      </c>
      <c r="V107" s="94" t="s">
        <v>49</v>
      </c>
    </row>
    <row r="108" spans="1:22" ht="15" x14ac:dyDescent="0.2">
      <c r="A108" s="10">
        <v>42620</v>
      </c>
      <c r="B108" s="11">
        <v>4</v>
      </c>
      <c r="C108" s="6" t="s">
        <v>199</v>
      </c>
      <c r="D108" s="6" t="s">
        <v>354</v>
      </c>
      <c r="E108" s="12">
        <v>2</v>
      </c>
      <c r="F108" s="12">
        <v>3.25</v>
      </c>
      <c r="G108" s="12">
        <v>4</v>
      </c>
      <c r="H108" s="12" t="s">
        <v>25</v>
      </c>
      <c r="I108" s="12" t="s">
        <v>25</v>
      </c>
      <c r="J108" s="12">
        <v>0</v>
      </c>
      <c r="K108" s="12">
        <v>3.93</v>
      </c>
      <c r="L108" s="12"/>
      <c r="M108" s="7" t="s">
        <v>29</v>
      </c>
      <c r="N108" s="16">
        <f>((G108-1)*(1-(IF(H108="no",0,'complete results singles'!$C$3)))+1)</f>
        <v>4</v>
      </c>
      <c r="O108" s="16">
        <f t="shared" si="2"/>
        <v>2</v>
      </c>
      <c r="P1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08" s="17">
        <f>IF(ISBLANK(M108),,IF(ISBLANK(G108),,(IF(M108="WON-EW",((((N108-1)*J108)*'complete results singles'!$C$2)+('complete results singles'!$C$2*(N108-1))),IF(M108="WON",((((N108-1)*J108)*'complete results singles'!$C$2)+('complete results singles'!$C$2*(N108-1))),IF(M108="PLACED",((((N108-1)*J108)*'complete results singles'!$C$2)-'complete results singles'!$C$2),IF(J108=0,-'complete results singles'!$C$2,IF(J108=0,-'complete results singles'!$C$2,-('complete results singles'!$C$2*2)))))))*E108))</f>
        <v>60</v>
      </c>
      <c r="R108" s="17">
        <f>IF(ISBLANK(M108),,IF(T108&lt;&gt;1,((IF(M108="WON-EW",(((K108-1)*'complete results singles'!$C$2)*(1-$C$3))+(((L108-1)*'complete results singles'!$C$2)*(1-$C$3)),IF(M108="WON",(((K108-1)*'complete results singles'!$C$2)*(1-$C$3)),IF(M108="PLACED",(((L108-1)*'complete results singles'!$C$2)*(1-$C$3))-'complete results singles'!$C$2,IF(J108=0,-'complete results singles'!$C$2,-('complete results singles'!$C$2*2))))))*E108),0))</f>
        <v>55.67</v>
      </c>
      <c r="S108" s="70" t="s">
        <v>88</v>
      </c>
      <c r="V108" s="94" t="s">
        <v>359</v>
      </c>
    </row>
    <row r="109" spans="1:22" ht="15" x14ac:dyDescent="0.2">
      <c r="A109" s="10">
        <v>42620</v>
      </c>
      <c r="B109" s="11">
        <v>3</v>
      </c>
      <c r="C109" s="6" t="s">
        <v>119</v>
      </c>
      <c r="D109" s="6" t="s">
        <v>355</v>
      </c>
      <c r="E109" s="12">
        <v>1</v>
      </c>
      <c r="F109" s="12">
        <v>4.5</v>
      </c>
      <c r="G109" s="12">
        <v>4.5</v>
      </c>
      <c r="H109" s="12" t="s">
        <v>25</v>
      </c>
      <c r="I109" s="12" t="s">
        <v>25</v>
      </c>
      <c r="J109" s="12">
        <v>0</v>
      </c>
      <c r="K109" s="12"/>
      <c r="L109" s="12"/>
      <c r="M109" s="7" t="s">
        <v>28</v>
      </c>
      <c r="N109" s="16">
        <f>((G109-1)*(1-(IF(H109="no",0,'complete results singles'!$C$3)))+1)</f>
        <v>4.5</v>
      </c>
      <c r="O109" s="16">
        <f t="shared" si="2"/>
        <v>1</v>
      </c>
      <c r="P1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09" s="17">
        <f>IF(ISBLANK(M109),,IF(ISBLANK(G109),,(IF(M109="WON-EW",((((N109-1)*J109)*'complete results singles'!$C$2)+('complete results singles'!$C$2*(N109-1))),IF(M109="WON",((((N109-1)*J109)*'complete results singles'!$C$2)+('complete results singles'!$C$2*(N109-1))),IF(M109="PLACED",((((N109-1)*J109)*'complete results singles'!$C$2)-'complete results singles'!$C$2),IF(J109=0,-'complete results singles'!$C$2,IF(J109=0,-'complete results singles'!$C$2,-('complete results singles'!$C$2*2)))))))*E109))</f>
        <v>-10</v>
      </c>
      <c r="R109" s="17">
        <f>IF(ISBLANK(M109),,IF(T109&lt;&gt;1,((IF(M109="WON-EW",(((K109-1)*'complete results singles'!$C$2)*(1-$C$3))+(((L109-1)*'complete results singles'!$C$2)*(1-$C$3)),IF(M109="WON",(((K109-1)*'complete results singles'!$C$2)*(1-$C$3)),IF(M109="PLACED",(((L109-1)*'complete results singles'!$C$2)*(1-$C$3))-'complete results singles'!$C$2,IF(J109=0,-'complete results singles'!$C$2,-('complete results singles'!$C$2*2))))))*E109),0))</f>
        <v>-10</v>
      </c>
      <c r="S109" s="70" t="s">
        <v>85</v>
      </c>
      <c r="V109" s="94" t="s">
        <v>360</v>
      </c>
    </row>
    <row r="110" spans="1:22" ht="15" x14ac:dyDescent="0.2">
      <c r="A110" s="10">
        <v>42620</v>
      </c>
      <c r="B110" s="11">
        <v>2.2000000000000002</v>
      </c>
      <c r="C110" s="6" t="s">
        <v>199</v>
      </c>
      <c r="D110" s="6" t="s">
        <v>357</v>
      </c>
      <c r="E110" s="12">
        <v>0.5</v>
      </c>
      <c r="F110" s="12">
        <v>6.4</v>
      </c>
      <c r="G110" s="12">
        <v>5.95</v>
      </c>
      <c r="H110" s="12" t="s">
        <v>25</v>
      </c>
      <c r="I110" s="12" t="s">
        <v>25</v>
      </c>
      <c r="J110" s="12">
        <v>0</v>
      </c>
      <c r="K110" s="12">
        <v>6.08</v>
      </c>
      <c r="L110" s="12"/>
      <c r="M110" s="7" t="s">
        <v>29</v>
      </c>
      <c r="N110" s="16">
        <f>((G110-1)*(1-(IF(H110="no",0,'complete results singles'!$C$3)))+1)</f>
        <v>5.95</v>
      </c>
      <c r="O110" s="16">
        <f t="shared" si="2"/>
        <v>0.5</v>
      </c>
      <c r="P1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27</v>
      </c>
      <c r="Q110" s="17">
        <f>IF(ISBLANK(M110),,IF(ISBLANK(G110),,(IF(M110="WON-EW",((((N110-1)*J110)*'complete results singles'!$C$2)+('complete results singles'!$C$2*(N110-1))),IF(M110="WON",((((N110-1)*J110)*'complete results singles'!$C$2)+('complete results singles'!$C$2*(N110-1))),IF(M110="PLACED",((((N110-1)*J110)*'complete results singles'!$C$2)-'complete results singles'!$C$2),IF(J110=0,-'complete results singles'!$C$2,IF(J110=0,-'complete results singles'!$C$2,-('complete results singles'!$C$2*2)))))))*E110))</f>
        <v>24.75</v>
      </c>
      <c r="R110" s="17">
        <f>IF(ISBLANK(M110),,IF(T110&lt;&gt;1,((IF(M110="WON-EW",(((K110-1)*'complete results singles'!$C$2)*(1-$C$3))+(((L110-1)*'complete results singles'!$C$2)*(1-$C$3)),IF(M110="WON",(((K110-1)*'complete results singles'!$C$2)*(1-$C$3)),IF(M110="PLACED",(((L110-1)*'complete results singles'!$C$2)*(1-$C$3))-'complete results singles'!$C$2,IF(J110=0,-'complete results singles'!$C$2,-('complete results singles'!$C$2*2))))))*E110),0))</f>
        <v>24.13</v>
      </c>
      <c r="S110" s="70" t="s">
        <v>82</v>
      </c>
      <c r="V110" s="94" t="s">
        <v>391</v>
      </c>
    </row>
    <row r="111" spans="1:22" ht="15" x14ac:dyDescent="0.2">
      <c r="A111" s="10">
        <v>42621</v>
      </c>
      <c r="B111" s="11">
        <v>3.05</v>
      </c>
      <c r="C111" s="6" t="s">
        <v>119</v>
      </c>
      <c r="D111" s="6" t="s">
        <v>363</v>
      </c>
      <c r="E111" s="12">
        <v>2</v>
      </c>
      <c r="F111" s="12">
        <v>3.25</v>
      </c>
      <c r="G111" s="7">
        <v>3.5</v>
      </c>
      <c r="H111" s="12" t="s">
        <v>25</v>
      </c>
      <c r="I111" s="12" t="s">
        <v>25</v>
      </c>
      <c r="J111" s="12">
        <v>0</v>
      </c>
      <c r="K111" s="12"/>
      <c r="L111" s="7"/>
      <c r="M111" s="7" t="s">
        <v>28</v>
      </c>
      <c r="N111" s="16">
        <f>((G111-1)*(1-(IF(H111="no",0,'complete results singles'!$C$3)))+1)</f>
        <v>3.5</v>
      </c>
      <c r="O111" s="16">
        <f t="shared" si="2"/>
        <v>2</v>
      </c>
      <c r="P1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1" s="17">
        <f>IF(ISBLANK(M111),,IF(ISBLANK(G111),,(IF(M111="WON-EW",((((N111-1)*J111)*'complete results singles'!$C$2)+('complete results singles'!$C$2*(N111-1))),IF(M111="WON",((((N111-1)*J111)*'complete results singles'!$C$2)+('complete results singles'!$C$2*(N111-1))),IF(M111="PLACED",((((N111-1)*J111)*'complete results singles'!$C$2)-'complete results singles'!$C$2),IF(J111=0,-'complete results singles'!$C$2,IF(J111=0,-'complete results singles'!$C$2,-('complete results singles'!$C$2*2)))))))*E111))</f>
        <v>-20</v>
      </c>
      <c r="R111" s="17">
        <f>IF(ISBLANK(M111),,IF(T111&lt;&gt;1,((IF(M111="WON-EW",(((K111-1)*'complete results singles'!$C$2)*(1-$C$3))+(((L111-1)*'complete results singles'!$C$2)*(1-$C$3)),IF(M111="WON",(((K111-1)*'complete results singles'!$C$2)*(1-$C$3)),IF(M111="PLACED",(((L111-1)*'complete results singles'!$C$2)*(1-$C$3))-'complete results singles'!$C$2,IF(J111=0,-'complete results singles'!$C$2,-('complete results singles'!$C$2*2))))))*E111),0))</f>
        <v>-20</v>
      </c>
      <c r="S111" s="70" t="s">
        <v>88</v>
      </c>
      <c r="V111" s="94" t="s">
        <v>49</v>
      </c>
    </row>
    <row r="112" spans="1:22" ht="15" x14ac:dyDescent="0.2">
      <c r="A112" s="10">
        <v>42621</v>
      </c>
      <c r="B112" s="11">
        <v>4.25</v>
      </c>
      <c r="C112" s="6" t="s">
        <v>289</v>
      </c>
      <c r="D112" s="6" t="s">
        <v>364</v>
      </c>
      <c r="E112" s="12">
        <v>1</v>
      </c>
      <c r="F112" s="12">
        <v>3.75</v>
      </c>
      <c r="G112" s="12">
        <v>4.33</v>
      </c>
      <c r="H112" s="12" t="s">
        <v>25</v>
      </c>
      <c r="I112" s="12" t="s">
        <v>25</v>
      </c>
      <c r="J112" s="12">
        <v>0</v>
      </c>
      <c r="K112" s="12"/>
      <c r="L112" s="7"/>
      <c r="M112" s="7" t="s">
        <v>28</v>
      </c>
      <c r="N112" s="16">
        <f>((G112-1)*(1-(IF(H112="no",0,'complete results singles'!$C$3)))+1)</f>
        <v>4.33</v>
      </c>
      <c r="O112" s="16">
        <f t="shared" si="2"/>
        <v>1</v>
      </c>
      <c r="P1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2" s="17">
        <f>IF(ISBLANK(M112),,IF(ISBLANK(G112),,(IF(M112="WON-EW",((((N112-1)*J112)*'complete results singles'!$C$2)+('complete results singles'!$C$2*(N112-1))),IF(M112="WON",((((N112-1)*J112)*'complete results singles'!$C$2)+('complete results singles'!$C$2*(N112-1))),IF(M112="PLACED",((((N112-1)*J112)*'complete results singles'!$C$2)-'complete results singles'!$C$2),IF(J112=0,-'complete results singles'!$C$2,IF(J112=0,-'complete results singles'!$C$2,-('complete results singles'!$C$2*2)))))))*E112))</f>
        <v>-10</v>
      </c>
      <c r="R112" s="17">
        <f>IF(ISBLANK(M112),,IF(T112&lt;&gt;1,((IF(M112="WON-EW",(((K112-1)*'complete results singles'!$C$2)*(1-$C$3))+(((L112-1)*'complete results singles'!$C$2)*(1-$C$3)),IF(M112="WON",(((K112-1)*'complete results singles'!$C$2)*(1-$C$3)),IF(M112="PLACED",(((L112-1)*'complete results singles'!$C$2)*(1-$C$3))-'complete results singles'!$C$2,IF(J112=0,-'complete results singles'!$C$2,-('complete results singles'!$C$2*2))))))*E112),0))</f>
        <v>-10</v>
      </c>
      <c r="S112" s="70" t="s">
        <v>85</v>
      </c>
      <c r="V112" s="94" t="s">
        <v>49</v>
      </c>
    </row>
    <row r="113" spans="1:22" ht="15" x14ac:dyDescent="0.2">
      <c r="A113" s="10">
        <v>42621</v>
      </c>
      <c r="B113" s="11">
        <v>4.3499999999999996</v>
      </c>
      <c r="C113" s="6" t="s">
        <v>293</v>
      </c>
      <c r="D113" s="6" t="s">
        <v>366</v>
      </c>
      <c r="E113" s="12">
        <v>1</v>
      </c>
      <c r="F113" s="12">
        <v>4</v>
      </c>
      <c r="G113" s="12">
        <v>4</v>
      </c>
      <c r="H113" s="12" t="s">
        <v>25</v>
      </c>
      <c r="I113" s="12" t="s">
        <v>25</v>
      </c>
      <c r="J113" s="12">
        <v>0</v>
      </c>
      <c r="K113" s="12"/>
      <c r="L113" s="7"/>
      <c r="M113" s="7" t="s">
        <v>28</v>
      </c>
      <c r="N113" s="16">
        <f>((G113-1)*(1-(IF(H113="no",0,'complete results singles'!$C$3)))+1)</f>
        <v>4</v>
      </c>
      <c r="O113" s="16">
        <f t="shared" si="2"/>
        <v>1</v>
      </c>
      <c r="P1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3" s="17">
        <f>IF(ISBLANK(M113),,IF(ISBLANK(G113),,(IF(M113="WON-EW",((((N113-1)*J113)*'complete results singles'!$C$2)+('complete results singles'!$C$2*(N113-1))),IF(M113="WON",((((N113-1)*J113)*'complete results singles'!$C$2)+('complete results singles'!$C$2*(N113-1))),IF(M113="PLACED",((((N113-1)*J113)*'complete results singles'!$C$2)-'complete results singles'!$C$2),IF(J113=0,-'complete results singles'!$C$2,IF(J113=0,-'complete results singles'!$C$2,-('complete results singles'!$C$2*2)))))))*E113))</f>
        <v>-10</v>
      </c>
      <c r="R113" s="17">
        <f>IF(ISBLANK(M113),,IF(T113&lt;&gt;1,((IF(M113="WON-EW",(((K113-1)*'complete results singles'!$C$2)*(1-$C$3))+(((L113-1)*'complete results singles'!$C$2)*(1-$C$3)),IF(M113="WON",(((K113-1)*'complete results singles'!$C$2)*(1-$C$3)),IF(M113="PLACED",(((L113-1)*'complete results singles'!$C$2)*(1-$C$3))-'complete results singles'!$C$2,IF(J113=0,-'complete results singles'!$C$2,-('complete results singles'!$C$2*2))))))*E113),0))</f>
        <v>-10</v>
      </c>
      <c r="S113" s="70" t="s">
        <v>369</v>
      </c>
      <c r="V113" s="94" t="s">
        <v>49</v>
      </c>
    </row>
    <row r="114" spans="1:22" ht="15" x14ac:dyDescent="0.2">
      <c r="A114" s="10">
        <v>42621</v>
      </c>
      <c r="B114" s="11">
        <v>3.4</v>
      </c>
      <c r="C114" s="6" t="s">
        <v>119</v>
      </c>
      <c r="D114" s="6" t="s">
        <v>367</v>
      </c>
      <c r="E114" s="12">
        <v>0.5</v>
      </c>
      <c r="F114" s="12">
        <v>7.5</v>
      </c>
      <c r="G114" s="7">
        <v>8</v>
      </c>
      <c r="H114" s="12" t="s">
        <v>25</v>
      </c>
      <c r="I114" s="12" t="s">
        <v>25</v>
      </c>
      <c r="J114" s="12">
        <v>0</v>
      </c>
      <c r="K114" s="12"/>
      <c r="L114" s="7"/>
      <c r="M114" s="7" t="s">
        <v>28</v>
      </c>
      <c r="N114" s="16">
        <f>((G114-1)*(1-(IF(H114="no",0,'complete results singles'!$C$3)))+1)</f>
        <v>8</v>
      </c>
      <c r="O114" s="16">
        <f t="shared" si="2"/>
        <v>0.5</v>
      </c>
      <c r="P1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14" s="17">
        <f>IF(ISBLANK(M114),,IF(ISBLANK(G114),,(IF(M114="WON-EW",((((N114-1)*J114)*'complete results singles'!$C$2)+('complete results singles'!$C$2*(N114-1))),IF(M114="WON",((((N114-1)*J114)*'complete results singles'!$C$2)+('complete results singles'!$C$2*(N114-1))),IF(M114="PLACED",((((N114-1)*J114)*'complete results singles'!$C$2)-'complete results singles'!$C$2),IF(J114=0,-'complete results singles'!$C$2,IF(J114=0,-'complete results singles'!$C$2,-('complete results singles'!$C$2*2)))))))*E114))</f>
        <v>-5</v>
      </c>
      <c r="R114" s="17">
        <f>IF(ISBLANK(M114),,IF(T114&lt;&gt;1,((IF(M114="WON-EW",(((K114-1)*'complete results singles'!$C$2)*(1-$C$3))+(((L114-1)*'complete results singles'!$C$2)*(1-$C$3)),IF(M114="WON",(((K114-1)*'complete results singles'!$C$2)*(1-$C$3)),IF(M114="PLACED",(((L114-1)*'complete results singles'!$C$2)*(1-$C$3))-'complete results singles'!$C$2,IF(J114=0,-'complete results singles'!$C$2,-('complete results singles'!$C$2*2))))))*E114),0))</f>
        <v>-5</v>
      </c>
      <c r="S114" s="70" t="s">
        <v>82</v>
      </c>
      <c r="V114" s="94" t="s">
        <v>49</v>
      </c>
    </row>
    <row r="115" spans="1:22" ht="15" x14ac:dyDescent="0.2">
      <c r="A115" s="10">
        <v>42622</v>
      </c>
      <c r="B115" s="11">
        <v>2.2999999999999998</v>
      </c>
      <c r="C115" s="6" t="s">
        <v>119</v>
      </c>
      <c r="D115" s="6" t="s">
        <v>370</v>
      </c>
      <c r="E115" s="12">
        <v>2</v>
      </c>
      <c r="F115" s="12">
        <v>3.75</v>
      </c>
      <c r="G115" s="12">
        <v>4.5</v>
      </c>
      <c r="H115" s="12" t="s">
        <v>25</v>
      </c>
      <c r="I115" s="12" t="s">
        <v>25</v>
      </c>
      <c r="J115" s="12">
        <v>0</v>
      </c>
      <c r="K115" s="12"/>
      <c r="L115" s="12"/>
      <c r="M115" s="7" t="s">
        <v>28</v>
      </c>
      <c r="N115" s="16">
        <f>((G115-1)*(1-(IF(H115="no",0,'complete results singles'!$C$3)))+1)</f>
        <v>4.5</v>
      </c>
      <c r="O115" s="16">
        <f t="shared" si="2"/>
        <v>2</v>
      </c>
      <c r="P1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5" s="17">
        <f>IF(ISBLANK(M115),,IF(ISBLANK(G115),,(IF(M115="WON-EW",((((N115-1)*J115)*'complete results singles'!$C$2)+('complete results singles'!$C$2*(N115-1))),IF(M115="WON",((((N115-1)*J115)*'complete results singles'!$C$2)+('complete results singles'!$C$2*(N115-1))),IF(M115="PLACED",((((N115-1)*J115)*'complete results singles'!$C$2)-'complete results singles'!$C$2),IF(J115=0,-'complete results singles'!$C$2,IF(J115=0,-'complete results singles'!$C$2,-('complete results singles'!$C$2*2)))))))*E115))</f>
        <v>-20</v>
      </c>
      <c r="R115" s="17">
        <f>IF(ISBLANK(M115),,IF(T115&lt;&gt;1,((IF(M115="WON-EW",(((K115-1)*'complete results singles'!$C$2)*(1-$C$3))+(((L115-1)*'complete results singles'!$C$2)*(1-$C$3)),IF(M115="WON",(((K115-1)*'complete results singles'!$C$2)*(1-$C$3)),IF(M115="PLACED",(((L115-1)*'complete results singles'!$C$2)*(1-$C$3))-'complete results singles'!$C$2,IF(J115=0,-'complete results singles'!$C$2,-('complete results singles'!$C$2*2))))))*E115),0))</f>
        <v>-20</v>
      </c>
      <c r="S115" s="70" t="s">
        <v>88</v>
      </c>
      <c r="V115" s="94" t="s">
        <v>49</v>
      </c>
    </row>
    <row r="116" spans="1:22" ht="15" x14ac:dyDescent="0.2">
      <c r="A116" s="10">
        <v>42622</v>
      </c>
      <c r="B116" s="11">
        <v>4.45</v>
      </c>
      <c r="C116" s="6" t="s">
        <v>311</v>
      </c>
      <c r="D116" s="6" t="s">
        <v>371</v>
      </c>
      <c r="E116" s="12">
        <v>1</v>
      </c>
      <c r="F116" s="12">
        <v>4</v>
      </c>
      <c r="G116" s="12">
        <v>3.5</v>
      </c>
      <c r="H116" s="12" t="s">
        <v>25</v>
      </c>
      <c r="I116" s="12" t="s">
        <v>25</v>
      </c>
      <c r="J116" s="12">
        <v>0</v>
      </c>
      <c r="K116" s="12"/>
      <c r="L116" s="12"/>
      <c r="M116" s="7" t="s">
        <v>28</v>
      </c>
      <c r="N116" s="16">
        <f>((G116-1)*(1-(IF(H116="no",0,'complete results singles'!$C$3)))+1)</f>
        <v>3.5</v>
      </c>
      <c r="O116" s="16">
        <f t="shared" si="2"/>
        <v>1</v>
      </c>
      <c r="P1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16" s="17">
        <f>IF(ISBLANK(M116),,IF(ISBLANK(G116),,(IF(M116="WON-EW",((((N116-1)*J116)*'complete results singles'!$C$2)+('complete results singles'!$C$2*(N116-1))),IF(M116="WON",((((N116-1)*J116)*'complete results singles'!$C$2)+('complete results singles'!$C$2*(N116-1))),IF(M116="PLACED",((((N116-1)*J116)*'complete results singles'!$C$2)-'complete results singles'!$C$2),IF(J116=0,-'complete results singles'!$C$2,IF(J116=0,-'complete results singles'!$C$2,-('complete results singles'!$C$2*2)))))))*E116))</f>
        <v>-10</v>
      </c>
      <c r="R116" s="17">
        <f>IF(ISBLANK(M116),,IF(T116&lt;&gt;1,((IF(M116="WON-EW",(((K116-1)*'complete results singles'!$C$2)*(1-$C$3))+(((L116-1)*'complete results singles'!$C$2)*(1-$C$3)),IF(M116="WON",(((K116-1)*'complete results singles'!$C$2)*(1-$C$3)),IF(M116="PLACED",(((L116-1)*'complete results singles'!$C$2)*(1-$C$3))-'complete results singles'!$C$2,IF(J116=0,-'complete results singles'!$C$2,-('complete results singles'!$C$2*2))))))*E116),0))</f>
        <v>-10</v>
      </c>
      <c r="S116" s="70" t="s">
        <v>85</v>
      </c>
      <c r="V116" s="94" t="s">
        <v>372</v>
      </c>
    </row>
    <row r="117" spans="1:22" ht="15" x14ac:dyDescent="0.2">
      <c r="A117" s="10">
        <v>42622</v>
      </c>
      <c r="B117" s="11">
        <v>3.05</v>
      </c>
      <c r="C117" s="6" t="s">
        <v>119</v>
      </c>
      <c r="D117" s="6" t="s">
        <v>374</v>
      </c>
      <c r="E117" s="12">
        <v>1</v>
      </c>
      <c r="F117" s="12">
        <v>4.5</v>
      </c>
      <c r="G117" s="12">
        <v>4.33</v>
      </c>
      <c r="H117" s="12" t="s">
        <v>25</v>
      </c>
      <c r="I117" s="12" t="s">
        <v>25</v>
      </c>
      <c r="J117" s="12">
        <v>0</v>
      </c>
      <c r="K117" s="12">
        <v>3.76</v>
      </c>
      <c r="L117" s="12"/>
      <c r="M117" s="7" t="s">
        <v>29</v>
      </c>
      <c r="N117" s="16">
        <f>((G117-1)*(1-(IF(H117="no",0,'complete results singles'!$C$3)))+1)</f>
        <v>4.33</v>
      </c>
      <c r="O117" s="16">
        <f t="shared" si="2"/>
        <v>1</v>
      </c>
      <c r="P1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17" s="17">
        <f>IF(ISBLANK(M117),,IF(ISBLANK(G117),,(IF(M117="WON-EW",((((N117-1)*J117)*'complete results singles'!$C$2)+('complete results singles'!$C$2*(N117-1))),IF(M117="WON",((((N117-1)*J117)*'complete results singles'!$C$2)+('complete results singles'!$C$2*(N117-1))),IF(M117="PLACED",((((N117-1)*J117)*'complete results singles'!$C$2)-'complete results singles'!$C$2),IF(J117=0,-'complete results singles'!$C$2,IF(J117=0,-'complete results singles'!$C$2,-('complete results singles'!$C$2*2)))))))*E117))</f>
        <v>33.299999999999997</v>
      </c>
      <c r="R117" s="17">
        <f>IF(ISBLANK(M117),,IF(T117&lt;&gt;1,((IF(M117="WON-EW",(((K117-1)*'complete results singles'!$C$2)*(1-$C$3))+(((L117-1)*'complete results singles'!$C$2)*(1-$C$3)),IF(M117="WON",(((K117-1)*'complete results singles'!$C$2)*(1-$C$3)),IF(M117="PLACED",(((L117-1)*'complete results singles'!$C$2)*(1-$C$3))-'complete results singles'!$C$2,IF(J117=0,-'complete results singles'!$C$2,-('complete results singles'!$C$2*2))))))*E117),0))</f>
        <v>26.219999999999995</v>
      </c>
      <c r="S117" s="70" t="s">
        <v>225</v>
      </c>
      <c r="V117" s="94" t="s">
        <v>49</v>
      </c>
    </row>
    <row r="118" spans="1:22" ht="15" x14ac:dyDescent="0.2">
      <c r="A118" s="10">
        <v>42622</v>
      </c>
      <c r="B118" s="11">
        <v>3.4</v>
      </c>
      <c r="C118" s="6" t="s">
        <v>119</v>
      </c>
      <c r="D118" s="6" t="s">
        <v>375</v>
      </c>
      <c r="E118" s="12">
        <v>0.5</v>
      </c>
      <c r="F118" s="12">
        <v>7.5</v>
      </c>
      <c r="G118" s="12">
        <v>6.5</v>
      </c>
      <c r="H118" s="12" t="s">
        <v>25</v>
      </c>
      <c r="I118" s="12" t="s">
        <v>25</v>
      </c>
      <c r="J118" s="12">
        <v>0</v>
      </c>
      <c r="K118" s="12">
        <v>4.3899999999999997</v>
      </c>
      <c r="L118" s="12"/>
      <c r="M118" s="7" t="s">
        <v>29</v>
      </c>
      <c r="N118" s="16">
        <f>((G118-1)*(1-(IF(H118="no",0,'complete results singles'!$C$3)))+1)</f>
        <v>6.5</v>
      </c>
      <c r="O118" s="16">
        <f t="shared" si="2"/>
        <v>0.5</v>
      </c>
      <c r="P1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32.5</v>
      </c>
      <c r="Q118" s="17">
        <f>IF(ISBLANK(M118),,IF(ISBLANK(G118),,(IF(M118="WON-EW",((((N118-1)*J118)*'complete results singles'!$C$2)+('complete results singles'!$C$2*(N118-1))),IF(M118="WON",((((N118-1)*J118)*'complete results singles'!$C$2)+('complete results singles'!$C$2*(N118-1))),IF(M118="PLACED",((((N118-1)*J118)*'complete results singles'!$C$2)-'complete results singles'!$C$2),IF(J118=0,-'complete results singles'!$C$2,IF(J118=0,-'complete results singles'!$C$2,-('complete results singles'!$C$2*2)))))))*E118))</f>
        <v>27.5</v>
      </c>
      <c r="R118" s="17">
        <f>IF(ISBLANK(M118),,IF(T118&lt;&gt;1,((IF(M118="WON-EW",(((K118-1)*'complete results singles'!$C$2)*(1-$C$3))+(((L118-1)*'complete results singles'!$C$2)*(1-$C$3)),IF(M118="WON",(((K118-1)*'complete results singles'!$C$2)*(1-$C$3)),IF(M118="PLACED",(((L118-1)*'complete results singles'!$C$2)*(1-$C$3))-'complete results singles'!$C$2,IF(J118=0,-'complete results singles'!$C$2,-('complete results singles'!$C$2*2))))))*E118),0))</f>
        <v>16.102499999999999</v>
      </c>
      <c r="S118" s="70" t="s">
        <v>82</v>
      </c>
      <c r="V118" s="94" t="s">
        <v>377</v>
      </c>
    </row>
    <row r="119" spans="1:22" ht="15" x14ac:dyDescent="0.2">
      <c r="A119" s="10">
        <v>42623</v>
      </c>
      <c r="B119" s="11">
        <v>6.45</v>
      </c>
      <c r="C119" s="6" t="s">
        <v>384</v>
      </c>
      <c r="D119" s="6" t="s">
        <v>385</v>
      </c>
      <c r="E119" s="12">
        <v>2</v>
      </c>
      <c r="F119" s="12">
        <v>3.75</v>
      </c>
      <c r="G119" s="12">
        <v>3.75</v>
      </c>
      <c r="H119" s="12" t="s">
        <v>25</v>
      </c>
      <c r="I119" s="12" t="s">
        <v>25</v>
      </c>
      <c r="J119" s="12">
        <v>0</v>
      </c>
      <c r="K119" s="12"/>
      <c r="L119" s="12"/>
      <c r="M119" s="7" t="s">
        <v>28</v>
      </c>
      <c r="N119" s="16">
        <f>((G119-1)*(1-(IF(H119="no",0,'complete results singles'!$C$3)))+1)</f>
        <v>3.75</v>
      </c>
      <c r="O119" s="16">
        <f t="shared" si="2"/>
        <v>2</v>
      </c>
      <c r="P1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19" s="17">
        <f>IF(ISBLANK(M119),,IF(ISBLANK(G119),,(IF(M119="WON-EW",((((N119-1)*J119)*'complete results singles'!$C$2)+('complete results singles'!$C$2*(N119-1))),IF(M119="WON",((((N119-1)*J119)*'complete results singles'!$C$2)+('complete results singles'!$C$2*(N119-1))),IF(M119="PLACED",((((N119-1)*J119)*'complete results singles'!$C$2)-'complete results singles'!$C$2),IF(J119=0,-'complete results singles'!$C$2,IF(J119=0,-'complete results singles'!$C$2,-('complete results singles'!$C$2*2)))))))*E119))</f>
        <v>-20</v>
      </c>
      <c r="R119" s="17">
        <f>IF(ISBLANK(M119),,IF(T119&lt;&gt;1,((IF(M119="WON-EW",(((K119-1)*'complete results singles'!$C$2)*(1-$C$3))+(((L119-1)*'complete results singles'!$C$2)*(1-$C$3)),IF(M119="WON",(((K119-1)*'complete results singles'!$C$2)*(1-$C$3)),IF(M119="PLACED",(((L119-1)*'complete results singles'!$C$2)*(1-$C$3))-'complete results singles'!$C$2,IF(J119=0,-'complete results singles'!$C$2,-('complete results singles'!$C$2*2))))))*E119),0))</f>
        <v>-20</v>
      </c>
      <c r="S119" s="70" t="s">
        <v>88</v>
      </c>
    </row>
    <row r="120" spans="1:22" ht="15" x14ac:dyDescent="0.2">
      <c r="A120" s="10">
        <v>42623</v>
      </c>
      <c r="B120" s="11">
        <v>3.25</v>
      </c>
      <c r="C120" s="6" t="s">
        <v>386</v>
      </c>
      <c r="D120" s="6" t="s">
        <v>244</v>
      </c>
      <c r="E120" s="12">
        <v>1</v>
      </c>
      <c r="F120" s="12">
        <v>4</v>
      </c>
      <c r="G120" s="12">
        <v>4</v>
      </c>
      <c r="H120" s="12" t="s">
        <v>25</v>
      </c>
      <c r="I120" s="12" t="s">
        <v>25</v>
      </c>
      <c r="J120" s="12">
        <v>0</v>
      </c>
      <c r="K120" s="12"/>
      <c r="L120" s="12"/>
      <c r="M120" s="7" t="s">
        <v>28</v>
      </c>
      <c r="N120" s="16">
        <f>((G120-1)*(1-(IF(H120="no",0,'complete results singles'!$C$3)))+1)</f>
        <v>4</v>
      </c>
      <c r="O120" s="16">
        <f t="shared" si="2"/>
        <v>1</v>
      </c>
      <c r="P1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0" s="17">
        <f>IF(ISBLANK(M120),,IF(ISBLANK(G120),,(IF(M120="WON-EW",((((N120-1)*J120)*'complete results singles'!$C$2)+('complete results singles'!$C$2*(N120-1))),IF(M120="WON",((((N120-1)*J120)*'complete results singles'!$C$2)+('complete results singles'!$C$2*(N120-1))),IF(M120="PLACED",((((N120-1)*J120)*'complete results singles'!$C$2)-'complete results singles'!$C$2),IF(J120=0,-'complete results singles'!$C$2,IF(J120=0,-'complete results singles'!$C$2,-('complete results singles'!$C$2*2)))))))*E120))</f>
        <v>-10</v>
      </c>
      <c r="R120" s="17">
        <f>IF(ISBLANK(M120),,IF(T120&lt;&gt;1,((IF(M120="WON-EW",(((K120-1)*'complete results singles'!$C$2)*(1-$C$3))+(((L120-1)*'complete results singles'!$C$2)*(1-$C$3)),IF(M120="WON",(((K120-1)*'complete results singles'!$C$2)*(1-$C$3)),IF(M120="PLACED",(((L120-1)*'complete results singles'!$C$2)*(1-$C$3))-'complete results singles'!$C$2,IF(J120=0,-'complete results singles'!$C$2,-('complete results singles'!$C$2*2))))))*E120),0))</f>
        <v>-10</v>
      </c>
      <c r="S120" s="70" t="s">
        <v>85</v>
      </c>
    </row>
    <row r="121" spans="1:22" ht="15" x14ac:dyDescent="0.2">
      <c r="A121" s="10">
        <v>42623</v>
      </c>
      <c r="B121" s="11">
        <v>3.1</v>
      </c>
      <c r="C121" s="6" t="s">
        <v>119</v>
      </c>
      <c r="D121" s="6" t="s">
        <v>388</v>
      </c>
      <c r="E121" s="12">
        <v>1</v>
      </c>
      <c r="F121" s="12">
        <v>5</v>
      </c>
      <c r="G121" s="12">
        <v>5</v>
      </c>
      <c r="H121" s="12" t="s">
        <v>25</v>
      </c>
      <c r="I121" s="12" t="s">
        <v>25</v>
      </c>
      <c r="J121" s="12">
        <v>0</v>
      </c>
      <c r="K121" s="12"/>
      <c r="L121" s="12"/>
      <c r="M121" s="7" t="s">
        <v>28</v>
      </c>
      <c r="N121" s="16">
        <f>((G121-1)*(1-(IF(H121="no",0,'complete results singles'!$C$3)))+1)</f>
        <v>5</v>
      </c>
      <c r="O121" s="16">
        <f t="shared" si="2"/>
        <v>1</v>
      </c>
      <c r="P1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1" s="17">
        <f>IF(ISBLANK(M121),,IF(ISBLANK(G121),,(IF(M121="WON-EW",((((N121-1)*J121)*'complete results singles'!$C$2)+('complete results singles'!$C$2*(N121-1))),IF(M121="WON",((((N121-1)*J121)*'complete results singles'!$C$2)+('complete results singles'!$C$2*(N121-1))),IF(M121="PLACED",((((N121-1)*J121)*'complete results singles'!$C$2)-'complete results singles'!$C$2),IF(J121=0,-'complete results singles'!$C$2,IF(J121=0,-'complete results singles'!$C$2,-('complete results singles'!$C$2*2)))))))*E121))</f>
        <v>-10</v>
      </c>
      <c r="R121" s="17">
        <f>IF(ISBLANK(M121),,IF(T121&lt;&gt;1,((IF(M121="WON-EW",(((K121-1)*'complete results singles'!$C$2)*(1-$C$3))+(((L121-1)*'complete results singles'!$C$2)*(1-$C$3)),IF(M121="WON",(((K121-1)*'complete results singles'!$C$2)*(1-$C$3)),IF(M121="PLACED",(((L121-1)*'complete results singles'!$C$2)*(1-$C$3))-'complete results singles'!$C$2,IF(J121=0,-'complete results singles'!$C$2,-('complete results singles'!$C$2*2))))))*E121),0))</f>
        <v>-10</v>
      </c>
      <c r="S121" s="70" t="s">
        <v>225</v>
      </c>
    </row>
    <row r="122" spans="1:22" ht="15" x14ac:dyDescent="0.2">
      <c r="A122" s="10">
        <v>42623</v>
      </c>
      <c r="B122" s="11">
        <v>4.1500000000000004</v>
      </c>
      <c r="C122" s="6" t="s">
        <v>102</v>
      </c>
      <c r="D122" s="6" t="s">
        <v>389</v>
      </c>
      <c r="E122" s="12">
        <v>0.5</v>
      </c>
      <c r="F122" s="12">
        <v>7</v>
      </c>
      <c r="G122" s="12">
        <v>7</v>
      </c>
      <c r="H122" s="12" t="s">
        <v>25</v>
      </c>
      <c r="I122" s="12" t="s">
        <v>25</v>
      </c>
      <c r="J122" s="12">
        <v>0</v>
      </c>
      <c r="K122" s="12"/>
      <c r="L122" s="12"/>
      <c r="M122" s="7" t="s">
        <v>28</v>
      </c>
      <c r="N122" s="16">
        <f>((G122-1)*(1-(IF(H122="no",0,'complete results singles'!$C$3)))+1)</f>
        <v>7</v>
      </c>
      <c r="O122" s="16">
        <f t="shared" si="2"/>
        <v>0.5</v>
      </c>
      <c r="P1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22" s="17">
        <f>IF(ISBLANK(M122),,IF(ISBLANK(G122),,(IF(M122="WON-EW",((((N122-1)*J122)*'complete results singles'!$C$2)+('complete results singles'!$C$2*(N122-1))),IF(M122="WON",((((N122-1)*J122)*'complete results singles'!$C$2)+('complete results singles'!$C$2*(N122-1))),IF(M122="PLACED",((((N122-1)*J122)*'complete results singles'!$C$2)-'complete results singles'!$C$2),IF(J122=0,-'complete results singles'!$C$2,IF(J122=0,-'complete results singles'!$C$2,-('complete results singles'!$C$2*2)))))))*E122))</f>
        <v>-5</v>
      </c>
      <c r="R122" s="17">
        <f>IF(ISBLANK(M122),,IF(T122&lt;&gt;1,((IF(M122="WON-EW",(((K122-1)*'complete results singles'!$C$2)*(1-$C$3))+(((L122-1)*'complete results singles'!$C$2)*(1-$C$3)),IF(M122="WON",(((K122-1)*'complete results singles'!$C$2)*(1-$C$3)),IF(M122="PLACED",(((L122-1)*'complete results singles'!$C$2)*(1-$C$3))-'complete results singles'!$C$2,IF(J122=0,-'complete results singles'!$C$2,-('complete results singles'!$C$2*2))))))*E122),0))</f>
        <v>-5</v>
      </c>
      <c r="S122" s="70" t="s">
        <v>82</v>
      </c>
    </row>
    <row r="123" spans="1:22" ht="15" x14ac:dyDescent="0.2">
      <c r="A123" s="10">
        <v>42624</v>
      </c>
      <c r="B123" s="11">
        <v>5.25</v>
      </c>
      <c r="C123" s="6" t="s">
        <v>79</v>
      </c>
      <c r="D123" s="6" t="s">
        <v>379</v>
      </c>
      <c r="E123" s="12">
        <v>1</v>
      </c>
      <c r="F123" s="12">
        <v>3.5</v>
      </c>
      <c r="G123" s="12">
        <v>3.25</v>
      </c>
      <c r="H123" s="12" t="s">
        <v>25</v>
      </c>
      <c r="I123" s="12" t="s">
        <v>25</v>
      </c>
      <c r="J123" s="12">
        <v>0</v>
      </c>
      <c r="K123" s="12"/>
      <c r="L123" s="12"/>
      <c r="M123" s="7" t="s">
        <v>28</v>
      </c>
      <c r="N123" s="16">
        <f>((G123-1)*(1-(IF(H123="no",0,'complete results singles'!$C$3)))+1)</f>
        <v>3.25</v>
      </c>
      <c r="O123" s="16">
        <f t="shared" si="2"/>
        <v>1</v>
      </c>
      <c r="P1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3" s="17">
        <f>IF(ISBLANK(M123),,IF(ISBLANK(G123),,(IF(M123="WON-EW",((((N123-1)*J123)*'complete results singles'!$C$2)+('complete results singles'!$C$2*(N123-1))),IF(M123="WON",((((N123-1)*J123)*'complete results singles'!$C$2)+('complete results singles'!$C$2*(N123-1))),IF(M123="PLACED",((((N123-1)*J123)*'complete results singles'!$C$2)-'complete results singles'!$C$2),IF(J123=0,-'complete results singles'!$C$2,IF(J123=0,-'complete results singles'!$C$2,-('complete results singles'!$C$2*2)))))))*E123))</f>
        <v>-10</v>
      </c>
      <c r="R123" s="17">
        <f>IF(ISBLANK(M123),,IF(T123&lt;&gt;1,((IF(M123="WON-EW",(((K123-1)*'complete results singles'!$C$2)*(1-$C$3))+(((L123-1)*'complete results singles'!$C$2)*(1-$C$3)),IF(M123="WON",(((K123-1)*'complete results singles'!$C$2)*(1-$C$3)),IF(M123="PLACED",(((L123-1)*'complete results singles'!$C$2)*(1-$C$3))-'complete results singles'!$C$2,IF(J123=0,-'complete results singles'!$C$2,-('complete results singles'!$C$2*2))))))*E123),0))</f>
        <v>-10</v>
      </c>
      <c r="S123" s="70" t="s">
        <v>88</v>
      </c>
      <c r="V123" t="s">
        <v>49</v>
      </c>
    </row>
    <row r="124" spans="1:22" ht="15" x14ac:dyDescent="0.2">
      <c r="A124" s="10">
        <v>42625</v>
      </c>
      <c r="B124" s="11">
        <v>4.3</v>
      </c>
      <c r="C124" s="6" t="s">
        <v>237</v>
      </c>
      <c r="D124" s="6" t="s">
        <v>380</v>
      </c>
      <c r="E124" s="12">
        <v>1</v>
      </c>
      <c r="F124" s="12">
        <v>3</v>
      </c>
      <c r="G124" s="12">
        <v>3</v>
      </c>
      <c r="H124" s="12" t="s">
        <v>25</v>
      </c>
      <c r="I124" s="12" t="s">
        <v>25</v>
      </c>
      <c r="J124" s="12">
        <v>0</v>
      </c>
      <c r="K124" s="12">
        <v>3.16</v>
      </c>
      <c r="L124" s="12"/>
      <c r="M124" s="7" t="s">
        <v>29</v>
      </c>
      <c r="N124" s="16">
        <f>((G124-1)*(1-(IF(H124="no",0,'complete results singles'!$C$3)))+1)</f>
        <v>3</v>
      </c>
      <c r="O124" s="16">
        <f t="shared" si="2"/>
        <v>1</v>
      </c>
      <c r="P1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20</v>
      </c>
      <c r="Q124" s="17">
        <f>IF(ISBLANK(M124),,IF(ISBLANK(G124),,(IF(M124="WON-EW",((((N124-1)*J124)*'complete results singles'!$C$2)+('complete results singles'!$C$2*(N124-1))),IF(M124="WON",((((N124-1)*J124)*'complete results singles'!$C$2)+('complete results singles'!$C$2*(N124-1))),IF(M124="PLACED",((((N124-1)*J124)*'complete results singles'!$C$2)-'complete results singles'!$C$2),IF(J124=0,-'complete results singles'!$C$2,IF(J124=0,-'complete results singles'!$C$2,-('complete results singles'!$C$2*2)))))))*E124))</f>
        <v>20</v>
      </c>
      <c r="R124" s="17">
        <f>IF(ISBLANK(M124),,IF(T124&lt;&gt;1,((IF(M124="WON-EW",(((K124-1)*'complete results singles'!$C$2)*(1-$C$3))+(((L124-1)*'complete results singles'!$C$2)*(1-$C$3)),IF(M124="WON",(((K124-1)*'complete results singles'!$C$2)*(1-$C$3)),IF(M124="PLACED",(((L124-1)*'complete results singles'!$C$2)*(1-$C$3))-'complete results singles'!$C$2,IF(J124=0,-'complete results singles'!$C$2,-('complete results singles'!$C$2*2))))))*E124),0))</f>
        <v>20.52</v>
      </c>
      <c r="S124" s="70" t="s">
        <v>88</v>
      </c>
      <c r="V124" t="s">
        <v>382</v>
      </c>
    </row>
    <row r="125" spans="1:22" ht="15" x14ac:dyDescent="0.2">
      <c r="A125" s="10">
        <v>42625</v>
      </c>
      <c r="B125" s="11">
        <v>4</v>
      </c>
      <c r="C125" s="6" t="s">
        <v>237</v>
      </c>
      <c r="D125" s="6" t="s">
        <v>381</v>
      </c>
      <c r="E125" s="12">
        <v>1</v>
      </c>
      <c r="F125" s="12">
        <v>3.75</v>
      </c>
      <c r="G125" s="12">
        <v>5</v>
      </c>
      <c r="H125" s="12" t="s">
        <v>25</v>
      </c>
      <c r="I125" s="12" t="s">
        <v>25</v>
      </c>
      <c r="J125" s="12">
        <v>0</v>
      </c>
      <c r="K125" s="12"/>
      <c r="L125" s="12"/>
      <c r="M125" s="7" t="s">
        <v>28</v>
      </c>
      <c r="N125" s="16">
        <f>((G125-1)*(1-(IF(H125="no",0,'complete results singles'!$C$3)))+1)</f>
        <v>5</v>
      </c>
      <c r="O125" s="16">
        <f t="shared" si="2"/>
        <v>1</v>
      </c>
      <c r="P1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5" s="17">
        <f>IF(ISBLANK(M125),,IF(ISBLANK(G125),,(IF(M125="WON-EW",((((N125-1)*J125)*'complete results singles'!$C$2)+('complete results singles'!$C$2*(N125-1))),IF(M125="WON",((((N125-1)*J125)*'complete results singles'!$C$2)+('complete results singles'!$C$2*(N125-1))),IF(M125="PLACED",((((N125-1)*J125)*'complete results singles'!$C$2)-'complete results singles'!$C$2),IF(J125=0,-'complete results singles'!$C$2,IF(J125=0,-'complete results singles'!$C$2,-('complete results singles'!$C$2*2)))))))*E125))</f>
        <v>-10</v>
      </c>
      <c r="R125" s="17">
        <f>IF(ISBLANK(M125),,IF(T125&lt;&gt;1,((IF(M125="WON-EW",(((K125-1)*'complete results singles'!$C$2)*(1-$C$3))+(((L125-1)*'complete results singles'!$C$2)*(1-$C$3)),IF(M125="WON",(((K125-1)*'complete results singles'!$C$2)*(1-$C$3)),IF(M125="PLACED",(((L125-1)*'complete results singles'!$C$2)*(1-$C$3))-'complete results singles'!$C$2,IF(J125=0,-'complete results singles'!$C$2,-('complete results singles'!$C$2*2))))))*E125),0))</f>
        <v>-10</v>
      </c>
      <c r="S125" s="70" t="s">
        <v>85</v>
      </c>
      <c r="V125" t="s">
        <v>49</v>
      </c>
    </row>
    <row r="126" spans="1:22" ht="15" x14ac:dyDescent="0.2">
      <c r="A126" s="10">
        <v>42626</v>
      </c>
      <c r="B126" s="11">
        <v>5.0999999999999996</v>
      </c>
      <c r="C126" s="6" t="s">
        <v>293</v>
      </c>
      <c r="D126" s="6" t="s">
        <v>392</v>
      </c>
      <c r="E126" s="12">
        <v>2</v>
      </c>
      <c r="F126" s="12">
        <v>3.25</v>
      </c>
      <c r="G126" s="12">
        <v>3.25</v>
      </c>
      <c r="H126" s="12" t="s">
        <v>25</v>
      </c>
      <c r="I126" s="12" t="s">
        <v>25</v>
      </c>
      <c r="J126" s="12">
        <v>0</v>
      </c>
      <c r="K126" s="12">
        <v>3.39</v>
      </c>
      <c r="L126" s="12"/>
      <c r="M126" s="7" t="s">
        <v>29</v>
      </c>
      <c r="N126" s="16">
        <f>((G126-1)*(1-(IF(H126="no",0,'complete results singles'!$C$3)))+1)</f>
        <v>3.25</v>
      </c>
      <c r="O126" s="16">
        <f t="shared" si="2"/>
        <v>2</v>
      </c>
      <c r="P1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26" s="17">
        <f>IF(ISBLANK(M126),,IF(ISBLANK(G126),,(IF(M126="WON-EW",((((N126-1)*J126)*'complete results singles'!$C$2)+('complete results singles'!$C$2*(N126-1))),IF(M126="WON",((((N126-1)*J126)*'complete results singles'!$C$2)+('complete results singles'!$C$2*(N126-1))),IF(M126="PLACED",((((N126-1)*J126)*'complete results singles'!$C$2)-'complete results singles'!$C$2),IF(J126=0,-'complete results singles'!$C$2,IF(J126=0,-'complete results singles'!$C$2,-('complete results singles'!$C$2*2)))))))*E126))</f>
        <v>45</v>
      </c>
      <c r="R126" s="17">
        <f>IF(ISBLANK(M126),,IF(T126&lt;&gt;1,((IF(M126="WON-EW",(((K126-1)*'complete results singles'!$C$2)*(1-$C$3))+(((L126-1)*'complete results singles'!$C$2)*(1-$C$3)),IF(M126="WON",(((K126-1)*'complete results singles'!$C$2)*(1-$C$3)),IF(M126="PLACED",(((L126-1)*'complete results singles'!$C$2)*(1-$C$3))-'complete results singles'!$C$2,IF(J126=0,-'complete results singles'!$C$2,-('complete results singles'!$C$2*2))))))*E126),0))</f>
        <v>45.410000000000004</v>
      </c>
      <c r="S126" s="70" t="s">
        <v>88</v>
      </c>
      <c r="V126" t="s">
        <v>398</v>
      </c>
    </row>
    <row r="127" spans="1:22" s="1" customFormat="1" ht="15" x14ac:dyDescent="0.2">
      <c r="A127" s="10">
        <v>42626</v>
      </c>
      <c r="B127" s="11">
        <v>2.5</v>
      </c>
      <c r="C127" s="6" t="s">
        <v>246</v>
      </c>
      <c r="D127" s="6" t="s">
        <v>393</v>
      </c>
      <c r="E127" s="12">
        <v>1</v>
      </c>
      <c r="F127" s="12">
        <v>3.75</v>
      </c>
      <c r="G127" s="12">
        <v>4.5</v>
      </c>
      <c r="H127" s="12" t="s">
        <v>25</v>
      </c>
      <c r="I127" s="12" t="s">
        <v>25</v>
      </c>
      <c r="J127" s="12">
        <v>0</v>
      </c>
      <c r="K127" s="12"/>
      <c r="L127" s="12"/>
      <c r="M127" s="7" t="s">
        <v>28</v>
      </c>
      <c r="N127" s="16">
        <f>((G127-1)*(1-(IF(H127="no",0,'complete results singles'!$C$3)))+1)</f>
        <v>4.5</v>
      </c>
      <c r="O127" s="16">
        <f t="shared" si="2"/>
        <v>1</v>
      </c>
      <c r="P1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27" s="17">
        <f>IF(ISBLANK(M127),,IF(ISBLANK(G127),,(IF(M127="WON-EW",((((N127-1)*J127)*'complete results singles'!$C$2)+('complete results singles'!$C$2*(N127-1))),IF(M127="WON",((((N127-1)*J127)*'complete results singles'!$C$2)+('complete results singles'!$C$2*(N127-1))),IF(M127="PLACED",((((N127-1)*J127)*'complete results singles'!$C$2)-'complete results singles'!$C$2),IF(J127=0,-'complete results singles'!$C$2,IF(J127=0,-'complete results singles'!$C$2,-('complete results singles'!$C$2*2)))))))*E127))</f>
        <v>-10</v>
      </c>
      <c r="R127" s="17">
        <f>IF(ISBLANK(M127),,IF(T127&lt;&gt;1,((IF(M127="WON-EW",(((K127-1)*'complete results singles'!$C$2)*(1-$C$3))+(((L127-1)*'complete results singles'!$C$2)*(1-$C$3)),IF(M127="WON",(((K127-1)*'complete results singles'!$C$2)*(1-$C$3)),IF(M127="PLACED",(((L127-1)*'complete results singles'!$C$2)*(1-$C$3))-'complete results singles'!$C$2,IF(J127=0,-'complete results singles'!$C$2,-('complete results singles'!$C$2*2))))))*E127),0))</f>
        <v>-10</v>
      </c>
      <c r="S127" s="70" t="s">
        <v>85</v>
      </c>
      <c r="V127" s="98" t="s">
        <v>49</v>
      </c>
    </row>
    <row r="128" spans="1:22" s="98" customFormat="1" ht="15" x14ac:dyDescent="0.2">
      <c r="A128" s="10">
        <v>42626</v>
      </c>
      <c r="B128" s="11">
        <v>3.2</v>
      </c>
      <c r="C128" s="6" t="s">
        <v>246</v>
      </c>
      <c r="D128" s="6" t="s">
        <v>395</v>
      </c>
      <c r="E128" s="12">
        <v>0.5</v>
      </c>
      <c r="F128" s="12">
        <v>8</v>
      </c>
      <c r="G128" s="12">
        <v>6</v>
      </c>
      <c r="H128" s="12" t="s">
        <v>25</v>
      </c>
      <c r="I128" s="12" t="s">
        <v>25</v>
      </c>
      <c r="J128" s="12">
        <v>0</v>
      </c>
      <c r="K128" s="12"/>
      <c r="L128" s="12"/>
      <c r="M128" s="7" t="s">
        <v>28</v>
      </c>
      <c r="N128" s="16">
        <f>((G128-1)*(1-(IF(H128="no",0,'complete results singles'!$C$3)))+1)</f>
        <v>6</v>
      </c>
      <c r="O128" s="16">
        <f t="shared" si="2"/>
        <v>0.5</v>
      </c>
      <c r="P1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28" s="17">
        <f>IF(ISBLANK(M128),,IF(ISBLANK(G128),,(IF(M128="WON-EW",((((N128-1)*J128)*'complete results singles'!$C$2)+('complete results singles'!$C$2*(N128-1))),IF(M128="WON",((((N128-1)*J128)*'complete results singles'!$C$2)+('complete results singles'!$C$2*(N128-1))),IF(M128="PLACED",((((N128-1)*J128)*'complete results singles'!$C$2)-'complete results singles'!$C$2),IF(J128=0,-'complete results singles'!$C$2,IF(J128=0,-'complete results singles'!$C$2,-('complete results singles'!$C$2*2)))))))*E128))</f>
        <v>-5</v>
      </c>
      <c r="R128" s="17">
        <f>IF(ISBLANK(M128),,IF(T128&lt;&gt;1,((IF(M128="WON-EW",(((K128-1)*'complete results singles'!$C$2)*(1-$C$3))+(((L128-1)*'complete results singles'!$C$2)*(1-$C$3)),IF(M128="WON",(((K128-1)*'complete results singles'!$C$2)*(1-$C$3)),IF(M128="PLACED",(((L128-1)*'complete results singles'!$C$2)*(1-$C$3))-'complete results singles'!$C$2,IF(J128=0,-'complete results singles'!$C$2,-('complete results singles'!$C$2*2))))))*E128),0))</f>
        <v>-5</v>
      </c>
      <c r="S128" s="70" t="s">
        <v>82</v>
      </c>
      <c r="V128" s="98" t="s">
        <v>397</v>
      </c>
    </row>
    <row r="129" spans="1:91" ht="15" x14ac:dyDescent="0.2">
      <c r="A129" s="10">
        <v>42627</v>
      </c>
      <c r="B129" s="11">
        <v>5</v>
      </c>
      <c r="C129" s="6" t="s">
        <v>110</v>
      </c>
      <c r="D129" s="6" t="s">
        <v>404</v>
      </c>
      <c r="E129" s="12">
        <v>2</v>
      </c>
      <c r="F129" s="12">
        <v>4.33</v>
      </c>
      <c r="G129" s="12">
        <v>5</v>
      </c>
      <c r="H129" s="12" t="s">
        <v>25</v>
      </c>
      <c r="I129" s="12" t="s">
        <v>25</v>
      </c>
      <c r="J129" s="12">
        <v>0</v>
      </c>
      <c r="K129" s="12"/>
      <c r="L129" s="12"/>
      <c r="M129" s="7" t="s">
        <v>28</v>
      </c>
      <c r="N129" s="16">
        <f>((G129-1)*(1-(IF(H129="no",0,'complete results singles'!$C$3)))+1)</f>
        <v>5</v>
      </c>
      <c r="O129" s="16">
        <f t="shared" si="2"/>
        <v>2</v>
      </c>
      <c r="P1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29" s="17">
        <f>IF(ISBLANK(M129),,IF(ISBLANK(G129),,(IF(M129="WON-EW",((((N129-1)*J129)*'complete results singles'!$C$2)+('complete results singles'!$C$2*(N129-1))),IF(M129="WON",((((N129-1)*J129)*'complete results singles'!$C$2)+('complete results singles'!$C$2*(N129-1))),IF(M129="PLACED",((((N129-1)*J129)*'complete results singles'!$C$2)-'complete results singles'!$C$2),IF(J129=0,-'complete results singles'!$C$2,IF(J129=0,-'complete results singles'!$C$2,-('complete results singles'!$C$2*2)))))))*E129))</f>
        <v>-20</v>
      </c>
      <c r="R129" s="17">
        <f>IF(ISBLANK(M129),,IF(T129&lt;&gt;1,((IF(M129="WON-EW",(((K129-1)*'complete results singles'!$C$2)*(1-$C$3))+(((L129-1)*'complete results singles'!$C$2)*(1-$C$3)),IF(M129="WON",(((K129-1)*'complete results singles'!$C$2)*(1-$C$3)),IF(M129="PLACED",(((L129-1)*'complete results singles'!$C$2)*(1-$C$3))-'complete results singles'!$C$2,IF(J129=0,-'complete results singles'!$C$2,-('complete results singles'!$C$2*2))))))*E129),0))</f>
        <v>-20</v>
      </c>
      <c r="S129" s="70" t="s">
        <v>88</v>
      </c>
      <c r="V129" s="98" t="s">
        <v>49</v>
      </c>
    </row>
    <row r="130" spans="1:91" ht="15" x14ac:dyDescent="0.2">
      <c r="A130" s="10">
        <v>42627</v>
      </c>
      <c r="B130" s="11">
        <v>4.3499999999999996</v>
      </c>
      <c r="C130" s="6" t="s">
        <v>246</v>
      </c>
      <c r="D130" s="6" t="s">
        <v>401</v>
      </c>
      <c r="E130" s="12">
        <v>1</v>
      </c>
      <c r="F130" s="12">
        <v>4.33</v>
      </c>
      <c r="G130" s="12">
        <v>4.5</v>
      </c>
      <c r="H130" s="12" t="s">
        <v>25</v>
      </c>
      <c r="I130" s="12" t="s">
        <v>25</v>
      </c>
      <c r="J130" s="12">
        <v>0</v>
      </c>
      <c r="K130" s="12"/>
      <c r="L130" s="12"/>
      <c r="M130" s="7" t="s">
        <v>28</v>
      </c>
      <c r="N130" s="16">
        <f>((G130-1)*(1-(IF(H130="no",0,'complete results singles'!$C$3)))+1)</f>
        <v>4.5</v>
      </c>
      <c r="O130" s="16">
        <f t="shared" si="2"/>
        <v>1</v>
      </c>
      <c r="P1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0" s="17">
        <f>IF(ISBLANK(M130),,IF(ISBLANK(G130),,(IF(M130="WON-EW",((((N130-1)*J130)*'complete results singles'!$C$2)+('complete results singles'!$C$2*(N130-1))),IF(M130="WON",((((N130-1)*J130)*'complete results singles'!$C$2)+('complete results singles'!$C$2*(N130-1))),IF(M130="PLACED",((((N130-1)*J130)*'complete results singles'!$C$2)-'complete results singles'!$C$2),IF(J130=0,-'complete results singles'!$C$2,IF(J130=0,-'complete results singles'!$C$2,-('complete results singles'!$C$2*2)))))))*E130))</f>
        <v>-10</v>
      </c>
      <c r="R130" s="17">
        <f>IF(ISBLANK(M130),,IF(T130&lt;&gt;1,((IF(M130="WON-EW",(((K130-1)*'complete results singles'!$C$2)*(1-$C$3))+(((L130-1)*'complete results singles'!$C$2)*(1-$C$3)),IF(M130="WON",(((K130-1)*'complete results singles'!$C$2)*(1-$C$3)),IF(M130="PLACED",(((L130-1)*'complete results singles'!$C$2)*(1-$C$3))-'complete results singles'!$C$2,IF(J130=0,-'complete results singles'!$C$2,-('complete results singles'!$C$2*2))))))*E130),0))</f>
        <v>-10</v>
      </c>
      <c r="S130" s="70" t="s">
        <v>85</v>
      </c>
      <c r="V130" s="98" t="s">
        <v>407</v>
      </c>
    </row>
    <row r="131" spans="1:91" ht="15" x14ac:dyDescent="0.2">
      <c r="A131" s="10">
        <v>42627</v>
      </c>
      <c r="B131" s="11">
        <v>3.05</v>
      </c>
      <c r="C131" s="6" t="s">
        <v>399</v>
      </c>
      <c r="D131" s="6" t="s">
        <v>402</v>
      </c>
      <c r="E131" s="12">
        <v>1</v>
      </c>
      <c r="F131" s="12">
        <v>5.5</v>
      </c>
      <c r="G131" s="12">
        <v>5.5</v>
      </c>
      <c r="H131" s="12" t="s">
        <v>25</v>
      </c>
      <c r="I131" s="12" t="s">
        <v>25</v>
      </c>
      <c r="J131" s="12">
        <v>0</v>
      </c>
      <c r="K131" s="12"/>
      <c r="L131" s="12"/>
      <c r="M131" s="7" t="s">
        <v>28</v>
      </c>
      <c r="N131" s="16">
        <f>((G131-1)*(1-(IF(H131="no",0,'complete results singles'!$C$3)))+1)</f>
        <v>5.5</v>
      </c>
      <c r="O131" s="16">
        <f t="shared" si="2"/>
        <v>1</v>
      </c>
      <c r="P1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1" s="17">
        <f>IF(ISBLANK(M131),,IF(ISBLANK(G131),,(IF(M131="WON-EW",((((N131-1)*J131)*'complete results singles'!$C$2)+('complete results singles'!$C$2*(N131-1))),IF(M131="WON",((((N131-1)*J131)*'complete results singles'!$C$2)+('complete results singles'!$C$2*(N131-1))),IF(M131="PLACED",((((N131-1)*J131)*'complete results singles'!$C$2)-'complete results singles'!$C$2),IF(J131=0,-'complete results singles'!$C$2,IF(J131=0,-'complete results singles'!$C$2,-('complete results singles'!$C$2*2)))))))*E131))</f>
        <v>-10</v>
      </c>
      <c r="R131" s="17">
        <f>IF(ISBLANK(M131),,IF(T131&lt;&gt;1,((IF(M131="WON-EW",(((K131-1)*'complete results singles'!$C$2)*(1-$C$3))+(((L131-1)*'complete results singles'!$C$2)*(1-$C$3)),IF(M131="WON",(((K131-1)*'complete results singles'!$C$2)*(1-$C$3)),IF(M131="PLACED",(((L131-1)*'complete results singles'!$C$2)*(1-$C$3))-'complete results singles'!$C$2,IF(J131=0,-'complete results singles'!$C$2,-('complete results singles'!$C$2*2))))))*E131),0))</f>
        <v>-10</v>
      </c>
      <c r="S131" s="70" t="s">
        <v>225</v>
      </c>
      <c r="V131" s="98" t="s">
        <v>49</v>
      </c>
    </row>
    <row r="132" spans="1:91" ht="15" x14ac:dyDescent="0.2">
      <c r="A132" s="10">
        <v>42627</v>
      </c>
      <c r="B132" s="11">
        <v>6</v>
      </c>
      <c r="C132" s="6" t="s">
        <v>400</v>
      </c>
      <c r="D132" s="6" t="s">
        <v>403</v>
      </c>
      <c r="E132" s="12">
        <v>0.5</v>
      </c>
      <c r="F132" s="12">
        <v>7</v>
      </c>
      <c r="G132" s="12">
        <v>8</v>
      </c>
      <c r="H132" s="12" t="s">
        <v>25</v>
      </c>
      <c r="I132" s="12" t="s">
        <v>25</v>
      </c>
      <c r="J132" s="12">
        <v>0</v>
      </c>
      <c r="K132" s="12"/>
      <c r="L132" s="12"/>
      <c r="M132" s="7" t="s">
        <v>28</v>
      </c>
      <c r="N132" s="16">
        <f>((G132-1)*(1-(IF(H132="no",0,'complete results singles'!$C$3)))+1)</f>
        <v>8</v>
      </c>
      <c r="O132" s="16">
        <f t="shared" si="2"/>
        <v>0.5</v>
      </c>
      <c r="P1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-5</v>
      </c>
      <c r="Q132" s="17">
        <f>IF(ISBLANK(M132),,IF(ISBLANK(G132),,(IF(M132="WON-EW",((((N132-1)*J132)*'complete results singles'!$C$2)+('complete results singles'!$C$2*(N132-1))),IF(M132="WON",((((N132-1)*J132)*'complete results singles'!$C$2)+('complete results singles'!$C$2*(N132-1))),IF(M132="PLACED",((((N132-1)*J132)*'complete results singles'!$C$2)-'complete results singles'!$C$2),IF(J132=0,-'complete results singles'!$C$2,IF(J132=0,-'complete results singles'!$C$2,-('complete results singles'!$C$2*2)))))))*E132))</f>
        <v>-5</v>
      </c>
      <c r="R132" s="17">
        <f>IF(ISBLANK(M132),,IF(T132&lt;&gt;1,((IF(M132="WON-EW",(((K132-1)*'complete results singles'!$C$2)*(1-$C$3))+(((L132-1)*'complete results singles'!$C$2)*(1-$C$3)),IF(M132="WON",(((K132-1)*'complete results singles'!$C$2)*(1-$C$3)),IF(M132="PLACED",(((L132-1)*'complete results singles'!$C$2)*(1-$C$3))-'complete results singles'!$C$2,IF(J132=0,-'complete results singles'!$C$2,-('complete results singles'!$C$2*2))))))*E132),0))</f>
        <v>-5</v>
      </c>
      <c r="S132" s="70" t="s">
        <v>82</v>
      </c>
      <c r="V132" s="98" t="s">
        <v>49</v>
      </c>
    </row>
    <row r="133" spans="1:91" ht="15" x14ac:dyDescent="0.2">
      <c r="A133" s="10">
        <v>42628</v>
      </c>
      <c r="B133" s="11">
        <v>7.2</v>
      </c>
      <c r="C133" s="6" t="s">
        <v>99</v>
      </c>
      <c r="D133" s="6" t="s">
        <v>408</v>
      </c>
      <c r="E133" s="12">
        <v>2</v>
      </c>
      <c r="F133" s="12">
        <v>3</v>
      </c>
      <c r="G133" s="12">
        <v>2.25</v>
      </c>
      <c r="H133" s="12" t="s">
        <v>25</v>
      </c>
      <c r="I133" s="12" t="s">
        <v>25</v>
      </c>
      <c r="J133" s="12">
        <v>0</v>
      </c>
      <c r="K133" s="12"/>
      <c r="L133" s="12"/>
      <c r="M133" s="7" t="s">
        <v>28</v>
      </c>
      <c r="N133" s="16">
        <f>((G133-1)*(1-(IF(H133="no",0,'complete results singles'!$C$3)))+1)</f>
        <v>2.25</v>
      </c>
      <c r="O133" s="16">
        <f t="shared" si="2"/>
        <v>2</v>
      </c>
      <c r="P1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33" s="17">
        <f>IF(ISBLANK(M133),,IF(ISBLANK(G133),,(IF(M133="WON-EW",((((N133-1)*J133)*'complete results singles'!$C$2)+('complete results singles'!$C$2*(N133-1))),IF(M133="WON",((((N133-1)*J133)*'complete results singles'!$C$2)+('complete results singles'!$C$2*(N133-1))),IF(M133="PLACED",((((N133-1)*J133)*'complete results singles'!$C$2)-'complete results singles'!$C$2),IF(J133=0,-'complete results singles'!$C$2,IF(J133=0,-'complete results singles'!$C$2,-('complete results singles'!$C$2*2)))))))*E133))</f>
        <v>-20</v>
      </c>
      <c r="R133" s="17">
        <f>IF(ISBLANK(M133),,IF(T133&lt;&gt;1,((IF(M133="WON-EW",(((K133-1)*'complete results singles'!$C$2)*(1-$C$3))+(((L133-1)*'complete results singles'!$C$2)*(1-$C$3)),IF(M133="WON",(((K133-1)*'complete results singles'!$C$2)*(1-$C$3)),IF(M133="PLACED",(((L133-1)*'complete results singles'!$C$2)*(1-$C$3))-'complete results singles'!$C$2,IF(J133=0,-'complete results singles'!$C$2,-('complete results singles'!$C$2*2))))))*E133),0))</f>
        <v>-20</v>
      </c>
      <c r="S133" s="70" t="s">
        <v>88</v>
      </c>
      <c r="V133" s="98" t="s">
        <v>409</v>
      </c>
    </row>
    <row r="134" spans="1:91" ht="15" x14ac:dyDescent="0.2">
      <c r="A134" s="10">
        <v>42628</v>
      </c>
      <c r="B134" s="11">
        <v>4.25</v>
      </c>
      <c r="C134" s="6" t="s">
        <v>246</v>
      </c>
      <c r="D134" s="6" t="s">
        <v>410</v>
      </c>
      <c r="E134" s="12">
        <v>1</v>
      </c>
      <c r="F134" s="12">
        <v>3.75</v>
      </c>
      <c r="G134" s="12">
        <v>3.25</v>
      </c>
      <c r="H134" s="12" t="s">
        <v>25</v>
      </c>
      <c r="I134" s="12" t="s">
        <v>25</v>
      </c>
      <c r="J134" s="12">
        <v>0</v>
      </c>
      <c r="K134" s="12"/>
      <c r="L134" s="12"/>
      <c r="M134" s="7" t="s">
        <v>28</v>
      </c>
      <c r="N134" s="16">
        <f>((G134-1)*(1-(IF(H134="no",0,'complete results singles'!$C$3)))+1)</f>
        <v>3.25</v>
      </c>
      <c r="O134" s="16">
        <f t="shared" si="2"/>
        <v>1</v>
      </c>
      <c r="P1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4" s="17">
        <f>IF(ISBLANK(M134),,IF(ISBLANK(G134),,(IF(M134="WON-EW",((((N134-1)*J134)*'complete results singles'!$C$2)+('complete results singles'!$C$2*(N134-1))),IF(M134="WON",((((N134-1)*J134)*'complete results singles'!$C$2)+('complete results singles'!$C$2*(N134-1))),IF(M134="PLACED",((((N134-1)*J134)*'complete results singles'!$C$2)-'complete results singles'!$C$2),IF(J134=0,-'complete results singles'!$C$2,IF(J134=0,-'complete results singles'!$C$2,-('complete results singles'!$C$2*2)))))))*E134))</f>
        <v>-10</v>
      </c>
      <c r="R134" s="17">
        <f>IF(ISBLANK(M134),,IF(T134&lt;&gt;1,((IF(M134="WON-EW",(((K134-1)*'complete results singles'!$C$2)*(1-$C$3))+(((L134-1)*'complete results singles'!$C$2)*(1-$C$3)),IF(M134="WON",(((K134-1)*'complete results singles'!$C$2)*(1-$C$3)),IF(M134="PLACED",(((L134-1)*'complete results singles'!$C$2)*(1-$C$3))-'complete results singles'!$C$2,IF(J134=0,-'complete results singles'!$C$2,-('complete results singles'!$C$2*2))))))*E134),0))</f>
        <v>-10</v>
      </c>
      <c r="S134" s="70" t="s">
        <v>85</v>
      </c>
      <c r="V134" s="98" t="s">
        <v>49</v>
      </c>
    </row>
    <row r="135" spans="1:91" ht="15" x14ac:dyDescent="0.2">
      <c r="A135" s="10">
        <v>42628</v>
      </c>
      <c r="B135" s="11">
        <v>4</v>
      </c>
      <c r="C135" s="6" t="s">
        <v>145</v>
      </c>
      <c r="D135" s="6" t="s">
        <v>412</v>
      </c>
      <c r="E135" s="12">
        <v>1</v>
      </c>
      <c r="F135" s="12">
        <v>4.5</v>
      </c>
      <c r="G135" s="12">
        <v>4</v>
      </c>
      <c r="H135" s="12" t="s">
        <v>25</v>
      </c>
      <c r="I135" s="12" t="s">
        <v>25</v>
      </c>
      <c r="J135" s="12">
        <v>0</v>
      </c>
      <c r="K135" s="12">
        <v>4.59</v>
      </c>
      <c r="L135" s="12"/>
      <c r="M135" s="7" t="s">
        <v>29</v>
      </c>
      <c r="N135" s="16">
        <f>((G135-1)*(1-(IF(H135="no",0,'complete results singles'!$C$3)))+1)</f>
        <v>4</v>
      </c>
      <c r="O135" s="16">
        <f t="shared" si="2"/>
        <v>1</v>
      </c>
      <c r="P1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35</v>
      </c>
      <c r="Q135" s="17">
        <f>IF(ISBLANK(M135),,IF(ISBLANK(G135),,(IF(M135="WON-EW",((((N135-1)*J135)*'complete results singles'!$C$2)+('complete results singles'!$C$2*(N135-1))),IF(M135="WON",((((N135-1)*J135)*'complete results singles'!$C$2)+('complete results singles'!$C$2*(N135-1))),IF(M135="PLACED",((((N135-1)*J135)*'complete results singles'!$C$2)-'complete results singles'!$C$2),IF(J135=0,-'complete results singles'!$C$2,IF(J135=0,-'complete results singles'!$C$2,-('complete results singles'!$C$2*2)))))))*E135))</f>
        <v>30</v>
      </c>
      <c r="R135" s="17">
        <f>IF(ISBLANK(M135),,IF(T135&lt;&gt;1,((IF(M135="WON-EW",(((K135-1)*'complete results singles'!$C$2)*(1-$C$3))+(((L135-1)*'complete results singles'!$C$2)*(1-$C$3)),IF(M135="WON",(((K135-1)*'complete results singles'!$C$2)*(1-$C$3)),IF(M135="PLACED",(((L135-1)*'complete results singles'!$C$2)*(1-$C$3))-'complete results singles'!$C$2,IF(J135=0,-'complete results singles'!$C$2,-('complete results singles'!$C$2*2))))))*E135),0))</f>
        <v>34.104999999999997</v>
      </c>
      <c r="S135" s="70" t="s">
        <v>225</v>
      </c>
      <c r="V135" s="98" t="s">
        <v>413</v>
      </c>
    </row>
    <row r="136" spans="1:91" ht="15" x14ac:dyDescent="0.2">
      <c r="A136" s="10">
        <v>42628</v>
      </c>
      <c r="B136" s="11">
        <v>2</v>
      </c>
      <c r="C136" s="6" t="s">
        <v>150</v>
      </c>
      <c r="D136" s="6" t="s">
        <v>414</v>
      </c>
      <c r="E136" s="12">
        <v>0.5</v>
      </c>
      <c r="F136" s="12">
        <v>10</v>
      </c>
      <c r="G136" s="12">
        <v>7.5</v>
      </c>
      <c r="H136" s="12" t="s">
        <v>25</v>
      </c>
      <c r="I136" s="12" t="s">
        <v>26</v>
      </c>
      <c r="J136" s="12">
        <v>0.25</v>
      </c>
      <c r="K136" s="12">
        <v>7.2</v>
      </c>
      <c r="L136" s="12">
        <v>2.46</v>
      </c>
      <c r="M136" s="7" t="s">
        <v>30</v>
      </c>
      <c r="N136" s="16">
        <f>((G136-1)*(1-(IF(H136="no",0,'complete results singles'!$C$3)))+1)</f>
        <v>7.5</v>
      </c>
      <c r="O136" s="16">
        <f t="shared" si="2"/>
        <v>1</v>
      </c>
      <c r="P1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56.25</v>
      </c>
      <c r="Q136" s="17">
        <f>IF(ISBLANK(M136),,IF(ISBLANK(G136),,(IF(M136="WON-EW",((((N136-1)*J136)*'complete results singles'!$C$2)+('complete results singles'!$C$2*(N136-1))),IF(M136="WON",((((N136-1)*J136)*'complete results singles'!$C$2)+('complete results singles'!$C$2*(N136-1))),IF(M136="PLACED",((((N136-1)*J136)*'complete results singles'!$C$2)-'complete results singles'!$C$2),IF(J136=0,-'complete results singles'!$C$2,IF(J136=0,-'complete results singles'!$C$2,-('complete results singles'!$C$2*2)))))))*E136))</f>
        <v>40.625</v>
      </c>
      <c r="R136" s="17">
        <f>IF(ISBLANK(M136),,IF(T136&lt;&gt;1,((IF(M136="WON-EW",(((K136-1)*'complete results singles'!$C$2)*(1-$C$3))+(((L136-1)*'complete results singles'!$C$2)*(1-$C$3)),IF(M136="WON",(((K136-1)*'complete results singles'!$C$2)*(1-$C$3)),IF(M136="PLACED",(((L136-1)*'complete results singles'!$C$2)*(1-$C$3))-'complete results singles'!$C$2,IF(J136=0,-'complete results singles'!$C$2,-('complete results singles'!$C$2*2))))))*E136),0))</f>
        <v>36.384999999999998</v>
      </c>
      <c r="S136" s="70" t="s">
        <v>82</v>
      </c>
      <c r="V136" s="98" t="s">
        <v>49</v>
      </c>
    </row>
    <row r="137" spans="1:91" ht="15" x14ac:dyDescent="0.2">
      <c r="A137" s="10">
        <v>42629</v>
      </c>
      <c r="B137" s="11">
        <v>4.5</v>
      </c>
      <c r="C137" s="6" t="s">
        <v>150</v>
      </c>
      <c r="D137" s="6" t="s">
        <v>416</v>
      </c>
      <c r="E137" s="12">
        <v>1</v>
      </c>
      <c r="F137" s="12">
        <v>3.5</v>
      </c>
      <c r="G137" s="12">
        <v>3.5</v>
      </c>
      <c r="H137" s="12" t="s">
        <v>25</v>
      </c>
      <c r="I137" s="12" t="s">
        <v>25</v>
      </c>
      <c r="J137" s="12">
        <v>0</v>
      </c>
      <c r="K137" s="12">
        <v>4.42</v>
      </c>
      <c r="L137" s="12"/>
      <c r="M137" s="7" t="s">
        <v>29</v>
      </c>
      <c r="N137" s="16">
        <f>((G137-1)*(1-(IF(H137="no",0,'complete results singles'!$C$3)))+1)</f>
        <v>3.5</v>
      </c>
      <c r="O137" s="16">
        <f t="shared" si="2"/>
        <v>1</v>
      </c>
      <c r="P1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25</v>
      </c>
      <c r="Q137" s="17">
        <f>IF(ISBLANK(M137),,IF(ISBLANK(G137),,(IF(M137="WON-EW",((((N137-1)*J137)*'complete results singles'!$C$2)+('complete results singles'!$C$2*(N137-1))),IF(M137="WON",((((N137-1)*J137)*'complete results singles'!$C$2)+('complete results singles'!$C$2*(N137-1))),IF(M137="PLACED",((((N137-1)*J137)*'complete results singles'!$C$2)-'complete results singles'!$C$2),IF(J137=0,-'complete results singles'!$C$2,IF(J137=0,-'complete results singles'!$C$2,-('complete results singles'!$C$2*2)))))))*E137))</f>
        <v>25</v>
      </c>
      <c r="R137" s="17">
        <f>IF(ISBLANK(M137),,IF(T137&lt;&gt;1,((IF(M137="WON-EW",(((K137-1)*'complete results singles'!$C$2)*(1-$C$3))+(((L137-1)*'complete results singles'!$C$2)*(1-$C$3)),IF(M137="WON",(((K137-1)*'complete results singles'!$C$2)*(1-$C$3)),IF(M137="PLACED",(((L137-1)*'complete results singles'!$C$2)*(1-$C$3))-'complete results singles'!$C$2,IF(J137=0,-'complete results singles'!$C$2,-('complete results singles'!$C$2*2))))))*E137),0))</f>
        <v>32.49</v>
      </c>
      <c r="S137" s="70" t="s">
        <v>85</v>
      </c>
      <c r="V137" s="98" t="s">
        <v>49</v>
      </c>
    </row>
    <row r="138" spans="1:91" ht="15" x14ac:dyDescent="0.2">
      <c r="A138" s="10">
        <v>42629</v>
      </c>
      <c r="B138" s="11">
        <v>3.4</v>
      </c>
      <c r="C138" s="6" t="s">
        <v>150</v>
      </c>
      <c r="D138" s="6" t="s">
        <v>417</v>
      </c>
      <c r="E138" s="12">
        <v>1</v>
      </c>
      <c r="F138" s="12">
        <v>4</v>
      </c>
      <c r="G138" s="12">
        <v>3.75</v>
      </c>
      <c r="H138" s="12" t="s">
        <v>25</v>
      </c>
      <c r="I138" s="12" t="s">
        <v>25</v>
      </c>
      <c r="J138" s="12">
        <v>0</v>
      </c>
      <c r="K138" s="12">
        <v>4.7699999999999996</v>
      </c>
      <c r="L138" s="12"/>
      <c r="M138" s="7" t="s">
        <v>29</v>
      </c>
      <c r="N138" s="16">
        <f>((G138-1)*(1-(IF(H138="no",0,'complete results singles'!$C$3)))+1)</f>
        <v>3.75</v>
      </c>
      <c r="O138" s="16">
        <f t="shared" si="2"/>
        <v>1</v>
      </c>
      <c r="P1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30</v>
      </c>
      <c r="Q138" s="17">
        <f>IF(ISBLANK(M138),,IF(ISBLANK(G138),,(IF(M138="WON-EW",((((N138-1)*J138)*'complete results singles'!$C$2)+('complete results singles'!$C$2*(N138-1))),IF(M138="WON",((((N138-1)*J138)*'complete results singles'!$C$2)+('complete results singles'!$C$2*(N138-1))),IF(M138="PLACED",((((N138-1)*J138)*'complete results singles'!$C$2)-'complete results singles'!$C$2),IF(J138=0,-'complete results singles'!$C$2,IF(J138=0,-'complete results singles'!$C$2,-('complete results singles'!$C$2*2)))))))*E138))</f>
        <v>27.5</v>
      </c>
      <c r="R138" s="17">
        <f>IF(ISBLANK(M138),,IF(T138&lt;&gt;1,((IF(M138="WON-EW",(((K138-1)*'complete results singles'!$C$2)*(1-$C$3))+(((L138-1)*'complete results singles'!$C$2)*(1-$C$3)),IF(M138="WON",(((K138-1)*'complete results singles'!$C$2)*(1-$C$3)),IF(M138="PLACED",(((L138-1)*'complete results singles'!$C$2)*(1-$C$3))-'complete results singles'!$C$2,IF(J138=0,-'complete results singles'!$C$2,-('complete results singles'!$C$2*2))))))*E138),0))</f>
        <v>35.814999999999998</v>
      </c>
      <c r="S138" s="70" t="s">
        <v>225</v>
      </c>
      <c r="V138" s="98" t="s">
        <v>49</v>
      </c>
    </row>
    <row r="139" spans="1:91" ht="15" x14ac:dyDescent="0.2">
      <c r="A139" s="10">
        <v>42629</v>
      </c>
      <c r="B139" s="11">
        <v>4.1500000000000004</v>
      </c>
      <c r="C139" s="6" t="s">
        <v>150</v>
      </c>
      <c r="D139" s="6" t="s">
        <v>418</v>
      </c>
      <c r="E139" s="12">
        <v>0.5</v>
      </c>
      <c r="F139" s="12">
        <v>12</v>
      </c>
      <c r="G139" s="12">
        <v>13</v>
      </c>
      <c r="H139" s="12" t="s">
        <v>25</v>
      </c>
      <c r="I139" s="12" t="s">
        <v>26</v>
      </c>
      <c r="J139" s="12">
        <v>0.25</v>
      </c>
      <c r="K139" s="12"/>
      <c r="L139" s="12"/>
      <c r="M139" s="7" t="s">
        <v>28</v>
      </c>
      <c r="N139" s="16">
        <f>((G139-1)*(1-(IF(H139="no",0,'complete results singles'!$C$3)))+1)</f>
        <v>13</v>
      </c>
      <c r="O139" s="16">
        <f t="shared" si="2"/>
        <v>1</v>
      </c>
      <c r="P1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39" s="17">
        <f>IF(ISBLANK(M139),,IF(ISBLANK(G139),,(IF(M139="WON-EW",((((N139-1)*J139)*'complete results singles'!$C$2)+('complete results singles'!$C$2*(N139-1))),IF(M139="WON",((((N139-1)*J139)*'complete results singles'!$C$2)+('complete results singles'!$C$2*(N139-1))),IF(M139="PLACED",((((N139-1)*J139)*'complete results singles'!$C$2)-'complete results singles'!$C$2),IF(J139=0,-'complete results singles'!$C$2,IF(J139=0,-'complete results singles'!$C$2,-('complete results singles'!$C$2*2)))))))*E139))</f>
        <v>-10</v>
      </c>
      <c r="R139" s="17">
        <f>IF(ISBLANK(M139),,IF(T139&lt;&gt;1,((IF(M139="WON-EW",(((K139-1)*'complete results singles'!$C$2)*(1-$C$3))+(((L139-1)*'complete results singles'!$C$2)*(1-$C$3)),IF(M139="WON",(((K139-1)*'complete results singles'!$C$2)*(1-$C$3)),IF(M139="PLACED",(((L139-1)*'complete results singles'!$C$2)*(1-$C$3))-'complete results singles'!$C$2,IF(J139=0,-'complete results singles'!$C$2,-('complete results singles'!$C$2*2))))))*E139),0))</f>
        <v>-10</v>
      </c>
      <c r="S139" s="70" t="s">
        <v>82</v>
      </c>
      <c r="V139" s="98" t="s">
        <v>422</v>
      </c>
    </row>
    <row r="140" spans="1:91" s="28" customFormat="1" ht="15" x14ac:dyDescent="0.2">
      <c r="A140" s="10">
        <v>42630</v>
      </c>
      <c r="B140" s="11">
        <v>2</v>
      </c>
      <c r="C140" s="6" t="s">
        <v>150</v>
      </c>
      <c r="D140" s="6" t="s">
        <v>423</v>
      </c>
      <c r="E140" s="12">
        <v>2</v>
      </c>
      <c r="F140" s="12">
        <v>3.25</v>
      </c>
      <c r="G140" s="12">
        <v>4</v>
      </c>
      <c r="H140" s="12" t="s">
        <v>25</v>
      </c>
      <c r="I140" s="12" t="s">
        <v>25</v>
      </c>
      <c r="J140" s="12">
        <v>0</v>
      </c>
      <c r="K140" s="12"/>
      <c r="L140" s="12"/>
      <c r="M140" s="7" t="s">
        <v>28</v>
      </c>
      <c r="N140" s="16">
        <f>((G140-1)*(1-(IF(H140="no",0,'complete results singles'!$C$3)))+1)</f>
        <v>4</v>
      </c>
      <c r="O140" s="16">
        <f t="shared" si="2"/>
        <v>2</v>
      </c>
      <c r="P1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40" s="17">
        <f>IF(ISBLANK(M140),,IF(ISBLANK(G140),,(IF(M140="WON-EW",((((N140-1)*J140)*'complete results singles'!$C$2)+('complete results singles'!$C$2*(N140-1))),IF(M140="WON",((((N140-1)*J140)*'complete results singles'!$C$2)+('complete results singles'!$C$2*(N140-1))),IF(M140="PLACED",((((N140-1)*J140)*'complete results singles'!$C$2)-'complete results singles'!$C$2),IF(J140=0,-'complete results singles'!$C$2,IF(J140=0,-'complete results singles'!$C$2,-('complete results singles'!$C$2*2)))))))*E140))</f>
        <v>-20</v>
      </c>
      <c r="R140" s="17">
        <f>IF(ISBLANK(M140),,IF(T140&lt;&gt;1,((IF(M140="WON-EW",(((K140-1)*'complete results singles'!$C$2)*(1-$C$3))+(((L140-1)*'complete results singles'!$C$2)*(1-$C$3)),IF(M140="WON",(((K140-1)*'complete results singles'!$C$2)*(1-$C$3)),IF(M140="PLACED",(((L140-1)*'complete results singles'!$C$2)*(1-$C$3))-'complete results singles'!$C$2,IF(J140=0,-'complete results singles'!$C$2,-('complete results singles'!$C$2*2))))))*E140),0))</f>
        <v>-20</v>
      </c>
      <c r="S140" s="70" t="s">
        <v>88</v>
      </c>
      <c r="V140" s="28" t="s">
        <v>424</v>
      </c>
    </row>
    <row r="141" spans="1:91" s="28" customFormat="1" ht="15" x14ac:dyDescent="0.2">
      <c r="A141" s="10">
        <v>42630</v>
      </c>
      <c r="B141" s="11">
        <v>2.15</v>
      </c>
      <c r="C141" s="6" t="s">
        <v>124</v>
      </c>
      <c r="D141" s="6" t="s">
        <v>425</v>
      </c>
      <c r="E141" s="12">
        <v>1</v>
      </c>
      <c r="F141" s="12">
        <v>4</v>
      </c>
      <c r="G141" s="12">
        <v>4.5</v>
      </c>
      <c r="H141" s="12" t="s">
        <v>25</v>
      </c>
      <c r="I141" s="12" t="s">
        <v>25</v>
      </c>
      <c r="J141" s="12">
        <v>0</v>
      </c>
      <c r="K141" s="12"/>
      <c r="L141" s="12"/>
      <c r="M141" s="7" t="s">
        <v>28</v>
      </c>
      <c r="N141" s="16">
        <f>((G141-1)*(1-(IF(H141="no",0,'complete results singles'!$C$3)))+1)</f>
        <v>4.5</v>
      </c>
      <c r="O141" s="16">
        <f t="shared" si="2"/>
        <v>1</v>
      </c>
      <c r="P1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1" s="17">
        <f>IF(ISBLANK(M141),,IF(ISBLANK(G141),,(IF(M141="WON-EW",((((N141-1)*J141)*'complete results singles'!$C$2)+('complete results singles'!$C$2*(N141-1))),IF(M141="WON",((((N141-1)*J141)*'complete results singles'!$C$2)+('complete results singles'!$C$2*(N141-1))),IF(M141="PLACED",((((N141-1)*J141)*'complete results singles'!$C$2)-'complete results singles'!$C$2),IF(J141=0,-'complete results singles'!$C$2,IF(J141=0,-'complete results singles'!$C$2,-('complete results singles'!$C$2*2)))))))*E141))</f>
        <v>-10</v>
      </c>
      <c r="R141" s="17">
        <f>IF(ISBLANK(M141),,IF(T141&lt;&gt;1,((IF(M141="WON-EW",(((K141-1)*'complete results singles'!$C$2)*(1-$C$3))+(((L141-1)*'complete results singles'!$C$2)*(1-$C$3)),IF(M141="WON",(((K141-1)*'complete results singles'!$C$2)*(1-$C$3)),IF(M141="PLACED",(((L141-1)*'complete results singles'!$C$2)*(1-$C$3))-'complete results singles'!$C$2,IF(J141=0,-'complete results singles'!$C$2,-('complete results singles'!$C$2*2))))))*E141),0))</f>
        <v>-10</v>
      </c>
      <c r="S141" s="70" t="s">
        <v>85</v>
      </c>
      <c r="V141" s="28" t="s">
        <v>427</v>
      </c>
    </row>
    <row r="142" spans="1:91" s="28" customFormat="1" ht="15" x14ac:dyDescent="0.2">
      <c r="A142" s="10">
        <v>42630</v>
      </c>
      <c r="B142" s="11">
        <v>3.5</v>
      </c>
      <c r="C142" s="6" t="s">
        <v>267</v>
      </c>
      <c r="D142" s="6" t="s">
        <v>428</v>
      </c>
      <c r="E142" s="12">
        <v>1</v>
      </c>
      <c r="F142" s="12">
        <v>5.5</v>
      </c>
      <c r="G142" s="12">
        <v>4.5</v>
      </c>
      <c r="H142" s="12" t="s">
        <v>25</v>
      </c>
      <c r="I142" s="12" t="s">
        <v>25</v>
      </c>
      <c r="J142" s="12">
        <v>0</v>
      </c>
      <c r="K142" s="12"/>
      <c r="L142" s="12"/>
      <c r="M142" s="7" t="s">
        <v>28</v>
      </c>
      <c r="N142" s="16">
        <f>((G142-1)*(1-(IF(H142="no",0,'complete results singles'!$C$3)))+1)</f>
        <v>4.5</v>
      </c>
      <c r="O142" s="16">
        <f t="shared" si="2"/>
        <v>1</v>
      </c>
      <c r="P1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2" s="17">
        <f>IF(ISBLANK(M142),,IF(ISBLANK(G142),,(IF(M142="WON-EW",((((N142-1)*J142)*'complete results singles'!$C$2)+('complete results singles'!$C$2*(N142-1))),IF(M142="WON",((((N142-1)*J142)*'complete results singles'!$C$2)+('complete results singles'!$C$2*(N142-1))),IF(M142="PLACED",((((N142-1)*J142)*'complete results singles'!$C$2)-'complete results singles'!$C$2),IF(J142=0,-'complete results singles'!$C$2,IF(J142=0,-'complete results singles'!$C$2,-('complete results singles'!$C$2*2)))))))*E142))</f>
        <v>-10</v>
      </c>
      <c r="R142" s="17">
        <f>IF(ISBLANK(M142),,IF(T142&lt;&gt;1,((IF(M142="WON-EW",(((K142-1)*'complete results singles'!$C$2)*(1-$C$3))+(((L142-1)*'complete results singles'!$C$2)*(1-$C$3)),IF(M142="WON",(((K142-1)*'complete results singles'!$C$2)*(1-$C$3)),IF(M142="PLACED",(((L142-1)*'complete results singles'!$C$2)*(1-$C$3))-'complete results singles'!$C$2,IF(J142=0,-'complete results singles'!$C$2,-('complete results singles'!$C$2*2))))))*E142),0))</f>
        <v>-10</v>
      </c>
      <c r="S142" s="70" t="s">
        <v>225</v>
      </c>
      <c r="V142" s="28" t="s">
        <v>431</v>
      </c>
    </row>
    <row r="143" spans="1:91" s="28" customFormat="1" ht="15" x14ac:dyDescent="0.2">
      <c r="A143" s="10">
        <v>42630</v>
      </c>
      <c r="B143" s="11">
        <v>4.2</v>
      </c>
      <c r="C143" s="6" t="s">
        <v>150</v>
      </c>
      <c r="D143" s="6" t="s">
        <v>430</v>
      </c>
      <c r="E143" s="12">
        <v>1</v>
      </c>
      <c r="F143" s="12">
        <v>8</v>
      </c>
      <c r="G143" s="12">
        <v>8</v>
      </c>
      <c r="H143" s="12" t="s">
        <v>25</v>
      </c>
      <c r="I143" s="12" t="s">
        <v>25</v>
      </c>
      <c r="J143" s="12">
        <v>0</v>
      </c>
      <c r="K143" s="12">
        <v>8.65</v>
      </c>
      <c r="L143" s="12"/>
      <c r="M143" s="7" t="s">
        <v>29</v>
      </c>
      <c r="N143" s="16">
        <f>((G143-1)*(1-(IF(H143="no",0,'complete results singles'!$C$3)))+1)</f>
        <v>8</v>
      </c>
      <c r="O143" s="16">
        <f t="shared" si="2"/>
        <v>1</v>
      </c>
      <c r="P1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70</v>
      </c>
      <c r="Q143" s="17">
        <f>IF(ISBLANK(M143),,IF(ISBLANK(G143),,(IF(M143="WON-EW",((((N143-1)*J143)*'complete results singles'!$C$2)+('complete results singles'!$C$2*(N143-1))),IF(M143="WON",((((N143-1)*J143)*'complete results singles'!$C$2)+('complete results singles'!$C$2*(N143-1))),IF(M143="PLACED",((((N143-1)*J143)*'complete results singles'!$C$2)-'complete results singles'!$C$2),IF(J143=0,-'complete results singles'!$C$2,IF(J143=0,-'complete results singles'!$C$2,-('complete results singles'!$C$2*2)))))))*E143))</f>
        <v>70</v>
      </c>
      <c r="R143" s="17">
        <f>IF(ISBLANK(M143),,IF(T143&lt;&gt;1,((IF(M143="WON-EW",(((K143-1)*'complete results singles'!$C$2)*(1-$C$3))+(((L143-1)*'complete results singles'!$C$2)*(1-$C$3)),IF(M143="WON",(((K143-1)*'complete results singles'!$C$2)*(1-$C$3)),IF(M143="PLACED",(((L143-1)*'complete results singles'!$C$2)*(1-$C$3))-'complete results singles'!$C$2,IF(J143=0,-'complete results singles'!$C$2,-('complete results singles'!$C$2*2))))))*E143),0))</f>
        <v>72.674999999999997</v>
      </c>
      <c r="S143" s="70" t="s">
        <v>82</v>
      </c>
      <c r="V143" s="28" t="s">
        <v>49</v>
      </c>
    </row>
    <row r="144" spans="1:91" s="50" customFormat="1" ht="15" x14ac:dyDescent="0.2">
      <c r="A144" s="10">
        <v>42631</v>
      </c>
      <c r="B144" s="11">
        <v>3.1</v>
      </c>
      <c r="C144" s="6" t="s">
        <v>433</v>
      </c>
      <c r="D144" s="6" t="s">
        <v>434</v>
      </c>
      <c r="E144" s="12">
        <v>2</v>
      </c>
      <c r="F144" s="12">
        <v>3.25</v>
      </c>
      <c r="G144" s="12">
        <v>3.25</v>
      </c>
      <c r="H144" s="12" t="s">
        <v>25</v>
      </c>
      <c r="I144" s="12" t="s">
        <v>25</v>
      </c>
      <c r="J144" s="12">
        <v>0</v>
      </c>
      <c r="K144" s="12">
        <v>2.82</v>
      </c>
      <c r="L144" s="12"/>
      <c r="M144" s="7" t="s">
        <v>29</v>
      </c>
      <c r="N144" s="16">
        <f>((G144-1)*(1-(IF(H144="no",0,'complete results singles'!$C$3)))+1)</f>
        <v>3.25</v>
      </c>
      <c r="O144" s="16">
        <f t="shared" si="2"/>
        <v>2</v>
      </c>
      <c r="P1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45</v>
      </c>
      <c r="Q144" s="17">
        <f>IF(ISBLANK(M144),,IF(ISBLANK(G144),,(IF(M144="WON-EW",((((N144-1)*J144)*'complete results singles'!$C$2)+('complete results singles'!$C$2*(N144-1))),IF(M144="WON",((((N144-1)*J144)*'complete results singles'!$C$2)+('complete results singles'!$C$2*(N144-1))),IF(M144="PLACED",((((N144-1)*J144)*'complete results singles'!$C$2)-'complete results singles'!$C$2),IF(J144=0,-'complete results singles'!$C$2,IF(J144=0,-'complete results singles'!$C$2,-('complete results singles'!$C$2*2)))))))*E144))</f>
        <v>45</v>
      </c>
      <c r="R144" s="17">
        <f>IF(ISBLANK(M144),,IF(T144&lt;&gt;1,((IF(M144="WON-EW",(((K144-1)*'complete results singles'!$C$2)*(1-$C$3))+(((L144-1)*'complete results singles'!$C$2)*(1-$C$3)),IF(M144="WON",(((K144-1)*'complete results singles'!$C$2)*(1-$C$3)),IF(M144="PLACED",(((L144-1)*'complete results singles'!$C$2)*(1-$C$3))-'complete results singles'!$C$2,IF(J144=0,-'complete results singles'!$C$2,-('complete results singles'!$C$2*2))))))*E144),0))</f>
        <v>34.58</v>
      </c>
      <c r="S144" s="70" t="s">
        <v>88</v>
      </c>
      <c r="T144" s="28"/>
      <c r="U144" s="28"/>
      <c r="V144" s="28" t="s">
        <v>435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</row>
    <row r="145" spans="1:91" s="51" customFormat="1" ht="15" x14ac:dyDescent="0.2">
      <c r="A145" s="10">
        <v>42632</v>
      </c>
      <c r="B145" s="11">
        <v>5.0999999999999996</v>
      </c>
      <c r="C145" s="6" t="s">
        <v>200</v>
      </c>
      <c r="D145" s="6" t="s">
        <v>436</v>
      </c>
      <c r="E145" s="12">
        <v>2</v>
      </c>
      <c r="F145" s="12">
        <v>4</v>
      </c>
      <c r="G145" s="12">
        <v>3</v>
      </c>
      <c r="H145" s="12" t="s">
        <v>25</v>
      </c>
      <c r="I145" s="12" t="s">
        <v>25</v>
      </c>
      <c r="J145" s="12">
        <v>0</v>
      </c>
      <c r="K145" s="12"/>
      <c r="L145" s="12"/>
      <c r="M145" s="7" t="s">
        <v>28</v>
      </c>
      <c r="N145" s="16">
        <f>((G145-1)*(1-(IF(H145="no",0,'complete results singles'!$C$3)))+1)</f>
        <v>3</v>
      </c>
      <c r="O145" s="16">
        <f t="shared" si="2"/>
        <v>2</v>
      </c>
      <c r="P1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-20</v>
      </c>
      <c r="Q145" s="17">
        <f>IF(ISBLANK(M145),,IF(ISBLANK(G145),,(IF(M145="WON-EW",((((N145-1)*J145)*'complete results singles'!$C$2)+('complete results singles'!$C$2*(N145-1))),IF(M145="WON",((((N145-1)*J145)*'complete results singles'!$C$2)+('complete results singles'!$C$2*(N145-1))),IF(M145="PLACED",((((N145-1)*J145)*'complete results singles'!$C$2)-'complete results singles'!$C$2),IF(J145=0,-'complete results singles'!$C$2,IF(J145=0,-'complete results singles'!$C$2,-('complete results singles'!$C$2*2)))))))*E145))</f>
        <v>-20</v>
      </c>
      <c r="R145" s="17">
        <f>IF(ISBLANK(M145),,IF(T145&lt;&gt;1,((IF(M145="WON-EW",(((K145-1)*'complete results singles'!$C$2)*(1-$C$3))+(((L145-1)*'complete results singles'!$C$2)*(1-$C$3)),IF(M145="WON",(((K145-1)*'complete results singles'!$C$2)*(1-$C$3)),IF(M145="PLACED",(((L145-1)*'complete results singles'!$C$2)*(1-$C$3))-'complete results singles'!$C$2,IF(J145=0,-'complete results singles'!$C$2,-('complete results singles'!$C$2*2))))))*E145),0))</f>
        <v>-20</v>
      </c>
      <c r="S145" s="70" t="s">
        <v>88</v>
      </c>
      <c r="T145" s="28"/>
      <c r="U145" s="28"/>
      <c r="V145" s="28" t="s">
        <v>439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</row>
    <row r="146" spans="1:91" s="51" customFormat="1" ht="15" x14ac:dyDescent="0.2">
      <c r="A146" s="10">
        <v>42632</v>
      </c>
      <c r="B146" s="11">
        <v>5.5</v>
      </c>
      <c r="C146" s="6" t="s">
        <v>269</v>
      </c>
      <c r="D146" s="6" t="s">
        <v>437</v>
      </c>
      <c r="E146" s="12">
        <v>1</v>
      </c>
      <c r="F146" s="12">
        <v>9</v>
      </c>
      <c r="G146" s="12">
        <v>9</v>
      </c>
      <c r="H146" s="12" t="s">
        <v>25</v>
      </c>
      <c r="I146" s="12" t="s">
        <v>25</v>
      </c>
      <c r="J146" s="12">
        <v>0</v>
      </c>
      <c r="K146" s="12"/>
      <c r="L146" s="12"/>
      <c r="M146" s="7" t="s">
        <v>28</v>
      </c>
      <c r="N146" s="16">
        <f>((G146-1)*(1-(IF(H146="no",0,'complete results singles'!$C$3)))+1)</f>
        <v>9</v>
      </c>
      <c r="O146" s="16">
        <f t="shared" si="2"/>
        <v>1</v>
      </c>
      <c r="P1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6" s="17">
        <f>IF(ISBLANK(M146),,IF(ISBLANK(G146),,(IF(M146="WON-EW",((((N146-1)*J146)*'complete results singles'!$C$2)+('complete results singles'!$C$2*(N146-1))),IF(M146="WON",((((N146-1)*J146)*'complete results singles'!$C$2)+('complete results singles'!$C$2*(N146-1))),IF(M146="PLACED",((((N146-1)*J146)*'complete results singles'!$C$2)-'complete results singles'!$C$2),IF(J146=0,-'complete results singles'!$C$2,IF(J146=0,-'complete results singles'!$C$2,-('complete results singles'!$C$2*2)))))))*E146))</f>
        <v>-10</v>
      </c>
      <c r="R146" s="17">
        <f>IF(ISBLANK(M146),,IF(T146&lt;&gt;1,((IF(M146="WON-EW",(((K146-1)*'complete results singles'!$C$2)*(1-$C$3))+(((L146-1)*'complete results singles'!$C$2)*(1-$C$3)),IF(M146="WON",(((K146-1)*'complete results singles'!$C$2)*(1-$C$3)),IF(M146="PLACED",(((L146-1)*'complete results singles'!$C$2)*(1-$C$3))-'complete results singles'!$C$2,IF(J146=0,-'complete results singles'!$C$2,-('complete results singles'!$C$2*2))))))*E146),0))</f>
        <v>-10</v>
      </c>
      <c r="S146" s="70" t="s">
        <v>85</v>
      </c>
      <c r="T146" s="28"/>
      <c r="U146" s="28"/>
      <c r="V146" s="28" t="s">
        <v>440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</row>
    <row r="147" spans="1:91" s="51" customFormat="1" ht="15" x14ac:dyDescent="0.2">
      <c r="A147" s="10">
        <v>42633</v>
      </c>
      <c r="B147" s="11">
        <v>3.1</v>
      </c>
      <c r="C147" s="6" t="s">
        <v>161</v>
      </c>
      <c r="D147" s="6" t="s">
        <v>441</v>
      </c>
      <c r="E147" s="12">
        <v>1</v>
      </c>
      <c r="F147" s="12">
        <v>3</v>
      </c>
      <c r="G147" s="12">
        <v>2.38</v>
      </c>
      <c r="H147" s="12" t="s">
        <v>25</v>
      </c>
      <c r="I147" s="12" t="s">
        <v>25</v>
      </c>
      <c r="J147" s="12">
        <v>0</v>
      </c>
      <c r="K147" s="12"/>
      <c r="L147" s="12"/>
      <c r="M147" s="7" t="s">
        <v>28</v>
      </c>
      <c r="N147" s="16">
        <f>((G147-1)*(1-(IF(H147="no",0,'complete results singles'!$C$3)))+1)</f>
        <v>2.38</v>
      </c>
      <c r="O147" s="16">
        <f t="shared" si="2"/>
        <v>1</v>
      </c>
      <c r="P1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7" s="17">
        <f>IF(ISBLANK(M147),,IF(ISBLANK(G147),,(IF(M147="WON-EW",((((N147-1)*J147)*'complete results singles'!$C$2)+('complete results singles'!$C$2*(N147-1))),IF(M147="WON",((((N147-1)*J147)*'complete results singles'!$C$2)+('complete results singles'!$C$2*(N147-1))),IF(M147="PLACED",((((N147-1)*J147)*'complete results singles'!$C$2)-'complete results singles'!$C$2),IF(J147=0,-'complete results singles'!$C$2,IF(J147=0,-'complete results singles'!$C$2,-('complete results singles'!$C$2*2)))))))*E147))</f>
        <v>-10</v>
      </c>
      <c r="R147" s="17">
        <f>IF(ISBLANK(M147),,IF(T147&lt;&gt;1,((IF(M147="WON-EW",(((K147-1)*'complete results singles'!$C$2)*(1-$C$3))+(((L147-1)*'complete results singles'!$C$2)*(1-$C$3)),IF(M147="WON",(((K147-1)*'complete results singles'!$C$2)*(1-$C$3)),IF(M147="PLACED",(((L147-1)*'complete results singles'!$C$2)*(1-$C$3))-'complete results singles'!$C$2,IF(J147=0,-'complete results singles'!$C$2,-('complete results singles'!$C$2*2))))))*E147),0))</f>
        <v>-10</v>
      </c>
      <c r="S147" s="70" t="s">
        <v>88</v>
      </c>
      <c r="T147" s="28"/>
      <c r="U147" s="28"/>
      <c r="V147" s="28" t="s">
        <v>49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</row>
    <row r="148" spans="1:91" s="51" customFormat="1" ht="15" x14ac:dyDescent="0.2">
      <c r="A148" s="10">
        <v>42633</v>
      </c>
      <c r="B148" s="11">
        <v>3.4</v>
      </c>
      <c r="C148" s="6" t="s">
        <v>161</v>
      </c>
      <c r="D148" s="6" t="s">
        <v>442</v>
      </c>
      <c r="E148" s="12">
        <v>1</v>
      </c>
      <c r="F148" s="12">
        <v>4</v>
      </c>
      <c r="G148" s="12">
        <v>3.75</v>
      </c>
      <c r="H148" s="12" t="s">
        <v>25</v>
      </c>
      <c r="I148" s="12" t="s">
        <v>25</v>
      </c>
      <c r="J148" s="12">
        <v>0</v>
      </c>
      <c r="K148" s="12"/>
      <c r="L148" s="12"/>
      <c r="M148" s="7" t="s">
        <v>28</v>
      </c>
      <c r="N148" s="16">
        <f>((G148-1)*(1-(IF(H148="no",0,'complete results singles'!$C$3)))+1)</f>
        <v>3.75</v>
      </c>
      <c r="O148" s="16">
        <f t="shared" ref="O148:O207" si="3">E148*IF(I148="yes",2,1)</f>
        <v>1</v>
      </c>
      <c r="P1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8" s="17">
        <f>IF(ISBLANK(M148),,IF(ISBLANK(G148),,(IF(M148="WON-EW",((((N148-1)*J148)*'complete results singles'!$C$2)+('complete results singles'!$C$2*(N148-1))),IF(M148="WON",((((N148-1)*J148)*'complete results singles'!$C$2)+('complete results singles'!$C$2*(N148-1))),IF(M148="PLACED",((((N148-1)*J148)*'complete results singles'!$C$2)-'complete results singles'!$C$2),IF(J148=0,-'complete results singles'!$C$2,IF(J148=0,-'complete results singles'!$C$2,-('complete results singles'!$C$2*2)))))))*E148))</f>
        <v>-10</v>
      </c>
      <c r="R148" s="17">
        <f>IF(ISBLANK(M148),,IF(T148&lt;&gt;1,((IF(M148="WON-EW",(((K148-1)*'complete results singles'!$C$2)*(1-$C$3))+(((L148-1)*'complete results singles'!$C$2)*(1-$C$3)),IF(M148="WON",(((K148-1)*'complete results singles'!$C$2)*(1-$C$3)),IF(M148="PLACED",(((L148-1)*'complete results singles'!$C$2)*(1-$C$3))-'complete results singles'!$C$2,IF(J148=0,-'complete results singles'!$C$2,-('complete results singles'!$C$2*2))))))*E148),0))</f>
        <v>-10</v>
      </c>
      <c r="S148" s="70" t="s">
        <v>85</v>
      </c>
      <c r="T148" s="28"/>
      <c r="U148" s="28"/>
      <c r="V148" s="28" t="s">
        <v>49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</row>
    <row r="149" spans="1:91" s="51" customFormat="1" ht="15" x14ac:dyDescent="0.2">
      <c r="A149" s="10">
        <v>42633</v>
      </c>
      <c r="B149" s="11">
        <v>4.4000000000000004</v>
      </c>
      <c r="C149" s="6" t="s">
        <v>444</v>
      </c>
      <c r="D149" s="6" t="s">
        <v>445</v>
      </c>
      <c r="E149" s="12">
        <v>1</v>
      </c>
      <c r="F149" s="12">
        <v>4.5</v>
      </c>
      <c r="G149" s="12">
        <v>4</v>
      </c>
      <c r="H149" s="12" t="s">
        <v>25</v>
      </c>
      <c r="I149" s="12" t="s">
        <v>25</v>
      </c>
      <c r="J149" s="12">
        <v>0</v>
      </c>
      <c r="K149" s="12"/>
      <c r="L149" s="12"/>
      <c r="M149" s="7" t="s">
        <v>28</v>
      </c>
      <c r="N149" s="16">
        <f>((G149-1)*(1-(IF(H149="no",0,'complete results singles'!$C$3)))+1)</f>
        <v>4</v>
      </c>
      <c r="O149" s="16">
        <f t="shared" si="3"/>
        <v>1</v>
      </c>
      <c r="P1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49" s="17">
        <f>IF(ISBLANK(M149),,IF(ISBLANK(G149),,(IF(M149="WON-EW",((((N149-1)*J149)*'complete results singles'!$C$2)+('complete results singles'!$C$2*(N149-1))),IF(M149="WON",((((N149-1)*J149)*'complete results singles'!$C$2)+('complete results singles'!$C$2*(N149-1))),IF(M149="PLACED",((((N149-1)*J149)*'complete results singles'!$C$2)-'complete results singles'!$C$2),IF(J149=0,-'complete results singles'!$C$2,IF(J149=0,-'complete results singles'!$C$2,-('complete results singles'!$C$2*2)))))))*E149))</f>
        <v>-10</v>
      </c>
      <c r="R149" s="17">
        <f>IF(ISBLANK(M149),,IF(T149&lt;&gt;1,((IF(M149="WON-EW",(((K149-1)*'complete results singles'!$C$2)*(1-$C$3))+(((L149-1)*'complete results singles'!$C$2)*(1-$C$3)),IF(M149="WON",(((K149-1)*'complete results singles'!$C$2)*(1-$C$3)),IF(M149="PLACED",(((L149-1)*'complete results singles'!$C$2)*(1-$C$3))-'complete results singles'!$C$2,IF(J149=0,-'complete results singles'!$C$2,-('complete results singles'!$C$2*2))))))*E149),0))</f>
        <v>-10</v>
      </c>
      <c r="S149" s="70" t="s">
        <v>225</v>
      </c>
      <c r="T149" s="28"/>
      <c r="U149" s="28"/>
      <c r="V149" s="28" t="s">
        <v>49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</row>
    <row r="150" spans="1:91" s="51" customFormat="1" ht="15" x14ac:dyDescent="0.2">
      <c r="A150" s="10">
        <v>42633</v>
      </c>
      <c r="B150" s="11">
        <v>4.3</v>
      </c>
      <c r="C150" s="6" t="s">
        <v>446</v>
      </c>
      <c r="D150" s="6" t="s">
        <v>447</v>
      </c>
      <c r="E150" s="12">
        <v>1</v>
      </c>
      <c r="F150" s="12">
        <v>6.5</v>
      </c>
      <c r="G150" s="12">
        <v>7.5</v>
      </c>
      <c r="H150" s="12" t="s">
        <v>25</v>
      </c>
      <c r="I150" s="12" t="s">
        <v>25</v>
      </c>
      <c r="J150" s="12">
        <v>0</v>
      </c>
      <c r="K150" s="12"/>
      <c r="L150" s="12"/>
      <c r="M150" s="7" t="s">
        <v>28</v>
      </c>
      <c r="N150" s="16">
        <f>((G150-1)*(1-(IF(H150="no",0,'complete results singles'!$C$3)))+1)</f>
        <v>7.5</v>
      </c>
      <c r="O150" s="16">
        <f t="shared" si="3"/>
        <v>1</v>
      </c>
      <c r="P1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0" s="17">
        <f>IF(ISBLANK(M150),,IF(ISBLANK(G150),,(IF(M150="WON-EW",((((N150-1)*J150)*'complete results singles'!$C$2)+('complete results singles'!$C$2*(N150-1))),IF(M150="WON",((((N150-1)*J150)*'complete results singles'!$C$2)+('complete results singles'!$C$2*(N150-1))),IF(M150="PLACED",((((N150-1)*J150)*'complete results singles'!$C$2)-'complete results singles'!$C$2),IF(J150=0,-'complete results singles'!$C$2,IF(J150=0,-'complete results singles'!$C$2,-('complete results singles'!$C$2*2)))))))*E150))</f>
        <v>-10</v>
      </c>
      <c r="R150" s="17">
        <f>IF(ISBLANK(M150),,IF(T150&lt;&gt;1,((IF(M150="WON-EW",(((K150-1)*'complete results singles'!$C$2)*(1-$C$3))+(((L150-1)*'complete results singles'!$C$2)*(1-$C$3)),IF(M150="WON",(((K150-1)*'complete results singles'!$C$2)*(1-$C$3)),IF(M150="PLACED",(((L150-1)*'complete results singles'!$C$2)*(1-$C$3))-'complete results singles'!$C$2,IF(J150=0,-'complete results singles'!$C$2,-('complete results singles'!$C$2*2))))))*E150),0))</f>
        <v>-10</v>
      </c>
      <c r="S150" s="70" t="s">
        <v>82</v>
      </c>
      <c r="T150" s="28"/>
      <c r="U150" s="28"/>
      <c r="V150" s="28" t="s">
        <v>49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</row>
    <row r="151" spans="1:91" s="51" customFormat="1" ht="15" x14ac:dyDescent="0.2">
      <c r="A151" s="10">
        <v>42634</v>
      </c>
      <c r="B151" s="11">
        <v>5.45</v>
      </c>
      <c r="C151" s="6" t="s">
        <v>346</v>
      </c>
      <c r="D151" s="6" t="s">
        <v>449</v>
      </c>
      <c r="E151" s="12">
        <v>2</v>
      </c>
      <c r="F151" s="12">
        <v>2.88</v>
      </c>
      <c r="G151" s="12">
        <v>2.88</v>
      </c>
      <c r="H151" s="12" t="s">
        <v>25</v>
      </c>
      <c r="I151" s="12" t="s">
        <v>25</v>
      </c>
      <c r="J151" s="12">
        <v>0</v>
      </c>
      <c r="K151" s="12">
        <v>3.43</v>
      </c>
      <c r="L151" s="12"/>
      <c r="M151" s="7" t="s">
        <v>29</v>
      </c>
      <c r="N151" s="16">
        <f>((G151-1)*(1-(IF(H151="no",0,'complete results singles'!$C$3)))+1)</f>
        <v>2.88</v>
      </c>
      <c r="O151" s="16">
        <f t="shared" si="3"/>
        <v>2</v>
      </c>
      <c r="P1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37.599999999999994</v>
      </c>
      <c r="Q151" s="17">
        <f>IF(ISBLANK(M151),,IF(ISBLANK(G151),,(IF(M151="WON-EW",((((N151-1)*J151)*'complete results singles'!$C$2)+('complete results singles'!$C$2*(N151-1))),IF(M151="WON",((((N151-1)*J151)*'complete results singles'!$C$2)+('complete results singles'!$C$2*(N151-1))),IF(M151="PLACED",((((N151-1)*J151)*'complete results singles'!$C$2)-'complete results singles'!$C$2),IF(J151=0,-'complete results singles'!$C$2,IF(J151=0,-'complete results singles'!$C$2,-('complete results singles'!$C$2*2)))))))*E151))</f>
        <v>37.599999999999994</v>
      </c>
      <c r="R151" s="17">
        <f>IF(ISBLANK(M151),,IF(T151&lt;&gt;1,((IF(M151="WON-EW",(((K151-1)*'complete results singles'!$C$2)*(1-$C$3))+(((L151-1)*'complete results singles'!$C$2)*(1-$C$3)),IF(M151="WON",(((K151-1)*'complete results singles'!$C$2)*(1-$C$3)),IF(M151="PLACED",(((L151-1)*'complete results singles'!$C$2)*(1-$C$3))-'complete results singles'!$C$2,IF(J151=0,-'complete results singles'!$C$2,-('complete results singles'!$C$2*2))))))*E151),0))</f>
        <v>46.17</v>
      </c>
      <c r="S151" s="70" t="s">
        <v>88</v>
      </c>
      <c r="T151" s="28"/>
      <c r="U151" s="28"/>
      <c r="V151" s="28" t="s">
        <v>454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</row>
    <row r="152" spans="1:91" s="51" customFormat="1" ht="15" x14ac:dyDescent="0.2">
      <c r="A152" s="10">
        <v>42634</v>
      </c>
      <c r="B152" s="11">
        <v>4.2</v>
      </c>
      <c r="C152" s="6" t="s">
        <v>156</v>
      </c>
      <c r="D152" s="6" t="s">
        <v>450</v>
      </c>
      <c r="E152" s="12">
        <v>1</v>
      </c>
      <c r="F152" s="12">
        <f>11/4+1</f>
        <v>3.75</v>
      </c>
      <c r="G152" s="12">
        <v>4.5</v>
      </c>
      <c r="H152" s="12" t="s">
        <v>25</v>
      </c>
      <c r="I152" s="12" t="s">
        <v>25</v>
      </c>
      <c r="J152" s="12">
        <v>0</v>
      </c>
      <c r="K152" s="12"/>
      <c r="L152" s="12"/>
      <c r="M152" s="7" t="s">
        <v>28</v>
      </c>
      <c r="N152" s="16">
        <f>((G152-1)*(1-(IF(H152="no",0,'complete results singles'!$C$3)))+1)</f>
        <v>4.5</v>
      </c>
      <c r="O152" s="16">
        <f t="shared" si="3"/>
        <v>1</v>
      </c>
      <c r="P1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2" s="17">
        <f>IF(ISBLANK(M152),,IF(ISBLANK(G152),,(IF(M152="WON-EW",((((N152-1)*J152)*'complete results singles'!$C$2)+('complete results singles'!$C$2*(N152-1))),IF(M152="WON",((((N152-1)*J152)*'complete results singles'!$C$2)+('complete results singles'!$C$2*(N152-1))),IF(M152="PLACED",((((N152-1)*J152)*'complete results singles'!$C$2)-'complete results singles'!$C$2),IF(J152=0,-'complete results singles'!$C$2,IF(J152=0,-'complete results singles'!$C$2,-('complete results singles'!$C$2*2)))))))*E152))</f>
        <v>-10</v>
      </c>
      <c r="R152" s="17">
        <f>IF(ISBLANK(M152),,IF(T152&lt;&gt;1,((IF(M152="WON-EW",(((K152-1)*'complete results singles'!$C$2)*(1-$C$3))+(((L152-1)*'complete results singles'!$C$2)*(1-$C$3)),IF(M152="WON",(((K152-1)*'complete results singles'!$C$2)*(1-$C$3)),IF(M152="PLACED",(((L152-1)*'complete results singles'!$C$2)*(1-$C$3))-'complete results singles'!$C$2,IF(J152=0,-'complete results singles'!$C$2,-('complete results singles'!$C$2*2))))))*E152),0))</f>
        <v>-10</v>
      </c>
      <c r="S152" s="70" t="s">
        <v>85</v>
      </c>
      <c r="T152" s="28"/>
      <c r="U152" s="28"/>
      <c r="V152" s="28" t="s">
        <v>49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</row>
    <row r="153" spans="1:91" s="51" customFormat="1" ht="15" x14ac:dyDescent="0.2">
      <c r="A153" s="10">
        <v>42634</v>
      </c>
      <c r="B153" s="11">
        <v>4.55</v>
      </c>
      <c r="C153" s="6" t="s">
        <v>156</v>
      </c>
      <c r="D153" s="6" t="s">
        <v>452</v>
      </c>
      <c r="E153" s="12">
        <v>1</v>
      </c>
      <c r="F153" s="12">
        <f>9/2+1</f>
        <v>5.5</v>
      </c>
      <c r="G153" s="12">
        <v>5.5</v>
      </c>
      <c r="H153" s="12" t="s">
        <v>25</v>
      </c>
      <c r="I153" s="12" t="s">
        <v>25</v>
      </c>
      <c r="J153" s="12">
        <v>0</v>
      </c>
      <c r="K153" s="12"/>
      <c r="L153" s="12"/>
      <c r="M153" s="7" t="s">
        <v>28</v>
      </c>
      <c r="N153" s="16">
        <f>((G153-1)*(1-(IF(H153="no",0,'complete results singles'!$C$3)))+1)</f>
        <v>5.5</v>
      </c>
      <c r="O153" s="16">
        <f t="shared" si="3"/>
        <v>1</v>
      </c>
      <c r="P1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-10</v>
      </c>
      <c r="Q153" s="17">
        <f>IF(ISBLANK(M153),,IF(ISBLANK(G153),,(IF(M153="WON-EW",((((N153-1)*J153)*'complete results singles'!$C$2)+('complete results singles'!$C$2*(N153-1))),IF(M153="WON",((((N153-1)*J153)*'complete results singles'!$C$2)+('complete results singles'!$C$2*(N153-1))),IF(M153="PLACED",((((N153-1)*J153)*'complete results singles'!$C$2)-'complete results singles'!$C$2),IF(J153=0,-'complete results singles'!$C$2,IF(J153=0,-'complete results singles'!$C$2,-('complete results singles'!$C$2*2)))))))*E153))</f>
        <v>-10</v>
      </c>
      <c r="R153" s="17">
        <f>IF(ISBLANK(M153),,IF(T153&lt;&gt;1,((IF(M153="WON-EW",(((K153-1)*'complete results singles'!$C$2)*(1-$C$3))+(((L153-1)*'complete results singles'!$C$2)*(1-$C$3)),IF(M153="WON",(((K153-1)*'complete results singles'!$C$2)*(1-$C$3)),IF(M153="PLACED",(((L153-1)*'complete results singles'!$C$2)*(1-$C$3))-'complete results singles'!$C$2,IF(J153=0,-'complete results singles'!$C$2,-('complete results singles'!$C$2*2))))))*E153),0))</f>
        <v>-10</v>
      </c>
      <c r="S153" s="70" t="s">
        <v>82</v>
      </c>
      <c r="T153" s="28"/>
      <c r="U153" s="28"/>
      <c r="V153" s="28" t="s">
        <v>49</v>
      </c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</row>
    <row r="154" spans="1:91" s="51" customFormat="1" ht="15.75" x14ac:dyDescent="0.25">
      <c r="A154" s="101"/>
      <c r="B154" s="11"/>
      <c r="C154" s="6"/>
      <c r="D154" s="6"/>
      <c r="E154" s="12"/>
      <c r="F154" s="12"/>
      <c r="G154" s="12"/>
      <c r="H154" s="12"/>
      <c r="I154" s="12"/>
      <c r="J154" s="12"/>
      <c r="K154" s="12"/>
      <c r="L154" s="12"/>
      <c r="M154" s="7"/>
      <c r="N154" s="16">
        <f>((G154-1)*(1-(IF(H154="no",0,'complete results singles'!$C$3)))+1)</f>
        <v>5.0000000000000044E-2</v>
      </c>
      <c r="O154" s="16">
        <f t="shared" si="3"/>
        <v>0</v>
      </c>
      <c r="P1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54" s="17">
        <f>IF(ISBLANK(M154),,IF(ISBLANK(G154),,(IF(M154="WON-EW",((((N154-1)*J154)*'complete results singles'!$C$2)+('complete results singles'!$C$2*(N154-1))),IF(M154="WON",((((N154-1)*J154)*'complete results singles'!$C$2)+('complete results singles'!$C$2*(N154-1))),IF(M154="PLACED",((((N154-1)*J154)*'complete results singles'!$C$2)-'complete results singles'!$C$2),IF(J154=0,-'complete results singles'!$C$2,IF(J154=0,-'complete results singles'!$C$2,-('complete results singles'!$C$2*2)))))))*E154))</f>
        <v>0</v>
      </c>
      <c r="R154" s="17">
        <f>IF(ISBLANK(M154),,IF(T154&lt;&gt;1,((IF(M154="WON-EW",(((K154-1)*'complete results singles'!$C$2)*(1-$C$3))+(((L154-1)*'complete results singles'!$C$2)*(1-$C$3)),IF(M154="WON",(((K154-1)*'complete results singles'!$C$2)*(1-$C$3)),IF(M154="PLACED",(((L154-1)*'complete results singles'!$C$2)*(1-$C$3))-'complete results singles'!$C$2,IF(J154=0,-'complete results singles'!$C$2,-('complete results singles'!$C$2*2))))))*E154),0))</f>
        <v>0</v>
      </c>
      <c r="S154" s="64"/>
      <c r="T154" s="53"/>
      <c r="U154" s="28"/>
      <c r="V154" s="10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</row>
    <row r="155" spans="1:91" s="51" customFormat="1" ht="15" x14ac:dyDescent="0.2">
      <c r="A155" s="101"/>
      <c r="B155" s="11"/>
      <c r="C155" s="6"/>
      <c r="D155" s="6"/>
      <c r="E155" s="12"/>
      <c r="F155" s="12"/>
      <c r="G155" s="12"/>
      <c r="H155" s="12"/>
      <c r="I155" s="12"/>
      <c r="J155" s="12"/>
      <c r="K155" s="12"/>
      <c r="L155" s="12"/>
      <c r="M155" s="7"/>
      <c r="N155" s="16">
        <f>((G155-1)*(1-(IF(H155="no",0,'complete results singles'!$C$3)))+1)</f>
        <v>5.0000000000000044E-2</v>
      </c>
      <c r="O155" s="16">
        <f t="shared" si="3"/>
        <v>0</v>
      </c>
      <c r="P1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55" s="17">
        <f>IF(ISBLANK(M155),,IF(ISBLANK(G155),,(IF(M155="WON-EW",((((N155-1)*J155)*'complete results singles'!$C$2)+('complete results singles'!$C$2*(N155-1))),IF(M155="WON",((((N155-1)*J155)*'complete results singles'!$C$2)+('complete results singles'!$C$2*(N155-1))),IF(M155="PLACED",((((N155-1)*J155)*'complete results singles'!$C$2)-'complete results singles'!$C$2),IF(J155=0,-'complete results singles'!$C$2,IF(J155=0,-'complete results singles'!$C$2,-('complete results singles'!$C$2*2)))))))*E155))</f>
        <v>0</v>
      </c>
      <c r="R155" s="54">
        <f>IF(ISBLANK(M155),,IF(T155&lt;&gt;1,((IF(M155="WON-EW",(((K155-1)*'complete results singles'!$C$2)*(1-$C$3))+(((L155-1)*'complete results singles'!$C$2)*(1-$C$3)),IF(M155="WON",(((K155-1)*'complete results singles'!$C$2)*(1-$C$3)),IF(M155="PLACED",(((L155-1)*'complete results singles'!$C$2)*(1-$C$3))-'complete results singles'!$C$2,IF(J155=0,-'complete results singles'!$C$2,-('complete results singles'!$C$2*2))))))*E155),0))</f>
        <v>0</v>
      </c>
      <c r="S155" s="64"/>
      <c r="T155" s="28"/>
      <c r="U155" s="28"/>
      <c r="V155" s="10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</row>
    <row r="156" spans="1:91" s="51" customFormat="1" ht="15" x14ac:dyDescent="0.2">
      <c r="A156" s="101"/>
      <c r="B156" s="11"/>
      <c r="C156" s="6"/>
      <c r="D156" s="6"/>
      <c r="E156" s="12"/>
      <c r="F156" s="12"/>
      <c r="G156" s="12"/>
      <c r="H156" s="12"/>
      <c r="I156" s="12"/>
      <c r="J156" s="12"/>
      <c r="K156" s="12"/>
      <c r="L156" s="12"/>
      <c r="M156" s="7"/>
      <c r="N156" s="16">
        <f>((G156-1)*(1-(IF(H156="no",0,'complete results singles'!$C$3)))+1)</f>
        <v>5.0000000000000044E-2</v>
      </c>
      <c r="O156" s="16">
        <f t="shared" si="3"/>
        <v>0</v>
      </c>
      <c r="P1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56" s="17">
        <f>IF(ISBLANK(M156),,IF(ISBLANK(G156),,(IF(M156="WON-EW",((((N156-1)*J156)*'complete results singles'!$C$2)+('complete results singles'!$C$2*(N156-1))),IF(M156="WON",((((N156-1)*J156)*'complete results singles'!$C$2)+('complete results singles'!$C$2*(N156-1))),IF(M156="PLACED",((((N156-1)*J156)*'complete results singles'!$C$2)-'complete results singles'!$C$2),IF(J156=0,-'complete results singles'!$C$2,IF(J156=0,-'complete results singles'!$C$2,-('complete results singles'!$C$2*2)))))))*E156))</f>
        <v>0</v>
      </c>
      <c r="R156" s="17">
        <f>IF(ISBLANK(M156),,IF(T156&lt;&gt;1,((IF(M156="WON-EW",(((K156-1)*'complete results singles'!$C$2)*(1-$C$3))+(((L156-1)*'complete results singles'!$C$2)*(1-$C$3)),IF(M156="WON",(((K156-1)*'complete results singles'!$C$2)*(1-$C$3)),IF(M156="PLACED",(((L156-1)*'complete results singles'!$C$2)*(1-$C$3))-'complete results singles'!$C$2,IF(J156=0,-'complete results singles'!$C$2,-('complete results singles'!$C$2*2))))))*E156),0))</f>
        <v>0</v>
      </c>
      <c r="S156" s="64"/>
      <c r="T156" s="28"/>
      <c r="U156" s="28"/>
      <c r="V156" s="10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</row>
    <row r="157" spans="1:91" s="51" customFormat="1" ht="15" x14ac:dyDescent="0.2">
      <c r="A157" s="101"/>
      <c r="B157" s="11"/>
      <c r="C157" s="6"/>
      <c r="D157" s="6"/>
      <c r="E157" s="12"/>
      <c r="F157" s="12"/>
      <c r="G157" s="12"/>
      <c r="H157" s="12"/>
      <c r="I157" s="12"/>
      <c r="J157" s="12"/>
      <c r="K157" s="12"/>
      <c r="L157" s="12"/>
      <c r="M157" s="7"/>
      <c r="N157" s="16">
        <f>((G157-1)*(1-(IF(H157="no",0,'complete results singles'!$C$3)))+1)</f>
        <v>5.0000000000000044E-2</v>
      </c>
      <c r="O157" s="16">
        <f t="shared" si="3"/>
        <v>0</v>
      </c>
      <c r="P1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57" s="17">
        <f>IF(ISBLANK(M157),,IF(ISBLANK(G157),,(IF(M157="WON-EW",((((N157-1)*J157)*'complete results singles'!$C$2)+('complete results singles'!$C$2*(N157-1))),IF(M157="WON",((((N157-1)*J157)*'complete results singles'!$C$2)+('complete results singles'!$C$2*(N157-1))),IF(M157="PLACED",((((N157-1)*J157)*'complete results singles'!$C$2)-'complete results singles'!$C$2),IF(J157=0,-'complete results singles'!$C$2,IF(J157=0,-'complete results singles'!$C$2,-('complete results singles'!$C$2*2)))))))*E157))</f>
        <v>0</v>
      </c>
      <c r="R157" s="17">
        <f>IF(ISBLANK(M157),,IF(T157&lt;&gt;1,((IF(M157="WON-EW",(((K157-1)*'complete results singles'!$C$2)*(1-$C$3))+(((L157-1)*'complete results singles'!$C$2)*(1-$C$3)),IF(M157="WON",(((K157-1)*'complete results singles'!$C$2)*(1-$C$3)),IF(M157="PLACED",(((L157-1)*'complete results singles'!$C$2)*(1-$C$3))-'complete results singles'!$C$2,IF(J157=0,-'complete results singles'!$C$2,-('complete results singles'!$C$2*2))))))*E157),0))</f>
        <v>0</v>
      </c>
      <c r="S157" s="64"/>
      <c r="T157" s="28"/>
      <c r="U157" s="28"/>
      <c r="V157" s="10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</row>
    <row r="158" spans="1:91" s="51" customFormat="1" ht="15" x14ac:dyDescent="0.2">
      <c r="A158" s="101"/>
      <c r="B158" s="11"/>
      <c r="C158" s="6"/>
      <c r="D158" s="6"/>
      <c r="E158" s="12"/>
      <c r="F158" s="12"/>
      <c r="G158" s="12"/>
      <c r="H158" s="12"/>
      <c r="I158" s="12"/>
      <c r="J158" s="12"/>
      <c r="K158" s="12"/>
      <c r="L158" s="12"/>
      <c r="M158" s="7"/>
      <c r="N158" s="16">
        <f>((G158-1)*(1-(IF(H158="no",0,'complete results singles'!$C$3)))+1)</f>
        <v>5.0000000000000044E-2</v>
      </c>
      <c r="O158" s="16">
        <f t="shared" si="3"/>
        <v>0</v>
      </c>
      <c r="P1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58" s="17">
        <f>IF(ISBLANK(M158),,IF(ISBLANK(G158),,(IF(M158="WON-EW",((((N158-1)*J158)*'complete results singles'!$C$2)+('complete results singles'!$C$2*(N158-1))),IF(M158="WON",((((N158-1)*J158)*'complete results singles'!$C$2)+('complete results singles'!$C$2*(N158-1))),IF(M158="PLACED",((((N158-1)*J158)*'complete results singles'!$C$2)-'complete results singles'!$C$2),IF(J158=0,-'complete results singles'!$C$2,IF(J158=0,-'complete results singles'!$C$2,-('complete results singles'!$C$2*2)))))))*E158))</f>
        <v>0</v>
      </c>
      <c r="R158" s="17">
        <f>IF(ISBLANK(M158),,IF(T158&lt;&gt;1,((IF(M158="WON-EW",(((K158-1)*'complete results singles'!$C$2)*(1-$C$3))+(((L158-1)*'complete results singles'!$C$2)*(1-$C$3)),IF(M158="WON",(((K158-1)*'complete results singles'!$C$2)*(1-$C$3)),IF(M158="PLACED",(((L158-1)*'complete results singles'!$C$2)*(1-$C$3))-'complete results singles'!$C$2,IF(J158=0,-'complete results singles'!$C$2,-('complete results singles'!$C$2*2))))))*E158),0))</f>
        <v>0</v>
      </c>
      <c r="S158" s="64"/>
      <c r="T158" s="28"/>
      <c r="U158" s="28"/>
      <c r="V158" s="10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</row>
    <row r="159" spans="1:91" s="51" customFormat="1" ht="15" x14ac:dyDescent="0.2">
      <c r="A159" s="101"/>
      <c r="B159" s="11"/>
      <c r="C159" s="6"/>
      <c r="D159" s="6"/>
      <c r="E159" s="12"/>
      <c r="F159" s="12"/>
      <c r="G159" s="12"/>
      <c r="H159" s="12"/>
      <c r="I159" s="12"/>
      <c r="J159" s="12"/>
      <c r="K159" s="12"/>
      <c r="L159" s="12"/>
      <c r="M159" s="7"/>
      <c r="N159" s="16">
        <f>((G159-1)*(1-(IF(H159="no",0,'complete results singles'!$C$3)))+1)</f>
        <v>5.0000000000000044E-2</v>
      </c>
      <c r="O159" s="16">
        <f t="shared" si="3"/>
        <v>0</v>
      </c>
      <c r="P1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59" s="17">
        <f>IF(ISBLANK(M159),,IF(ISBLANK(G159),,(IF(M159="WON-EW",((((N159-1)*J159)*'complete results singles'!$C$2)+('complete results singles'!$C$2*(N159-1))),IF(M159="WON",((((N159-1)*J159)*'complete results singles'!$C$2)+('complete results singles'!$C$2*(N159-1))),IF(M159="PLACED",((((N159-1)*J159)*'complete results singles'!$C$2)-'complete results singles'!$C$2),IF(J159=0,-'complete results singles'!$C$2,IF(J159=0,-'complete results singles'!$C$2,-('complete results singles'!$C$2*2)))))))*E159))</f>
        <v>0</v>
      </c>
      <c r="R159" s="17">
        <f>IF(ISBLANK(M159),,IF(T159&lt;&gt;1,((IF(M159="WON-EW",(((K159-1)*'complete results singles'!$C$2)*(1-$C$3))+(((L159-1)*'complete results singles'!$C$2)*(1-$C$3)),IF(M159="WON",(((K159-1)*'complete results singles'!$C$2)*(1-$C$3)),IF(M159="PLACED",(((L159-1)*'complete results singles'!$C$2)*(1-$C$3))-'complete results singles'!$C$2,IF(J159=0,-'complete results singles'!$C$2,-('complete results singles'!$C$2*2))))))*E159),0))</f>
        <v>0</v>
      </c>
      <c r="S159" s="64"/>
      <c r="T159" s="28"/>
      <c r="U159" s="28"/>
      <c r="V159" s="10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</row>
    <row r="160" spans="1:91" s="51" customFormat="1" ht="15" x14ac:dyDescent="0.2">
      <c r="A160" s="101"/>
      <c r="B160" s="11"/>
      <c r="C160" s="6"/>
      <c r="D160" s="6"/>
      <c r="E160" s="12"/>
      <c r="F160" s="12"/>
      <c r="G160" s="12"/>
      <c r="H160" s="12"/>
      <c r="I160" s="12"/>
      <c r="J160" s="12"/>
      <c r="K160" s="12"/>
      <c r="L160" s="12"/>
      <c r="M160" s="7"/>
      <c r="N160" s="16">
        <f>((G160-1)*(1-(IF(H160="no",0,'complete results singles'!$C$3)))+1)</f>
        <v>5.0000000000000044E-2</v>
      </c>
      <c r="O160" s="16">
        <f t="shared" si="3"/>
        <v>0</v>
      </c>
      <c r="P1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0" s="17">
        <f>IF(ISBLANK(M160),,IF(ISBLANK(G160),,(IF(M160="WON-EW",((((N160-1)*J160)*'complete results singles'!$C$2)+('complete results singles'!$C$2*(N160-1))),IF(M160="WON",((((N160-1)*J160)*'complete results singles'!$C$2)+('complete results singles'!$C$2*(N160-1))),IF(M160="PLACED",((((N160-1)*J160)*'complete results singles'!$C$2)-'complete results singles'!$C$2),IF(J160=0,-'complete results singles'!$C$2,IF(J160=0,-'complete results singles'!$C$2,-('complete results singles'!$C$2*2)))))))*E160))</f>
        <v>0</v>
      </c>
      <c r="R160" s="17">
        <f>IF(ISBLANK(M160),,IF(T160&lt;&gt;1,((IF(M160="WON-EW",(((K160-1)*'complete results singles'!$C$2)*(1-$C$3))+(((L160-1)*'complete results singles'!$C$2)*(1-$C$3)),IF(M160="WON",(((K160-1)*'complete results singles'!$C$2)*(1-$C$3)),IF(M160="PLACED",(((L160-1)*'complete results singles'!$C$2)*(1-$C$3))-'complete results singles'!$C$2,IF(J160=0,-'complete results singles'!$C$2,-('complete results singles'!$C$2*2))))))*E160),0))</f>
        <v>0</v>
      </c>
      <c r="S160" s="64"/>
      <c r="T160" s="28"/>
      <c r="U160" s="28"/>
      <c r="V160" s="10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</row>
    <row r="161" spans="1:91" s="51" customFormat="1" ht="15.75" x14ac:dyDescent="0.25">
      <c r="A161" s="31" t="s">
        <v>194</v>
      </c>
      <c r="B161" s="11"/>
      <c r="C161" s="6"/>
      <c r="D161" s="6"/>
      <c r="E161" s="12"/>
      <c r="F161" s="12"/>
      <c r="G161" s="12"/>
      <c r="H161" s="12"/>
      <c r="I161" s="12"/>
      <c r="J161" s="12"/>
      <c r="K161" s="12"/>
      <c r="L161" s="12"/>
      <c r="M161" s="7"/>
      <c r="N161" s="16">
        <f>((G161-1)*(1-(IF(H161="no",0,'complete results singles'!$C$3)))+1)</f>
        <v>5.0000000000000044E-2</v>
      </c>
      <c r="O161" s="16">
        <f t="shared" si="3"/>
        <v>0</v>
      </c>
      <c r="P1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1" s="17">
        <f>IF(ISBLANK(M161),,IF(ISBLANK(G161),,(IF(M161="WON-EW",((((N161-1)*J161)*'complete results singles'!$C$2)+('complete results singles'!$C$2*(N161-1))),IF(M161="WON",((((N161-1)*J161)*'complete results singles'!$C$2)+('complete results singles'!$C$2*(N161-1))),IF(M161="PLACED",((((N161-1)*J161)*'complete results singles'!$C$2)-'complete results singles'!$C$2),IF(J161=0,-'complete results singles'!$C$2,IF(J161=0,-'complete results singles'!$C$2,-('complete results singles'!$C$2*2)))))))*E161))</f>
        <v>0</v>
      </c>
      <c r="R161" s="17">
        <f>IF(ISBLANK(M161),,IF(T161&lt;&gt;1,((IF(M161="WON-EW",(((K161-1)*'complete results singles'!$C$2)*(1-$C$3))+(((L161-1)*'complete results singles'!$C$2)*(1-$C$3)),IF(M161="WON",(((K161-1)*'complete results singles'!$C$2)*(1-$C$3)),IF(M161="PLACED",(((L161-1)*'complete results singles'!$C$2)*(1-$C$3))-'complete results singles'!$C$2,IF(J161=0,-'complete results singles'!$C$2,-('complete results singles'!$C$2*2))))))*E161),0))</f>
        <v>0</v>
      </c>
      <c r="S161" s="64"/>
      <c r="T161" s="28"/>
      <c r="U161" s="28"/>
      <c r="V161" s="10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</row>
    <row r="162" spans="1:91" s="51" customFormat="1" ht="15.75" x14ac:dyDescent="0.25">
      <c r="A162" s="31" t="s">
        <v>182</v>
      </c>
      <c r="B162" s="11"/>
      <c r="C162" s="6"/>
      <c r="D162" s="6"/>
      <c r="E162" s="12"/>
      <c r="F162" s="12"/>
      <c r="G162" s="12"/>
      <c r="H162" s="12"/>
      <c r="I162" s="12"/>
      <c r="J162" s="12"/>
      <c r="K162" s="12"/>
      <c r="L162" s="12"/>
      <c r="M162" s="7"/>
      <c r="N162" s="16">
        <f>((G162-1)*(1-(IF(H162="no",0,'complete results singles'!$C$3)))+1)</f>
        <v>5.0000000000000044E-2</v>
      </c>
      <c r="O162" s="16">
        <f t="shared" si="3"/>
        <v>0</v>
      </c>
      <c r="P1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2" s="17">
        <f>IF(ISBLANK(M162),,IF(ISBLANK(G162),,(IF(M162="WON-EW",((((N162-1)*J162)*'complete results singles'!$C$2)+('complete results singles'!$C$2*(N162-1))),IF(M162="WON",((((N162-1)*J162)*'complete results singles'!$C$2)+('complete results singles'!$C$2*(N162-1))),IF(M162="PLACED",((((N162-1)*J162)*'complete results singles'!$C$2)-'complete results singles'!$C$2),IF(J162=0,-'complete results singles'!$C$2,IF(J162=0,-'complete results singles'!$C$2,-('complete results singles'!$C$2*2)))))))*E162))</f>
        <v>0</v>
      </c>
      <c r="R162" s="17">
        <f>IF(ISBLANK(M162),,IF(T162&lt;&gt;1,((IF(M162="WON-EW",(((K162-1)*'complete results singles'!$C$2)*(1-$C$3))+(((L162-1)*'complete results singles'!$C$2)*(1-$C$3)),IF(M162="WON",(((K162-1)*'complete results singles'!$C$2)*(1-$C$3)),IF(M162="PLACED",(((L162-1)*'complete results singles'!$C$2)*(1-$C$3))-'complete results singles'!$C$2,IF(J162=0,-'complete results singles'!$C$2,-('complete results singles'!$C$2*2))))))*E162),0))</f>
        <v>0</v>
      </c>
      <c r="S162" s="64"/>
      <c r="T162" s="28"/>
      <c r="U162" s="28"/>
      <c r="V162" s="10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</row>
    <row r="163" spans="1:91" s="51" customFormat="1" ht="15" x14ac:dyDescent="0.2">
      <c r="A163" s="8"/>
      <c r="B163" s="11"/>
      <c r="C163" s="6"/>
      <c r="D163" s="6"/>
      <c r="E163" s="12"/>
      <c r="F163" s="12"/>
      <c r="G163" s="12"/>
      <c r="H163" s="12"/>
      <c r="I163" s="12"/>
      <c r="J163" s="12"/>
      <c r="K163" s="12"/>
      <c r="L163" s="12"/>
      <c r="M163" s="7"/>
      <c r="N163" s="16">
        <f>((G163-1)*(1-(IF(H163="no",0,'complete results singles'!$C$3)))+1)</f>
        <v>5.0000000000000044E-2</v>
      </c>
      <c r="O163" s="16">
        <f t="shared" si="3"/>
        <v>0</v>
      </c>
      <c r="P1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3" s="17">
        <f>IF(ISBLANK(M163),,IF(ISBLANK(G163),,(IF(M163="WON-EW",((((N163-1)*J163)*'complete results singles'!$C$2)+('complete results singles'!$C$2*(N163-1))),IF(M163="WON",((((N163-1)*J163)*'complete results singles'!$C$2)+('complete results singles'!$C$2*(N163-1))),IF(M163="PLACED",((((N163-1)*J163)*'complete results singles'!$C$2)-'complete results singles'!$C$2),IF(J163=0,-'complete results singles'!$C$2,IF(J163=0,-'complete results singles'!$C$2,-('complete results singles'!$C$2*2)))))))*E163))</f>
        <v>0</v>
      </c>
      <c r="R163" s="17">
        <f>IF(ISBLANK(M163),,IF(T163&lt;&gt;1,((IF(M163="WON-EW",(((K163-1)*'complete results singles'!$C$2)*(1-$C$3))+(((L163-1)*'complete results singles'!$C$2)*(1-$C$3)),IF(M163="WON",(((K163-1)*'complete results singles'!$C$2)*(1-$C$3)),IF(M163="PLACED",(((L163-1)*'complete results singles'!$C$2)*(1-$C$3))-'complete results singles'!$C$2,IF(J163=0,-'complete results singles'!$C$2,-('complete results singles'!$C$2*2))))))*E163),0))</f>
        <v>0</v>
      </c>
      <c r="S163" s="64"/>
      <c r="T163" s="28"/>
      <c r="U163" s="28"/>
      <c r="V163" s="10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</row>
    <row r="164" spans="1:91" s="51" customFormat="1" ht="15.75" x14ac:dyDescent="0.25">
      <c r="A164" s="31" t="s">
        <v>78</v>
      </c>
      <c r="B164" s="11"/>
      <c r="C164" s="6"/>
      <c r="D164" s="6"/>
      <c r="E164" s="12"/>
      <c r="F164" s="12"/>
      <c r="G164" s="12"/>
      <c r="H164" s="12"/>
      <c r="I164" s="12"/>
      <c r="J164" s="12"/>
      <c r="K164" s="12"/>
      <c r="L164" s="12"/>
      <c r="M164" s="7"/>
      <c r="N164" s="16">
        <f>((G164-1)*(1-(IF(H164="no",0,'complete results singles'!$C$3)))+1)</f>
        <v>5.0000000000000044E-2</v>
      </c>
      <c r="O164" s="16">
        <f t="shared" si="3"/>
        <v>0</v>
      </c>
      <c r="P1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4" s="17">
        <f>IF(ISBLANK(M164),,IF(ISBLANK(G164),,(IF(M164="WON-EW",((((N164-1)*J164)*'complete results singles'!$C$2)+('complete results singles'!$C$2*(N164-1))),IF(M164="WON",((((N164-1)*J164)*'complete results singles'!$C$2)+('complete results singles'!$C$2*(N164-1))),IF(M164="PLACED",((((N164-1)*J164)*'complete results singles'!$C$2)-'complete results singles'!$C$2),IF(J164=0,-'complete results singles'!$C$2,IF(J164=0,-'complete results singles'!$C$2,-('complete results singles'!$C$2*2)))))))*E164))</f>
        <v>0</v>
      </c>
      <c r="R164" s="17">
        <f>IF(ISBLANK(M164),,IF(T164&lt;&gt;1,((IF(M164="WON-EW",(((K164-1)*'complete results singles'!$C$2)*(1-$C$3))+(((L164-1)*'complete results singles'!$C$2)*(1-$C$3)),IF(M164="WON",(((K164-1)*'complete results singles'!$C$2)*(1-$C$3)),IF(M164="PLACED",(((L164-1)*'complete results singles'!$C$2)*(1-$C$3))-'complete results singles'!$C$2,IF(J164=0,-'complete results singles'!$C$2,-('complete results singles'!$C$2*2))))))*E164),0))</f>
        <v>0</v>
      </c>
      <c r="S164" s="64"/>
      <c r="T164" s="28"/>
      <c r="U164" s="28"/>
      <c r="V164" s="10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</row>
    <row r="165" spans="1:91" s="51" customFormat="1" ht="15" x14ac:dyDescent="0.2">
      <c r="A165" s="10"/>
      <c r="B165" s="11"/>
      <c r="C165" s="6"/>
      <c r="D165" s="6"/>
      <c r="E165" s="12"/>
      <c r="F165" s="12"/>
      <c r="G165" s="12"/>
      <c r="H165" s="12"/>
      <c r="I165" s="12"/>
      <c r="J165" s="12"/>
      <c r="K165" s="12"/>
      <c r="L165" s="12"/>
      <c r="M165" s="7"/>
      <c r="N165" s="16">
        <f>((G165-1)*(1-(IF(H165="no",0,'complete results singles'!$C$3)))+1)</f>
        <v>5.0000000000000044E-2</v>
      </c>
      <c r="O165" s="16">
        <f t="shared" si="3"/>
        <v>0</v>
      </c>
      <c r="P1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5" s="17">
        <f>IF(ISBLANK(M165),,IF(ISBLANK(G165),,(IF(M165="WON-EW",((((N165-1)*J165)*'complete results singles'!$C$2)+('complete results singles'!$C$2*(N165-1))),IF(M165="WON",((((N165-1)*J165)*'complete results singles'!$C$2)+('complete results singles'!$C$2*(N165-1))),IF(M165="PLACED",((((N165-1)*J165)*'complete results singles'!$C$2)-'complete results singles'!$C$2),IF(J165=0,-'complete results singles'!$C$2,IF(J165=0,-'complete results singles'!$C$2,-('complete results singles'!$C$2*2)))))))*E165))</f>
        <v>0</v>
      </c>
      <c r="R165" s="17">
        <f>IF(ISBLANK(M165),,IF(T165&lt;&gt;1,((IF(M165="WON-EW",(((K165-1)*'complete results singles'!$C$2)*(1-$C$3))+(((L165-1)*'complete results singles'!$C$2)*(1-$C$3)),IF(M165="WON",(((K165-1)*'complete results singles'!$C$2)*(1-$C$3)),IF(M165="PLACED",(((L165-1)*'complete results singles'!$C$2)*(1-$C$3))-'complete results singles'!$C$2,IF(J165=0,-'complete results singles'!$C$2,-('complete results singles'!$C$2*2))))))*E165),0))</f>
        <v>0</v>
      </c>
      <c r="S165" s="64"/>
      <c r="T165" s="28"/>
      <c r="U165" s="28"/>
      <c r="V165" s="10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</row>
    <row r="166" spans="1:91" s="51" customFormat="1" ht="15.75" x14ac:dyDescent="0.25">
      <c r="A166" s="31" t="s">
        <v>208</v>
      </c>
      <c r="B166" s="11"/>
      <c r="C166" s="6"/>
      <c r="D166" s="6"/>
      <c r="E166" s="12"/>
      <c r="F166" s="12"/>
      <c r="G166" s="12"/>
      <c r="H166" s="12"/>
      <c r="I166" s="12"/>
      <c r="J166" s="12"/>
      <c r="K166" s="12"/>
      <c r="L166" s="12"/>
      <c r="M166" s="7"/>
      <c r="N166" s="16">
        <f>((G166-1)*(1-(IF(H166="no",0,'complete results singles'!$C$3)))+1)</f>
        <v>5.0000000000000044E-2</v>
      </c>
      <c r="O166" s="16">
        <f t="shared" si="3"/>
        <v>0</v>
      </c>
      <c r="P1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6" s="17">
        <f>IF(ISBLANK(M166),,IF(ISBLANK(G166),,(IF(M166="WON-EW",((((N166-1)*J166)*'complete results singles'!$C$2)+('complete results singles'!$C$2*(N166-1))),IF(M166="WON",((((N166-1)*J166)*'complete results singles'!$C$2)+('complete results singles'!$C$2*(N166-1))),IF(M166="PLACED",((((N166-1)*J166)*'complete results singles'!$C$2)-'complete results singles'!$C$2),IF(J166=0,-'complete results singles'!$C$2,IF(J166=0,-'complete results singles'!$C$2,-('complete results singles'!$C$2*2)))))))*E166))</f>
        <v>0</v>
      </c>
      <c r="R166" s="17">
        <f>IF(ISBLANK(M166),,IF(T166&lt;&gt;1,((IF(M166="WON-EW",(((K166-1)*'complete results singles'!$C$2)*(1-$C$3))+(((L166-1)*'complete results singles'!$C$2)*(1-$C$3)),IF(M166="WON",(((K166-1)*'complete results singles'!$C$2)*(1-$C$3)),IF(M166="PLACED",(((L166-1)*'complete results singles'!$C$2)*(1-$C$3))-'complete results singles'!$C$2,IF(J166=0,-'complete results singles'!$C$2,-('complete results singles'!$C$2*2))))))*E166),0))</f>
        <v>0</v>
      </c>
      <c r="S166" s="64"/>
      <c r="T166" s="28"/>
      <c r="U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</row>
    <row r="167" spans="1:91" s="51" customFormat="1" ht="15" x14ac:dyDescent="0.2">
      <c r="A167" s="10"/>
      <c r="B167" s="11"/>
      <c r="C167" s="6"/>
      <c r="D167" s="6"/>
      <c r="E167" s="12"/>
      <c r="F167" s="12"/>
      <c r="G167" s="12"/>
      <c r="H167" s="12"/>
      <c r="I167" s="12"/>
      <c r="J167" s="12"/>
      <c r="K167" s="12"/>
      <c r="L167" s="12"/>
      <c r="M167" s="7"/>
      <c r="N167" s="16">
        <f>((G167-1)*(1-(IF(H167="no",0,'complete results singles'!$C$3)))+1)</f>
        <v>5.0000000000000044E-2</v>
      </c>
      <c r="O167" s="16">
        <f t="shared" si="3"/>
        <v>0</v>
      </c>
      <c r="P1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7" s="17">
        <f>IF(ISBLANK(M167),,IF(ISBLANK(G167),,(IF(M167="WON-EW",((((N167-1)*J167)*'complete results singles'!$C$2)+('complete results singles'!$C$2*(N167-1))),IF(M167="WON",((((N167-1)*J167)*'complete results singles'!$C$2)+('complete results singles'!$C$2*(N167-1))),IF(M167="PLACED",((((N167-1)*J167)*'complete results singles'!$C$2)-'complete results singles'!$C$2),IF(J167=0,-'complete results singles'!$C$2,IF(J167=0,-'complete results singles'!$C$2,-('complete results singles'!$C$2*2)))))))*E167))</f>
        <v>0</v>
      </c>
      <c r="R167" s="17">
        <f>IF(ISBLANK(M167),,IF(T167&lt;&gt;1,((IF(M167="WON-EW",(((K167-1)*'complete results singles'!$C$2)*(1-$C$3))+(((L167-1)*'complete results singles'!$C$2)*(1-$C$3)),IF(M167="WON",(((K167-1)*'complete results singles'!$C$2)*(1-$C$3)),IF(M167="PLACED",(((L167-1)*'complete results singles'!$C$2)*(1-$C$3))-'complete results singles'!$C$2,IF(J167=0,-'complete results singles'!$C$2,-('complete results singles'!$C$2*2))))))*E167),0))</f>
        <v>0</v>
      </c>
      <c r="S167" s="64"/>
      <c r="T167" s="28"/>
      <c r="U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</row>
    <row r="168" spans="1:91" s="51" customFormat="1" ht="15" x14ac:dyDescent="0.2">
      <c r="A168" s="10" t="s">
        <v>235</v>
      </c>
      <c r="B168" s="11"/>
      <c r="C168" s="6"/>
      <c r="D168" s="6"/>
      <c r="E168" s="12"/>
      <c r="F168" s="12"/>
      <c r="G168" s="12"/>
      <c r="H168" s="12"/>
      <c r="I168" s="12"/>
      <c r="J168" s="12"/>
      <c r="K168" s="12"/>
      <c r="L168" s="12"/>
      <c r="M168" s="7"/>
      <c r="N168" s="16">
        <f>((G168-1)*(1-(IF(H168="no",0,'complete results singles'!$C$3)))+1)</f>
        <v>5.0000000000000044E-2</v>
      </c>
      <c r="O168" s="16">
        <f t="shared" si="3"/>
        <v>0</v>
      </c>
      <c r="P1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8" s="17">
        <f>IF(ISBLANK(M168),,IF(ISBLANK(G168),,(IF(M168="WON-EW",((((N168-1)*J168)*'complete results singles'!$C$2)+('complete results singles'!$C$2*(N168-1))),IF(M168="WON",((((N168-1)*J168)*'complete results singles'!$C$2)+('complete results singles'!$C$2*(N168-1))),IF(M168="PLACED",((((N168-1)*J168)*'complete results singles'!$C$2)-'complete results singles'!$C$2),IF(J168=0,-'complete results singles'!$C$2,IF(J168=0,-'complete results singles'!$C$2,-('complete results singles'!$C$2*2)))))))*E168))</f>
        <v>0</v>
      </c>
      <c r="R168" s="17">
        <f>IF(ISBLANK(M168),,IF(T168&lt;&gt;1,((IF(M168="WON-EW",(((K168-1)*'complete results singles'!$C$2)*(1-$C$3))+(((L168-1)*'complete results singles'!$C$2)*(1-$C$3)),IF(M168="WON",(((K168-1)*'complete results singles'!$C$2)*(1-$C$3)),IF(M168="PLACED",(((L168-1)*'complete results singles'!$C$2)*(1-$C$3))-'complete results singles'!$C$2,IF(J168=0,-'complete results singles'!$C$2,-('complete results singles'!$C$2*2))))))*E168),0))</f>
        <v>0</v>
      </c>
      <c r="S168" s="64"/>
      <c r="T168" s="28"/>
      <c r="U168" s="28"/>
      <c r="V168" s="10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</row>
    <row r="169" spans="1:91" s="51" customFormat="1" ht="15" x14ac:dyDescent="0.2">
      <c r="A169" s="10" t="s">
        <v>245</v>
      </c>
      <c r="B169" s="11"/>
      <c r="C169" s="6"/>
      <c r="D169" s="6"/>
      <c r="E169" s="12"/>
      <c r="F169" s="12"/>
      <c r="G169" s="12"/>
      <c r="H169" s="12"/>
      <c r="I169" s="12"/>
      <c r="J169" s="12"/>
      <c r="K169" s="12"/>
      <c r="L169" s="12"/>
      <c r="M169" s="7"/>
      <c r="N169" s="16">
        <f>((G169-1)*(1-(IF(H169="no",0,'complete results singles'!$C$3)))+1)</f>
        <v>5.0000000000000044E-2</v>
      </c>
      <c r="O169" s="16">
        <f t="shared" si="3"/>
        <v>0</v>
      </c>
      <c r="P1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69" s="17">
        <f>IF(ISBLANK(M169),,IF(ISBLANK(G169),,(IF(M169="WON-EW",((((N169-1)*J169)*'complete results singles'!$C$2)+('complete results singles'!$C$2*(N169-1))),IF(M169="WON",((((N169-1)*J169)*'complete results singles'!$C$2)+('complete results singles'!$C$2*(N169-1))),IF(M169="PLACED",((((N169-1)*J169)*'complete results singles'!$C$2)-'complete results singles'!$C$2),IF(J169=0,-'complete results singles'!$C$2,IF(J169=0,-'complete results singles'!$C$2,-('complete results singles'!$C$2*2)))))))*E169))</f>
        <v>0</v>
      </c>
      <c r="R169" s="17">
        <f>IF(ISBLANK(M169),,IF(T169&lt;&gt;1,((IF(M169="WON-EW",(((K169-1)*'complete results singles'!$C$2)*(1-$C$3))+(((L169-1)*'complete results singles'!$C$2)*(1-$C$3)),IF(M169="WON",(((K169-1)*'complete results singles'!$C$2)*(1-$C$3)),IF(M169="PLACED",(((L169-1)*'complete results singles'!$C$2)*(1-$C$3))-'complete results singles'!$C$2,IF(J169=0,-'complete results singles'!$C$2,-('complete results singles'!$C$2*2))))))*E169),0))</f>
        <v>0</v>
      </c>
      <c r="S169" s="64"/>
      <c r="T169" s="28"/>
      <c r="U169" s="28"/>
      <c r="V169" s="10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</row>
    <row r="170" spans="1:91" s="51" customFormat="1" ht="15" x14ac:dyDescent="0.2">
      <c r="A170" s="10" t="s">
        <v>256</v>
      </c>
      <c r="B170" s="11"/>
      <c r="C170" s="6"/>
      <c r="D170" s="6"/>
      <c r="E170" s="12"/>
      <c r="F170" s="12"/>
      <c r="G170" s="12"/>
      <c r="H170" s="12"/>
      <c r="I170" s="12"/>
      <c r="J170" s="12"/>
      <c r="K170" s="12"/>
      <c r="L170" s="12"/>
      <c r="M170" s="7"/>
      <c r="N170" s="16">
        <f>((G170-1)*(1-(IF(H170="no",0,'complete results singles'!$C$3)))+1)</f>
        <v>5.0000000000000044E-2</v>
      </c>
      <c r="O170" s="16">
        <f t="shared" si="3"/>
        <v>0</v>
      </c>
      <c r="P1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0" s="17">
        <f>IF(ISBLANK(M170),,IF(ISBLANK(G170),,(IF(M170="WON-EW",((((N170-1)*J170)*'complete results singles'!$C$2)+('complete results singles'!$C$2*(N170-1))),IF(M170="WON",((((N170-1)*J170)*'complete results singles'!$C$2)+('complete results singles'!$C$2*(N170-1))),IF(M170="PLACED",((((N170-1)*J170)*'complete results singles'!$C$2)-'complete results singles'!$C$2),IF(J170=0,-'complete results singles'!$C$2,IF(J170=0,-'complete results singles'!$C$2,-('complete results singles'!$C$2*2)))))))*E170))</f>
        <v>0</v>
      </c>
      <c r="R170" s="17">
        <f>IF(ISBLANK(M170),,IF(T170&lt;&gt;1,((IF(M170="WON-EW",(((K170-1)*'complete results singles'!$C$2)*(1-$C$3))+(((L170-1)*'complete results singles'!$C$2)*(1-$C$3)),IF(M170="WON",(((K170-1)*'complete results singles'!$C$2)*(1-$C$3)),IF(M170="PLACED",(((L170-1)*'complete results singles'!$C$2)*(1-$C$3))-'complete results singles'!$C$2,IF(J170=0,-'complete results singles'!$C$2,-('complete results singles'!$C$2*2))))))*E170),0))</f>
        <v>0</v>
      </c>
      <c r="S170" s="64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</row>
    <row r="171" spans="1:91" s="51" customFormat="1" ht="15" x14ac:dyDescent="0.2">
      <c r="A171" s="10" t="s">
        <v>261</v>
      </c>
      <c r="B171" s="11"/>
      <c r="C171" s="6"/>
      <c r="D171" s="6"/>
      <c r="E171" s="12"/>
      <c r="F171" s="12"/>
      <c r="G171" s="12"/>
      <c r="H171" s="12"/>
      <c r="I171" s="12"/>
      <c r="J171" s="12"/>
      <c r="K171" s="12"/>
      <c r="L171" s="12"/>
      <c r="M171" s="7"/>
      <c r="N171" s="16">
        <f>((G171-1)*(1-(IF(H171="no",0,'complete results singles'!$C$3)))+1)</f>
        <v>5.0000000000000044E-2</v>
      </c>
      <c r="O171" s="16">
        <f t="shared" si="3"/>
        <v>0</v>
      </c>
      <c r="P1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1" s="17">
        <f>IF(ISBLANK(M171),,IF(ISBLANK(G171),,(IF(M171="WON-EW",((((N171-1)*J171)*'complete results singles'!$C$2)+('complete results singles'!$C$2*(N171-1))),IF(M171="WON",((((N171-1)*J171)*'complete results singles'!$C$2)+('complete results singles'!$C$2*(N171-1))),IF(M171="PLACED",((((N171-1)*J171)*'complete results singles'!$C$2)-'complete results singles'!$C$2),IF(J171=0,-'complete results singles'!$C$2,IF(J171=0,-'complete results singles'!$C$2,-('complete results singles'!$C$2*2)))))))*E171))</f>
        <v>0</v>
      </c>
      <c r="R171" s="17">
        <f>IF(ISBLANK(M171),,IF(T171&lt;&gt;1,((IF(M171="WON-EW",(((K171-1)*'complete results singles'!$C$2)*(1-$C$3))+(((L171-1)*'complete results singles'!$C$2)*(1-$C$3)),IF(M171="WON",(((K171-1)*'complete results singles'!$C$2)*(1-$C$3)),IF(M171="PLACED",(((L171-1)*'complete results singles'!$C$2)*(1-$C$3))-'complete results singles'!$C$2,IF(J171=0,-'complete results singles'!$C$2,-('complete results singles'!$C$2*2))))))*E171),0))</f>
        <v>0</v>
      </c>
      <c r="S171" s="64"/>
      <c r="T171" s="28"/>
      <c r="U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</row>
    <row r="172" spans="1:91" s="51" customFormat="1" ht="15" x14ac:dyDescent="0.2">
      <c r="A172" s="10"/>
      <c r="B172" s="11"/>
      <c r="C172" s="6"/>
      <c r="D172" s="6"/>
      <c r="E172" s="12"/>
      <c r="F172" s="12"/>
      <c r="G172" s="12"/>
      <c r="H172" s="12"/>
      <c r="I172" s="12"/>
      <c r="J172" s="12"/>
      <c r="K172" s="12"/>
      <c r="L172" s="12"/>
      <c r="M172" s="7"/>
      <c r="N172" s="16">
        <f>((G172-1)*(1-(IF(H172="no",0,'complete results singles'!$C$3)))+1)</f>
        <v>5.0000000000000044E-2</v>
      </c>
      <c r="O172" s="16">
        <f t="shared" si="3"/>
        <v>0</v>
      </c>
      <c r="P1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2" s="17">
        <f>IF(ISBLANK(M172),,IF(ISBLANK(G172),,(IF(M172="WON-EW",((((N172-1)*J172)*'complete results singles'!$C$2)+('complete results singles'!$C$2*(N172-1))),IF(M172="WON",((((N172-1)*J172)*'complete results singles'!$C$2)+('complete results singles'!$C$2*(N172-1))),IF(M172="PLACED",((((N172-1)*J172)*'complete results singles'!$C$2)-'complete results singles'!$C$2),IF(J172=0,-'complete results singles'!$C$2,IF(J172=0,-'complete results singles'!$C$2,-('complete results singles'!$C$2*2)))))))*E172))</f>
        <v>0</v>
      </c>
      <c r="R172" s="17">
        <f>IF(ISBLANK(M172),,IF(T172&lt;&gt;1,((IF(M172="WON-EW",(((K172-1)*'complete results singles'!$C$2)*(1-$C$3))+(((L172-1)*'complete results singles'!$C$2)*(1-$C$3)),IF(M172="WON",(((K172-1)*'complete results singles'!$C$2)*(1-$C$3)),IF(M172="PLACED",(((L172-1)*'complete results singles'!$C$2)*(1-$C$3))-'complete results singles'!$C$2,IF(J172=0,-'complete results singles'!$C$2,-('complete results singles'!$C$2*2))))))*E172),0))</f>
        <v>0</v>
      </c>
      <c r="S172" s="64"/>
      <c r="T172" s="28"/>
      <c r="U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</row>
    <row r="173" spans="1:91" ht="15" x14ac:dyDescent="0.2">
      <c r="A173" s="10" t="s">
        <v>285</v>
      </c>
      <c r="B173" s="11"/>
      <c r="C173" s="6"/>
      <c r="D173" s="6"/>
      <c r="E173" s="12"/>
      <c r="F173" s="12"/>
      <c r="G173" s="12"/>
      <c r="H173" s="12"/>
      <c r="I173" s="12"/>
      <c r="J173" s="12"/>
      <c r="K173" s="12"/>
      <c r="L173" s="12"/>
      <c r="M173" s="7"/>
      <c r="N173" s="16">
        <f>((G173-1)*(1-(IF(H173="no",0,'complete results singles'!$C$3)))+1)</f>
        <v>5.0000000000000044E-2</v>
      </c>
      <c r="O173" s="16">
        <f t="shared" si="3"/>
        <v>0</v>
      </c>
      <c r="P1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3" s="17">
        <f>IF(ISBLANK(M173),,IF(ISBLANK(G173),,(IF(M173="WON-EW",((((N173-1)*J173)*'complete results singles'!$C$2)+('complete results singles'!$C$2*(N173-1))),IF(M173="WON",((((N173-1)*J173)*'complete results singles'!$C$2)+('complete results singles'!$C$2*(N173-1))),IF(M173="PLACED",((((N173-1)*J173)*'complete results singles'!$C$2)-'complete results singles'!$C$2),IF(J173=0,-'complete results singles'!$C$2,IF(J173=0,-'complete results singles'!$C$2,-('complete results singles'!$C$2*2)))))))*E173))</f>
        <v>0</v>
      </c>
      <c r="R173" s="17">
        <f>IF(ISBLANK(M173),,IF(T173&lt;&gt;1,((IF(M173="WON-EW",(((K173-1)*'complete results singles'!$C$2)*(1-$C$3))+(((L173-1)*'complete results singles'!$C$2)*(1-$C$3)),IF(M173="WON",(((K173-1)*'complete results singles'!$C$2)*(1-$C$3)),IF(M173="PLACED",(((L173-1)*'complete results singles'!$C$2)*(1-$C$3))-'complete results singles'!$C$2,IF(J173=0,-'complete results singles'!$C$2,-('complete results singles'!$C$2*2))))))*E173),0))</f>
        <v>0</v>
      </c>
      <c r="S173" s="64"/>
      <c r="V173" s="98"/>
      <c r="W173" s="98"/>
    </row>
    <row r="174" spans="1:91" ht="15" x14ac:dyDescent="0.2">
      <c r="A174" s="10"/>
      <c r="B174" s="11"/>
      <c r="C174" s="6"/>
      <c r="D174" s="6"/>
      <c r="E174" s="12"/>
      <c r="F174" s="12"/>
      <c r="G174" s="12"/>
      <c r="H174" s="12"/>
      <c r="I174" s="12"/>
      <c r="J174" s="12"/>
      <c r="K174" s="12"/>
      <c r="L174" s="12"/>
      <c r="M174" s="7"/>
      <c r="N174" s="16">
        <f>((G174-1)*(1-(IF(H174="no",0,'complete results singles'!$C$3)))+1)</f>
        <v>5.0000000000000044E-2</v>
      </c>
      <c r="O174" s="16">
        <f t="shared" si="3"/>
        <v>0</v>
      </c>
      <c r="P1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4" s="17">
        <f>IF(ISBLANK(M174),,IF(ISBLANK(G174),,(IF(M174="WON-EW",((((N174-1)*J174)*'complete results singles'!$C$2)+('complete results singles'!$C$2*(N174-1))),IF(M174="WON",((((N174-1)*J174)*'complete results singles'!$C$2)+('complete results singles'!$C$2*(N174-1))),IF(M174="PLACED",((((N174-1)*J174)*'complete results singles'!$C$2)-'complete results singles'!$C$2),IF(J174=0,-'complete results singles'!$C$2,IF(J174=0,-'complete results singles'!$C$2,-('complete results singles'!$C$2*2)))))))*E174))</f>
        <v>0</v>
      </c>
      <c r="R174" s="17">
        <f>IF(ISBLANK(M174),,IF(T174&lt;&gt;1,((IF(M174="WON-EW",(((K174-1)*'complete results singles'!$C$2)*(1-$C$3))+(((L174-1)*'complete results singles'!$C$2)*(1-$C$3)),IF(M174="WON",(((K174-1)*'complete results singles'!$C$2)*(1-$C$3)),IF(M174="PLACED",(((L174-1)*'complete results singles'!$C$2)*(1-$C$3))-'complete results singles'!$C$2,IF(J174=0,-'complete results singles'!$C$2,-('complete results singles'!$C$2*2))))))*E174),0))</f>
        <v>0</v>
      </c>
      <c r="S174" s="64"/>
    </row>
    <row r="175" spans="1:91" ht="15.75" x14ac:dyDescent="0.25">
      <c r="A175" s="31" t="s">
        <v>309</v>
      </c>
      <c r="B175" s="11"/>
      <c r="C175" s="6"/>
      <c r="D175" s="6"/>
      <c r="E175" s="12"/>
      <c r="F175" s="12"/>
      <c r="G175" s="12"/>
      <c r="H175" s="12"/>
      <c r="I175" s="12"/>
      <c r="J175" s="12"/>
      <c r="K175" s="12"/>
      <c r="L175" s="12"/>
      <c r="M175" s="7"/>
      <c r="N175" s="16">
        <f>((G175-1)*(1-(IF(H175="no",0,'complete results singles'!$C$3)))+1)</f>
        <v>5.0000000000000044E-2</v>
      </c>
      <c r="O175" s="16">
        <f t="shared" si="3"/>
        <v>0</v>
      </c>
      <c r="P1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5" s="17">
        <f>IF(ISBLANK(M175),,IF(ISBLANK(G175),,(IF(M175="WON-EW",((((N175-1)*J175)*'complete results singles'!$C$2)+('complete results singles'!$C$2*(N175-1))),IF(M175="WON",((((N175-1)*J175)*'complete results singles'!$C$2)+('complete results singles'!$C$2*(N175-1))),IF(M175="PLACED",((((N175-1)*J175)*'complete results singles'!$C$2)-'complete results singles'!$C$2),IF(J175=0,-'complete results singles'!$C$2,IF(J175=0,-'complete results singles'!$C$2,-('complete results singles'!$C$2*2)))))))*E175))</f>
        <v>0</v>
      </c>
      <c r="R175" s="17">
        <f>IF(ISBLANK(M175),,IF(T175&lt;&gt;1,((IF(M175="WON-EW",(((K175-1)*'complete results singles'!$C$2)*(1-$C$3))+(((L175-1)*'complete results singles'!$C$2)*(1-$C$3)),IF(M175="WON",(((K175-1)*'complete results singles'!$C$2)*(1-$C$3)),IF(M175="PLACED",(((L175-1)*'complete results singles'!$C$2)*(1-$C$3))-'complete results singles'!$C$2,IF(J175=0,-'complete results singles'!$C$2,-('complete results singles'!$C$2*2))))))*E175),0))</f>
        <v>0</v>
      </c>
      <c r="S175" s="64"/>
    </row>
    <row r="176" spans="1:91" ht="15.75" x14ac:dyDescent="0.25">
      <c r="A176" s="31" t="s">
        <v>310</v>
      </c>
      <c r="B176" s="11"/>
      <c r="C176" s="6"/>
      <c r="D176" s="6"/>
      <c r="E176" s="12"/>
      <c r="F176" s="12"/>
      <c r="G176" s="12"/>
      <c r="H176" s="12"/>
      <c r="I176" s="12"/>
      <c r="J176" s="12"/>
      <c r="K176" s="12"/>
      <c r="L176" s="12"/>
      <c r="M176" s="7"/>
      <c r="N176" s="16">
        <f>((G176-1)*(1-(IF(H176="no",0,'complete results singles'!$C$3)))+1)</f>
        <v>5.0000000000000044E-2</v>
      </c>
      <c r="O176" s="16">
        <f t="shared" si="3"/>
        <v>0</v>
      </c>
      <c r="P1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6" s="17">
        <f>IF(ISBLANK(M176),,IF(ISBLANK(G176),,(IF(M176="WON-EW",((((N176-1)*J176)*'complete results singles'!$C$2)+('complete results singles'!$C$2*(N176-1))),IF(M176="WON",((((N176-1)*J176)*'complete results singles'!$C$2)+('complete results singles'!$C$2*(N176-1))),IF(M176="PLACED",((((N176-1)*J176)*'complete results singles'!$C$2)-'complete results singles'!$C$2),IF(J176=0,-'complete results singles'!$C$2,IF(J176=0,-'complete results singles'!$C$2,-('complete results singles'!$C$2*2)))))))*E176))</f>
        <v>0</v>
      </c>
      <c r="R176" s="17">
        <f>IF(ISBLANK(M176),,IF(T176&lt;&gt;1,((IF(M176="WON-EW",(((K176-1)*'complete results singles'!$C$2)*(1-$C$3))+(((L176-1)*'complete results singles'!$C$2)*(1-$C$3)),IF(M176="WON",(((K176-1)*'complete results singles'!$C$2)*(1-$C$3)),IF(M176="PLACED",(((L176-1)*'complete results singles'!$C$2)*(1-$C$3))-'complete results singles'!$C$2,IF(J176=0,-'complete results singles'!$C$2,-('complete results singles'!$C$2*2))))))*E176),0))</f>
        <v>0</v>
      </c>
      <c r="S176" s="64"/>
    </row>
    <row r="177" spans="1:19" ht="15" x14ac:dyDescent="0.2">
      <c r="A177" s="10"/>
      <c r="B177" s="11"/>
      <c r="C177" s="6"/>
      <c r="D177" s="6"/>
      <c r="E177" s="12"/>
      <c r="F177" s="12"/>
      <c r="G177" s="12"/>
      <c r="H177" s="12"/>
      <c r="I177" s="12"/>
      <c r="J177" s="12"/>
      <c r="K177" s="7"/>
      <c r="L177" s="7"/>
      <c r="M177" s="7"/>
      <c r="N177" s="16">
        <f>((G177-1)*(1-(IF(H177="no",0,'complete results singles'!$C$3)))+1)</f>
        <v>5.0000000000000044E-2</v>
      </c>
      <c r="O177" s="16">
        <f t="shared" si="3"/>
        <v>0</v>
      </c>
      <c r="P1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7" s="17">
        <f>IF(ISBLANK(M177),,IF(ISBLANK(G177),,(IF(M177="WON-EW",((((N177-1)*J177)*'complete results singles'!$C$2)+('complete results singles'!$C$2*(N177-1))),IF(M177="WON",((((N177-1)*J177)*'complete results singles'!$C$2)+('complete results singles'!$C$2*(N177-1))),IF(M177="PLACED",((((N177-1)*J177)*'complete results singles'!$C$2)-'complete results singles'!$C$2),IF(J177=0,-'complete results singles'!$C$2,IF(J177=0,-'complete results singles'!$C$2,-('complete results singles'!$C$2*2)))))))*E177))</f>
        <v>0</v>
      </c>
      <c r="R177" s="17">
        <f>IF(ISBLANK(M177),,IF(T177&lt;&gt;1,((IF(M177="WON-EW",(((K177-1)*'complete results singles'!$C$2)*(1-$C$3))+(((L177-1)*'complete results singles'!$C$2)*(1-$C$3)),IF(M177="WON",(((K177-1)*'complete results singles'!$C$2)*(1-$C$3)),IF(M177="PLACED",(((L177-1)*'complete results singles'!$C$2)*(1-$C$3))-'complete results singles'!$C$2,IF(J177=0,-'complete results singles'!$C$2,-('complete results singles'!$C$2*2))))))*E177),0))</f>
        <v>0</v>
      </c>
      <c r="S177" s="64"/>
    </row>
    <row r="178" spans="1:19" ht="15" x14ac:dyDescent="0.2">
      <c r="A178" s="10"/>
      <c r="B178" s="11"/>
      <c r="C178" s="6"/>
      <c r="D178" s="6"/>
      <c r="E178" s="12"/>
      <c r="F178" s="12"/>
      <c r="G178" s="12"/>
      <c r="H178" s="12"/>
      <c r="I178" s="12"/>
      <c r="J178" s="12"/>
      <c r="K178" s="7"/>
      <c r="L178" s="7"/>
      <c r="M178" s="7"/>
      <c r="N178" s="16">
        <f>((G178-1)*(1-(IF(H178="no",0,'complete results singles'!$C$3)))+1)</f>
        <v>5.0000000000000044E-2</v>
      </c>
      <c r="O178" s="16">
        <f t="shared" si="3"/>
        <v>0</v>
      </c>
      <c r="P1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8" s="17">
        <f>IF(ISBLANK(M178),,IF(ISBLANK(G178),,(IF(M178="WON-EW",((((N178-1)*J178)*'complete results singles'!$C$2)+('complete results singles'!$C$2*(N178-1))),IF(M178="WON",((((N178-1)*J178)*'complete results singles'!$C$2)+('complete results singles'!$C$2*(N178-1))),IF(M178="PLACED",((((N178-1)*J178)*'complete results singles'!$C$2)-'complete results singles'!$C$2),IF(J178=0,-'complete results singles'!$C$2,IF(J178=0,-'complete results singles'!$C$2,-('complete results singles'!$C$2*2)))))))*E178))</f>
        <v>0</v>
      </c>
      <c r="R178" s="17">
        <f>IF(ISBLANK(M178),,IF(T178&lt;&gt;1,((IF(M178="WON-EW",(((K178-1)*'complete results singles'!$C$2)*(1-$C$3))+(((L178-1)*'complete results singles'!$C$2)*(1-$C$3)),IF(M178="WON",(((K178-1)*'complete results singles'!$C$2)*(1-$C$3)),IF(M178="PLACED",(((L178-1)*'complete results singles'!$C$2)*(1-$C$3))-'complete results singles'!$C$2,IF(J178=0,-'complete results singles'!$C$2,-('complete results singles'!$C$2*2))))))*E178),0))</f>
        <v>0</v>
      </c>
      <c r="S178" s="64"/>
    </row>
    <row r="179" spans="1:19" s="28" customFormat="1" ht="15" x14ac:dyDescent="0.2">
      <c r="A179" s="10" t="s">
        <v>341</v>
      </c>
      <c r="B179" s="11"/>
      <c r="C179" s="6"/>
      <c r="D179" s="6"/>
      <c r="E179" s="12"/>
      <c r="F179" s="12"/>
      <c r="G179" s="12"/>
      <c r="H179" s="12"/>
      <c r="I179" s="12"/>
      <c r="J179" s="12"/>
      <c r="K179" s="7"/>
      <c r="L179" s="7"/>
      <c r="M179" s="7"/>
      <c r="N179" s="16">
        <f>((G179-1)*(1-(IF(H179="no",0,'complete results singles'!$C$3)))+1)</f>
        <v>5.0000000000000044E-2</v>
      </c>
      <c r="O179" s="16">
        <f t="shared" si="3"/>
        <v>0</v>
      </c>
      <c r="P1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79" s="17">
        <f>IF(ISBLANK(M179),,IF(ISBLANK(G179),,(IF(M179="WON-EW",((((N179-1)*J179)*'complete results singles'!$C$2)+('complete results singles'!$C$2*(N179-1))),IF(M179="WON",((((N179-1)*J179)*'complete results singles'!$C$2)+('complete results singles'!$C$2*(N179-1))),IF(M179="PLACED",((((N179-1)*J179)*'complete results singles'!$C$2)-'complete results singles'!$C$2),IF(J179=0,-'complete results singles'!$C$2,IF(J179=0,-'complete results singles'!$C$2,-('complete results singles'!$C$2*2)))))))*E179))</f>
        <v>0</v>
      </c>
      <c r="R179" s="17">
        <f>IF(ISBLANK(M179),,IF(T179&lt;&gt;1,((IF(M179="WON-EW",(((K179-1)*'complete results singles'!$C$2)*(1-$C$3))+(((L179-1)*'complete results singles'!$C$2)*(1-$C$3)),IF(M179="WON",(((K179-1)*'complete results singles'!$C$2)*(1-$C$3)),IF(M179="PLACED",(((L179-1)*'complete results singles'!$C$2)*(1-$C$3))-'complete results singles'!$C$2,IF(J179=0,-'complete results singles'!$C$2,-('complete results singles'!$C$2*2))))))*E179),0))</f>
        <v>0</v>
      </c>
      <c r="S179" s="64"/>
    </row>
    <row r="180" spans="1:19" s="28" customFormat="1" ht="15" x14ac:dyDescent="0.2">
      <c r="A180" s="10"/>
      <c r="B180" s="11"/>
      <c r="C180" s="55"/>
      <c r="D180" s="6"/>
      <c r="E180" s="12"/>
      <c r="F180" s="12"/>
      <c r="G180" s="12"/>
      <c r="H180" s="12"/>
      <c r="I180" s="12"/>
      <c r="J180" s="12"/>
      <c r="K180" s="12"/>
      <c r="L180" s="7"/>
      <c r="M180" s="7"/>
      <c r="N180" s="16">
        <f>((G180-1)*(1-(IF(H180="no",0,'complete results singles'!$C$3)))+1)</f>
        <v>5.0000000000000044E-2</v>
      </c>
      <c r="O180" s="16">
        <f t="shared" si="3"/>
        <v>0</v>
      </c>
      <c r="P1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0" s="17">
        <f>IF(ISBLANK(M180),,IF(ISBLANK(G180),,(IF(M180="WON-EW",((((N180-1)*J180)*'complete results singles'!$C$2)+('complete results singles'!$C$2*(N180-1))),IF(M180="WON",((((N180-1)*J180)*'complete results singles'!$C$2)+('complete results singles'!$C$2*(N180-1))),IF(M180="PLACED",((((N180-1)*J180)*'complete results singles'!$C$2)-'complete results singles'!$C$2),IF(J180=0,-'complete results singles'!$C$2,IF(J180=0,-'complete results singles'!$C$2,-('complete results singles'!$C$2*2)))))))*E180))</f>
        <v>0</v>
      </c>
      <c r="R180" s="17">
        <f>IF(ISBLANK(M180),,IF(T180&lt;&gt;1,((IF(M180="WON-EW",(((K180-1)*'complete results singles'!$C$2)*(1-$C$3))+(((L180-1)*'complete results singles'!$C$2)*(1-$C$3)),IF(M180="WON",(((K180-1)*'complete results singles'!$C$2)*(1-$C$3)),IF(M180="PLACED",(((L180-1)*'complete results singles'!$C$2)*(1-$C$3))-'complete results singles'!$C$2,IF(J180=0,-'complete results singles'!$C$2,-('complete results singles'!$C$2*2))))))*E180),0))</f>
        <v>0</v>
      </c>
      <c r="S180" s="64"/>
    </row>
    <row r="181" spans="1:19" ht="15" x14ac:dyDescent="0.2">
      <c r="A181" s="10" t="s">
        <v>419</v>
      </c>
      <c r="B181" s="11"/>
      <c r="C181" s="55"/>
      <c r="D181" s="6"/>
      <c r="E181" s="12"/>
      <c r="F181" s="12"/>
      <c r="G181" s="12"/>
      <c r="H181" s="12"/>
      <c r="I181" s="12"/>
      <c r="J181" s="12"/>
      <c r="K181" s="12"/>
      <c r="L181" s="7"/>
      <c r="M181" s="7"/>
      <c r="N181" s="16">
        <f>((G181-1)*(1-(IF(H181="no",0,'complete results singles'!$C$3)))+1)</f>
        <v>5.0000000000000044E-2</v>
      </c>
      <c r="O181" s="16">
        <f t="shared" si="3"/>
        <v>0</v>
      </c>
      <c r="P1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1" s="17">
        <f>IF(ISBLANK(M181),,IF(ISBLANK(G181),,(IF(M181="WON-EW",((((N181-1)*J181)*'complete results singles'!$C$2)+('complete results singles'!$C$2*(N181-1))),IF(M181="WON",((((N181-1)*J181)*'complete results singles'!$C$2)+('complete results singles'!$C$2*(N181-1))),IF(M181="PLACED",((((N181-1)*J181)*'complete results singles'!$C$2)-'complete results singles'!$C$2),IF(J181=0,-'complete results singles'!$C$2,IF(J181=0,-'complete results singles'!$C$2,-('complete results singles'!$C$2*2)))))))*E181))</f>
        <v>0</v>
      </c>
      <c r="R181" s="17">
        <f>IF(ISBLANK(M181),,IF(T181&lt;&gt;1,((IF(M181="WON-EW",(((K181-1)*'complete results singles'!$C$2)*(1-$C$3))+(((L181-1)*'complete results singles'!$C$2)*(1-$C$3)),IF(M181="WON",(((K181-1)*'complete results singles'!$C$2)*(1-$C$3)),IF(M181="PLACED",(((L181-1)*'complete results singles'!$C$2)*(1-$C$3))-'complete results singles'!$C$2,IF(J181=0,-'complete results singles'!$C$2,-('complete results singles'!$C$2*2))))))*E181),0))</f>
        <v>0</v>
      </c>
      <c r="S181" s="64"/>
    </row>
    <row r="182" spans="1:19" ht="15" x14ac:dyDescent="0.2">
      <c r="A182" s="10"/>
      <c r="B182" s="11"/>
      <c r="C182" s="55"/>
      <c r="D182" s="6"/>
      <c r="E182" s="12"/>
      <c r="F182" s="12"/>
      <c r="G182" s="12"/>
      <c r="H182" s="12"/>
      <c r="I182" s="12"/>
      <c r="J182" s="12"/>
      <c r="K182" s="12"/>
      <c r="L182" s="7"/>
      <c r="M182" s="7"/>
      <c r="N182" s="16">
        <f>((G182-1)*(1-(IF(H182="no",0,'complete results singles'!$C$3)))+1)</f>
        <v>5.0000000000000044E-2</v>
      </c>
      <c r="O182" s="16">
        <f t="shared" si="3"/>
        <v>0</v>
      </c>
      <c r="P1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2" s="17">
        <f>IF(ISBLANK(M182),,IF(ISBLANK(G182),,(IF(M182="WON-EW",((((N182-1)*J182)*'complete results singles'!$C$2)+('complete results singles'!$C$2*(N182-1))),IF(M182="WON",((((N182-1)*J182)*'complete results singles'!$C$2)+('complete results singles'!$C$2*(N182-1))),IF(M182="PLACED",((((N182-1)*J182)*'complete results singles'!$C$2)-'complete results singles'!$C$2),IF(J182=0,-'complete results singles'!$C$2,IF(J182=0,-'complete results singles'!$C$2,-('complete results singles'!$C$2*2)))))))*E182))</f>
        <v>0</v>
      </c>
      <c r="R182" s="17">
        <f>IF(ISBLANK(M182),,IF(T182&lt;&gt;1,((IF(M182="WON-EW",(((K182-1)*'complete results singles'!$C$2)*(1-$C$3))+(((L182-1)*'complete results singles'!$C$2)*(1-$C$3)),IF(M182="WON",(((K182-1)*'complete results singles'!$C$2)*(1-$C$3)),IF(M182="PLACED",(((L182-1)*'complete results singles'!$C$2)*(1-$C$3))-'complete results singles'!$C$2,IF(J182=0,-'complete results singles'!$C$2,-('complete results singles'!$C$2*2))))))*E182),0))</f>
        <v>0</v>
      </c>
      <c r="S182" s="64"/>
    </row>
    <row r="183" spans="1:19" ht="15" x14ac:dyDescent="0.2">
      <c r="A183" s="10"/>
      <c r="B183" s="11"/>
      <c r="C183" s="55"/>
      <c r="D183" s="6"/>
      <c r="E183" s="12"/>
      <c r="F183" s="12"/>
      <c r="G183" s="12"/>
      <c r="H183" s="12"/>
      <c r="I183" s="12"/>
      <c r="J183" s="12"/>
      <c r="K183" s="12"/>
      <c r="L183" s="7"/>
      <c r="M183" s="7"/>
      <c r="N183" s="16">
        <f>((G183-1)*(1-(IF(H183="no",0,'complete results singles'!$C$3)))+1)</f>
        <v>5.0000000000000044E-2</v>
      </c>
      <c r="O183" s="16">
        <f t="shared" si="3"/>
        <v>0</v>
      </c>
      <c r="P1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3" s="17">
        <f>IF(ISBLANK(M183),,IF(ISBLANK(G183),,(IF(M183="WON-EW",((((N183-1)*J183)*'complete results singles'!$C$2)+('complete results singles'!$C$2*(N183-1))),IF(M183="WON",((((N183-1)*J183)*'complete results singles'!$C$2)+('complete results singles'!$C$2*(N183-1))),IF(M183="PLACED",((((N183-1)*J183)*'complete results singles'!$C$2)-'complete results singles'!$C$2),IF(J183=0,-'complete results singles'!$C$2,IF(J183=0,-'complete results singles'!$C$2,-('complete results singles'!$C$2*2)))))))*E183))</f>
        <v>0</v>
      </c>
      <c r="R183" s="17">
        <f>IF(ISBLANK(M183),,IF(T183&lt;&gt;1,((IF(M183="WON-EW",(((K183-1)*'complete results singles'!$C$2)*(1-$C$3))+(((L183-1)*'complete results singles'!$C$2)*(1-$C$3)),IF(M183="WON",(((K183-1)*'complete results singles'!$C$2)*(1-$C$3)),IF(M183="PLACED",(((L183-1)*'complete results singles'!$C$2)*(1-$C$3))-'complete results singles'!$C$2,IF(J183=0,-'complete results singles'!$C$2,-('complete results singles'!$C$2*2))))))*E183),0))</f>
        <v>0</v>
      </c>
      <c r="S183" s="64"/>
    </row>
    <row r="184" spans="1:19" ht="15" x14ac:dyDescent="0.2">
      <c r="A184" s="10"/>
      <c r="B184" s="11"/>
      <c r="C184" s="55"/>
      <c r="D184" s="6"/>
      <c r="E184" s="12"/>
      <c r="F184" s="12"/>
      <c r="G184" s="12"/>
      <c r="H184" s="12"/>
      <c r="I184" s="12"/>
      <c r="J184" s="12"/>
      <c r="K184" s="12"/>
      <c r="L184" s="12"/>
      <c r="M184" s="7"/>
      <c r="N184" s="16">
        <f>((G184-1)*(1-(IF(H184="no",0,'complete results singles'!$C$3)))+1)</f>
        <v>5.0000000000000044E-2</v>
      </c>
      <c r="O184" s="16">
        <f t="shared" si="3"/>
        <v>0</v>
      </c>
      <c r="P1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4" s="17">
        <f>IF(ISBLANK(M184),,IF(ISBLANK(G184),,(IF(M184="WON-EW",((((N184-1)*J184)*'complete results singles'!$C$2)+('complete results singles'!$C$2*(N184-1))),IF(M184="WON",((((N184-1)*J184)*'complete results singles'!$C$2)+('complete results singles'!$C$2*(N184-1))),IF(M184="PLACED",((((N184-1)*J184)*'complete results singles'!$C$2)-'complete results singles'!$C$2),IF(J184=0,-'complete results singles'!$C$2,IF(J184=0,-'complete results singles'!$C$2,-('complete results singles'!$C$2*2)))))))*E184))</f>
        <v>0</v>
      </c>
      <c r="R184" s="17">
        <f>IF(ISBLANK(M184),,IF(T184&lt;&gt;1,((IF(M184="WON-EW",(((K184-1)*'complete results singles'!$C$2)*(1-$C$3))+(((L184-1)*'complete results singles'!$C$2)*(1-$C$3)),IF(M184="WON",(((K184-1)*'complete results singles'!$C$2)*(1-$C$3)),IF(M184="PLACED",(((L184-1)*'complete results singles'!$C$2)*(1-$C$3))-'complete results singles'!$C$2,IF(J184=0,-'complete results singles'!$C$2,-('complete results singles'!$C$2*2))))))*E184),0))</f>
        <v>0</v>
      </c>
      <c r="S184" s="64"/>
    </row>
    <row r="185" spans="1:19" ht="15" x14ac:dyDescent="0.2">
      <c r="A185" s="10"/>
      <c r="B185" s="11"/>
      <c r="C185" s="55"/>
      <c r="D185" s="6"/>
      <c r="E185" s="12"/>
      <c r="F185" s="12"/>
      <c r="G185" s="13"/>
      <c r="H185" s="12"/>
      <c r="I185" s="12"/>
      <c r="J185" s="12"/>
      <c r="K185" s="12"/>
      <c r="L185" s="12"/>
      <c r="M185" s="7"/>
      <c r="N185" s="16">
        <f>((G185-1)*(1-(IF(H185="no",0,'complete results singles'!$C$3)))+1)</f>
        <v>5.0000000000000044E-2</v>
      </c>
      <c r="O185" s="16">
        <f t="shared" si="3"/>
        <v>0</v>
      </c>
      <c r="P1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5" s="17">
        <f>IF(ISBLANK(M185),,IF(ISBLANK(G185),,(IF(M185="WON-EW",((((N185-1)*J185)*'complete results singles'!$C$2)+('complete results singles'!$C$2*(N185-1))),IF(M185="WON",((((N185-1)*J185)*'complete results singles'!$C$2)+('complete results singles'!$C$2*(N185-1))),IF(M185="PLACED",((((N185-1)*J185)*'complete results singles'!$C$2)-'complete results singles'!$C$2),IF(J185=0,-'complete results singles'!$C$2,IF(J185=0,-'complete results singles'!$C$2,-('complete results singles'!$C$2*2)))))))*E185))</f>
        <v>0</v>
      </c>
      <c r="R185" s="17">
        <f>IF(ISBLANK(M185),,IF(T185&lt;&gt;1,((IF(M185="WON-EW",(((K185-1)*'complete results singles'!$C$2)*(1-$C$3))+(((L185-1)*'complete results singles'!$C$2)*(1-$C$3)),IF(M185="WON",(((K185-1)*'complete results singles'!$C$2)*(1-$C$3)),IF(M185="PLACED",(((L185-1)*'complete results singles'!$C$2)*(1-$C$3))-'complete results singles'!$C$2,IF(J185=0,-'complete results singles'!$C$2,-('complete results singles'!$C$2*2))))))*E185),0))</f>
        <v>0</v>
      </c>
      <c r="S185" s="64"/>
    </row>
    <row r="186" spans="1:19" ht="15" x14ac:dyDescent="0.2">
      <c r="A186" s="10"/>
      <c r="B186" s="11"/>
      <c r="C186" s="55"/>
      <c r="D186" s="6"/>
      <c r="E186" s="12"/>
      <c r="F186" s="12"/>
      <c r="G186" s="13"/>
      <c r="H186" s="12"/>
      <c r="I186" s="12"/>
      <c r="J186" s="12"/>
      <c r="K186" s="12"/>
      <c r="L186" s="12"/>
      <c r="M186" s="7"/>
      <c r="N186" s="16">
        <f>((G186-1)*(1-(IF(H186="no",0,'complete results singles'!$C$3)))+1)</f>
        <v>5.0000000000000044E-2</v>
      </c>
      <c r="O186" s="16">
        <f t="shared" si="3"/>
        <v>0</v>
      </c>
      <c r="P1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6" s="17">
        <f>IF(ISBLANK(M186),,IF(ISBLANK(G186),,(IF(M186="WON-EW",((((N186-1)*J186)*'complete results singles'!$C$2)+('complete results singles'!$C$2*(N186-1))),IF(M186="WON",((((N186-1)*J186)*'complete results singles'!$C$2)+('complete results singles'!$C$2*(N186-1))),IF(M186="PLACED",((((N186-1)*J186)*'complete results singles'!$C$2)-'complete results singles'!$C$2),IF(J186=0,-'complete results singles'!$C$2,IF(J186=0,-'complete results singles'!$C$2,-('complete results singles'!$C$2*2)))))))*E186))</f>
        <v>0</v>
      </c>
      <c r="R186" s="17">
        <f>IF(ISBLANK(M186),,IF(T186&lt;&gt;1,((IF(M186="WON-EW",(((K186-1)*'complete results singles'!$C$2)*(1-$C$3))+(((L186-1)*'complete results singles'!$C$2)*(1-$C$3)),IF(M186="WON",(((K186-1)*'complete results singles'!$C$2)*(1-$C$3)),IF(M186="PLACED",(((L186-1)*'complete results singles'!$C$2)*(1-$C$3))-'complete results singles'!$C$2,IF(J186=0,-'complete results singles'!$C$2,-('complete results singles'!$C$2*2))))))*E186),0))</f>
        <v>0</v>
      </c>
      <c r="S186" s="64"/>
    </row>
    <row r="187" spans="1:19" ht="15" x14ac:dyDescent="0.2">
      <c r="A187" s="10"/>
      <c r="B187" s="11"/>
      <c r="C187" s="55"/>
      <c r="D187" s="6"/>
      <c r="E187" s="12"/>
      <c r="F187" s="12"/>
      <c r="G187" s="13"/>
      <c r="H187" s="12"/>
      <c r="I187" s="12"/>
      <c r="J187" s="12"/>
      <c r="K187" s="12"/>
      <c r="L187" s="12"/>
      <c r="M187" s="7"/>
      <c r="N187" s="16">
        <f>((G187-1)*(1-(IF(H187="no",0,'complete results singles'!$C$3)))+1)</f>
        <v>5.0000000000000044E-2</v>
      </c>
      <c r="O187" s="16">
        <f t="shared" si="3"/>
        <v>0</v>
      </c>
      <c r="P1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7" s="17">
        <f>IF(ISBLANK(M187),,IF(ISBLANK(G187),,(IF(M187="WON-EW",((((N187-1)*J187)*'complete results singles'!$C$2)+('complete results singles'!$C$2*(N187-1))),IF(M187="WON",((((N187-1)*J187)*'complete results singles'!$C$2)+('complete results singles'!$C$2*(N187-1))),IF(M187="PLACED",((((N187-1)*J187)*'complete results singles'!$C$2)-'complete results singles'!$C$2),IF(J187=0,-'complete results singles'!$C$2,IF(J187=0,-'complete results singles'!$C$2,-('complete results singles'!$C$2*2)))))))*E187))</f>
        <v>0</v>
      </c>
      <c r="R187" s="17">
        <f>IF(ISBLANK(M187),,IF(T187&lt;&gt;1,((IF(M187="WON-EW",(((K187-1)*'complete results singles'!$C$2)*(1-$C$3))+(((L187-1)*'complete results singles'!$C$2)*(1-$C$3)),IF(M187="WON",(((K187-1)*'complete results singles'!$C$2)*(1-$C$3)),IF(M187="PLACED",(((L187-1)*'complete results singles'!$C$2)*(1-$C$3))-'complete results singles'!$C$2,IF(J187=0,-'complete results singles'!$C$2,-('complete results singles'!$C$2*2))))))*E187),0))</f>
        <v>0</v>
      </c>
      <c r="S187" s="64"/>
    </row>
    <row r="188" spans="1:19" ht="15" x14ac:dyDescent="0.2">
      <c r="A188" s="10"/>
      <c r="B188" s="11"/>
      <c r="C188" s="55"/>
      <c r="D188" s="6"/>
      <c r="E188" s="12"/>
      <c r="F188" s="12"/>
      <c r="G188" s="13"/>
      <c r="H188" s="12"/>
      <c r="I188" s="12"/>
      <c r="J188" s="12"/>
      <c r="K188" s="12"/>
      <c r="L188" s="12"/>
      <c r="M188" s="7"/>
      <c r="N188" s="16">
        <f>((G188-1)*(1-(IF(H188="no",0,'complete results singles'!$C$3)))+1)</f>
        <v>5.0000000000000044E-2</v>
      </c>
      <c r="O188" s="16">
        <f t="shared" si="3"/>
        <v>0</v>
      </c>
      <c r="P1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8" s="17">
        <f>IF(ISBLANK(M188),,IF(ISBLANK(G188),,(IF(M188="WON-EW",((((N188-1)*J188)*'complete results singles'!$C$2)+('complete results singles'!$C$2*(N188-1))),IF(M188="WON",((((N188-1)*J188)*'complete results singles'!$C$2)+('complete results singles'!$C$2*(N188-1))),IF(M188="PLACED",((((N188-1)*J188)*'complete results singles'!$C$2)-'complete results singles'!$C$2),IF(J188=0,-'complete results singles'!$C$2,IF(J188=0,-'complete results singles'!$C$2,-('complete results singles'!$C$2*2)))))))*E188))</f>
        <v>0</v>
      </c>
      <c r="R188" s="17">
        <f>IF(ISBLANK(M188),,IF(T188&lt;&gt;1,((IF(M188="WON-EW",(((K188-1)*'complete results singles'!$C$2)*(1-$C$3))+(((L188-1)*'complete results singles'!$C$2)*(1-$C$3)),IF(M188="WON",(((K188-1)*'complete results singles'!$C$2)*(1-$C$3)),IF(M188="PLACED",(((L188-1)*'complete results singles'!$C$2)*(1-$C$3))-'complete results singles'!$C$2,IF(J188=0,-'complete results singles'!$C$2,-('complete results singles'!$C$2*2))))))*E188),0))</f>
        <v>0</v>
      </c>
      <c r="S188" s="64"/>
    </row>
    <row r="189" spans="1:19" ht="15" x14ac:dyDescent="0.2">
      <c r="A189" s="10"/>
      <c r="B189" s="11"/>
      <c r="C189" s="55"/>
      <c r="D189" s="6"/>
      <c r="E189" s="12"/>
      <c r="F189" s="12"/>
      <c r="G189" s="13"/>
      <c r="H189" s="12"/>
      <c r="I189" s="12"/>
      <c r="J189" s="12"/>
      <c r="K189" s="12"/>
      <c r="L189" s="12"/>
      <c r="M189" s="7"/>
      <c r="N189" s="16">
        <f>((G189-1)*(1-(IF(H189="no",0,'complete results singles'!$C$3)))+1)</f>
        <v>5.0000000000000044E-2</v>
      </c>
      <c r="O189" s="16">
        <f t="shared" si="3"/>
        <v>0</v>
      </c>
      <c r="P1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89" s="17">
        <f>IF(ISBLANK(M189),,IF(ISBLANK(G189),,(IF(M189="WON-EW",((((N189-1)*J189)*'complete results singles'!$C$2)+('complete results singles'!$C$2*(N189-1))),IF(M189="WON",((((N189-1)*J189)*'complete results singles'!$C$2)+('complete results singles'!$C$2*(N189-1))),IF(M189="PLACED",((((N189-1)*J189)*'complete results singles'!$C$2)-'complete results singles'!$C$2),IF(J189=0,-'complete results singles'!$C$2,IF(J189=0,-'complete results singles'!$C$2,-('complete results singles'!$C$2*2)))))))*E189))</f>
        <v>0</v>
      </c>
      <c r="R189" s="17">
        <f>IF(ISBLANK(M189),,IF(T189&lt;&gt;1,((IF(M189="WON-EW",(((K189-1)*'complete results singles'!$C$2)*(1-$C$3))+(((L189-1)*'complete results singles'!$C$2)*(1-$C$3)),IF(M189="WON",(((K189-1)*'complete results singles'!$C$2)*(1-$C$3)),IF(M189="PLACED",(((L189-1)*'complete results singles'!$C$2)*(1-$C$3))-'complete results singles'!$C$2,IF(J189=0,-'complete results singles'!$C$2,-('complete results singles'!$C$2*2))))))*E189),0))</f>
        <v>0</v>
      </c>
      <c r="S189" s="64"/>
    </row>
    <row r="190" spans="1:19" ht="15" x14ac:dyDescent="0.2">
      <c r="A190" s="10"/>
      <c r="B190" s="11"/>
      <c r="C190" s="55"/>
      <c r="D190" s="6"/>
      <c r="E190" s="12"/>
      <c r="F190" s="12"/>
      <c r="G190" s="13"/>
      <c r="H190" s="12"/>
      <c r="I190" s="12"/>
      <c r="J190" s="12"/>
      <c r="K190" s="12"/>
      <c r="L190" s="12"/>
      <c r="M190" s="7"/>
      <c r="N190" s="16">
        <f>((G190-1)*(1-(IF(H190="no",0,'complete results singles'!$C$3)))+1)</f>
        <v>5.0000000000000044E-2</v>
      </c>
      <c r="O190" s="16">
        <f t="shared" si="3"/>
        <v>0</v>
      </c>
      <c r="P1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0" s="17">
        <f>IF(ISBLANK(M190),,IF(ISBLANK(G190),,(IF(M190="WON-EW",((((N190-1)*J190)*'complete results singles'!$C$2)+('complete results singles'!$C$2*(N190-1))),IF(M190="WON",((((N190-1)*J190)*'complete results singles'!$C$2)+('complete results singles'!$C$2*(N190-1))),IF(M190="PLACED",((((N190-1)*J190)*'complete results singles'!$C$2)-'complete results singles'!$C$2),IF(J190=0,-'complete results singles'!$C$2,IF(J190=0,-'complete results singles'!$C$2,-('complete results singles'!$C$2*2)))))))*E190))</f>
        <v>0</v>
      </c>
      <c r="R190" s="17">
        <f>IF(ISBLANK(M190),,IF(T190&lt;&gt;1,((IF(M190="WON-EW",(((K190-1)*'complete results singles'!$C$2)*(1-$C$3))+(((L190-1)*'complete results singles'!$C$2)*(1-$C$3)),IF(M190="WON",(((K190-1)*'complete results singles'!$C$2)*(1-$C$3)),IF(M190="PLACED",(((L190-1)*'complete results singles'!$C$2)*(1-$C$3))-'complete results singles'!$C$2,IF(J190=0,-'complete results singles'!$C$2,-('complete results singles'!$C$2*2))))))*E190),0))</f>
        <v>0</v>
      </c>
      <c r="S190" s="64"/>
    </row>
    <row r="191" spans="1:19" ht="15" x14ac:dyDescent="0.2">
      <c r="A191" s="10"/>
      <c r="B191" s="11"/>
      <c r="C191" s="55"/>
      <c r="D191" s="6"/>
      <c r="E191" s="12"/>
      <c r="F191" s="13"/>
      <c r="G191" s="13"/>
      <c r="H191" s="12"/>
      <c r="I191" s="12"/>
      <c r="J191" s="12"/>
      <c r="K191" s="12"/>
      <c r="L191" s="12"/>
      <c r="M191" s="7"/>
      <c r="N191" s="16">
        <f>((G191-1)*(1-(IF(H191="no",0,'complete results singles'!$C$3)))+1)</f>
        <v>5.0000000000000044E-2</v>
      </c>
      <c r="O191" s="16">
        <f t="shared" si="3"/>
        <v>0</v>
      </c>
      <c r="P1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1" s="17">
        <f>IF(ISBLANK(M191),,IF(ISBLANK(G191),,(IF(M191="WON-EW",((((N191-1)*J191)*'complete results singles'!$C$2)+('complete results singles'!$C$2*(N191-1))),IF(M191="WON",((((N191-1)*J191)*'complete results singles'!$C$2)+('complete results singles'!$C$2*(N191-1))),IF(M191="PLACED",((((N191-1)*J191)*'complete results singles'!$C$2)-'complete results singles'!$C$2),IF(J191=0,-'complete results singles'!$C$2,IF(J191=0,-'complete results singles'!$C$2,-('complete results singles'!$C$2*2)))))))*E191))</f>
        <v>0</v>
      </c>
      <c r="R191" s="17">
        <f>IF(ISBLANK(M191),,IF(T191&lt;&gt;1,((IF(M191="WON-EW",(((K191-1)*'complete results singles'!$C$2)*(1-$C$3))+(((L191-1)*'complete results singles'!$C$2)*(1-$C$3)),IF(M191="WON",(((K191-1)*'complete results singles'!$C$2)*(1-$C$3)),IF(M191="PLACED",(((L191-1)*'complete results singles'!$C$2)*(1-$C$3))-'complete results singles'!$C$2,IF(J191=0,-'complete results singles'!$C$2,-('complete results singles'!$C$2*2))))))*E191),0))</f>
        <v>0</v>
      </c>
      <c r="S191" s="64"/>
    </row>
    <row r="192" spans="1:19" ht="15" x14ac:dyDescent="0.2">
      <c r="A192" s="10"/>
      <c r="B192" s="11"/>
      <c r="C192" s="55"/>
      <c r="D192" s="6"/>
      <c r="E192" s="12"/>
      <c r="F192" s="12"/>
      <c r="G192" s="12"/>
      <c r="H192" s="12"/>
      <c r="I192" s="12"/>
      <c r="J192" s="12"/>
      <c r="K192" s="12"/>
      <c r="L192" s="12"/>
      <c r="M192" s="7"/>
      <c r="N192" s="16">
        <f>((G192-1)*(1-(IF(H192="no",0,'complete results singles'!$C$3)))+1)</f>
        <v>5.0000000000000044E-2</v>
      </c>
      <c r="O192" s="16">
        <f t="shared" si="3"/>
        <v>0</v>
      </c>
      <c r="P1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2" s="17">
        <f>IF(ISBLANK(M192),,IF(ISBLANK(G192),,(IF(M192="WON-EW",((((N192-1)*J192)*'complete results singles'!$C$2)+('complete results singles'!$C$2*(N192-1))),IF(M192="WON",((((N192-1)*J192)*'complete results singles'!$C$2)+('complete results singles'!$C$2*(N192-1))),IF(M192="PLACED",((((N192-1)*J192)*'complete results singles'!$C$2)-'complete results singles'!$C$2),IF(J192=0,-'complete results singles'!$C$2,IF(J192=0,-'complete results singles'!$C$2,-('complete results singles'!$C$2*2)))))))*E192))</f>
        <v>0</v>
      </c>
      <c r="R192" s="17">
        <f>IF(ISBLANK(M192),,IF(T192&lt;&gt;1,((IF(M192="WON-EW",(((K192-1)*'complete results singles'!$C$2)*(1-$C$3))+(((L192-1)*'complete results singles'!$C$2)*(1-$C$3)),IF(M192="WON",(((K192-1)*'complete results singles'!$C$2)*(1-$C$3)),IF(M192="PLACED",(((L192-1)*'complete results singles'!$C$2)*(1-$C$3))-'complete results singles'!$C$2,IF(J192=0,-'complete results singles'!$C$2,-('complete results singles'!$C$2*2))))))*E192),0))</f>
        <v>0</v>
      </c>
      <c r="S192" s="64"/>
    </row>
    <row r="193" spans="1:20" ht="15" x14ac:dyDescent="0.2">
      <c r="A193" s="10"/>
      <c r="B193" s="11"/>
      <c r="C193" s="55"/>
      <c r="D193" s="6"/>
      <c r="E193" s="12"/>
      <c r="F193" s="12"/>
      <c r="G193" s="12"/>
      <c r="H193" s="12"/>
      <c r="I193" s="12"/>
      <c r="J193" s="12"/>
      <c r="K193" s="12"/>
      <c r="L193" s="12"/>
      <c r="M193" s="7"/>
      <c r="N193" s="16">
        <f>((G193-1)*(1-(IF(H193="no",0,'complete results singles'!$C$3)))+1)</f>
        <v>5.0000000000000044E-2</v>
      </c>
      <c r="O193" s="16">
        <f t="shared" si="3"/>
        <v>0</v>
      </c>
      <c r="P1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3" s="17">
        <f>IF(ISBLANK(M193),,IF(ISBLANK(G193),,(IF(M193="WON-EW",((((N193-1)*J193)*'complete results singles'!$C$2)+('complete results singles'!$C$2*(N193-1))),IF(M193="WON",((((N193-1)*J193)*'complete results singles'!$C$2)+('complete results singles'!$C$2*(N193-1))),IF(M193="PLACED",((((N193-1)*J193)*'complete results singles'!$C$2)-'complete results singles'!$C$2),IF(J193=0,-'complete results singles'!$C$2,IF(J193=0,-'complete results singles'!$C$2,-('complete results singles'!$C$2*2)))))))*E193))</f>
        <v>0</v>
      </c>
      <c r="R193" s="17">
        <f>IF(ISBLANK(M193),,IF(T193&lt;&gt;1,((IF(M193="WON-EW",(((K193-1)*'complete results singles'!$C$2)*(1-$C$3))+(((L193-1)*'complete results singles'!$C$2)*(1-$C$3)),IF(M193="WON",(((K193-1)*'complete results singles'!$C$2)*(1-$C$3)),IF(M193="PLACED",(((L193-1)*'complete results singles'!$C$2)*(1-$C$3))-'complete results singles'!$C$2,IF(J193=0,-'complete results singles'!$C$2,-('complete results singles'!$C$2*2))))))*E193),0))</f>
        <v>0</v>
      </c>
      <c r="S193" s="64"/>
    </row>
    <row r="194" spans="1:20" ht="15" x14ac:dyDescent="0.2">
      <c r="A194" s="10"/>
      <c r="B194" s="11"/>
      <c r="C194" s="55"/>
      <c r="D194" s="6"/>
      <c r="E194" s="12"/>
      <c r="F194" s="12"/>
      <c r="G194" s="12"/>
      <c r="H194" s="12"/>
      <c r="I194" s="12"/>
      <c r="J194" s="12"/>
      <c r="K194" s="12"/>
      <c r="L194" s="12"/>
      <c r="M194" s="7"/>
      <c r="N194" s="16">
        <f>((G194-1)*(1-(IF(H194="no",0,'complete results singles'!$C$3)))+1)</f>
        <v>5.0000000000000044E-2</v>
      </c>
      <c r="O194" s="16">
        <f t="shared" si="3"/>
        <v>0</v>
      </c>
      <c r="P1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4" s="17">
        <f>IF(ISBLANK(M194),,IF(ISBLANK(G194),,(IF(M194="WON-EW",((((N194-1)*J194)*'complete results singles'!$C$2)+('complete results singles'!$C$2*(N194-1))),IF(M194="WON",((((N194-1)*J194)*'complete results singles'!$C$2)+('complete results singles'!$C$2*(N194-1))),IF(M194="PLACED",((((N194-1)*J194)*'complete results singles'!$C$2)-'complete results singles'!$C$2),IF(J194=0,-'complete results singles'!$C$2,IF(J194=0,-'complete results singles'!$C$2,-('complete results singles'!$C$2*2)))))))*E194))</f>
        <v>0</v>
      </c>
      <c r="R194" s="17">
        <f>IF(ISBLANK(M194),,IF(T194&lt;&gt;1,((IF(M194="WON-EW",(((K194-1)*'complete results singles'!$C$2)*(1-$C$3))+(((L194-1)*'complete results singles'!$C$2)*(1-$C$3)),IF(M194="WON",(((K194-1)*'complete results singles'!$C$2)*(1-$C$3)),IF(M194="PLACED",(((L194-1)*'complete results singles'!$C$2)*(1-$C$3))-'complete results singles'!$C$2,IF(J194=0,-'complete results singles'!$C$2,-('complete results singles'!$C$2*2))))))*E194),0))</f>
        <v>0</v>
      </c>
      <c r="S194" s="64"/>
    </row>
    <row r="195" spans="1:20" ht="15" x14ac:dyDescent="0.2">
      <c r="A195" s="10"/>
      <c r="B195" s="11"/>
      <c r="C195" s="55"/>
      <c r="D195" s="6"/>
      <c r="E195" s="12"/>
      <c r="F195" s="13"/>
      <c r="G195" s="13"/>
      <c r="H195" s="12"/>
      <c r="I195" s="12"/>
      <c r="J195" s="12"/>
      <c r="K195" s="12"/>
      <c r="L195" s="12"/>
      <c r="M195" s="7"/>
      <c r="N195" s="16">
        <f>((G195-1)*(1-(IF(H195="no",0,'complete results singles'!$C$3)))+1)</f>
        <v>5.0000000000000044E-2</v>
      </c>
      <c r="O195" s="16">
        <f t="shared" si="3"/>
        <v>0</v>
      </c>
      <c r="P1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5" s="17">
        <f>IF(ISBLANK(M195),,IF(ISBLANK(G195),,(IF(M195="WON-EW",((((N195-1)*J195)*'complete results singles'!$C$2)+('complete results singles'!$C$2*(N195-1))),IF(M195="WON",((((N195-1)*J195)*'complete results singles'!$C$2)+('complete results singles'!$C$2*(N195-1))),IF(M195="PLACED",((((N195-1)*J195)*'complete results singles'!$C$2)-'complete results singles'!$C$2),IF(J195=0,-'complete results singles'!$C$2,IF(J195=0,-'complete results singles'!$C$2,-('complete results singles'!$C$2*2)))))))*E195))</f>
        <v>0</v>
      </c>
      <c r="R195" s="17">
        <f>IF(ISBLANK(M195),,IF(T195&lt;&gt;1,((IF(M195="WON-EW",(((K195-1)*'complete results singles'!$C$2)*(1-$C$3))+(((L195-1)*'complete results singles'!$C$2)*(1-$C$3)),IF(M195="WON",(((K195-1)*'complete results singles'!$C$2)*(1-$C$3)),IF(M195="PLACED",(((L195-1)*'complete results singles'!$C$2)*(1-$C$3))-'complete results singles'!$C$2,IF(J195=0,-'complete results singles'!$C$2,-('complete results singles'!$C$2*2))))))*E195),0))</f>
        <v>0</v>
      </c>
      <c r="S195" s="64"/>
    </row>
    <row r="196" spans="1:20" ht="15" x14ac:dyDescent="0.2">
      <c r="A196" s="10"/>
      <c r="B196" s="11"/>
      <c r="C196" s="55"/>
      <c r="D196" s="6"/>
      <c r="E196" s="12"/>
      <c r="F196" s="13"/>
      <c r="G196" s="13"/>
      <c r="H196" s="12"/>
      <c r="I196" s="12"/>
      <c r="J196" s="12"/>
      <c r="K196" s="12"/>
      <c r="L196" s="12"/>
      <c r="M196" s="7"/>
      <c r="N196" s="16">
        <f>((G196-1)*(1-(IF(H196="no",0,'complete results singles'!$C$3)))+1)</f>
        <v>5.0000000000000044E-2</v>
      </c>
      <c r="O196" s="16">
        <f t="shared" si="3"/>
        <v>0</v>
      </c>
      <c r="P1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6" s="17">
        <f>IF(ISBLANK(M196),,IF(ISBLANK(G196),,(IF(M196="WON-EW",((((N196-1)*J196)*'complete results singles'!$C$2)+('complete results singles'!$C$2*(N196-1))),IF(M196="WON",((((N196-1)*J196)*'complete results singles'!$C$2)+('complete results singles'!$C$2*(N196-1))),IF(M196="PLACED",((((N196-1)*J196)*'complete results singles'!$C$2)-'complete results singles'!$C$2),IF(J196=0,-'complete results singles'!$C$2,IF(J196=0,-'complete results singles'!$C$2,-('complete results singles'!$C$2*2)))))))*E196))</f>
        <v>0</v>
      </c>
      <c r="R196" s="17">
        <f>IF(ISBLANK(M196),,IF(T196&lt;&gt;1,((IF(M196="WON-EW",(((K196-1)*'complete results singles'!$C$2)*(1-$C$3))+(((L196-1)*'complete results singles'!$C$2)*(1-$C$3)),IF(M196="WON",(((K196-1)*'complete results singles'!$C$2)*(1-$C$3)),IF(M196="PLACED",(((L196-1)*'complete results singles'!$C$2)*(1-$C$3))-'complete results singles'!$C$2,IF(J196=0,-'complete results singles'!$C$2,-('complete results singles'!$C$2*2))))))*E196),0))</f>
        <v>0</v>
      </c>
      <c r="S196" s="64"/>
    </row>
    <row r="197" spans="1:20" ht="15" x14ac:dyDescent="0.2">
      <c r="A197" s="10"/>
      <c r="B197" s="11"/>
      <c r="C197" s="55"/>
      <c r="D197" s="6"/>
      <c r="E197" s="12"/>
      <c r="F197" s="13"/>
      <c r="G197" s="13"/>
      <c r="H197" s="12"/>
      <c r="I197" s="12"/>
      <c r="J197" s="12"/>
      <c r="K197" s="12"/>
      <c r="L197" s="12"/>
      <c r="M197" s="7"/>
      <c r="N197" s="16">
        <f>((G197-1)*(1-(IF(H197="no",0,'complete results singles'!$C$3)))+1)</f>
        <v>5.0000000000000044E-2</v>
      </c>
      <c r="O197" s="16">
        <f t="shared" si="3"/>
        <v>0</v>
      </c>
      <c r="P1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7" s="17">
        <f>IF(ISBLANK(M197),,IF(ISBLANK(G197),,(IF(M197="WON-EW",((((N197-1)*J197)*'complete results singles'!$C$2)+('complete results singles'!$C$2*(N197-1))),IF(M197="WON",((((N197-1)*J197)*'complete results singles'!$C$2)+('complete results singles'!$C$2*(N197-1))),IF(M197="PLACED",((((N197-1)*J197)*'complete results singles'!$C$2)-'complete results singles'!$C$2),IF(J197=0,-'complete results singles'!$C$2,IF(J197=0,-'complete results singles'!$C$2,-('complete results singles'!$C$2*2)))))))*E197))</f>
        <v>0</v>
      </c>
      <c r="R197" s="17">
        <f>IF(ISBLANK(M197),,IF(T197&lt;&gt;1,((IF(M197="WON-EW",(((K197-1)*'complete results singles'!$C$2)*(1-$C$3))+(((L197-1)*'complete results singles'!$C$2)*(1-$C$3)),IF(M197="WON",(((K197-1)*'complete results singles'!$C$2)*(1-$C$3)),IF(M197="PLACED",(((L197-1)*'complete results singles'!$C$2)*(1-$C$3))-'complete results singles'!$C$2,IF(J197=0,-'complete results singles'!$C$2,-('complete results singles'!$C$2*2))))))*E197),0))</f>
        <v>0</v>
      </c>
      <c r="S197" s="64"/>
    </row>
    <row r="198" spans="1:20" ht="15" x14ac:dyDescent="0.2">
      <c r="A198" s="10"/>
      <c r="B198" s="11"/>
      <c r="C198" s="55"/>
      <c r="D198" s="6"/>
      <c r="E198" s="12"/>
      <c r="F198" s="13"/>
      <c r="G198" s="13"/>
      <c r="H198" s="12"/>
      <c r="I198" s="12"/>
      <c r="J198" s="12"/>
      <c r="K198" s="12"/>
      <c r="L198" s="12"/>
      <c r="M198" s="7"/>
      <c r="N198" s="16">
        <f>((G198-1)*(1-(IF(H198="no",0,'complete results singles'!$C$3)))+1)</f>
        <v>5.0000000000000044E-2</v>
      </c>
      <c r="O198" s="16">
        <f t="shared" si="3"/>
        <v>0</v>
      </c>
      <c r="P1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8" s="17">
        <f>IF(ISBLANK(M198),,IF(ISBLANK(G198),,(IF(M198="WON-EW",((((N198-1)*J198)*'complete results singles'!$C$2)+('complete results singles'!$C$2*(N198-1))),IF(M198="WON",((((N198-1)*J198)*'complete results singles'!$C$2)+('complete results singles'!$C$2*(N198-1))),IF(M198="PLACED",((((N198-1)*J198)*'complete results singles'!$C$2)-'complete results singles'!$C$2),IF(J198=0,-'complete results singles'!$C$2,IF(J198=0,-'complete results singles'!$C$2,-('complete results singles'!$C$2*2)))))))*E198))</f>
        <v>0</v>
      </c>
      <c r="R198" s="17">
        <f>IF(ISBLANK(M198),,IF(T198&lt;&gt;1,((IF(M198="WON-EW",(((K198-1)*'complete results singles'!$C$2)*(1-$C$3))+(((L198-1)*'complete results singles'!$C$2)*(1-$C$3)),IF(M198="WON",(((K198-1)*'complete results singles'!$C$2)*(1-$C$3)),IF(M198="PLACED",(((L198-1)*'complete results singles'!$C$2)*(1-$C$3))-'complete results singles'!$C$2,IF(J198=0,-'complete results singles'!$C$2,-('complete results singles'!$C$2*2))))))*E198),0))</f>
        <v>0</v>
      </c>
      <c r="S198" s="64"/>
    </row>
    <row r="199" spans="1:20" ht="15" x14ac:dyDescent="0.2">
      <c r="A199" s="10"/>
      <c r="B199" s="11"/>
      <c r="C199" s="55"/>
      <c r="D199" s="6"/>
      <c r="E199" s="12"/>
      <c r="F199" s="13"/>
      <c r="G199" s="13"/>
      <c r="H199" s="12"/>
      <c r="I199" s="12"/>
      <c r="J199" s="12"/>
      <c r="K199" s="12"/>
      <c r="L199" s="12"/>
      <c r="M199" s="7"/>
      <c r="N199" s="16">
        <f>((G199-1)*(1-(IF(H199="no",0,'complete results singles'!$C$3)))+1)</f>
        <v>5.0000000000000044E-2</v>
      </c>
      <c r="O199" s="16">
        <f t="shared" si="3"/>
        <v>0</v>
      </c>
      <c r="P1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99" s="17">
        <f>IF(ISBLANK(M199),,IF(ISBLANK(G199),,(IF(M199="WON-EW",((((N199-1)*J199)*'complete results singles'!$C$2)+('complete results singles'!$C$2*(N199-1))),IF(M199="WON",((((N199-1)*J199)*'complete results singles'!$C$2)+('complete results singles'!$C$2*(N199-1))),IF(M199="PLACED",((((N199-1)*J199)*'complete results singles'!$C$2)-'complete results singles'!$C$2),IF(J199=0,-'complete results singles'!$C$2,IF(J199=0,-'complete results singles'!$C$2,-('complete results singles'!$C$2*2)))))))*E199))</f>
        <v>0</v>
      </c>
      <c r="R199" s="17">
        <f>IF(ISBLANK(M199),,IF(T199&lt;&gt;1,((IF(M199="WON-EW",(((K199-1)*'complete results singles'!$C$2)*(1-$C$3))+(((L199-1)*'complete results singles'!$C$2)*(1-$C$3)),IF(M199="WON",(((K199-1)*'complete results singles'!$C$2)*(1-$C$3)),IF(M199="PLACED",(((L199-1)*'complete results singles'!$C$2)*(1-$C$3))-'complete results singles'!$C$2,IF(J199=0,-'complete results singles'!$C$2,-('complete results singles'!$C$2*2))))))*E199),0))</f>
        <v>0</v>
      </c>
      <c r="S199" s="64"/>
    </row>
    <row r="200" spans="1:20" ht="15" x14ac:dyDescent="0.2">
      <c r="A200" s="10"/>
      <c r="B200" s="11"/>
      <c r="C200" s="55"/>
      <c r="D200" s="55"/>
      <c r="E200" s="12"/>
      <c r="F200" s="12"/>
      <c r="G200" s="12"/>
      <c r="H200" s="12"/>
      <c r="I200" s="12"/>
      <c r="J200" s="12"/>
      <c r="K200" s="12"/>
      <c r="L200" s="12"/>
      <c r="M200" s="7"/>
      <c r="N200" s="16">
        <f>((G200-1)*(1-(IF(H200="no",0,'complete results singles'!$C$3)))+1)</f>
        <v>5.0000000000000044E-2</v>
      </c>
      <c r="O200" s="16">
        <f t="shared" si="3"/>
        <v>0</v>
      </c>
      <c r="P2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0" s="17">
        <f>IF(ISBLANK(M200),,IF(ISBLANK(G200),,(IF(M200="WON-EW",((((N200-1)*J200)*'complete results singles'!$C$2)+('complete results singles'!$C$2*(N200-1))),IF(M200="WON",((((N200-1)*J200)*'complete results singles'!$C$2)+('complete results singles'!$C$2*(N200-1))),IF(M200="PLACED",((((N200-1)*J200)*'complete results singles'!$C$2)-'complete results singles'!$C$2),IF(J200=0,-'complete results singles'!$C$2,IF(J200=0,-'complete results singles'!$C$2,-('complete results singles'!$C$2*2)))))))*E200))</f>
        <v>0</v>
      </c>
      <c r="R200" s="17">
        <f>IF(ISBLANK(M200),,IF(T200&lt;&gt;1,((IF(M200="WON-EW",(((K200-1)*'complete results singles'!$C$2)*(1-$C$3))+(((L200-1)*'complete results singles'!$C$2)*(1-$C$3)),IF(M200="WON",(((K200-1)*'complete results singles'!$C$2)*(1-$C$3)),IF(M200="PLACED",(((L200-1)*'complete results singles'!$C$2)*(1-$C$3))-'complete results singles'!$C$2,IF(J200=0,-'complete results singles'!$C$2,-('complete results singles'!$C$2*2))))))*E200),0))</f>
        <v>0</v>
      </c>
      <c r="S200" s="64"/>
    </row>
    <row r="201" spans="1:20" ht="15" x14ac:dyDescent="0.2">
      <c r="A201" s="10"/>
      <c r="B201" s="11"/>
      <c r="C201" s="55"/>
      <c r="D201" s="55"/>
      <c r="E201" s="12"/>
      <c r="F201" s="12"/>
      <c r="G201" s="12"/>
      <c r="H201" s="12"/>
      <c r="I201" s="12"/>
      <c r="J201" s="12"/>
      <c r="K201" s="12"/>
      <c r="L201" s="12"/>
      <c r="M201" s="7"/>
      <c r="N201" s="16">
        <f>((G201-1)*(1-(IF(H201="no",0,'complete results singles'!$C$3)))+1)</f>
        <v>5.0000000000000044E-2</v>
      </c>
      <c r="O201" s="16">
        <f t="shared" si="3"/>
        <v>0</v>
      </c>
      <c r="P2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1" s="17">
        <f>IF(ISBLANK(M201),,IF(ISBLANK(G201),,(IF(M201="WON-EW",((((N201-1)*J201)*'complete results singles'!$C$2)+('complete results singles'!$C$2*(N201-1))),IF(M201="WON",((((N201-1)*J201)*'complete results singles'!$C$2)+('complete results singles'!$C$2*(N201-1))),IF(M201="PLACED",((((N201-1)*J201)*'complete results singles'!$C$2)-'complete results singles'!$C$2),IF(J201=0,-'complete results singles'!$C$2,IF(J201=0,-'complete results singles'!$C$2,-('complete results singles'!$C$2*2)))))))*E201))</f>
        <v>0</v>
      </c>
      <c r="R201" s="17">
        <f>IF(ISBLANK(M201),,IF(T201&lt;&gt;1,((IF(M201="WON-EW",(((K201-1)*'complete results singles'!$C$2)*(1-$C$3))+(((L201-1)*'complete results singles'!$C$2)*(1-$C$3)),IF(M201="WON",(((K201-1)*'complete results singles'!$C$2)*(1-$C$3)),IF(M201="PLACED",(((L201-1)*'complete results singles'!$C$2)*(1-$C$3))-'complete results singles'!$C$2,IF(J201=0,-'complete results singles'!$C$2,-('complete results singles'!$C$2*2))))))*E201),0))</f>
        <v>0</v>
      </c>
      <c r="S201" s="64"/>
    </row>
    <row r="202" spans="1:20" s="1" customFormat="1" ht="15" x14ac:dyDescent="0.2">
      <c r="A202" s="10"/>
      <c r="B202" s="11"/>
      <c r="C202" s="55"/>
      <c r="D202" s="55"/>
      <c r="E202" s="12"/>
      <c r="F202" s="12"/>
      <c r="G202" s="12"/>
      <c r="H202" s="12"/>
      <c r="I202" s="12"/>
      <c r="J202" s="12"/>
      <c r="K202" s="12"/>
      <c r="L202" s="12"/>
      <c r="M202" s="7"/>
      <c r="N202" s="16">
        <f>((G202-1)*(1-(IF(H202="no",0,'complete results singles'!$C$3)))+1)</f>
        <v>5.0000000000000044E-2</v>
      </c>
      <c r="O202" s="16">
        <f t="shared" si="3"/>
        <v>0</v>
      </c>
      <c r="P2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2" s="17">
        <f>IF(ISBLANK(M202),,IF(ISBLANK(G202),,(IF(M202="WON-EW",((((N202-1)*J202)*'complete results singles'!$C$2)+('complete results singles'!$C$2*(N202-1))),IF(M202="WON",((((N202-1)*J202)*'complete results singles'!$C$2)+('complete results singles'!$C$2*(N202-1))),IF(M202="PLACED",((((N202-1)*J202)*'complete results singles'!$C$2)-'complete results singles'!$C$2),IF(J202=0,-'complete results singles'!$C$2,IF(J202=0,-'complete results singles'!$C$2,-('complete results singles'!$C$2*2)))))))*E202))</f>
        <v>0</v>
      </c>
      <c r="R202" s="17">
        <f>IF(ISBLANK(M202),,IF(T202&lt;&gt;1,((IF(M202="WON-EW",(((K202-1)*'complete results singles'!$C$2)*(1-$C$3))+(((L202-1)*'complete results singles'!$C$2)*(1-$C$3)),IF(M202="WON",(((K202-1)*'complete results singles'!$C$2)*(1-$C$3)),IF(M202="PLACED",(((L202-1)*'complete results singles'!$C$2)*(1-$C$3))-'complete results singles'!$C$2,IF(J202=0,-'complete results singles'!$C$2,-('complete results singles'!$C$2*2))))))*E202),0))</f>
        <v>0</v>
      </c>
      <c r="S202" s="64"/>
      <c r="T202"/>
    </row>
    <row r="203" spans="1:20" s="1" customFormat="1" ht="15" x14ac:dyDescent="0.2">
      <c r="A203" s="10"/>
      <c r="B203" s="11"/>
      <c r="C203" s="6"/>
      <c r="D203" s="6"/>
      <c r="E203" s="12"/>
      <c r="F203" s="12"/>
      <c r="G203" s="12"/>
      <c r="H203" s="12"/>
      <c r="I203" s="12"/>
      <c r="J203" s="12"/>
      <c r="K203" s="12"/>
      <c r="L203" s="12"/>
      <c r="M203" s="7"/>
      <c r="N203" s="16">
        <f>((G203-1)*(1-(IF(H203="no",0,'complete results singles'!$C$3)))+1)</f>
        <v>5.0000000000000044E-2</v>
      </c>
      <c r="O203" s="16">
        <f t="shared" si="3"/>
        <v>0</v>
      </c>
      <c r="P2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3" s="17">
        <f>IF(ISBLANK(M203),,IF(ISBLANK(G203),,(IF(M203="WON-EW",((((N203-1)*J203)*'complete results singles'!$C$2)+('complete results singles'!$C$2*(N203-1))),IF(M203="WON",((((N203-1)*J203)*'complete results singles'!$C$2)+('complete results singles'!$C$2*(N203-1))),IF(M203="PLACED",((((N203-1)*J203)*'complete results singles'!$C$2)-'complete results singles'!$C$2),IF(J203=0,-'complete results singles'!$C$2,IF(J203=0,-'complete results singles'!$C$2,-('complete results singles'!$C$2*2)))))))*E203))</f>
        <v>0</v>
      </c>
      <c r="R203" s="17">
        <f>IF(ISBLANK(M203),,IF(T203&lt;&gt;1,((IF(M203="WON-EW",(((K203-1)*'complete results singles'!$C$2)*(1-$C$3))+(((L203-1)*'complete results singles'!$C$2)*(1-$C$3)),IF(M203="WON",(((K203-1)*'complete results singles'!$C$2)*(1-$C$3)),IF(M203="PLACED",(((L203-1)*'complete results singles'!$C$2)*(1-$C$3))-'complete results singles'!$C$2,IF(J203=0,-'complete results singles'!$C$2,-('complete results singles'!$C$2*2))))))*E203),0))</f>
        <v>0</v>
      </c>
      <c r="S203" s="64"/>
      <c r="T203"/>
    </row>
    <row r="204" spans="1:20" s="1" customFormat="1" ht="15" x14ac:dyDescent="0.2">
      <c r="A204" s="10"/>
      <c r="B204" s="11"/>
      <c r="C204" s="6"/>
      <c r="D204" s="6"/>
      <c r="E204" s="12"/>
      <c r="F204" s="12"/>
      <c r="G204" s="12"/>
      <c r="H204" s="12"/>
      <c r="I204" s="12"/>
      <c r="J204" s="12"/>
      <c r="K204" s="12"/>
      <c r="L204" s="12"/>
      <c r="M204" s="7"/>
      <c r="N204" s="16">
        <f>((G204-1)*(1-(IF(H204="no",0,'complete results singles'!$C$3)))+1)</f>
        <v>5.0000000000000044E-2</v>
      </c>
      <c r="O204" s="16">
        <f t="shared" si="3"/>
        <v>0</v>
      </c>
      <c r="P2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4" s="17">
        <f>IF(ISBLANK(M204),,IF(ISBLANK(G204),,(IF(M204="WON-EW",((((N204-1)*J204)*'complete results singles'!$C$2)+('complete results singles'!$C$2*(N204-1))),IF(M204="WON",((((N204-1)*J204)*'complete results singles'!$C$2)+('complete results singles'!$C$2*(N204-1))),IF(M204="PLACED",((((N204-1)*J204)*'complete results singles'!$C$2)-'complete results singles'!$C$2),IF(J204=0,-'complete results singles'!$C$2,IF(J204=0,-'complete results singles'!$C$2,-('complete results singles'!$C$2*2)))))))*E204))</f>
        <v>0</v>
      </c>
      <c r="R204" s="17">
        <f>IF(ISBLANK(M204),,IF(T204&lt;&gt;1,((IF(M204="WON-EW",(((K204-1)*'complete results singles'!$C$2)*(1-$C$3))+(((L204-1)*'complete results singles'!$C$2)*(1-$C$3)),IF(M204="WON",(((K204-1)*'complete results singles'!$C$2)*(1-$C$3)),IF(M204="PLACED",(((L204-1)*'complete results singles'!$C$2)*(1-$C$3))-'complete results singles'!$C$2,IF(J204=0,-'complete results singles'!$C$2,-('complete results singles'!$C$2*2))))))*E204),0))</f>
        <v>0</v>
      </c>
      <c r="S204" s="64"/>
    </row>
    <row r="205" spans="1:20" ht="15.75" x14ac:dyDescent="0.25">
      <c r="A205" s="31"/>
      <c r="B205" s="5"/>
      <c r="C205" s="58"/>
      <c r="D205" s="58"/>
      <c r="E205" s="59"/>
      <c r="F205" s="59"/>
      <c r="G205" s="59"/>
      <c r="H205" s="59"/>
      <c r="I205" s="59"/>
      <c r="J205" s="59"/>
      <c r="K205" s="59"/>
      <c r="L205" s="59"/>
      <c r="M205" s="30"/>
      <c r="N205" s="60">
        <f>((G205-1)*(1-(IF(H205="no",0,'complete results singles'!$C$3)))+1)</f>
        <v>5.0000000000000044E-2</v>
      </c>
      <c r="O205" s="60">
        <f t="shared" si="3"/>
        <v>0</v>
      </c>
      <c r="P205" s="61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5" s="62">
        <f>IF(ISBLANK(M205),,IF(ISBLANK(G205),,(IF(M205="WON-EW",((((N205-1)*J205)*'complete results singles'!$C$2)+('complete results singles'!$C$2*(N205-1))),IF(M205="WON",((((N205-1)*J205)*'complete results singles'!$C$2)+('complete results singles'!$C$2*(N205-1))),IF(M205="PLACED",((((N205-1)*J205)*'complete results singles'!$C$2)-'complete results singles'!$C$2),IF(J205=0,-'complete results singles'!$C$2,IF(J205=0,-'complete results singles'!$C$2,-('complete results singles'!$C$2*2)))))))*E205))</f>
        <v>0</v>
      </c>
      <c r="R205" s="62">
        <f>IF(ISBLANK(M205),,IF(T205&lt;&gt;1,((IF(M205="WON-EW",(((K205-1)*'complete results singles'!$C$2)*(1-$C$3))+(((L205-1)*'complete results singles'!$C$2)*(1-$C$3)),IF(M205="WON",(((K205-1)*'complete results singles'!$C$2)*(1-$C$3)),IF(M205="PLACED",(((L205-1)*'complete results singles'!$C$2)*(1-$C$3))-'complete results singles'!$C$2,IF(J205=0,-'complete results singles'!$C$2,-('complete results singles'!$C$2*2))))))*E205),0))</f>
        <v>0</v>
      </c>
      <c r="S205" s="64"/>
    </row>
    <row r="206" spans="1:20" ht="15" x14ac:dyDescent="0.2">
      <c r="A206" s="10"/>
      <c r="B206" s="11"/>
      <c r="C206" s="6"/>
      <c r="D206" s="6"/>
      <c r="E206" s="12"/>
      <c r="F206" s="12"/>
      <c r="G206" s="12"/>
      <c r="H206" s="12"/>
      <c r="I206" s="12"/>
      <c r="J206" s="12"/>
      <c r="K206" s="12"/>
      <c r="L206" s="12"/>
      <c r="M206" s="7"/>
      <c r="N206" s="16">
        <f>((G206-1)*(1-(IF(H206="no",0,'complete results singles'!$C$3)))+1)</f>
        <v>5.0000000000000044E-2</v>
      </c>
      <c r="O206" s="16">
        <f t="shared" si="3"/>
        <v>0</v>
      </c>
      <c r="P2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6" s="17">
        <f>IF(ISBLANK(M206),,IF(ISBLANK(G206),,(IF(M206="WON-EW",((((N206-1)*J206)*'complete results singles'!$C$2)+('complete results singles'!$C$2*(N206-1))),IF(M206="WON",((((N206-1)*J206)*'complete results singles'!$C$2)+('complete results singles'!$C$2*(N206-1))),IF(M206="PLACED",((((N206-1)*J206)*'complete results singles'!$C$2)-'complete results singles'!$C$2),IF(J206=0,-'complete results singles'!$C$2,IF(J206=0,-'complete results singles'!$C$2,-('complete results singles'!$C$2*2)))))))*E206))</f>
        <v>0</v>
      </c>
      <c r="R206" s="17">
        <f>IF(ISBLANK(M206),,IF(T206&lt;&gt;1,((IF(M206="WON-EW",(((K206-1)*'complete results singles'!$C$2)*(1-$C$3))+(((L206-1)*'complete results singles'!$C$2)*(1-$C$3)),IF(M206="WON",(((K206-1)*'complete results singles'!$C$2)*(1-$C$3)),IF(M206="PLACED",(((L206-1)*'complete results singles'!$C$2)*(1-$C$3))-'complete results singles'!$C$2,IF(J206=0,-'complete results singles'!$C$2,-('complete results singles'!$C$2*2))))))*E206),0))</f>
        <v>0</v>
      </c>
      <c r="S206" s="64"/>
    </row>
    <row r="207" spans="1:20" ht="15" x14ac:dyDescent="0.2">
      <c r="A207" s="10"/>
      <c r="B207" s="11"/>
      <c r="C207" s="6"/>
      <c r="D207" s="6"/>
      <c r="E207" s="12"/>
      <c r="F207" s="12"/>
      <c r="G207" s="12"/>
      <c r="H207" s="12"/>
      <c r="I207" s="12"/>
      <c r="J207" s="12"/>
      <c r="K207" s="7"/>
      <c r="L207" s="7"/>
      <c r="M207" s="7"/>
      <c r="N207" s="16">
        <f>((G207-1)*(1-(IF(H207="no",0,'complete results singles'!$C$3)))+1)</f>
        <v>5.0000000000000044E-2</v>
      </c>
      <c r="O207" s="16">
        <f t="shared" si="3"/>
        <v>0</v>
      </c>
      <c r="P2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7" s="17">
        <f>IF(ISBLANK(M207),,IF(ISBLANK(G207),,(IF(M207="WON-EW",((((N207-1)*J207)*'complete results singles'!$C$2)+('complete results singles'!$C$2*(N207-1))),IF(M207="WON",((((N207-1)*J207)*'complete results singles'!$C$2)+('complete results singles'!$C$2*(N207-1))),IF(M207="PLACED",((((N207-1)*J207)*'complete results singles'!$C$2)-'complete results singles'!$C$2),IF(J207=0,-'complete results singles'!$C$2,IF(J207=0,-'complete results singles'!$C$2,-('complete results singles'!$C$2*2)))))))*E207))</f>
        <v>0</v>
      </c>
      <c r="R207" s="17">
        <f>IF(ISBLANK(M207),,IF(T207&lt;&gt;1,((IF(M207="WON-EW",(((K207-1)*'complete results singles'!$C$2)*(1-$C$3))+(((L207-1)*'complete results singles'!$C$2)*(1-$C$3)),IF(M207="WON",(((K207-1)*'complete results singles'!$C$2)*(1-$C$3)),IF(M207="PLACED",(((L207-1)*'complete results singles'!$C$2)*(1-$C$3))-'complete results singles'!$C$2,IF(J207=0,-'complete results singles'!$C$2,-('complete results singles'!$C$2*2))))))*E207),0))</f>
        <v>0</v>
      </c>
      <c r="S207" s="64"/>
    </row>
    <row r="208" spans="1:20" ht="15" x14ac:dyDescent="0.2">
      <c r="A208" s="10"/>
      <c r="B208" s="11"/>
      <c r="C208" s="6"/>
      <c r="D208" s="6"/>
      <c r="E208" s="12"/>
      <c r="F208" s="12"/>
      <c r="G208" s="12"/>
      <c r="H208" s="12"/>
      <c r="I208" s="12"/>
      <c r="J208" s="12"/>
      <c r="K208" s="7"/>
      <c r="L208" s="7"/>
      <c r="M208" s="7"/>
      <c r="N208" s="16">
        <f>((G208-1)*(1-(IF(H208="no",0,'complete results singles'!$C$3)))+1)</f>
        <v>5.0000000000000044E-2</v>
      </c>
      <c r="O208" s="16">
        <f t="shared" ref="O208:O271" si="4">E208*IF(I208="yes",2,1)</f>
        <v>0</v>
      </c>
      <c r="P2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8" s="17">
        <f>IF(ISBLANK(M208),,IF(ISBLANK(G208),,(IF(M208="WON-EW",((((N208-1)*J208)*'complete results singles'!$C$2)+('complete results singles'!$C$2*(N208-1))),IF(M208="WON",((((N208-1)*J208)*'complete results singles'!$C$2)+('complete results singles'!$C$2*(N208-1))),IF(M208="PLACED",((((N208-1)*J208)*'complete results singles'!$C$2)-'complete results singles'!$C$2),IF(J208=0,-'complete results singles'!$C$2,IF(J208=0,-'complete results singles'!$C$2,-('complete results singles'!$C$2*2)))))))*E208))</f>
        <v>0</v>
      </c>
      <c r="R208" s="17">
        <f>IF(ISBLANK(M208),,IF(T208&lt;&gt;1,((IF(M208="WON-EW",(((K208-1)*'complete results singles'!$C$2)*(1-$C$3))+(((L208-1)*'complete results singles'!$C$2)*(1-$C$3)),IF(M208="WON",(((K208-1)*'complete results singles'!$C$2)*(1-$C$3)),IF(M208="PLACED",(((L208-1)*'complete results singles'!$C$2)*(1-$C$3))-'complete results singles'!$C$2,IF(J208=0,-'complete results singles'!$C$2,-('complete results singles'!$C$2*2))))))*E208),0))</f>
        <v>0</v>
      </c>
      <c r="S208" s="64"/>
    </row>
    <row r="209" spans="1:19" ht="15" x14ac:dyDescent="0.2">
      <c r="A209" s="10"/>
      <c r="B209" s="11"/>
      <c r="C209" s="6"/>
      <c r="D209" s="6"/>
      <c r="E209" s="12"/>
      <c r="F209" s="12"/>
      <c r="G209" s="12"/>
      <c r="H209" s="12"/>
      <c r="I209" s="12"/>
      <c r="J209" s="12"/>
      <c r="K209" s="7"/>
      <c r="L209" s="7"/>
      <c r="M209" s="7"/>
      <c r="N209" s="16">
        <f>((G209-1)*(1-(IF(H209="no",0,'complete results singles'!$C$3)))+1)</f>
        <v>5.0000000000000044E-2</v>
      </c>
      <c r="O209" s="16">
        <f t="shared" si="4"/>
        <v>0</v>
      </c>
      <c r="P2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09" s="17">
        <f>IF(ISBLANK(M209),,IF(ISBLANK(G209),,(IF(M209="WON-EW",((((N209-1)*J209)*'complete results singles'!$C$2)+('complete results singles'!$C$2*(N209-1))),IF(M209="WON",((((N209-1)*J209)*'complete results singles'!$C$2)+('complete results singles'!$C$2*(N209-1))),IF(M209="PLACED",((((N209-1)*J209)*'complete results singles'!$C$2)-'complete results singles'!$C$2),IF(J209=0,-'complete results singles'!$C$2,IF(J209=0,-'complete results singles'!$C$2,-('complete results singles'!$C$2*2)))))))*E209))</f>
        <v>0</v>
      </c>
      <c r="R209" s="17">
        <f>IF(ISBLANK(M209),,IF(T209&lt;&gt;1,((IF(M209="WON-EW",(((K209-1)*'complete results singles'!$C$2)*(1-$C$3))+(((L209-1)*'complete results singles'!$C$2)*(1-$C$3)),IF(M209="WON",(((K209-1)*'complete results singles'!$C$2)*(1-$C$3)),IF(M209="PLACED",(((L209-1)*'complete results singles'!$C$2)*(1-$C$3))-'complete results singles'!$C$2,IF(J209=0,-'complete results singles'!$C$2,-('complete results singles'!$C$2*2))))))*E209),0))</f>
        <v>0</v>
      </c>
      <c r="S209" s="64"/>
    </row>
    <row r="210" spans="1:19" ht="15" x14ac:dyDescent="0.2">
      <c r="A210" s="10"/>
      <c r="B210" s="11"/>
      <c r="C210" s="6"/>
      <c r="D210" s="6"/>
      <c r="E210" s="12"/>
      <c r="F210" s="12"/>
      <c r="G210" s="12"/>
      <c r="H210" s="12"/>
      <c r="I210" s="12"/>
      <c r="J210" s="12"/>
      <c r="K210" s="7"/>
      <c r="L210" s="7"/>
      <c r="M210" s="7"/>
      <c r="N210" s="16">
        <f>((G210-1)*(1-(IF(H210="no",0,'complete results singles'!$C$3)))+1)</f>
        <v>5.0000000000000044E-2</v>
      </c>
      <c r="O210" s="16">
        <f t="shared" si="4"/>
        <v>0</v>
      </c>
      <c r="P2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0" s="17">
        <f>IF(ISBLANK(M210),,IF(ISBLANK(G210),,(IF(M210="WON-EW",((((N210-1)*J210)*'complete results singles'!$C$2)+('complete results singles'!$C$2*(N210-1))),IF(M210="WON",((((N210-1)*J210)*'complete results singles'!$C$2)+('complete results singles'!$C$2*(N210-1))),IF(M210="PLACED",((((N210-1)*J210)*'complete results singles'!$C$2)-'complete results singles'!$C$2),IF(J210=0,-'complete results singles'!$C$2,IF(J210=0,-'complete results singles'!$C$2,-('complete results singles'!$C$2*2)))))))*E210))</f>
        <v>0</v>
      </c>
      <c r="R210" s="17">
        <f>IF(ISBLANK(M210),,IF(T210&lt;&gt;1,((IF(M210="WON-EW",(((K210-1)*'complete results singles'!$C$2)*(1-$C$3))+(((L210-1)*'complete results singles'!$C$2)*(1-$C$3)),IF(M210="WON",(((K210-1)*'complete results singles'!$C$2)*(1-$C$3)),IF(M210="PLACED",(((L210-1)*'complete results singles'!$C$2)*(1-$C$3))-'complete results singles'!$C$2,IF(J210=0,-'complete results singles'!$C$2,-('complete results singles'!$C$2*2))))))*E210),0))</f>
        <v>0</v>
      </c>
      <c r="S210" s="64"/>
    </row>
    <row r="211" spans="1:19" ht="15" x14ac:dyDescent="0.2">
      <c r="A211" s="10"/>
      <c r="B211" s="11"/>
      <c r="C211" s="6"/>
      <c r="D211" s="6"/>
      <c r="E211" s="12"/>
      <c r="F211" s="12"/>
      <c r="G211" s="12"/>
      <c r="H211" s="12"/>
      <c r="I211" s="12"/>
      <c r="J211" s="12"/>
      <c r="K211" s="7"/>
      <c r="L211" s="7"/>
      <c r="M211" s="7"/>
      <c r="N211" s="16">
        <f>((G211-1)*(1-(IF(H211="no",0,'complete results singles'!$C$3)))+1)</f>
        <v>5.0000000000000044E-2</v>
      </c>
      <c r="O211" s="16">
        <f t="shared" si="4"/>
        <v>0</v>
      </c>
      <c r="P2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1" s="17">
        <f>IF(ISBLANK(M211),,IF(ISBLANK(G211),,(IF(M211="WON-EW",((((N211-1)*J211)*'complete results singles'!$C$2)+('complete results singles'!$C$2*(N211-1))),IF(M211="WON",((((N211-1)*J211)*'complete results singles'!$C$2)+('complete results singles'!$C$2*(N211-1))),IF(M211="PLACED",((((N211-1)*J211)*'complete results singles'!$C$2)-'complete results singles'!$C$2),IF(J211=0,-'complete results singles'!$C$2,IF(J211=0,-'complete results singles'!$C$2,-('complete results singles'!$C$2*2)))))))*E211))</f>
        <v>0</v>
      </c>
      <c r="R211" s="17">
        <f>IF(ISBLANK(M211),,IF(T211&lt;&gt;1,((IF(M211="WON-EW",(((K211-1)*'complete results singles'!$C$2)*(1-$C$3))+(((L211-1)*'complete results singles'!$C$2)*(1-$C$3)),IF(M211="WON",(((K211-1)*'complete results singles'!$C$2)*(1-$C$3)),IF(M211="PLACED",(((L211-1)*'complete results singles'!$C$2)*(1-$C$3))-'complete results singles'!$C$2,IF(J211=0,-'complete results singles'!$C$2,-('complete results singles'!$C$2*2))))))*E211),0))</f>
        <v>0</v>
      </c>
      <c r="S211" s="64"/>
    </row>
    <row r="212" spans="1:19" ht="15" x14ac:dyDescent="0.2">
      <c r="A212" s="10"/>
      <c r="B212" s="11"/>
      <c r="C212" s="6"/>
      <c r="D212" s="6"/>
      <c r="E212" s="12"/>
      <c r="F212" s="12"/>
      <c r="G212" s="12"/>
      <c r="H212" s="12"/>
      <c r="I212" s="12"/>
      <c r="J212" s="12"/>
      <c r="K212" s="7"/>
      <c r="L212" s="7"/>
      <c r="M212" s="7"/>
      <c r="N212" s="16">
        <f>((G212-1)*(1-(IF(H212="no",0,'complete results singles'!$C$3)))+1)</f>
        <v>5.0000000000000044E-2</v>
      </c>
      <c r="O212" s="16">
        <f t="shared" si="4"/>
        <v>0</v>
      </c>
      <c r="P2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2" s="17">
        <f>IF(ISBLANK(M212),,IF(ISBLANK(G212),,(IF(M212="WON-EW",((((N212-1)*J212)*'complete results singles'!$C$2)+('complete results singles'!$C$2*(N212-1))),IF(M212="WON",((((N212-1)*J212)*'complete results singles'!$C$2)+('complete results singles'!$C$2*(N212-1))),IF(M212="PLACED",((((N212-1)*J212)*'complete results singles'!$C$2)-'complete results singles'!$C$2),IF(J212=0,-'complete results singles'!$C$2,IF(J212=0,-'complete results singles'!$C$2,-('complete results singles'!$C$2*2)))))))*E212))</f>
        <v>0</v>
      </c>
      <c r="R212" s="17">
        <f>IF(ISBLANK(M212),,IF(T212&lt;&gt;1,((IF(M212="WON-EW",(((K212-1)*'complete results singles'!$C$2)*(1-$C$3))+(((L212-1)*'complete results singles'!$C$2)*(1-$C$3)),IF(M212="WON",(((K212-1)*'complete results singles'!$C$2)*(1-$C$3)),IF(M212="PLACED",(((L212-1)*'complete results singles'!$C$2)*(1-$C$3))-'complete results singles'!$C$2,IF(J212=0,-'complete results singles'!$C$2,-('complete results singles'!$C$2*2))))))*E212),0))</f>
        <v>0</v>
      </c>
      <c r="S212" s="64"/>
    </row>
    <row r="213" spans="1:19" ht="15" x14ac:dyDescent="0.2">
      <c r="A213" s="10"/>
      <c r="B213" s="11"/>
      <c r="C213" s="6"/>
      <c r="D213" s="6"/>
      <c r="E213" s="12"/>
      <c r="F213" s="12"/>
      <c r="G213" s="12"/>
      <c r="H213" s="12"/>
      <c r="I213" s="12"/>
      <c r="J213" s="12"/>
      <c r="K213" s="12"/>
      <c r="L213" s="7"/>
      <c r="M213" s="7"/>
      <c r="N213" s="16">
        <f>((G213-1)*(1-(IF(H213="no",0,'complete results singles'!$C$3)))+1)</f>
        <v>5.0000000000000044E-2</v>
      </c>
      <c r="O213" s="16">
        <f t="shared" si="4"/>
        <v>0</v>
      </c>
      <c r="P2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3" s="17">
        <f>IF(ISBLANK(M213),,IF(ISBLANK(G213),,(IF(M213="WON-EW",((((N213-1)*J213)*'complete results singles'!$C$2)+('complete results singles'!$C$2*(N213-1))),IF(M213="WON",((((N213-1)*J213)*'complete results singles'!$C$2)+('complete results singles'!$C$2*(N213-1))),IF(M213="PLACED",((((N213-1)*J213)*'complete results singles'!$C$2)-'complete results singles'!$C$2),IF(J213=0,-'complete results singles'!$C$2,IF(J213=0,-'complete results singles'!$C$2,-('complete results singles'!$C$2*2)))))))*E213))</f>
        <v>0</v>
      </c>
      <c r="R213" s="17">
        <f>IF(ISBLANK(M213),,IF(T213&lt;&gt;1,((IF(M213="WON-EW",(((K213-1)*'complete results singles'!$C$2)*(1-$C$3))+(((L213-1)*'complete results singles'!$C$2)*(1-$C$3)),IF(M213="WON",(((K213-1)*'complete results singles'!$C$2)*(1-$C$3)),IF(M213="PLACED",(((L213-1)*'complete results singles'!$C$2)*(1-$C$3))-'complete results singles'!$C$2,IF(J213=0,-'complete results singles'!$C$2,-('complete results singles'!$C$2*2))))))*E213),0))</f>
        <v>0</v>
      </c>
      <c r="S213" s="64"/>
    </row>
    <row r="214" spans="1:19" ht="15" x14ac:dyDescent="0.2">
      <c r="A214" s="10"/>
      <c r="B214" s="11"/>
      <c r="C214" s="6"/>
      <c r="D214" s="6"/>
      <c r="E214" s="12"/>
      <c r="F214" s="12"/>
      <c r="G214" s="12"/>
      <c r="H214" s="12"/>
      <c r="I214" s="12"/>
      <c r="J214" s="12"/>
      <c r="K214" s="12"/>
      <c r="L214" s="7"/>
      <c r="M214" s="7"/>
      <c r="N214" s="16">
        <f>((G214-1)*(1-(IF(H214="no",0,'complete results singles'!$C$3)))+1)</f>
        <v>5.0000000000000044E-2</v>
      </c>
      <c r="O214" s="16">
        <f t="shared" si="4"/>
        <v>0</v>
      </c>
      <c r="P2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4" s="17">
        <f>IF(ISBLANK(M214),,IF(ISBLANK(G214),,(IF(M214="WON-EW",((((N214-1)*J214)*'complete results singles'!$C$2)+('complete results singles'!$C$2*(N214-1))),IF(M214="WON",((((N214-1)*J214)*'complete results singles'!$C$2)+('complete results singles'!$C$2*(N214-1))),IF(M214="PLACED",((((N214-1)*J214)*'complete results singles'!$C$2)-'complete results singles'!$C$2),IF(J214=0,-'complete results singles'!$C$2,IF(J214=0,-'complete results singles'!$C$2,-('complete results singles'!$C$2*2)))))))*E214))</f>
        <v>0</v>
      </c>
      <c r="R214" s="17">
        <f>IF(ISBLANK(M214),,IF(T214&lt;&gt;1,((IF(M214="WON-EW",(((K214-1)*'complete results singles'!$C$2)*(1-$C$3))+(((L214-1)*'complete results singles'!$C$2)*(1-$C$3)),IF(M214="WON",(((K214-1)*'complete results singles'!$C$2)*(1-$C$3)),IF(M214="PLACED",(((L214-1)*'complete results singles'!$C$2)*(1-$C$3))-'complete results singles'!$C$2,IF(J214=0,-'complete results singles'!$C$2,-('complete results singles'!$C$2*2))))))*E214),0))</f>
        <v>0</v>
      </c>
      <c r="S214" s="64"/>
    </row>
    <row r="215" spans="1:19" ht="15" x14ac:dyDescent="0.2">
      <c r="A215" s="10"/>
      <c r="B215" s="11"/>
      <c r="C215" s="6"/>
      <c r="D215" s="6"/>
      <c r="E215" s="12"/>
      <c r="F215" s="12"/>
      <c r="G215" s="12"/>
      <c r="H215" s="12"/>
      <c r="I215" s="12"/>
      <c r="J215" s="12"/>
      <c r="K215" s="12"/>
      <c r="L215" s="7"/>
      <c r="M215" s="7"/>
      <c r="N215" s="16">
        <f>((G215-1)*(1-(IF(H215="no",0,'complete results singles'!$C$3)))+1)</f>
        <v>5.0000000000000044E-2</v>
      </c>
      <c r="O215" s="16">
        <f t="shared" si="4"/>
        <v>0</v>
      </c>
      <c r="P2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5" s="17">
        <f>IF(ISBLANK(M215),,IF(ISBLANK(G215),,(IF(M215="WON-EW",((((N215-1)*J215)*'complete results singles'!$C$2)+('complete results singles'!$C$2*(N215-1))),IF(M215="WON",((((N215-1)*J215)*'complete results singles'!$C$2)+('complete results singles'!$C$2*(N215-1))),IF(M215="PLACED",((((N215-1)*J215)*'complete results singles'!$C$2)-'complete results singles'!$C$2),IF(J215=0,-'complete results singles'!$C$2,IF(J215=0,-'complete results singles'!$C$2,-('complete results singles'!$C$2*2)))))))*E215))</f>
        <v>0</v>
      </c>
      <c r="R215" s="17">
        <f>IF(ISBLANK(M215),,IF(T215&lt;&gt;1,((IF(M215="WON-EW",(((K215-1)*'complete results singles'!$C$2)*(1-$C$3))+(((L215-1)*'complete results singles'!$C$2)*(1-$C$3)),IF(M215="WON",(((K215-1)*'complete results singles'!$C$2)*(1-$C$3)),IF(M215="PLACED",(((L215-1)*'complete results singles'!$C$2)*(1-$C$3))-'complete results singles'!$C$2,IF(J215=0,-'complete results singles'!$C$2,-('complete results singles'!$C$2*2))))))*E215),0))</f>
        <v>0</v>
      </c>
      <c r="S215" s="64"/>
    </row>
    <row r="216" spans="1:19" s="28" customFormat="1" ht="15" x14ac:dyDescent="0.2">
      <c r="A216" s="10"/>
      <c r="B216" s="11"/>
      <c r="C216" s="6"/>
      <c r="D216" s="6"/>
      <c r="E216" s="12"/>
      <c r="F216" s="12"/>
      <c r="G216" s="12"/>
      <c r="H216" s="12"/>
      <c r="I216" s="12"/>
      <c r="J216" s="12"/>
      <c r="K216" s="12"/>
      <c r="L216" s="7"/>
      <c r="M216" s="7"/>
      <c r="N216" s="16">
        <f>((G216-1)*(1-(IF(H216="no",0,'complete results singles'!$C$3)))+1)</f>
        <v>5.0000000000000044E-2</v>
      </c>
      <c r="O216" s="16">
        <f t="shared" si="4"/>
        <v>0</v>
      </c>
      <c r="P2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6" s="17">
        <f>IF(ISBLANK(M216),,IF(ISBLANK(G216),,(IF(M216="WON-EW",((((N216-1)*J216)*'complete results singles'!$C$2)+('complete results singles'!$C$2*(N216-1))),IF(M216="WON",((((N216-1)*J216)*'complete results singles'!$C$2)+('complete results singles'!$C$2*(N216-1))),IF(M216="PLACED",((((N216-1)*J216)*'complete results singles'!$C$2)-'complete results singles'!$C$2),IF(J216=0,-'complete results singles'!$C$2,IF(J216=0,-'complete results singles'!$C$2,-('complete results singles'!$C$2*2)))))))*E216))</f>
        <v>0</v>
      </c>
      <c r="R216" s="17">
        <f>IF(ISBLANK(M216),,IF(T216&lt;&gt;1,((IF(M216="WON-EW",(((K216-1)*'complete results singles'!$C$2)*(1-$C$3))+(((L216-1)*'complete results singles'!$C$2)*(1-$C$3)),IF(M216="WON",(((K216-1)*'complete results singles'!$C$2)*(1-$C$3)),IF(M216="PLACED",(((L216-1)*'complete results singles'!$C$2)*(1-$C$3))-'complete results singles'!$C$2,IF(J216=0,-'complete results singles'!$C$2,-('complete results singles'!$C$2*2))))))*E216),0))</f>
        <v>0</v>
      </c>
      <c r="S216" s="64"/>
    </row>
    <row r="217" spans="1:19" s="28" customFormat="1" ht="15" x14ac:dyDescent="0.2">
      <c r="A217" s="10"/>
      <c r="B217" s="11"/>
      <c r="C217" s="6"/>
      <c r="D217" s="6"/>
      <c r="E217" s="12"/>
      <c r="F217" s="12"/>
      <c r="G217" s="12"/>
      <c r="H217" s="12"/>
      <c r="I217" s="12"/>
      <c r="J217" s="12"/>
      <c r="K217" s="12"/>
      <c r="L217" s="7"/>
      <c r="M217" s="7"/>
      <c r="N217" s="16">
        <f>((G217-1)*(1-(IF(H217="no",0,'complete results singles'!$C$3)))+1)</f>
        <v>5.0000000000000044E-2</v>
      </c>
      <c r="O217" s="16">
        <f t="shared" si="4"/>
        <v>0</v>
      </c>
      <c r="P2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7" s="17">
        <f>IF(ISBLANK(M217),,IF(ISBLANK(G217),,(IF(M217="WON-EW",((((N217-1)*J217)*'complete results singles'!$C$2)+('complete results singles'!$C$2*(N217-1))),IF(M217="WON",((((N217-1)*J217)*'complete results singles'!$C$2)+('complete results singles'!$C$2*(N217-1))),IF(M217="PLACED",((((N217-1)*J217)*'complete results singles'!$C$2)-'complete results singles'!$C$2),IF(J217=0,-'complete results singles'!$C$2,IF(J217=0,-'complete results singles'!$C$2,-('complete results singles'!$C$2*2)))))))*E217))</f>
        <v>0</v>
      </c>
      <c r="R217" s="17">
        <f>IF(ISBLANK(M217),,IF(T217&lt;&gt;1,((IF(M217="WON-EW",(((K217-1)*'complete results singles'!$C$2)*(1-$C$3))+(((L217-1)*'complete results singles'!$C$2)*(1-$C$3)),IF(M217="WON",(((K217-1)*'complete results singles'!$C$2)*(1-$C$3)),IF(M217="PLACED",(((L217-1)*'complete results singles'!$C$2)*(1-$C$3))-'complete results singles'!$C$2,IF(J217=0,-'complete results singles'!$C$2,-('complete results singles'!$C$2*2))))))*E217),0))</f>
        <v>0</v>
      </c>
      <c r="S217" s="64"/>
    </row>
    <row r="218" spans="1:19" s="28" customFormat="1" ht="15" x14ac:dyDescent="0.2">
      <c r="A218" s="10"/>
      <c r="B218" s="11"/>
      <c r="C218" s="6"/>
      <c r="D218" s="6"/>
      <c r="E218" s="12"/>
      <c r="F218" s="12"/>
      <c r="G218" s="12"/>
      <c r="H218" s="12"/>
      <c r="I218" s="12"/>
      <c r="J218" s="12"/>
      <c r="K218" s="12"/>
      <c r="L218" s="7"/>
      <c r="M218" s="7"/>
      <c r="N218" s="16">
        <f>((G218-1)*(1-(IF(H218="no",0,'complete results singles'!$C$3)))+1)</f>
        <v>5.0000000000000044E-2</v>
      </c>
      <c r="O218" s="16">
        <f t="shared" si="4"/>
        <v>0</v>
      </c>
      <c r="P2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8" s="17">
        <f>IF(ISBLANK(M218),,IF(ISBLANK(G218),,(IF(M218="WON-EW",((((N218-1)*J218)*'complete results singles'!$C$2)+('complete results singles'!$C$2*(N218-1))),IF(M218="WON",((((N218-1)*J218)*'complete results singles'!$C$2)+('complete results singles'!$C$2*(N218-1))),IF(M218="PLACED",((((N218-1)*J218)*'complete results singles'!$C$2)-'complete results singles'!$C$2),IF(J218=0,-'complete results singles'!$C$2,IF(J218=0,-'complete results singles'!$C$2,-('complete results singles'!$C$2*2)))))))*E218))</f>
        <v>0</v>
      </c>
      <c r="R218" s="17">
        <f>IF(ISBLANK(M218),,IF(T218&lt;&gt;1,((IF(M218="WON-EW",(((K218-1)*'complete results singles'!$C$2)*(1-$C$3))+(((L218-1)*'complete results singles'!$C$2)*(1-$C$3)),IF(M218="WON",(((K218-1)*'complete results singles'!$C$2)*(1-$C$3)),IF(M218="PLACED",(((L218-1)*'complete results singles'!$C$2)*(1-$C$3))-'complete results singles'!$C$2,IF(J218=0,-'complete results singles'!$C$2,-('complete results singles'!$C$2*2))))))*E218),0))</f>
        <v>0</v>
      </c>
      <c r="S218" s="64"/>
    </row>
    <row r="219" spans="1:19" s="28" customFormat="1" ht="15" x14ac:dyDescent="0.2">
      <c r="A219" s="10"/>
      <c r="B219" s="11"/>
      <c r="C219" s="6"/>
      <c r="D219" s="6"/>
      <c r="E219" s="12"/>
      <c r="F219" s="12"/>
      <c r="G219" s="12"/>
      <c r="H219" s="12"/>
      <c r="I219" s="12"/>
      <c r="J219" s="12"/>
      <c r="K219" s="12"/>
      <c r="L219" s="7"/>
      <c r="M219" s="7"/>
      <c r="N219" s="16">
        <f>((G219-1)*(1-(IF(H219="no",0,'complete results singles'!$C$3)))+1)</f>
        <v>5.0000000000000044E-2</v>
      </c>
      <c r="O219" s="16">
        <f t="shared" si="4"/>
        <v>0</v>
      </c>
      <c r="P2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19" s="17">
        <f>IF(ISBLANK(M219),,IF(ISBLANK(G219),,(IF(M219="WON-EW",((((N219-1)*J219)*'complete results singles'!$C$2)+('complete results singles'!$C$2*(N219-1))),IF(M219="WON",((((N219-1)*J219)*'complete results singles'!$C$2)+('complete results singles'!$C$2*(N219-1))),IF(M219="PLACED",((((N219-1)*J219)*'complete results singles'!$C$2)-'complete results singles'!$C$2),IF(J219=0,-'complete results singles'!$C$2,IF(J219=0,-'complete results singles'!$C$2,-('complete results singles'!$C$2*2)))))))*E219))</f>
        <v>0</v>
      </c>
      <c r="R219" s="17">
        <f>IF(ISBLANK(M219),,IF(T219&lt;&gt;1,((IF(M219="WON-EW",(((K219-1)*'complete results singles'!$C$2)*(1-$C$3))+(((L219-1)*'complete results singles'!$C$2)*(1-$C$3)),IF(M219="WON",(((K219-1)*'complete results singles'!$C$2)*(1-$C$3)),IF(M219="PLACED",(((L219-1)*'complete results singles'!$C$2)*(1-$C$3))-'complete results singles'!$C$2,IF(J219=0,-'complete results singles'!$C$2,-('complete results singles'!$C$2*2))))))*E219),0))</f>
        <v>0</v>
      </c>
      <c r="S219" s="64"/>
    </row>
    <row r="220" spans="1:19" s="28" customFormat="1" ht="15" x14ac:dyDescent="0.2">
      <c r="A220" s="10"/>
      <c r="B220" s="11"/>
      <c r="C220" s="6"/>
      <c r="D220" s="55"/>
      <c r="E220" s="12"/>
      <c r="F220" s="12"/>
      <c r="G220" s="12"/>
      <c r="H220" s="12"/>
      <c r="I220" s="12"/>
      <c r="J220" s="12"/>
      <c r="K220" s="12"/>
      <c r="L220" s="7"/>
      <c r="M220" s="7"/>
      <c r="N220" s="16">
        <f>((G220-1)*(1-(IF(H220="no",0,'complete results singles'!$C$3)))+1)</f>
        <v>5.0000000000000044E-2</v>
      </c>
      <c r="O220" s="16">
        <f t="shared" si="4"/>
        <v>0</v>
      </c>
      <c r="P2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0" s="17">
        <f>IF(ISBLANK(M220),,IF(ISBLANK(G220),,(IF(M220="WON-EW",((((N220-1)*J220)*'complete results singles'!$C$2)+('complete results singles'!$C$2*(N220-1))),IF(M220="WON",((((N220-1)*J220)*'complete results singles'!$C$2)+('complete results singles'!$C$2*(N220-1))),IF(M220="PLACED",((((N220-1)*J220)*'complete results singles'!$C$2)-'complete results singles'!$C$2),IF(J220=0,-'complete results singles'!$C$2,IF(J220=0,-'complete results singles'!$C$2,-('complete results singles'!$C$2*2)))))))*E220))</f>
        <v>0</v>
      </c>
      <c r="R220" s="17">
        <f>IF(ISBLANK(M220),,IF(T220&lt;&gt;1,((IF(M220="WON-EW",(((K220-1)*'complete results singles'!$C$2)*(1-$C$3))+(((L220-1)*'complete results singles'!$C$2)*(1-$C$3)),IF(M220="WON",(((K220-1)*'complete results singles'!$C$2)*(1-$C$3)),IF(M220="PLACED",(((L220-1)*'complete results singles'!$C$2)*(1-$C$3))-'complete results singles'!$C$2,IF(J220=0,-'complete results singles'!$C$2,-('complete results singles'!$C$2*2))))))*E220),0))</f>
        <v>0</v>
      </c>
      <c r="S220" s="64"/>
    </row>
    <row r="221" spans="1:19" s="28" customFormat="1" ht="15" x14ac:dyDescent="0.2">
      <c r="A221" s="10"/>
      <c r="B221" s="11"/>
      <c r="C221" s="6"/>
      <c r="D221" s="55"/>
      <c r="E221" s="12"/>
      <c r="F221" s="12"/>
      <c r="G221" s="12"/>
      <c r="H221" s="12"/>
      <c r="I221" s="12"/>
      <c r="J221" s="12"/>
      <c r="K221" s="12"/>
      <c r="L221" s="7"/>
      <c r="M221" s="7"/>
      <c r="N221" s="16">
        <f>((G221-1)*(1-(IF(H221="no",0,'complete results singles'!$C$3)))+1)</f>
        <v>5.0000000000000044E-2</v>
      </c>
      <c r="O221" s="16">
        <f t="shared" si="4"/>
        <v>0</v>
      </c>
      <c r="P2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1" s="17">
        <f>IF(ISBLANK(M221),,IF(ISBLANK(G221),,(IF(M221="WON-EW",((((N221-1)*J221)*'complete results singles'!$C$2)+('complete results singles'!$C$2*(N221-1))),IF(M221="WON",((((N221-1)*J221)*'complete results singles'!$C$2)+('complete results singles'!$C$2*(N221-1))),IF(M221="PLACED",((((N221-1)*J221)*'complete results singles'!$C$2)-'complete results singles'!$C$2),IF(J221=0,-'complete results singles'!$C$2,IF(J221=0,-'complete results singles'!$C$2,-('complete results singles'!$C$2*2)))))))*E221))</f>
        <v>0</v>
      </c>
      <c r="R221" s="17">
        <f>IF(ISBLANK(M221),,IF(T221&lt;&gt;1,((IF(M221="WON-EW",(((K221-1)*'complete results singles'!$C$2)*(1-$C$3))+(((L221-1)*'complete results singles'!$C$2)*(1-$C$3)),IF(M221="WON",(((K221-1)*'complete results singles'!$C$2)*(1-$C$3)),IF(M221="PLACED",(((L221-1)*'complete results singles'!$C$2)*(1-$C$3))-'complete results singles'!$C$2,IF(J221=0,-'complete results singles'!$C$2,-('complete results singles'!$C$2*2))))))*E221),0))</f>
        <v>0</v>
      </c>
      <c r="S221" s="64"/>
    </row>
    <row r="222" spans="1:19" s="28" customFormat="1" ht="15" x14ac:dyDescent="0.2">
      <c r="A222" s="10"/>
      <c r="B222" s="11"/>
      <c r="C222" s="6"/>
      <c r="D222" s="55"/>
      <c r="E222" s="12"/>
      <c r="F222" s="12"/>
      <c r="G222" s="12"/>
      <c r="H222" s="12"/>
      <c r="I222" s="12"/>
      <c r="J222" s="12"/>
      <c r="K222" s="12"/>
      <c r="L222" s="7"/>
      <c r="M222" s="7"/>
      <c r="N222" s="16">
        <f>((G222-1)*(1-(IF(H222="no",0,'complete results singles'!$C$3)))+1)</f>
        <v>5.0000000000000044E-2</v>
      </c>
      <c r="O222" s="16">
        <f t="shared" si="4"/>
        <v>0</v>
      </c>
      <c r="P2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2" s="17">
        <f>IF(ISBLANK(M222),,IF(ISBLANK(G222),,(IF(M222="WON-EW",((((N222-1)*J222)*'complete results singles'!$C$2)+('complete results singles'!$C$2*(N222-1))),IF(M222="WON",((((N222-1)*J222)*'complete results singles'!$C$2)+('complete results singles'!$C$2*(N222-1))),IF(M222="PLACED",((((N222-1)*J222)*'complete results singles'!$C$2)-'complete results singles'!$C$2),IF(J222=0,-'complete results singles'!$C$2,IF(J222=0,-'complete results singles'!$C$2,-('complete results singles'!$C$2*2)))))))*E222))</f>
        <v>0</v>
      </c>
      <c r="R222" s="17">
        <f>IF(ISBLANK(M222),,IF(T222&lt;&gt;1,((IF(M222="WON-EW",(((K222-1)*'complete results singles'!$C$2)*(1-$C$3))+(((L222-1)*'complete results singles'!$C$2)*(1-$C$3)),IF(M222="WON",(((K222-1)*'complete results singles'!$C$2)*(1-$C$3)),IF(M222="PLACED",(((L222-1)*'complete results singles'!$C$2)*(1-$C$3))-'complete results singles'!$C$2,IF(J222=0,-'complete results singles'!$C$2,-('complete results singles'!$C$2*2))))))*E222),0))</f>
        <v>0</v>
      </c>
      <c r="S222" s="64"/>
    </row>
    <row r="223" spans="1:19" s="28" customFormat="1" ht="15" x14ac:dyDescent="0.2">
      <c r="A223" s="10"/>
      <c r="B223" s="11"/>
      <c r="C223" s="6"/>
      <c r="D223" s="55"/>
      <c r="E223" s="12"/>
      <c r="F223" s="12"/>
      <c r="G223" s="12"/>
      <c r="H223" s="12"/>
      <c r="I223" s="12"/>
      <c r="J223" s="12"/>
      <c r="K223" s="12"/>
      <c r="L223" s="7"/>
      <c r="M223" s="7"/>
      <c r="N223" s="16">
        <f>((G223-1)*(1-(IF(H223="no",0,'complete results singles'!$C$3)))+1)</f>
        <v>5.0000000000000044E-2</v>
      </c>
      <c r="O223" s="16">
        <f t="shared" si="4"/>
        <v>0</v>
      </c>
      <c r="P2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3" s="17">
        <f>IF(ISBLANK(M223),,IF(ISBLANK(G223),,(IF(M223="WON-EW",((((N223-1)*J223)*'complete results singles'!$C$2)+('complete results singles'!$C$2*(N223-1))),IF(M223="WON",((((N223-1)*J223)*'complete results singles'!$C$2)+('complete results singles'!$C$2*(N223-1))),IF(M223="PLACED",((((N223-1)*J223)*'complete results singles'!$C$2)-'complete results singles'!$C$2),IF(J223=0,-'complete results singles'!$C$2,IF(J223=0,-'complete results singles'!$C$2,-('complete results singles'!$C$2*2)))))))*E223))</f>
        <v>0</v>
      </c>
      <c r="R223" s="17">
        <f>IF(ISBLANK(M223),,IF(T223&lt;&gt;1,((IF(M223="WON-EW",(((K223-1)*'complete results singles'!$C$2)*(1-$C$3))+(((L223-1)*'complete results singles'!$C$2)*(1-$C$3)),IF(M223="WON",(((K223-1)*'complete results singles'!$C$2)*(1-$C$3)),IF(M223="PLACED",(((L223-1)*'complete results singles'!$C$2)*(1-$C$3))-'complete results singles'!$C$2,IF(J223=0,-'complete results singles'!$C$2,-('complete results singles'!$C$2*2))))))*E223),0))</f>
        <v>0</v>
      </c>
      <c r="S223" s="64"/>
    </row>
    <row r="224" spans="1:19" s="28" customFormat="1" ht="15" x14ac:dyDescent="0.2">
      <c r="A224" s="10"/>
      <c r="B224" s="11"/>
      <c r="C224" s="6"/>
      <c r="D224" s="55"/>
      <c r="E224" s="12"/>
      <c r="F224" s="12"/>
      <c r="G224" s="12"/>
      <c r="H224" s="12"/>
      <c r="I224" s="12"/>
      <c r="J224" s="12"/>
      <c r="K224" s="12"/>
      <c r="L224" s="7"/>
      <c r="M224" s="7"/>
      <c r="N224" s="16">
        <f>((G224-1)*(1-(IF(H224="no",0,'complete results singles'!$C$3)))+1)</f>
        <v>5.0000000000000044E-2</v>
      </c>
      <c r="O224" s="16">
        <f t="shared" si="4"/>
        <v>0</v>
      </c>
      <c r="P2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4" s="17">
        <f>IF(ISBLANK(M224),,IF(ISBLANK(G224),,(IF(M224="WON-EW",((((N224-1)*J224)*'complete results singles'!$C$2)+('complete results singles'!$C$2*(N224-1))),IF(M224="WON",((((N224-1)*J224)*'complete results singles'!$C$2)+('complete results singles'!$C$2*(N224-1))),IF(M224="PLACED",((((N224-1)*J224)*'complete results singles'!$C$2)-'complete results singles'!$C$2),IF(J224=0,-'complete results singles'!$C$2,IF(J224=0,-'complete results singles'!$C$2,-('complete results singles'!$C$2*2)))))))*E224))</f>
        <v>0</v>
      </c>
      <c r="R224" s="17">
        <f>IF(ISBLANK(M224),,IF(T224&lt;&gt;1,((IF(M224="WON-EW",(((K224-1)*'complete results singles'!$C$2)*(1-$C$3))+(((L224-1)*'complete results singles'!$C$2)*(1-$C$3)),IF(M224="WON",(((K224-1)*'complete results singles'!$C$2)*(1-$C$3)),IF(M224="PLACED",(((L224-1)*'complete results singles'!$C$2)*(1-$C$3))-'complete results singles'!$C$2,IF(J224=0,-'complete results singles'!$C$2,-('complete results singles'!$C$2*2))))))*E224),0))</f>
        <v>0</v>
      </c>
      <c r="S224" s="64"/>
    </row>
    <row r="225" spans="1:22" s="28" customFormat="1" ht="15" x14ac:dyDescent="0.2">
      <c r="A225" s="10"/>
      <c r="B225" s="11"/>
      <c r="C225" s="6"/>
      <c r="D225" s="55"/>
      <c r="E225" s="12"/>
      <c r="F225" s="12"/>
      <c r="G225" s="12"/>
      <c r="H225" s="12"/>
      <c r="I225" s="12"/>
      <c r="J225" s="12"/>
      <c r="K225" s="7"/>
      <c r="L225" s="7"/>
      <c r="M225" s="7"/>
      <c r="N225" s="16">
        <f>((G225-1)*(1-(IF(H225="no",0,'complete results singles'!$C$3)))+1)</f>
        <v>5.0000000000000044E-2</v>
      </c>
      <c r="O225" s="16">
        <f t="shared" si="4"/>
        <v>0</v>
      </c>
      <c r="P2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5" s="17">
        <f>IF(ISBLANK(M225),,IF(ISBLANK(G225),,(IF(M225="WON-EW",((((N225-1)*J225)*'complete results singles'!$C$2)+('complete results singles'!$C$2*(N225-1))),IF(M225="WON",((((N225-1)*J225)*'complete results singles'!$C$2)+('complete results singles'!$C$2*(N225-1))),IF(M225="PLACED",((((N225-1)*J225)*'complete results singles'!$C$2)-'complete results singles'!$C$2),IF(J225=0,-'complete results singles'!$C$2,IF(J225=0,-'complete results singles'!$C$2,-('complete results singles'!$C$2*2)))))))*E225))</f>
        <v>0</v>
      </c>
      <c r="R225" s="17">
        <f>IF(ISBLANK(M225),,IF(T225&lt;&gt;1,((IF(M225="WON-EW",(((K225-1)*'complete results singles'!$C$2)*(1-$C$3))+(((L225-1)*'complete results singles'!$C$2)*(1-$C$3)),IF(M225="WON",(((K225-1)*'complete results singles'!$C$2)*(1-$C$3)),IF(M225="PLACED",(((L225-1)*'complete results singles'!$C$2)*(1-$C$3))-'complete results singles'!$C$2,IF(J225=0,-'complete results singles'!$C$2,-('complete results singles'!$C$2*2))))))*E225),0))</f>
        <v>0</v>
      </c>
      <c r="S225" s="64"/>
    </row>
    <row r="226" spans="1:22" s="28" customFormat="1" ht="15" x14ac:dyDescent="0.2">
      <c r="A226" s="10"/>
      <c r="B226" s="11"/>
      <c r="C226" s="6"/>
      <c r="D226" s="55"/>
      <c r="E226" s="12"/>
      <c r="F226" s="12"/>
      <c r="G226" s="12"/>
      <c r="H226" s="12"/>
      <c r="I226" s="12"/>
      <c r="J226" s="12"/>
      <c r="K226" s="7"/>
      <c r="L226" s="7"/>
      <c r="M226" s="7"/>
      <c r="N226" s="16">
        <f>((G226-1)*(1-(IF(H226="no",0,'complete results singles'!$C$3)))+1)</f>
        <v>5.0000000000000044E-2</v>
      </c>
      <c r="O226" s="16">
        <f t="shared" si="4"/>
        <v>0</v>
      </c>
      <c r="P2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6" s="17">
        <f>IF(ISBLANK(M226),,IF(ISBLANK(G226),,(IF(M226="WON-EW",((((N226-1)*J226)*'complete results singles'!$C$2)+('complete results singles'!$C$2*(N226-1))),IF(M226="WON",((((N226-1)*J226)*'complete results singles'!$C$2)+('complete results singles'!$C$2*(N226-1))),IF(M226="PLACED",((((N226-1)*J226)*'complete results singles'!$C$2)-'complete results singles'!$C$2),IF(J226=0,-'complete results singles'!$C$2,IF(J226=0,-'complete results singles'!$C$2,-('complete results singles'!$C$2*2)))))))*E226))</f>
        <v>0</v>
      </c>
      <c r="R226" s="17">
        <f>IF(ISBLANK(M226),,IF(T226&lt;&gt;1,((IF(M226="WON-EW",(((K226-1)*'complete results singles'!$C$2)*(1-$C$3))+(((L226-1)*'complete results singles'!$C$2)*(1-$C$3)),IF(M226="WON",(((K226-1)*'complete results singles'!$C$2)*(1-$C$3)),IF(M226="PLACED",(((L226-1)*'complete results singles'!$C$2)*(1-$C$3))-'complete results singles'!$C$2,IF(J226=0,-'complete results singles'!$C$2,-('complete results singles'!$C$2*2))))))*E226),0))</f>
        <v>0</v>
      </c>
      <c r="S226" s="64"/>
    </row>
    <row r="227" spans="1:22" s="28" customFormat="1" ht="15" x14ac:dyDescent="0.2">
      <c r="A227" s="10"/>
      <c r="B227" s="11"/>
      <c r="C227" s="6"/>
      <c r="D227" s="55"/>
      <c r="E227" s="12"/>
      <c r="F227" s="12"/>
      <c r="G227" s="12"/>
      <c r="H227" s="12"/>
      <c r="I227" s="12"/>
      <c r="J227" s="12"/>
      <c r="K227" s="7"/>
      <c r="L227" s="7"/>
      <c r="M227" s="7"/>
      <c r="N227" s="16">
        <f>((G227-1)*(1-(IF(H227="no",0,'complete results singles'!$C$3)))+1)</f>
        <v>5.0000000000000044E-2</v>
      </c>
      <c r="O227" s="16">
        <f t="shared" si="4"/>
        <v>0</v>
      </c>
      <c r="P2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7" s="17">
        <f>IF(ISBLANK(M227),,IF(ISBLANK(G227),,(IF(M227="WON-EW",((((N227-1)*J227)*'complete results singles'!$C$2)+('complete results singles'!$C$2*(N227-1))),IF(M227="WON",((((N227-1)*J227)*'complete results singles'!$C$2)+('complete results singles'!$C$2*(N227-1))),IF(M227="PLACED",((((N227-1)*J227)*'complete results singles'!$C$2)-'complete results singles'!$C$2),IF(J227=0,-'complete results singles'!$C$2,IF(J227=0,-'complete results singles'!$C$2,-('complete results singles'!$C$2*2)))))))*E227))</f>
        <v>0</v>
      </c>
      <c r="R227" s="17">
        <f>IF(ISBLANK(M227),,IF(T227&lt;&gt;1,((IF(M227="WON-EW",(((K227-1)*'complete results singles'!$C$2)*(1-$C$3))+(((L227-1)*'complete results singles'!$C$2)*(1-$C$3)),IF(M227="WON",(((K227-1)*'complete results singles'!$C$2)*(1-$C$3)),IF(M227="PLACED",(((L227-1)*'complete results singles'!$C$2)*(1-$C$3))-'complete results singles'!$C$2,IF(J227=0,-'complete results singles'!$C$2,-('complete results singles'!$C$2*2))))))*E227),0))</f>
        <v>0</v>
      </c>
      <c r="S227" s="64"/>
    </row>
    <row r="228" spans="1:22" s="28" customFormat="1" ht="15" x14ac:dyDescent="0.2">
      <c r="A228" s="10"/>
      <c r="B228" s="11"/>
      <c r="C228" s="6"/>
      <c r="D228" s="55"/>
      <c r="E228" s="12"/>
      <c r="F228" s="12"/>
      <c r="G228" s="12"/>
      <c r="H228" s="12"/>
      <c r="I228" s="12"/>
      <c r="J228" s="12"/>
      <c r="K228" s="7"/>
      <c r="L228" s="7"/>
      <c r="M228" s="7"/>
      <c r="N228" s="16">
        <f>((G228-1)*(1-(IF(H228="no",0,'complete results singles'!$C$3)))+1)</f>
        <v>5.0000000000000044E-2</v>
      </c>
      <c r="O228" s="16">
        <f t="shared" si="4"/>
        <v>0</v>
      </c>
      <c r="P2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8" s="17">
        <f>IF(ISBLANK(M228),,IF(ISBLANK(G228),,(IF(M228="WON-EW",((((N228-1)*J228)*'complete results singles'!$C$2)+('complete results singles'!$C$2*(N228-1))),IF(M228="WON",((((N228-1)*J228)*'complete results singles'!$C$2)+('complete results singles'!$C$2*(N228-1))),IF(M228="PLACED",((((N228-1)*J228)*'complete results singles'!$C$2)-'complete results singles'!$C$2),IF(J228=0,-'complete results singles'!$C$2,IF(J228=0,-'complete results singles'!$C$2,-('complete results singles'!$C$2*2)))))))*E228))</f>
        <v>0</v>
      </c>
      <c r="R228" s="17">
        <f>IF(ISBLANK(M228),,IF(T228&lt;&gt;1,((IF(M228="WON-EW",(((K228-1)*'complete results singles'!$C$2)*(1-$C$3))+(((L228-1)*'complete results singles'!$C$2)*(1-$C$3)),IF(M228="WON",(((K228-1)*'complete results singles'!$C$2)*(1-$C$3)),IF(M228="PLACED",(((L228-1)*'complete results singles'!$C$2)*(1-$C$3))-'complete results singles'!$C$2,IF(J228=0,-'complete results singles'!$C$2,-('complete results singles'!$C$2*2))))))*E228),0))</f>
        <v>0</v>
      </c>
      <c r="S228" s="64"/>
      <c r="V228" t="s">
        <v>32</v>
      </c>
    </row>
    <row r="229" spans="1:22" s="28" customFormat="1" ht="15" x14ac:dyDescent="0.2">
      <c r="A229" s="10"/>
      <c r="B229" s="11"/>
      <c r="C229" s="6"/>
      <c r="D229" s="55"/>
      <c r="E229" s="12"/>
      <c r="F229" s="12"/>
      <c r="G229" s="12"/>
      <c r="H229" s="12"/>
      <c r="I229" s="12"/>
      <c r="J229" s="12"/>
      <c r="K229" s="7"/>
      <c r="L229" s="7"/>
      <c r="M229" s="7"/>
      <c r="N229" s="16">
        <f>((G229-1)*(1-(IF(H229="no",0,'complete results singles'!$C$3)))+1)</f>
        <v>5.0000000000000044E-2</v>
      </c>
      <c r="O229" s="16">
        <f t="shared" si="4"/>
        <v>0</v>
      </c>
      <c r="P2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29" s="17">
        <f>IF(ISBLANK(M229),,IF(ISBLANK(G229),,(IF(M229="WON-EW",((((N229-1)*J229)*'complete results singles'!$C$2)+('complete results singles'!$C$2*(N229-1))),IF(M229="WON",((((N229-1)*J229)*'complete results singles'!$C$2)+('complete results singles'!$C$2*(N229-1))),IF(M229="PLACED",((((N229-1)*J229)*'complete results singles'!$C$2)-'complete results singles'!$C$2),IF(J229=0,-'complete results singles'!$C$2,IF(J229=0,-'complete results singles'!$C$2,-('complete results singles'!$C$2*2)))))))*E229))</f>
        <v>0</v>
      </c>
      <c r="R229" s="17">
        <f>IF(ISBLANK(M229),,IF(T229&lt;&gt;1,((IF(M229="WON-EW",(((K229-1)*'complete results singles'!$C$2)*(1-$C$3))+(((L229-1)*'complete results singles'!$C$2)*(1-$C$3)),IF(M229="WON",(((K229-1)*'complete results singles'!$C$2)*(1-$C$3)),IF(M229="PLACED",(((L229-1)*'complete results singles'!$C$2)*(1-$C$3))-'complete results singles'!$C$2,IF(J229=0,-'complete results singles'!$C$2,-('complete results singles'!$C$2*2))))))*E229),0))</f>
        <v>0</v>
      </c>
      <c r="S229" s="64"/>
      <c r="V229" s="28" t="s">
        <v>33</v>
      </c>
    </row>
    <row r="230" spans="1:22" ht="15" x14ac:dyDescent="0.2">
      <c r="A230" s="10"/>
      <c r="B230" s="11"/>
      <c r="C230" s="6"/>
      <c r="D230" s="55"/>
      <c r="E230" s="12"/>
      <c r="F230" s="12"/>
      <c r="G230" s="12"/>
      <c r="H230" s="12"/>
      <c r="I230" s="12"/>
      <c r="J230" s="12"/>
      <c r="K230" s="7"/>
      <c r="L230" s="7"/>
      <c r="M230" s="7"/>
      <c r="N230" s="16">
        <f>((G230-1)*(1-(IF(H230="no",0,'complete results singles'!$C$3)))+1)</f>
        <v>5.0000000000000044E-2</v>
      </c>
      <c r="O230" s="16">
        <f t="shared" si="4"/>
        <v>0</v>
      </c>
      <c r="P2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0" s="17">
        <f>IF(ISBLANK(M230),,IF(ISBLANK(G230),,(IF(M230="WON-EW",((((N230-1)*J230)*'complete results singles'!$C$2)+('complete results singles'!$C$2*(N230-1))),IF(M230="WON",((((N230-1)*J230)*'complete results singles'!$C$2)+('complete results singles'!$C$2*(N230-1))),IF(M230="PLACED",((((N230-1)*J230)*'complete results singles'!$C$2)-'complete results singles'!$C$2),IF(J230=0,-'complete results singles'!$C$2,IF(J230=0,-'complete results singles'!$C$2,-('complete results singles'!$C$2*2)))))))*E230))</f>
        <v>0</v>
      </c>
      <c r="R230" s="17">
        <f>IF(ISBLANK(M230),,IF(T230&lt;&gt;1,((IF(M230="WON-EW",(((K230-1)*'complete results singles'!$C$2)*(1-$C$3))+(((L230-1)*'complete results singles'!$C$2)*(1-$C$3)),IF(M230="WON",(((K230-1)*'complete results singles'!$C$2)*(1-$C$3)),IF(M230="PLACED",(((L230-1)*'complete results singles'!$C$2)*(1-$C$3))-'complete results singles'!$C$2,IF(J230=0,-'complete results singles'!$C$2,-('complete results singles'!$C$2*2))))))*E230),0))</f>
        <v>0</v>
      </c>
      <c r="S230" s="64"/>
    </row>
    <row r="231" spans="1:22" ht="15" x14ac:dyDescent="0.2">
      <c r="A231" s="10"/>
      <c r="B231" s="11"/>
      <c r="C231" s="6"/>
      <c r="D231" s="55"/>
      <c r="E231" s="12"/>
      <c r="F231" s="12"/>
      <c r="G231" s="12"/>
      <c r="H231" s="12"/>
      <c r="I231" s="12"/>
      <c r="J231" s="12"/>
      <c r="K231" s="7"/>
      <c r="L231" s="7"/>
      <c r="M231" s="7"/>
      <c r="N231" s="16">
        <f>((G231-1)*(1-(IF(H231="no",0,'complete results singles'!$C$3)))+1)</f>
        <v>5.0000000000000044E-2</v>
      </c>
      <c r="O231" s="16">
        <f t="shared" si="4"/>
        <v>0</v>
      </c>
      <c r="P2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1" s="17">
        <f>IF(ISBLANK(M231),,IF(ISBLANK(G231),,(IF(M231="WON-EW",((((N231-1)*J231)*'complete results singles'!$C$2)+('complete results singles'!$C$2*(N231-1))),IF(M231="WON",((((N231-1)*J231)*'complete results singles'!$C$2)+('complete results singles'!$C$2*(N231-1))),IF(M231="PLACED",((((N231-1)*J231)*'complete results singles'!$C$2)-'complete results singles'!$C$2),IF(J231=0,-'complete results singles'!$C$2,IF(J231=0,-'complete results singles'!$C$2,-('complete results singles'!$C$2*2)))))))*E231))</f>
        <v>0</v>
      </c>
      <c r="R231" s="17">
        <f>IF(ISBLANK(M231),,IF(T231&lt;&gt;1,((IF(M231="WON-EW",(((K231-1)*'complete results singles'!$C$2)*(1-$C$3))+(((L231-1)*'complete results singles'!$C$2)*(1-$C$3)),IF(M231="WON",(((K231-1)*'complete results singles'!$C$2)*(1-$C$3)),IF(M231="PLACED",(((L231-1)*'complete results singles'!$C$2)*(1-$C$3))-'complete results singles'!$C$2,IF(J231=0,-'complete results singles'!$C$2,-('complete results singles'!$C$2*2))))))*E231),0))</f>
        <v>0</v>
      </c>
      <c r="S231" s="64"/>
    </row>
    <row r="232" spans="1:22" ht="15" x14ac:dyDescent="0.2">
      <c r="A232" s="10"/>
      <c r="B232" s="11"/>
      <c r="C232" s="6"/>
      <c r="D232" s="55"/>
      <c r="E232" s="12"/>
      <c r="F232" s="12"/>
      <c r="G232" s="12"/>
      <c r="H232" s="12"/>
      <c r="I232" s="12"/>
      <c r="J232" s="12"/>
      <c r="K232" s="7"/>
      <c r="L232" s="7"/>
      <c r="M232" s="7"/>
      <c r="N232" s="16">
        <f>((G232-1)*(1-(IF(H232="no",0,'complete results singles'!$C$3)))+1)</f>
        <v>5.0000000000000044E-2</v>
      </c>
      <c r="O232" s="16">
        <f t="shared" si="4"/>
        <v>0</v>
      </c>
      <c r="P2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2" s="17">
        <f>IF(ISBLANK(M232),,IF(ISBLANK(G232),,(IF(M232="WON-EW",((((N232-1)*J232)*'complete results singles'!$C$2)+('complete results singles'!$C$2*(N232-1))),IF(M232="WON",((((N232-1)*J232)*'complete results singles'!$C$2)+('complete results singles'!$C$2*(N232-1))),IF(M232="PLACED",((((N232-1)*J232)*'complete results singles'!$C$2)-'complete results singles'!$C$2),IF(J232=0,-'complete results singles'!$C$2,IF(J232=0,-'complete results singles'!$C$2,-('complete results singles'!$C$2*2)))))))*E232))</f>
        <v>0</v>
      </c>
      <c r="R232" s="17">
        <f>IF(ISBLANK(M232),,IF(T232&lt;&gt;1,((IF(M232="WON-EW",(((K232-1)*'complete results singles'!$C$2)*(1-$C$3))+(((L232-1)*'complete results singles'!$C$2)*(1-$C$3)),IF(M232="WON",(((K232-1)*'complete results singles'!$C$2)*(1-$C$3)),IF(M232="PLACED",(((L232-1)*'complete results singles'!$C$2)*(1-$C$3))-'complete results singles'!$C$2,IF(J232=0,-'complete results singles'!$C$2,-('complete results singles'!$C$2*2))))))*E232),0))</f>
        <v>0</v>
      </c>
      <c r="S232" s="64"/>
      <c r="V232" s="28" t="s">
        <v>34</v>
      </c>
    </row>
    <row r="233" spans="1:22" ht="15" x14ac:dyDescent="0.2">
      <c r="A233" s="10"/>
      <c r="B233" s="11"/>
      <c r="C233" s="6"/>
      <c r="D233" s="55"/>
      <c r="E233" s="12"/>
      <c r="F233" s="12"/>
      <c r="G233" s="12"/>
      <c r="H233" s="12"/>
      <c r="I233" s="12"/>
      <c r="J233" s="12"/>
      <c r="K233" s="7"/>
      <c r="L233" s="7"/>
      <c r="M233" s="7"/>
      <c r="N233" s="16">
        <f>((G233-1)*(1-(IF(H233="no",0,'complete results singles'!$C$3)))+1)</f>
        <v>5.0000000000000044E-2</v>
      </c>
      <c r="O233" s="16">
        <f t="shared" si="4"/>
        <v>0</v>
      </c>
      <c r="P2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3" s="17">
        <f>IF(ISBLANK(M233),,IF(ISBLANK(G233),,(IF(M233="WON-EW",((((N233-1)*J233)*'complete results singles'!$C$2)+('complete results singles'!$C$2*(N233-1))),IF(M233="WON",((((N233-1)*J233)*'complete results singles'!$C$2)+('complete results singles'!$C$2*(N233-1))),IF(M233="PLACED",((((N233-1)*J233)*'complete results singles'!$C$2)-'complete results singles'!$C$2),IF(J233=0,-'complete results singles'!$C$2,IF(J233=0,-'complete results singles'!$C$2,-('complete results singles'!$C$2*2)))))))*E233))</f>
        <v>0</v>
      </c>
      <c r="R233" s="17">
        <f>IF(ISBLANK(M233),,IF(T233&lt;&gt;1,((IF(M233="WON-EW",(((K233-1)*'complete results singles'!$C$2)*(1-$C$3))+(((L233-1)*'complete results singles'!$C$2)*(1-$C$3)),IF(M233="WON",(((K233-1)*'complete results singles'!$C$2)*(1-$C$3)),IF(M233="PLACED",(((L233-1)*'complete results singles'!$C$2)*(1-$C$3))-'complete results singles'!$C$2,IF(J233=0,-'complete results singles'!$C$2,-('complete results singles'!$C$2*2))))))*E233),0))</f>
        <v>0</v>
      </c>
      <c r="S233" s="64"/>
      <c r="V233" s="28" t="s">
        <v>35</v>
      </c>
    </row>
    <row r="234" spans="1:22" ht="15" x14ac:dyDescent="0.2">
      <c r="A234" s="10"/>
      <c r="B234" s="11"/>
      <c r="C234" s="6"/>
      <c r="D234" s="55"/>
      <c r="E234" s="12"/>
      <c r="F234" s="12"/>
      <c r="G234" s="12"/>
      <c r="H234" s="12"/>
      <c r="I234" s="12"/>
      <c r="J234" s="12"/>
      <c r="K234" s="7"/>
      <c r="L234" s="7"/>
      <c r="M234" s="7"/>
      <c r="N234" s="16">
        <f>((G234-1)*(1-(IF(H234="no",0,'complete results singles'!$C$3)))+1)</f>
        <v>5.0000000000000044E-2</v>
      </c>
      <c r="O234" s="16">
        <f t="shared" si="4"/>
        <v>0</v>
      </c>
      <c r="P2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4" s="17">
        <f>IF(ISBLANK(M234),,IF(ISBLANK(G234),,(IF(M234="WON-EW",((((N234-1)*J234)*'complete results singles'!$C$2)+('complete results singles'!$C$2*(N234-1))),IF(M234="WON",((((N234-1)*J234)*'complete results singles'!$C$2)+('complete results singles'!$C$2*(N234-1))),IF(M234="PLACED",((((N234-1)*J234)*'complete results singles'!$C$2)-'complete results singles'!$C$2),IF(J234=0,-'complete results singles'!$C$2,IF(J234=0,-'complete results singles'!$C$2,-('complete results singles'!$C$2*2)))))))*E234))</f>
        <v>0</v>
      </c>
      <c r="R234" s="17">
        <f>IF(ISBLANK(M234),,IF(T234&lt;&gt;1,((IF(M234="WON-EW",(((K234-1)*'complete results singles'!$C$2)*(1-$C$3))+(((L234-1)*'complete results singles'!$C$2)*(1-$C$3)),IF(M234="WON",(((K234-1)*'complete results singles'!$C$2)*(1-$C$3)),IF(M234="PLACED",(((L234-1)*'complete results singles'!$C$2)*(1-$C$3))-'complete results singles'!$C$2,IF(J234=0,-'complete results singles'!$C$2,-('complete results singles'!$C$2*2))))))*E234),0))</f>
        <v>0</v>
      </c>
      <c r="S234" s="64"/>
      <c r="V234" t="s">
        <v>32</v>
      </c>
    </row>
    <row r="235" spans="1:22" ht="15" x14ac:dyDescent="0.2">
      <c r="A235" s="10"/>
      <c r="B235" s="11"/>
      <c r="C235" s="6"/>
      <c r="D235" s="55"/>
      <c r="E235" s="12"/>
      <c r="F235" s="12"/>
      <c r="G235" s="12"/>
      <c r="H235" s="12"/>
      <c r="I235" s="12"/>
      <c r="J235" s="12"/>
      <c r="K235" s="7"/>
      <c r="L235" s="7"/>
      <c r="M235" s="7"/>
      <c r="N235" s="16">
        <f>((G235-1)*(1-(IF(H235="no",0,'complete results singles'!$C$3)))+1)</f>
        <v>5.0000000000000044E-2</v>
      </c>
      <c r="O235" s="16">
        <f t="shared" si="4"/>
        <v>0</v>
      </c>
      <c r="P2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5" s="17">
        <f>IF(ISBLANK(M235),,IF(ISBLANK(G235),,(IF(M235="WON-EW",((((N235-1)*J235)*'complete results singles'!$C$2)+('complete results singles'!$C$2*(N235-1))),IF(M235="WON",((((N235-1)*J235)*'complete results singles'!$C$2)+('complete results singles'!$C$2*(N235-1))),IF(M235="PLACED",((((N235-1)*J235)*'complete results singles'!$C$2)-'complete results singles'!$C$2),IF(J235=0,-'complete results singles'!$C$2,IF(J235=0,-'complete results singles'!$C$2,-('complete results singles'!$C$2*2)))))))*E235))</f>
        <v>0</v>
      </c>
      <c r="R235" s="17">
        <f>IF(ISBLANK(M235),,IF(T235&lt;&gt;1,((IF(M235="WON-EW",(((K235-1)*'complete results singles'!$C$2)*(1-$C$3))+(((L235-1)*'complete results singles'!$C$2)*(1-$C$3)),IF(M235="WON",(((K235-1)*'complete results singles'!$C$2)*(1-$C$3)),IF(M235="PLACED",(((L235-1)*'complete results singles'!$C$2)*(1-$C$3))-'complete results singles'!$C$2,IF(J235=0,-'complete results singles'!$C$2,-('complete results singles'!$C$2*2))))))*E235),0))</f>
        <v>0</v>
      </c>
      <c r="S235" s="64"/>
    </row>
    <row r="236" spans="1:22" ht="15" x14ac:dyDescent="0.2">
      <c r="A236" s="10"/>
      <c r="B236" s="11"/>
      <c r="C236" s="6"/>
      <c r="D236" s="55"/>
      <c r="E236" s="12"/>
      <c r="F236" s="12"/>
      <c r="G236" s="12"/>
      <c r="H236" s="12"/>
      <c r="I236" s="12"/>
      <c r="J236" s="12"/>
      <c r="K236" s="7"/>
      <c r="M236" s="7"/>
      <c r="N236" s="16">
        <f>((G236-1)*(1-(IF(H236="no",0,'complete results singles'!$C$3)))+1)</f>
        <v>5.0000000000000044E-2</v>
      </c>
      <c r="O236" s="16">
        <f t="shared" si="4"/>
        <v>0</v>
      </c>
      <c r="P2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6" s="17">
        <f>IF(ISBLANK(M236),,IF(ISBLANK(G236),,(IF(M236="WON-EW",((((N236-1)*J236)*'complete results singles'!$C$2)+('complete results singles'!$C$2*(N236-1))),IF(M236="WON",((((N236-1)*J236)*'complete results singles'!$C$2)+('complete results singles'!$C$2*(N236-1))),IF(M236="PLACED",((((N236-1)*J236)*'complete results singles'!$C$2)-'complete results singles'!$C$2),IF(J236=0,-'complete results singles'!$C$2,IF(J236=0,-'complete results singles'!$C$2,-('complete results singles'!$C$2*2)))))))*E236))</f>
        <v>0</v>
      </c>
      <c r="R236" s="17">
        <f>IF(ISBLANK(M236),,IF(T236&lt;&gt;1,((IF(M236="WON-EW",(((K236-1)*'complete results singles'!$C$2)*(1-$C$3))+(((L236-1)*'complete results singles'!$C$2)*(1-$C$3)),IF(M236="WON",(((K236-1)*'complete results singles'!$C$2)*(1-$C$3)),IF(M236="PLACED",(((L236-1)*'complete results singles'!$C$2)*(1-$C$3))-'complete results singles'!$C$2,IF(J236=0,-'complete results singles'!$C$2,-('complete results singles'!$C$2*2))))))*E236),0))</f>
        <v>0</v>
      </c>
      <c r="S236" s="64"/>
      <c r="V236" t="s">
        <v>36</v>
      </c>
    </row>
    <row r="237" spans="1:22" ht="15" x14ac:dyDescent="0.2">
      <c r="A237" s="10"/>
      <c r="B237" s="11"/>
      <c r="C237" s="6"/>
      <c r="D237" s="55"/>
      <c r="E237" s="12"/>
      <c r="F237" s="12"/>
      <c r="G237" s="12"/>
      <c r="H237" s="12"/>
      <c r="I237" s="12"/>
      <c r="J237" s="12"/>
      <c r="K237" s="7"/>
      <c r="M237" s="7"/>
      <c r="N237" s="16">
        <f>((G237-1)*(1-(IF(H237="no",0,'complete results singles'!$C$3)))+1)</f>
        <v>5.0000000000000044E-2</v>
      </c>
      <c r="O237" s="16">
        <f t="shared" si="4"/>
        <v>0</v>
      </c>
      <c r="P2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7" s="17">
        <f>IF(ISBLANK(M237),,IF(ISBLANK(G237),,(IF(M237="WON-EW",((((N237-1)*J237)*'complete results singles'!$C$2)+('complete results singles'!$C$2*(N237-1))),IF(M237="WON",((((N237-1)*J237)*'complete results singles'!$C$2)+('complete results singles'!$C$2*(N237-1))),IF(M237="PLACED",((((N237-1)*J237)*'complete results singles'!$C$2)-'complete results singles'!$C$2),IF(J237=0,-'complete results singles'!$C$2,IF(J237=0,-'complete results singles'!$C$2,-('complete results singles'!$C$2*2)))))))*E237))</f>
        <v>0</v>
      </c>
      <c r="R237" s="17">
        <f>IF(ISBLANK(M237),,IF(T237&lt;&gt;1,((IF(M237="WON-EW",(((K237-1)*'complete results singles'!$C$2)*(1-$C$3))+(((L237-1)*'complete results singles'!$C$2)*(1-$C$3)),IF(M237="WON",(((K237-1)*'complete results singles'!$C$2)*(1-$C$3)),IF(M237="PLACED",(((L237-1)*'complete results singles'!$C$2)*(1-$C$3))-'complete results singles'!$C$2,IF(J237=0,-'complete results singles'!$C$2,-('complete results singles'!$C$2*2))))))*E237),0))</f>
        <v>0</v>
      </c>
      <c r="S237" s="64"/>
      <c r="V237" t="s">
        <v>37</v>
      </c>
    </row>
    <row r="238" spans="1:22" ht="15" x14ac:dyDescent="0.2">
      <c r="A238" s="10"/>
      <c r="B238" s="11"/>
      <c r="C238" s="6"/>
      <c r="D238" s="55"/>
      <c r="E238" s="12"/>
      <c r="F238" s="12"/>
      <c r="G238" s="12"/>
      <c r="H238" s="12"/>
      <c r="I238" s="12"/>
      <c r="J238" s="12"/>
      <c r="K238" s="7"/>
      <c r="M238" s="7"/>
      <c r="N238" s="16">
        <f>((G238-1)*(1-(IF(H238="no",0,'complete results singles'!$C$3)))+1)</f>
        <v>5.0000000000000044E-2</v>
      </c>
      <c r="O238" s="16">
        <f t="shared" si="4"/>
        <v>0</v>
      </c>
      <c r="P2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8" s="17">
        <f>IF(ISBLANK(M238),,IF(ISBLANK(G238),,(IF(M238="WON-EW",((((N238-1)*J238)*'complete results singles'!$C$2)+('complete results singles'!$C$2*(N238-1))),IF(M238="WON",((((N238-1)*J238)*'complete results singles'!$C$2)+('complete results singles'!$C$2*(N238-1))),IF(M238="PLACED",((((N238-1)*J238)*'complete results singles'!$C$2)-'complete results singles'!$C$2),IF(J238=0,-'complete results singles'!$C$2,IF(J238=0,-'complete results singles'!$C$2,-('complete results singles'!$C$2*2)))))))*E238))</f>
        <v>0</v>
      </c>
      <c r="R238" s="17">
        <f>IF(ISBLANK(M238),,IF(T238&lt;&gt;1,((IF(M238="WON-EW",(((K238-1)*'complete results singles'!$C$2)*(1-$C$3))+(((L238-1)*'complete results singles'!$C$2)*(1-$C$3)),IF(M238="WON",(((K238-1)*'complete results singles'!$C$2)*(1-$C$3)),IF(M238="PLACED",(((L238-1)*'complete results singles'!$C$2)*(1-$C$3))-'complete results singles'!$C$2,IF(J238=0,-'complete results singles'!$C$2,-('complete results singles'!$C$2*2))))))*E238),0))</f>
        <v>0</v>
      </c>
      <c r="S238" s="64"/>
    </row>
    <row r="239" spans="1:22" ht="15" x14ac:dyDescent="0.2">
      <c r="A239" s="10"/>
      <c r="B239" s="11"/>
      <c r="C239" s="6"/>
      <c r="D239" s="55"/>
      <c r="E239" s="12"/>
      <c r="F239" s="12"/>
      <c r="G239" s="12"/>
      <c r="H239" s="12"/>
      <c r="I239" s="12"/>
      <c r="J239" s="12"/>
      <c r="K239" s="7"/>
      <c r="L239" s="7"/>
      <c r="M239" s="7"/>
      <c r="N239" s="16">
        <f>((G239-1)*(1-(IF(H239="no",0,'complete results singles'!$C$3)))+1)</f>
        <v>5.0000000000000044E-2</v>
      </c>
      <c r="O239" s="16">
        <f t="shared" si="4"/>
        <v>0</v>
      </c>
      <c r="P2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39" s="17">
        <f>IF(ISBLANK(M239),,IF(ISBLANK(G239),,(IF(M239="WON-EW",((((N239-1)*J239)*'complete results singles'!$C$2)+('complete results singles'!$C$2*(N239-1))),IF(M239="WON",((((N239-1)*J239)*'complete results singles'!$C$2)+('complete results singles'!$C$2*(N239-1))),IF(M239="PLACED",((((N239-1)*J239)*'complete results singles'!$C$2)-'complete results singles'!$C$2),IF(J239=0,-'complete results singles'!$C$2,IF(J239=0,-'complete results singles'!$C$2,-('complete results singles'!$C$2*2)))))))*E239))</f>
        <v>0</v>
      </c>
      <c r="R239" s="17">
        <f>IF(ISBLANK(M239),,IF(T239&lt;&gt;1,((IF(M239="WON-EW",(((K239-1)*'complete results singles'!$C$2)*(1-$C$3))+(((L239-1)*'complete results singles'!$C$2)*(1-$C$3)),IF(M239="WON",(((K239-1)*'complete results singles'!$C$2)*(1-$C$3)),IF(M239="PLACED",(((L239-1)*'complete results singles'!$C$2)*(1-$C$3))-'complete results singles'!$C$2,IF(J239=0,-'complete results singles'!$C$2,-('complete results singles'!$C$2*2))))))*E239),0))</f>
        <v>0</v>
      </c>
      <c r="S239" s="64"/>
    </row>
    <row r="240" spans="1:22" ht="15" x14ac:dyDescent="0.2">
      <c r="A240" s="10"/>
      <c r="B240" s="11"/>
      <c r="C240" s="6"/>
      <c r="D240" s="55"/>
      <c r="E240" s="12"/>
      <c r="F240" s="12"/>
      <c r="G240" s="12"/>
      <c r="H240" s="12"/>
      <c r="I240" s="12"/>
      <c r="J240" s="12"/>
      <c r="K240" s="7"/>
      <c r="L240" s="7"/>
      <c r="M240" s="7"/>
      <c r="N240" s="16">
        <f>((G240-1)*(1-(IF(H240="no",0,'complete results singles'!$C$3)))+1)</f>
        <v>5.0000000000000044E-2</v>
      </c>
      <c r="O240" s="16">
        <f t="shared" si="4"/>
        <v>0</v>
      </c>
      <c r="P2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0" s="17">
        <f>IF(ISBLANK(M240),,IF(ISBLANK(G240),,(IF(M240="WON-EW",((((N240-1)*J240)*'complete results singles'!$C$2)+('complete results singles'!$C$2*(N240-1))),IF(M240="WON",((((N240-1)*J240)*'complete results singles'!$C$2)+('complete results singles'!$C$2*(N240-1))),IF(M240="PLACED",((((N240-1)*J240)*'complete results singles'!$C$2)-'complete results singles'!$C$2),IF(J240=0,-'complete results singles'!$C$2,IF(J240=0,-'complete results singles'!$C$2,-('complete results singles'!$C$2*2)))))))*E240))</f>
        <v>0</v>
      </c>
      <c r="R240" s="17">
        <f>IF(ISBLANK(M240),,IF(T240&lt;&gt;1,((IF(M240="WON-EW",(((K240-1)*'complete results singles'!$C$2)*(1-$C$3))+(((L240-1)*'complete results singles'!$C$2)*(1-$C$3)),IF(M240="WON",(((K240-1)*'complete results singles'!$C$2)*(1-$C$3)),IF(M240="PLACED",(((L240-1)*'complete results singles'!$C$2)*(1-$C$3))-'complete results singles'!$C$2,IF(J240=0,-'complete results singles'!$C$2,-('complete results singles'!$C$2*2))))))*E240),0))</f>
        <v>0</v>
      </c>
      <c r="S240" s="64"/>
    </row>
    <row r="241" spans="1:19" ht="15" x14ac:dyDescent="0.2">
      <c r="A241" s="10"/>
      <c r="B241" s="11"/>
      <c r="C241" s="6"/>
      <c r="D241" s="55"/>
      <c r="E241" s="12"/>
      <c r="F241" s="12"/>
      <c r="G241" s="12"/>
      <c r="H241" s="12"/>
      <c r="I241" s="12"/>
      <c r="J241" s="12"/>
      <c r="K241" s="7"/>
      <c r="L241" s="7"/>
      <c r="M241" s="7"/>
      <c r="N241" s="16">
        <f>((G241-1)*(1-(IF(H241="no",0,'complete results singles'!$C$3)))+1)</f>
        <v>5.0000000000000044E-2</v>
      </c>
      <c r="O241" s="16">
        <f t="shared" si="4"/>
        <v>0</v>
      </c>
      <c r="P2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1" s="17">
        <f>IF(ISBLANK(M241),,IF(ISBLANK(G241),,(IF(M241="WON-EW",((((N241-1)*J241)*'complete results singles'!$C$2)+('complete results singles'!$C$2*(N241-1))),IF(M241="WON",((((N241-1)*J241)*'complete results singles'!$C$2)+('complete results singles'!$C$2*(N241-1))),IF(M241="PLACED",((((N241-1)*J241)*'complete results singles'!$C$2)-'complete results singles'!$C$2),IF(J241=0,-'complete results singles'!$C$2,IF(J241=0,-'complete results singles'!$C$2,-('complete results singles'!$C$2*2)))))))*E241))</f>
        <v>0</v>
      </c>
      <c r="R241" s="17">
        <f>IF(ISBLANK(M241),,IF(T241&lt;&gt;1,((IF(M241="WON-EW",(((K241-1)*'complete results singles'!$C$2)*(1-$C$3))+(((L241-1)*'complete results singles'!$C$2)*(1-$C$3)),IF(M241="WON",(((K241-1)*'complete results singles'!$C$2)*(1-$C$3)),IF(M241="PLACED",(((L241-1)*'complete results singles'!$C$2)*(1-$C$3))-'complete results singles'!$C$2,IF(J241=0,-'complete results singles'!$C$2,-('complete results singles'!$C$2*2))))))*E241),0))</f>
        <v>0</v>
      </c>
      <c r="S241" s="64"/>
    </row>
    <row r="242" spans="1:19" s="28" customFormat="1" ht="15" x14ac:dyDescent="0.2">
      <c r="A242" s="10"/>
      <c r="B242" s="11"/>
      <c r="C242" s="6"/>
      <c r="D242" s="55"/>
      <c r="E242" s="12"/>
      <c r="F242" s="12"/>
      <c r="G242" s="12"/>
      <c r="H242" s="12"/>
      <c r="I242" s="12"/>
      <c r="J242" s="12"/>
      <c r="K242" s="7"/>
      <c r="L242" s="7"/>
      <c r="M242" s="7"/>
      <c r="N242" s="16">
        <f>((G242-1)*(1-(IF(H242="no",0,'complete results singles'!$C$3)))+1)</f>
        <v>5.0000000000000044E-2</v>
      </c>
      <c r="O242" s="16">
        <f t="shared" si="4"/>
        <v>0</v>
      </c>
      <c r="P2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2" s="17">
        <f>IF(ISBLANK(M242),,IF(ISBLANK(G242),,(IF(M242="WON-EW",((((N242-1)*J242)*'complete results singles'!$C$2)+('complete results singles'!$C$2*(N242-1))),IF(M242="WON",((((N242-1)*J242)*'complete results singles'!$C$2)+('complete results singles'!$C$2*(N242-1))),IF(M242="PLACED",((((N242-1)*J242)*'complete results singles'!$C$2)-'complete results singles'!$C$2),IF(J242=0,-'complete results singles'!$C$2,IF(J242=0,-'complete results singles'!$C$2,-('complete results singles'!$C$2*2)))))))*E242))</f>
        <v>0</v>
      </c>
      <c r="R242" s="17">
        <f>IF(ISBLANK(M242),,IF(T242&lt;&gt;1,((IF(M242="WON-EW",(((K242-1)*'complete results singles'!$C$2)*(1-$C$3))+(((L242-1)*'complete results singles'!$C$2)*(1-$C$3)),IF(M242="WON",(((K242-1)*'complete results singles'!$C$2)*(1-$C$3)),IF(M242="PLACED",(((L242-1)*'complete results singles'!$C$2)*(1-$C$3))-'complete results singles'!$C$2,IF(J242=0,-'complete results singles'!$C$2,-('complete results singles'!$C$2*2))))))*E242),0))</f>
        <v>0</v>
      </c>
      <c r="S242" s="64"/>
    </row>
    <row r="243" spans="1:19" s="28" customFormat="1" ht="15" x14ac:dyDescent="0.2">
      <c r="A243" s="10"/>
      <c r="B243" s="11"/>
      <c r="C243" s="6"/>
      <c r="D243" s="55"/>
      <c r="E243" s="12"/>
      <c r="F243" s="12"/>
      <c r="G243" s="12"/>
      <c r="H243" s="12"/>
      <c r="I243" s="12"/>
      <c r="J243" s="12"/>
      <c r="K243" s="7"/>
      <c r="L243" s="7"/>
      <c r="M243" s="7"/>
      <c r="N243" s="16">
        <f>((G243-1)*(1-(IF(H243="no",0,'complete results singles'!$C$3)))+1)</f>
        <v>5.0000000000000044E-2</v>
      </c>
      <c r="O243" s="16">
        <f t="shared" si="4"/>
        <v>0</v>
      </c>
      <c r="P2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3" s="17">
        <f>IF(ISBLANK(M243),,IF(ISBLANK(G243),,(IF(M243="WON-EW",((((N243-1)*J243)*'complete results singles'!$C$2)+('complete results singles'!$C$2*(N243-1))),IF(M243="WON",((((N243-1)*J243)*'complete results singles'!$C$2)+('complete results singles'!$C$2*(N243-1))),IF(M243="PLACED",((((N243-1)*J243)*'complete results singles'!$C$2)-'complete results singles'!$C$2),IF(J243=0,-'complete results singles'!$C$2,IF(J243=0,-'complete results singles'!$C$2,-('complete results singles'!$C$2*2)))))))*E243))</f>
        <v>0</v>
      </c>
      <c r="R243" s="17">
        <f>IF(ISBLANK(M243),,IF(T243&lt;&gt;1,((IF(M243="WON-EW",(((K243-1)*'complete results singles'!$C$2)*(1-$C$3))+(((L243-1)*'complete results singles'!$C$2)*(1-$C$3)),IF(M243="WON",(((K243-1)*'complete results singles'!$C$2)*(1-$C$3)),IF(M243="PLACED",(((L243-1)*'complete results singles'!$C$2)*(1-$C$3))-'complete results singles'!$C$2,IF(J243=0,-'complete results singles'!$C$2,-('complete results singles'!$C$2*2))))))*E243),0))</f>
        <v>0</v>
      </c>
      <c r="S243" s="64"/>
    </row>
    <row r="244" spans="1:19" s="28" customFormat="1" ht="15" x14ac:dyDescent="0.2">
      <c r="A244" s="10"/>
      <c r="B244" s="11"/>
      <c r="C244" s="6"/>
      <c r="D244" s="6"/>
      <c r="E244" s="12"/>
      <c r="F244" s="12"/>
      <c r="G244" s="12"/>
      <c r="H244" s="12"/>
      <c r="I244" s="12"/>
      <c r="J244" s="12"/>
      <c r="K244" s="7"/>
      <c r="L244" s="7"/>
      <c r="M244" s="7"/>
      <c r="N244" s="16">
        <f>((G244-1)*(1-(IF(H244="no",0,'complete results singles'!$C$3)))+1)</f>
        <v>5.0000000000000044E-2</v>
      </c>
      <c r="O244" s="16">
        <f t="shared" si="4"/>
        <v>0</v>
      </c>
      <c r="P2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4" s="17">
        <f>IF(ISBLANK(M244),,IF(ISBLANK(G244),,(IF(M244="WON-EW",((((N244-1)*J244)*'complete results singles'!$C$2)+('complete results singles'!$C$2*(N244-1))),IF(M244="WON",((((N244-1)*J244)*'complete results singles'!$C$2)+('complete results singles'!$C$2*(N244-1))),IF(M244="PLACED",((((N244-1)*J244)*'complete results singles'!$C$2)-'complete results singles'!$C$2),IF(J244=0,-'complete results singles'!$C$2,IF(J244=0,-'complete results singles'!$C$2,-('complete results singles'!$C$2*2)))))))*E244))</f>
        <v>0</v>
      </c>
      <c r="R244" s="17">
        <f>IF(ISBLANK(M244),,IF(T244&lt;&gt;1,((IF(M244="WON-EW",(((K244-1)*'complete results singles'!$C$2)*(1-$C$3))+(((L244-1)*'complete results singles'!$C$2)*(1-$C$3)),IF(M244="WON",(((K244-1)*'complete results singles'!$C$2)*(1-$C$3)),IF(M244="PLACED",(((L244-1)*'complete results singles'!$C$2)*(1-$C$3))-'complete results singles'!$C$2,IF(J244=0,-'complete results singles'!$C$2,-('complete results singles'!$C$2*2))))))*E244),0))</f>
        <v>0</v>
      </c>
      <c r="S244" s="64"/>
    </row>
    <row r="245" spans="1:19" s="28" customFormat="1" ht="15" x14ac:dyDescent="0.2">
      <c r="A245" s="10"/>
      <c r="B245" s="11"/>
      <c r="C245" s="6"/>
      <c r="D245" s="6"/>
      <c r="E245" s="12"/>
      <c r="F245" s="12"/>
      <c r="G245" s="12"/>
      <c r="H245" s="12"/>
      <c r="I245" s="12"/>
      <c r="J245" s="12"/>
      <c r="K245" s="7"/>
      <c r="L245" s="7"/>
      <c r="M245" s="7"/>
      <c r="N245" s="16">
        <f>((G245-1)*(1-(IF(H245="no",0,'complete results singles'!$C$3)))+1)</f>
        <v>5.0000000000000044E-2</v>
      </c>
      <c r="O245" s="16">
        <f t="shared" si="4"/>
        <v>0</v>
      </c>
      <c r="P2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5" s="17">
        <f>IF(ISBLANK(M245),,IF(ISBLANK(G245),,(IF(M245="WON-EW",((((N245-1)*J245)*'complete results singles'!$C$2)+('complete results singles'!$C$2*(N245-1))),IF(M245="WON",((((N245-1)*J245)*'complete results singles'!$C$2)+('complete results singles'!$C$2*(N245-1))),IF(M245="PLACED",((((N245-1)*J245)*'complete results singles'!$C$2)-'complete results singles'!$C$2),IF(J245=0,-'complete results singles'!$C$2,IF(J245=0,-'complete results singles'!$C$2,-('complete results singles'!$C$2*2)))))))*E245))</f>
        <v>0</v>
      </c>
      <c r="R245" s="17">
        <f>IF(ISBLANK(M245),,IF(T245&lt;&gt;1,((IF(M245="WON-EW",(((K245-1)*'complete results singles'!$C$2)*(1-$C$3))+(((L245-1)*'complete results singles'!$C$2)*(1-$C$3)),IF(M245="WON",(((K245-1)*'complete results singles'!$C$2)*(1-$C$3)),IF(M245="PLACED",(((L245-1)*'complete results singles'!$C$2)*(1-$C$3))-'complete results singles'!$C$2,IF(J245=0,-'complete results singles'!$C$2,-('complete results singles'!$C$2*2))))))*E245),0))</f>
        <v>0</v>
      </c>
      <c r="S245" s="64"/>
    </row>
    <row r="246" spans="1:19" s="28" customFormat="1" ht="15" x14ac:dyDescent="0.2">
      <c r="A246" s="10"/>
      <c r="B246" s="11"/>
      <c r="C246" s="6"/>
      <c r="D246" s="6"/>
      <c r="E246" s="12"/>
      <c r="F246" s="12"/>
      <c r="G246" s="12"/>
      <c r="H246" s="12"/>
      <c r="I246" s="12"/>
      <c r="J246" s="12"/>
      <c r="K246" s="7"/>
      <c r="L246" s="7"/>
      <c r="M246" s="7"/>
      <c r="N246" s="16">
        <f>((G246-1)*(1-(IF(H246="no",0,'complete results singles'!$C$3)))+1)</f>
        <v>5.0000000000000044E-2</v>
      </c>
      <c r="O246" s="16">
        <f t="shared" si="4"/>
        <v>0</v>
      </c>
      <c r="P2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6" s="17">
        <f>IF(ISBLANK(M246),,IF(ISBLANK(G246),,(IF(M246="WON-EW",((((N246-1)*J246)*'complete results singles'!$C$2)+('complete results singles'!$C$2*(N246-1))),IF(M246="WON",((((N246-1)*J246)*'complete results singles'!$C$2)+('complete results singles'!$C$2*(N246-1))),IF(M246="PLACED",((((N246-1)*J246)*'complete results singles'!$C$2)-'complete results singles'!$C$2),IF(J246=0,-'complete results singles'!$C$2,IF(J246=0,-'complete results singles'!$C$2,-('complete results singles'!$C$2*2)))))))*E246))</f>
        <v>0</v>
      </c>
      <c r="R246" s="17">
        <f>IF(ISBLANK(M246),,IF(T246&lt;&gt;1,((IF(M246="WON-EW",(((K246-1)*'complete results singles'!$C$2)*(1-$C$3))+(((L246-1)*'complete results singles'!$C$2)*(1-$C$3)),IF(M246="WON",(((K246-1)*'complete results singles'!$C$2)*(1-$C$3)),IF(M246="PLACED",(((L246-1)*'complete results singles'!$C$2)*(1-$C$3))-'complete results singles'!$C$2,IF(J246=0,-'complete results singles'!$C$2,-('complete results singles'!$C$2*2))))))*E246),0))</f>
        <v>0</v>
      </c>
      <c r="S246" s="64"/>
    </row>
    <row r="247" spans="1:19" s="28" customFormat="1" ht="15" x14ac:dyDescent="0.2">
      <c r="A247" s="10"/>
      <c r="B247" s="11"/>
      <c r="C247" s="6"/>
      <c r="D247" s="6"/>
      <c r="E247" s="12"/>
      <c r="F247" s="12"/>
      <c r="G247" s="12"/>
      <c r="H247" s="12"/>
      <c r="I247" s="12"/>
      <c r="J247" s="12"/>
      <c r="K247" s="7"/>
      <c r="L247" s="7"/>
      <c r="M247" s="7"/>
      <c r="N247" s="16">
        <f>((G247-1)*(1-(IF(H247="no",0,'complete results singles'!$C$3)))+1)</f>
        <v>5.0000000000000044E-2</v>
      </c>
      <c r="O247" s="16">
        <f t="shared" si="4"/>
        <v>0</v>
      </c>
      <c r="P2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7" s="17">
        <f>IF(ISBLANK(M247),,IF(ISBLANK(G247),,(IF(M247="WON-EW",((((N247-1)*J247)*'complete results singles'!$C$2)+('complete results singles'!$C$2*(N247-1))),IF(M247="WON",((((N247-1)*J247)*'complete results singles'!$C$2)+('complete results singles'!$C$2*(N247-1))),IF(M247="PLACED",((((N247-1)*J247)*'complete results singles'!$C$2)-'complete results singles'!$C$2),IF(J247=0,-'complete results singles'!$C$2,IF(J247=0,-'complete results singles'!$C$2,-('complete results singles'!$C$2*2)))))))*E247))</f>
        <v>0</v>
      </c>
      <c r="R247" s="17">
        <f>IF(ISBLANK(M247),,IF(T247&lt;&gt;1,((IF(M247="WON-EW",(((K247-1)*'complete results singles'!$C$2)*(1-$C$3))+(((L247-1)*'complete results singles'!$C$2)*(1-$C$3)),IF(M247="WON",(((K247-1)*'complete results singles'!$C$2)*(1-$C$3)),IF(M247="PLACED",(((L247-1)*'complete results singles'!$C$2)*(1-$C$3))-'complete results singles'!$C$2,IF(J247=0,-'complete results singles'!$C$2,-('complete results singles'!$C$2*2))))))*E247),0))</f>
        <v>0</v>
      </c>
      <c r="S247" s="64"/>
    </row>
    <row r="248" spans="1:19" s="28" customFormat="1" ht="15" x14ac:dyDescent="0.2">
      <c r="A248" s="10"/>
      <c r="B248" s="11"/>
      <c r="C248" s="6"/>
      <c r="D248" s="6"/>
      <c r="E248" s="12"/>
      <c r="F248" s="12"/>
      <c r="G248" s="12"/>
      <c r="H248" s="12"/>
      <c r="I248" s="12"/>
      <c r="J248" s="12"/>
      <c r="K248" s="7"/>
      <c r="L248" s="7"/>
      <c r="M248" s="7"/>
      <c r="N248" s="16">
        <f>((G248-1)*(1-(IF(H248="no",0,'complete results singles'!$C$3)))+1)</f>
        <v>5.0000000000000044E-2</v>
      </c>
      <c r="O248" s="16">
        <f t="shared" si="4"/>
        <v>0</v>
      </c>
      <c r="P2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8" s="17">
        <f>IF(ISBLANK(M248),,IF(ISBLANK(G248),,(IF(M248="WON-EW",((((N248-1)*J248)*'complete results singles'!$C$2)+('complete results singles'!$C$2*(N248-1))),IF(M248="WON",((((N248-1)*J248)*'complete results singles'!$C$2)+('complete results singles'!$C$2*(N248-1))),IF(M248="PLACED",((((N248-1)*J248)*'complete results singles'!$C$2)-'complete results singles'!$C$2),IF(J248=0,-'complete results singles'!$C$2,IF(J248=0,-'complete results singles'!$C$2,-('complete results singles'!$C$2*2)))))))*E248))</f>
        <v>0</v>
      </c>
      <c r="R248" s="17">
        <f>IF(ISBLANK(M248),,IF(T248&lt;&gt;1,((IF(M248="WON-EW",(((K248-1)*'complete results singles'!$C$2)*(1-$C$3))+(((L248-1)*'complete results singles'!$C$2)*(1-$C$3)),IF(M248="WON",(((K248-1)*'complete results singles'!$C$2)*(1-$C$3)),IF(M248="PLACED",(((L248-1)*'complete results singles'!$C$2)*(1-$C$3))-'complete results singles'!$C$2,IF(J248=0,-'complete results singles'!$C$2,-('complete results singles'!$C$2*2))))))*E248),0))</f>
        <v>0</v>
      </c>
      <c r="S248" s="64"/>
    </row>
    <row r="249" spans="1:19" s="28" customFormat="1" ht="15" x14ac:dyDescent="0.2">
      <c r="A249" s="10"/>
      <c r="B249" s="11"/>
      <c r="C249" s="6"/>
      <c r="D249" s="6"/>
      <c r="E249" s="12"/>
      <c r="F249" s="12"/>
      <c r="G249" s="12"/>
      <c r="H249" s="12"/>
      <c r="I249" s="12"/>
      <c r="J249" s="12"/>
      <c r="K249" s="7"/>
      <c r="L249" s="7"/>
      <c r="M249" s="7"/>
      <c r="N249" s="16">
        <f>((G249-1)*(1-(IF(H249="no",0,'complete results singles'!$C$3)))+1)</f>
        <v>5.0000000000000044E-2</v>
      </c>
      <c r="O249" s="16">
        <f t="shared" si="4"/>
        <v>0</v>
      </c>
      <c r="P2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49" s="17">
        <f>IF(ISBLANK(M249),,IF(ISBLANK(G249),,(IF(M249="WON-EW",((((N249-1)*J249)*'complete results singles'!$C$2)+('complete results singles'!$C$2*(N249-1))),IF(M249="WON",((((N249-1)*J249)*'complete results singles'!$C$2)+('complete results singles'!$C$2*(N249-1))),IF(M249="PLACED",((((N249-1)*J249)*'complete results singles'!$C$2)-'complete results singles'!$C$2),IF(J249=0,-'complete results singles'!$C$2,IF(J249=0,-'complete results singles'!$C$2,-('complete results singles'!$C$2*2)))))))*E249))</f>
        <v>0</v>
      </c>
      <c r="R249" s="17">
        <f>IF(ISBLANK(M249),,IF(T249&lt;&gt;1,((IF(M249="WON-EW",(((K249-1)*'complete results singles'!$C$2)*(1-$C$3))+(((L249-1)*'complete results singles'!$C$2)*(1-$C$3)),IF(M249="WON",(((K249-1)*'complete results singles'!$C$2)*(1-$C$3)),IF(M249="PLACED",(((L249-1)*'complete results singles'!$C$2)*(1-$C$3))-'complete results singles'!$C$2,IF(J249=0,-'complete results singles'!$C$2,-('complete results singles'!$C$2*2))))))*E249),0))</f>
        <v>0</v>
      </c>
      <c r="S249" s="64"/>
    </row>
    <row r="250" spans="1:19" s="28" customFormat="1" ht="15" x14ac:dyDescent="0.2">
      <c r="A250" s="10"/>
      <c r="B250" s="11"/>
      <c r="C250" s="6"/>
      <c r="D250" s="6"/>
      <c r="E250" s="12"/>
      <c r="F250" s="12"/>
      <c r="G250" s="12"/>
      <c r="H250" s="12"/>
      <c r="I250" s="12"/>
      <c r="J250" s="12"/>
      <c r="K250" s="7"/>
      <c r="L250" s="7"/>
      <c r="M250" s="7"/>
      <c r="N250" s="16">
        <f>((G250-1)*(1-(IF(H250="no",0,'complete results singles'!$C$3)))+1)</f>
        <v>5.0000000000000044E-2</v>
      </c>
      <c r="O250" s="16">
        <f t="shared" si="4"/>
        <v>0</v>
      </c>
      <c r="P2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0" s="17">
        <f>IF(ISBLANK(M250),,IF(ISBLANK(G250),,(IF(M250="WON-EW",((((N250-1)*J250)*'complete results singles'!$C$2)+('complete results singles'!$C$2*(N250-1))),IF(M250="WON",((((N250-1)*J250)*'complete results singles'!$C$2)+('complete results singles'!$C$2*(N250-1))),IF(M250="PLACED",((((N250-1)*J250)*'complete results singles'!$C$2)-'complete results singles'!$C$2),IF(J250=0,-'complete results singles'!$C$2,IF(J250=0,-'complete results singles'!$C$2,-('complete results singles'!$C$2*2)))))))*E250))</f>
        <v>0</v>
      </c>
      <c r="R250" s="17">
        <f>IF(ISBLANK(M250),,IF(T250&lt;&gt;1,((IF(M250="WON-EW",(((K250-1)*'complete results singles'!$C$2)*(1-$C$3))+(((L250-1)*'complete results singles'!$C$2)*(1-$C$3)),IF(M250="WON",(((K250-1)*'complete results singles'!$C$2)*(1-$C$3)),IF(M250="PLACED",(((L250-1)*'complete results singles'!$C$2)*(1-$C$3))-'complete results singles'!$C$2,IF(J250=0,-'complete results singles'!$C$2,-('complete results singles'!$C$2*2))))))*E250),0))</f>
        <v>0</v>
      </c>
      <c r="S250" s="64"/>
    </row>
    <row r="251" spans="1:19" s="28" customFormat="1" ht="15" x14ac:dyDescent="0.2">
      <c r="A251" s="10"/>
      <c r="B251" s="11"/>
      <c r="C251" s="6"/>
      <c r="D251" s="6"/>
      <c r="E251" s="12"/>
      <c r="F251" s="12"/>
      <c r="G251" s="12"/>
      <c r="H251" s="12"/>
      <c r="I251" s="12"/>
      <c r="J251" s="12"/>
      <c r="K251" s="7"/>
      <c r="L251" s="7"/>
      <c r="M251" s="7"/>
      <c r="N251" s="16">
        <f>((G251-1)*(1-(IF(H251="no",0,'complete results singles'!$C$3)))+1)</f>
        <v>5.0000000000000044E-2</v>
      </c>
      <c r="O251" s="16">
        <f t="shared" si="4"/>
        <v>0</v>
      </c>
      <c r="P2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1" s="17">
        <f>IF(ISBLANK(M251),,IF(ISBLANK(G251),,(IF(M251="WON-EW",((((N251-1)*J251)*'complete results singles'!$C$2)+('complete results singles'!$C$2*(N251-1))),IF(M251="WON",((((N251-1)*J251)*'complete results singles'!$C$2)+('complete results singles'!$C$2*(N251-1))),IF(M251="PLACED",((((N251-1)*J251)*'complete results singles'!$C$2)-'complete results singles'!$C$2),IF(J251=0,-'complete results singles'!$C$2,IF(J251=0,-'complete results singles'!$C$2,-('complete results singles'!$C$2*2)))))))*E251))</f>
        <v>0</v>
      </c>
      <c r="R251" s="17">
        <f>IF(ISBLANK(M251),,IF(T251&lt;&gt;1,((IF(M251="WON-EW",(((K251-1)*'complete results singles'!$C$2)*(1-$C$3))+(((L251-1)*'complete results singles'!$C$2)*(1-$C$3)),IF(M251="WON",(((K251-1)*'complete results singles'!$C$2)*(1-$C$3)),IF(M251="PLACED",(((L251-1)*'complete results singles'!$C$2)*(1-$C$3))-'complete results singles'!$C$2,IF(J251=0,-'complete results singles'!$C$2,-('complete results singles'!$C$2*2))))))*E251),0))</f>
        <v>0</v>
      </c>
      <c r="S251" s="64"/>
    </row>
    <row r="252" spans="1:19" ht="15" x14ac:dyDescent="0.2">
      <c r="A252" s="10"/>
      <c r="B252" s="11"/>
      <c r="C252" s="6"/>
      <c r="D252" s="6"/>
      <c r="E252" s="12"/>
      <c r="F252" s="12"/>
      <c r="G252" s="12"/>
      <c r="H252" s="12"/>
      <c r="I252" s="12"/>
      <c r="J252" s="12"/>
      <c r="K252" s="6"/>
      <c r="L252" s="7"/>
      <c r="M252" s="7"/>
      <c r="N252" s="16">
        <f>((G252-1)*(1-(IF(H252="no",0,'complete results singles'!$C$3)))+1)</f>
        <v>5.0000000000000044E-2</v>
      </c>
      <c r="O252" s="16">
        <f t="shared" si="4"/>
        <v>0</v>
      </c>
      <c r="P2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2" s="17">
        <f>IF(ISBLANK(M252),,IF(ISBLANK(G252),,(IF(M252="WON-EW",((((N252-1)*J252)*'complete results singles'!$C$2)+('complete results singles'!$C$2*(N252-1))),IF(M252="WON",((((N252-1)*J252)*'complete results singles'!$C$2)+('complete results singles'!$C$2*(N252-1))),IF(M252="PLACED",((((N252-1)*J252)*'complete results singles'!$C$2)-'complete results singles'!$C$2),IF(J252=0,-'complete results singles'!$C$2,IF(J252=0,-'complete results singles'!$C$2,-('complete results singles'!$C$2*2)))))))*E252))</f>
        <v>0</v>
      </c>
      <c r="R252" s="17">
        <f>IF(ISBLANK(M252),,IF(T252&lt;&gt;1,((IF(M252="WON-EW",(((K252-1)*'complete results singles'!$C$2)*(1-$C$3))+(((L252-1)*'complete results singles'!$C$2)*(1-$C$3)),IF(M252="WON",(((K252-1)*'complete results singles'!$C$2)*(1-$C$3)),IF(M252="PLACED",(((L252-1)*'complete results singles'!$C$2)*(1-$C$3))-'complete results singles'!$C$2,IF(J252=0,-'complete results singles'!$C$2,-('complete results singles'!$C$2*2))))))*E252),0))</f>
        <v>0</v>
      </c>
      <c r="S252" s="64"/>
    </row>
    <row r="253" spans="1:19" ht="15" x14ac:dyDescent="0.2">
      <c r="A253" s="10"/>
      <c r="B253" s="11"/>
      <c r="C253" s="6"/>
      <c r="D253" s="6"/>
      <c r="E253" s="12"/>
      <c r="F253" s="12"/>
      <c r="G253" s="12"/>
      <c r="H253" s="12"/>
      <c r="I253" s="12"/>
      <c r="J253" s="12"/>
      <c r="L253" s="7"/>
      <c r="M253" s="7"/>
      <c r="N253" s="16">
        <f>((G253-1)*(1-(IF(H253="no",0,'complete results singles'!$C$3)))+1)</f>
        <v>5.0000000000000044E-2</v>
      </c>
      <c r="O253" s="16">
        <f t="shared" si="4"/>
        <v>0</v>
      </c>
      <c r="P2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3" s="17">
        <f>IF(ISBLANK(M253),,IF(ISBLANK(G253),,(IF(M253="WON-EW",((((N253-1)*J253)*'complete results singles'!$C$2)+('complete results singles'!$C$2*(N253-1))),IF(M253="WON",((((N253-1)*J253)*'complete results singles'!$C$2)+('complete results singles'!$C$2*(N253-1))),IF(M253="PLACED",((((N253-1)*J253)*'complete results singles'!$C$2)-'complete results singles'!$C$2),IF(J253=0,-'complete results singles'!$C$2,IF(J253=0,-'complete results singles'!$C$2,-('complete results singles'!$C$2*2)))))))*E253))</f>
        <v>0</v>
      </c>
      <c r="R253" s="17">
        <f>IF(ISBLANK(M253),,IF(T253&lt;&gt;1,((IF(M253="WON-EW",(((K253-1)*'complete results singles'!$C$2)*(1-$C$3))+(((L253-1)*'complete results singles'!$C$2)*(1-$C$3)),IF(M253="WON",(((K253-1)*'complete results singles'!$C$2)*(1-$C$3)),IF(M253="PLACED",(((L253-1)*'complete results singles'!$C$2)*(1-$C$3))-'complete results singles'!$C$2,IF(J253=0,-'complete results singles'!$C$2,-('complete results singles'!$C$2*2))))))*E253),0))</f>
        <v>0</v>
      </c>
      <c r="S253" s="64"/>
    </row>
    <row r="254" spans="1:19" ht="15" x14ac:dyDescent="0.2">
      <c r="A254" s="10"/>
      <c r="B254" s="11"/>
      <c r="C254" s="6"/>
      <c r="D254" s="6"/>
      <c r="E254" s="12"/>
      <c r="F254" s="12"/>
      <c r="G254" s="12"/>
      <c r="H254" s="12"/>
      <c r="I254" s="12"/>
      <c r="J254" s="12"/>
      <c r="L254" s="7"/>
      <c r="M254" s="7"/>
      <c r="N254" s="16">
        <f>((G254-1)*(1-(IF(H254="no",0,'complete results singles'!$C$3)))+1)</f>
        <v>5.0000000000000044E-2</v>
      </c>
      <c r="O254" s="16">
        <f t="shared" si="4"/>
        <v>0</v>
      </c>
      <c r="P2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4" s="17">
        <f>IF(ISBLANK(M254),,IF(ISBLANK(G254),,(IF(M254="WON-EW",((((N254-1)*J254)*'complete results singles'!$C$2)+('complete results singles'!$C$2*(N254-1))),IF(M254="WON",((((N254-1)*J254)*'complete results singles'!$C$2)+('complete results singles'!$C$2*(N254-1))),IF(M254="PLACED",((((N254-1)*J254)*'complete results singles'!$C$2)-'complete results singles'!$C$2),IF(J254=0,-'complete results singles'!$C$2,IF(J254=0,-'complete results singles'!$C$2,-('complete results singles'!$C$2*2)))))))*E254))</f>
        <v>0</v>
      </c>
      <c r="R254" s="17">
        <f>IF(ISBLANK(M254),,IF(T254&lt;&gt;1,((IF(M254="WON-EW",(((K254-1)*'complete results singles'!$C$2)*(1-$C$3))+(((L254-1)*'complete results singles'!$C$2)*(1-$C$3)),IF(M254="WON",(((K254-1)*'complete results singles'!$C$2)*(1-$C$3)),IF(M254="PLACED",(((L254-1)*'complete results singles'!$C$2)*(1-$C$3))-'complete results singles'!$C$2,IF(J254=0,-'complete results singles'!$C$2,-('complete results singles'!$C$2*2))))))*E254),0))</f>
        <v>0</v>
      </c>
      <c r="S254" s="64"/>
    </row>
    <row r="255" spans="1:19" ht="15" x14ac:dyDescent="0.2">
      <c r="A255" s="10"/>
      <c r="B255" s="11"/>
      <c r="C255" s="6"/>
      <c r="D255" s="6"/>
      <c r="E255" s="12"/>
      <c r="F255" s="12"/>
      <c r="G255" s="12"/>
      <c r="H255" s="12"/>
      <c r="I255" s="12"/>
      <c r="J255" s="12"/>
      <c r="L255" s="7"/>
      <c r="M255" s="7"/>
      <c r="N255" s="16">
        <f>((G255-1)*(1-(IF(H255="no",0,'complete results singles'!$C$3)))+1)</f>
        <v>5.0000000000000044E-2</v>
      </c>
      <c r="O255" s="16">
        <f t="shared" si="4"/>
        <v>0</v>
      </c>
      <c r="P2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5" s="17">
        <f>IF(ISBLANK(M255),,IF(ISBLANK(G255),,(IF(M255="WON-EW",((((N255-1)*J255)*'complete results singles'!$C$2)+('complete results singles'!$C$2*(N255-1))),IF(M255="WON",((((N255-1)*J255)*'complete results singles'!$C$2)+('complete results singles'!$C$2*(N255-1))),IF(M255="PLACED",((((N255-1)*J255)*'complete results singles'!$C$2)-'complete results singles'!$C$2),IF(J255=0,-'complete results singles'!$C$2,IF(J255=0,-'complete results singles'!$C$2,-('complete results singles'!$C$2*2)))))))*E255))</f>
        <v>0</v>
      </c>
      <c r="R255" s="17">
        <f>IF(ISBLANK(M255),,IF(T255&lt;&gt;1,((IF(M255="WON-EW",(((K255-1)*'complete results singles'!$C$2)*(1-$C$3))+(((L255-1)*'complete results singles'!$C$2)*(1-$C$3)),IF(M255="WON",(((K255-1)*'complete results singles'!$C$2)*(1-$C$3)),IF(M255="PLACED",(((L255-1)*'complete results singles'!$C$2)*(1-$C$3))-'complete results singles'!$C$2,IF(J255=0,-'complete results singles'!$C$2,-('complete results singles'!$C$2*2))))))*E255),0))</f>
        <v>0</v>
      </c>
      <c r="S255" s="64"/>
    </row>
    <row r="256" spans="1:19" ht="15" x14ac:dyDescent="0.2">
      <c r="A256" s="10"/>
      <c r="B256" s="11"/>
      <c r="C256" s="6"/>
      <c r="D256" s="6"/>
      <c r="E256" s="12"/>
      <c r="F256" s="12"/>
      <c r="G256" s="12"/>
      <c r="H256" s="12"/>
      <c r="I256" s="12"/>
      <c r="J256" s="12"/>
      <c r="L256" s="7"/>
      <c r="M256" s="7"/>
      <c r="N256" s="16">
        <f>((G256-1)*(1-(IF(H256="no",0,'complete results singles'!$C$3)))+1)</f>
        <v>5.0000000000000044E-2</v>
      </c>
      <c r="O256" s="16">
        <f t="shared" si="4"/>
        <v>0</v>
      </c>
      <c r="P2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6" s="17">
        <f>IF(ISBLANK(M256),,IF(ISBLANK(G256),,(IF(M256="WON-EW",((((N256-1)*J256)*'complete results singles'!$C$2)+('complete results singles'!$C$2*(N256-1))),IF(M256="WON",((((N256-1)*J256)*'complete results singles'!$C$2)+('complete results singles'!$C$2*(N256-1))),IF(M256="PLACED",((((N256-1)*J256)*'complete results singles'!$C$2)-'complete results singles'!$C$2),IF(J256=0,-'complete results singles'!$C$2,IF(J256=0,-'complete results singles'!$C$2,-('complete results singles'!$C$2*2)))))))*E256))</f>
        <v>0</v>
      </c>
      <c r="R256" s="17">
        <f>IF(ISBLANK(M256),,IF(T256&lt;&gt;1,((IF(M256="WON-EW",(((K256-1)*'complete results singles'!$C$2)*(1-$C$3))+(((L256-1)*'complete results singles'!$C$2)*(1-$C$3)),IF(M256="WON",(((K256-1)*'complete results singles'!$C$2)*(1-$C$3)),IF(M256="PLACED",(((L256-1)*'complete results singles'!$C$2)*(1-$C$3))-'complete results singles'!$C$2,IF(J256=0,-'complete results singles'!$C$2,-('complete results singles'!$C$2*2))))))*E256),0))</f>
        <v>0</v>
      </c>
      <c r="S256" s="64"/>
    </row>
    <row r="257" spans="1:21" ht="15" x14ac:dyDescent="0.2">
      <c r="A257" s="10"/>
      <c r="B257" s="11"/>
      <c r="C257" s="6"/>
      <c r="D257" s="6"/>
      <c r="E257" s="12"/>
      <c r="F257" s="12"/>
      <c r="G257" s="12"/>
      <c r="H257" s="12"/>
      <c r="I257" s="12"/>
      <c r="J257" s="12"/>
      <c r="L257" s="7"/>
      <c r="M257" s="7"/>
      <c r="N257" s="16">
        <f>((G257-1)*(1-(IF(H257="no",0,'complete results singles'!$C$3)))+1)</f>
        <v>5.0000000000000044E-2</v>
      </c>
      <c r="O257" s="16">
        <f t="shared" si="4"/>
        <v>0</v>
      </c>
      <c r="P2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7" s="17">
        <f>IF(ISBLANK(M257),,IF(ISBLANK(G257),,(IF(M257="WON-EW",((((N257-1)*J257)*'complete results singles'!$C$2)+('complete results singles'!$C$2*(N257-1))),IF(M257="WON",((((N257-1)*J257)*'complete results singles'!$C$2)+('complete results singles'!$C$2*(N257-1))),IF(M257="PLACED",((((N257-1)*J257)*'complete results singles'!$C$2)-'complete results singles'!$C$2),IF(J257=0,-'complete results singles'!$C$2,IF(J257=0,-'complete results singles'!$C$2,-('complete results singles'!$C$2*2)))))))*E257))</f>
        <v>0</v>
      </c>
      <c r="R257" s="17">
        <f>IF(ISBLANK(M257),,IF(T257&lt;&gt;1,((IF(M257="WON-EW",(((K257-1)*'complete results singles'!$C$2)*(1-$C$3))+(((L257-1)*'complete results singles'!$C$2)*(1-$C$3)),IF(M257="WON",(((K257-1)*'complete results singles'!$C$2)*(1-$C$3)),IF(M257="PLACED",(((L257-1)*'complete results singles'!$C$2)*(1-$C$3))-'complete results singles'!$C$2,IF(J257=0,-'complete results singles'!$C$2,-('complete results singles'!$C$2*2))))))*E257),0))</f>
        <v>0</v>
      </c>
      <c r="S257" s="64"/>
    </row>
    <row r="258" spans="1:21" ht="15" x14ac:dyDescent="0.2">
      <c r="A258" s="10"/>
      <c r="B258" s="11"/>
      <c r="C258" s="6"/>
      <c r="D258" s="6"/>
      <c r="E258" s="12"/>
      <c r="F258" s="12"/>
      <c r="G258" s="12"/>
      <c r="H258" s="12"/>
      <c r="I258" s="12"/>
      <c r="J258" s="12"/>
      <c r="K258" s="7"/>
      <c r="L258" s="7"/>
      <c r="M258" s="7"/>
      <c r="N258" s="16">
        <f>((G258-1)*(1-(IF(H258="no",0,'complete results singles'!$C$3)))+1)</f>
        <v>5.0000000000000044E-2</v>
      </c>
      <c r="O258" s="16">
        <f t="shared" si="4"/>
        <v>0</v>
      </c>
      <c r="P2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8" s="17">
        <f>IF(ISBLANK(M258),,IF(ISBLANK(G258),,(IF(M258="WON-EW",((((N258-1)*J258)*'complete results singles'!$C$2)+('complete results singles'!$C$2*(N258-1))),IF(M258="WON",((((N258-1)*J258)*'complete results singles'!$C$2)+('complete results singles'!$C$2*(N258-1))),IF(M258="PLACED",((((N258-1)*J258)*'complete results singles'!$C$2)-'complete results singles'!$C$2),IF(J258=0,-'complete results singles'!$C$2,IF(J258=0,-'complete results singles'!$C$2,-('complete results singles'!$C$2*2)))))))*E258))</f>
        <v>0</v>
      </c>
      <c r="R258" s="17">
        <f>IF(ISBLANK(M258),,IF(T258&lt;&gt;1,((IF(M258="WON-EW",(((K258-1)*'complete results singles'!$C$2)*(1-$C$3))+(((L258-1)*'complete results singles'!$C$2)*(1-$C$3)),IF(M258="WON",(((K258-1)*'complete results singles'!$C$2)*(1-$C$3)),IF(M258="PLACED",(((L258-1)*'complete results singles'!$C$2)*(1-$C$3))-'complete results singles'!$C$2,IF(J258=0,-'complete results singles'!$C$2,-('complete results singles'!$C$2*2))))))*E258),0))</f>
        <v>0</v>
      </c>
      <c r="S258" s="64"/>
    </row>
    <row r="259" spans="1:21" ht="15" x14ac:dyDescent="0.2">
      <c r="A259" s="10"/>
      <c r="B259" s="11"/>
      <c r="C259" s="6"/>
      <c r="D259" s="6"/>
      <c r="E259" s="12"/>
      <c r="F259" s="12"/>
      <c r="G259" s="12"/>
      <c r="H259" s="12"/>
      <c r="I259" s="12"/>
      <c r="J259" s="12"/>
      <c r="K259" s="7"/>
      <c r="L259" s="7"/>
      <c r="M259" s="7"/>
      <c r="N259" s="16">
        <f>((G259-1)*(1-(IF(H259="no",0,'complete results singles'!$C$3)))+1)</f>
        <v>5.0000000000000044E-2</v>
      </c>
      <c r="O259" s="16">
        <f t="shared" si="4"/>
        <v>0</v>
      </c>
      <c r="P2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59" s="17">
        <f>IF(ISBLANK(M259),,IF(ISBLANK(G259),,(IF(M259="WON-EW",((((N259-1)*J259)*'complete results singles'!$C$2)+('complete results singles'!$C$2*(N259-1))),IF(M259="WON",((((N259-1)*J259)*'complete results singles'!$C$2)+('complete results singles'!$C$2*(N259-1))),IF(M259="PLACED",((((N259-1)*J259)*'complete results singles'!$C$2)-'complete results singles'!$C$2),IF(J259=0,-'complete results singles'!$C$2,IF(J259=0,-'complete results singles'!$C$2,-('complete results singles'!$C$2*2)))))))*E259))</f>
        <v>0</v>
      </c>
      <c r="R259" s="17">
        <f>IF(ISBLANK(M259),,IF(T259&lt;&gt;1,((IF(M259="WON-EW",(((K259-1)*'complete results singles'!$C$2)*(1-$C$3))+(((L259-1)*'complete results singles'!$C$2)*(1-$C$3)),IF(M259="WON",(((K259-1)*'complete results singles'!$C$2)*(1-$C$3)),IF(M259="PLACED",(((L259-1)*'complete results singles'!$C$2)*(1-$C$3))-'complete results singles'!$C$2,IF(J259=0,-'complete results singles'!$C$2,-('complete results singles'!$C$2*2))))))*E259),0))</f>
        <v>0</v>
      </c>
      <c r="S259" s="64"/>
    </row>
    <row r="260" spans="1:21" ht="15" x14ac:dyDescent="0.2">
      <c r="A260" s="10"/>
      <c r="B260" s="11"/>
      <c r="C260" s="6"/>
      <c r="D260" s="6"/>
      <c r="E260" s="12"/>
      <c r="F260" s="12"/>
      <c r="G260" s="12"/>
      <c r="H260" s="12"/>
      <c r="I260" s="12"/>
      <c r="J260" s="12"/>
      <c r="K260" s="7"/>
      <c r="L260" s="7"/>
      <c r="M260" s="7"/>
      <c r="N260" s="16">
        <f>((G260-1)*(1-(IF(H260="no",0,'complete results singles'!$C$3)))+1)</f>
        <v>5.0000000000000044E-2</v>
      </c>
      <c r="O260" s="16">
        <f t="shared" si="4"/>
        <v>0</v>
      </c>
      <c r="P2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0" s="17">
        <f>IF(ISBLANK(M260),,IF(ISBLANK(G260),,(IF(M260="WON-EW",((((N260-1)*J260)*'complete results singles'!$C$2)+('complete results singles'!$C$2*(N260-1))),IF(M260="WON",((((N260-1)*J260)*'complete results singles'!$C$2)+('complete results singles'!$C$2*(N260-1))),IF(M260="PLACED",((((N260-1)*J260)*'complete results singles'!$C$2)-'complete results singles'!$C$2),IF(J260=0,-'complete results singles'!$C$2,IF(J260=0,-'complete results singles'!$C$2,-('complete results singles'!$C$2*2)))))))*E260))</f>
        <v>0</v>
      </c>
      <c r="R260" s="17">
        <f>IF(ISBLANK(M260),,IF(T260&lt;&gt;1,((IF(M260="WON-EW",(((K260-1)*'complete results singles'!$C$2)*(1-$C$3))+(((L260-1)*'complete results singles'!$C$2)*(1-$C$3)),IF(M260="WON",(((K260-1)*'complete results singles'!$C$2)*(1-$C$3)),IF(M260="PLACED",(((L260-1)*'complete results singles'!$C$2)*(1-$C$3))-'complete results singles'!$C$2,IF(J260=0,-'complete results singles'!$C$2,-('complete results singles'!$C$2*2))))))*E260),0))</f>
        <v>0</v>
      </c>
      <c r="S260" s="64"/>
      <c r="U260" t="s">
        <v>48</v>
      </c>
    </row>
    <row r="261" spans="1:21" ht="15" x14ac:dyDescent="0.2">
      <c r="A261" s="10"/>
      <c r="B261" s="11"/>
      <c r="C261" s="6"/>
      <c r="D261" s="6"/>
      <c r="E261" s="12"/>
      <c r="F261" s="12"/>
      <c r="G261" s="12"/>
      <c r="H261" s="12"/>
      <c r="I261" s="12"/>
      <c r="J261" s="12"/>
      <c r="K261" s="7"/>
      <c r="L261" s="7"/>
      <c r="M261" s="7"/>
      <c r="N261" s="16">
        <f>((G261-1)*(1-(IF(H261="no",0,'complete results singles'!$C$3)))+1)</f>
        <v>5.0000000000000044E-2</v>
      </c>
      <c r="O261" s="16">
        <f t="shared" si="4"/>
        <v>0</v>
      </c>
      <c r="P2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1" s="17">
        <f>IF(ISBLANK(M261),,IF(ISBLANK(G261),,(IF(M261="WON-EW",((((N261-1)*J261)*'complete results singles'!$C$2)+('complete results singles'!$C$2*(N261-1))),IF(M261="WON",((((N261-1)*J261)*'complete results singles'!$C$2)+('complete results singles'!$C$2*(N261-1))),IF(M261="PLACED",((((N261-1)*J261)*'complete results singles'!$C$2)-'complete results singles'!$C$2),IF(J261=0,-'complete results singles'!$C$2,IF(J261=0,-'complete results singles'!$C$2,-('complete results singles'!$C$2*2)))))))*E261))</f>
        <v>0</v>
      </c>
      <c r="R261" s="17">
        <f>IF(ISBLANK(M261),,IF(T261&lt;&gt;1,((IF(M261="WON-EW",(((K261-1)*'complete results singles'!$C$2)*(1-$C$3))+(((L261-1)*'complete results singles'!$C$2)*(1-$C$3)),IF(M261="WON",(((K261-1)*'complete results singles'!$C$2)*(1-$C$3)),IF(M261="PLACED",(((L261-1)*'complete results singles'!$C$2)*(1-$C$3))-'complete results singles'!$C$2,IF(J261=0,-'complete results singles'!$C$2,-('complete results singles'!$C$2*2))))))*E261),0))</f>
        <v>0</v>
      </c>
      <c r="S261" s="64"/>
      <c r="U261" t="s">
        <v>49</v>
      </c>
    </row>
    <row r="262" spans="1:21" ht="15" x14ac:dyDescent="0.2">
      <c r="A262" s="10"/>
      <c r="B262" s="11"/>
      <c r="C262" s="6"/>
      <c r="D262" s="6"/>
      <c r="E262" s="12"/>
      <c r="F262" s="12"/>
      <c r="G262" s="12"/>
      <c r="H262" s="12"/>
      <c r="I262" s="12"/>
      <c r="J262" s="12"/>
      <c r="K262" s="7"/>
      <c r="L262" s="7"/>
      <c r="M262" s="7"/>
      <c r="N262" s="16">
        <f>((G262-1)*(1-(IF(H262="no",0,'complete results singles'!$C$3)))+1)</f>
        <v>5.0000000000000044E-2</v>
      </c>
      <c r="O262" s="16">
        <f t="shared" si="4"/>
        <v>0</v>
      </c>
      <c r="P2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2" s="17">
        <f>IF(ISBLANK(M262),,IF(ISBLANK(G262),,(IF(M262="WON-EW",((((N262-1)*J262)*'complete results singles'!$C$2)+('complete results singles'!$C$2*(N262-1))),IF(M262="WON",((((N262-1)*J262)*'complete results singles'!$C$2)+('complete results singles'!$C$2*(N262-1))),IF(M262="PLACED",((((N262-1)*J262)*'complete results singles'!$C$2)-'complete results singles'!$C$2),IF(J262=0,-'complete results singles'!$C$2,IF(J262=0,-'complete results singles'!$C$2,-('complete results singles'!$C$2*2)))))))*E262))</f>
        <v>0</v>
      </c>
      <c r="R262" s="17">
        <f>IF(ISBLANK(M262),,IF(T262&lt;&gt;1,((IF(M262="WON-EW",(((K262-1)*'complete results singles'!$C$2)*(1-$C$3))+(((L262-1)*'complete results singles'!$C$2)*(1-$C$3)),IF(M262="WON",(((K262-1)*'complete results singles'!$C$2)*(1-$C$3)),IF(M262="PLACED",(((L262-1)*'complete results singles'!$C$2)*(1-$C$3))-'complete results singles'!$C$2,IF(J262=0,-'complete results singles'!$C$2,-('complete results singles'!$C$2*2))))))*E262),0))</f>
        <v>0</v>
      </c>
      <c r="S262" s="64"/>
      <c r="U262" t="s">
        <v>49</v>
      </c>
    </row>
    <row r="263" spans="1:21" ht="15" x14ac:dyDescent="0.2">
      <c r="A263" s="10"/>
      <c r="B263" s="11"/>
      <c r="C263" s="6"/>
      <c r="D263" s="6"/>
      <c r="E263" s="12"/>
      <c r="F263" s="12"/>
      <c r="G263" s="12"/>
      <c r="H263" s="12"/>
      <c r="I263" s="12"/>
      <c r="J263" s="12"/>
      <c r="K263" s="7"/>
      <c r="M263" s="7"/>
      <c r="N263" s="16">
        <f>((G263-1)*(1-(IF(H263="no",0,'complete results singles'!$C$3)))+1)</f>
        <v>5.0000000000000044E-2</v>
      </c>
      <c r="O263" s="16">
        <f t="shared" si="4"/>
        <v>0</v>
      </c>
      <c r="P2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3" s="17">
        <f>IF(ISBLANK(M263),,IF(ISBLANK(G263),,(IF(M263="WON-EW",((((N263-1)*J263)*'complete results singles'!$C$2)+('complete results singles'!$C$2*(N263-1))),IF(M263="WON",((((N263-1)*J263)*'complete results singles'!$C$2)+('complete results singles'!$C$2*(N263-1))),IF(M263="PLACED",((((N263-1)*J263)*'complete results singles'!$C$2)-'complete results singles'!$C$2),IF(J263=0,-'complete results singles'!$C$2,IF(J263=0,-'complete results singles'!$C$2,-('complete results singles'!$C$2*2)))))))*E263))</f>
        <v>0</v>
      </c>
      <c r="R263" s="17">
        <f>IF(ISBLANK(M263),,IF(T263&lt;&gt;1,((IF(M263="WON-EW",(((K263-1)*'complete results singles'!$C$2)*(1-$C$3))+(((L263-1)*'complete results singles'!$C$2)*(1-$C$3)),IF(M263="WON",(((K263-1)*'complete results singles'!$C$2)*(1-$C$3)),IF(M263="PLACED",(((L263-1)*'complete results singles'!$C$2)*(1-$C$3))-'complete results singles'!$C$2,IF(J263=0,-'complete results singles'!$C$2,-('complete results singles'!$C$2*2))))))*E263),0))</f>
        <v>0</v>
      </c>
      <c r="S263" s="64"/>
      <c r="U263" t="s">
        <v>49</v>
      </c>
    </row>
    <row r="264" spans="1:21" ht="15" x14ac:dyDescent="0.2">
      <c r="A264" s="10"/>
      <c r="B264" s="11"/>
      <c r="C264" s="6"/>
      <c r="D264" s="6"/>
      <c r="E264" s="12"/>
      <c r="F264" s="12"/>
      <c r="G264" s="12"/>
      <c r="H264" s="12"/>
      <c r="I264" s="12"/>
      <c r="J264" s="12"/>
      <c r="K264" s="7"/>
      <c r="M264" s="7"/>
      <c r="N264" s="16">
        <f>((G264-1)*(1-(IF(H264="no",0,'complete results singles'!$C$3)))+1)</f>
        <v>5.0000000000000044E-2</v>
      </c>
      <c r="O264" s="16">
        <f t="shared" si="4"/>
        <v>0</v>
      </c>
      <c r="P2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4" s="17">
        <f>IF(ISBLANK(M264),,IF(ISBLANK(G264),,(IF(M264="WON-EW",((((N264-1)*J264)*'complete results singles'!$C$2)+('complete results singles'!$C$2*(N264-1))),IF(M264="WON",((((N264-1)*J264)*'complete results singles'!$C$2)+('complete results singles'!$C$2*(N264-1))),IF(M264="PLACED",((((N264-1)*J264)*'complete results singles'!$C$2)-'complete results singles'!$C$2),IF(J264=0,-'complete results singles'!$C$2,IF(J264=0,-'complete results singles'!$C$2,-('complete results singles'!$C$2*2)))))))*E264))</f>
        <v>0</v>
      </c>
      <c r="R264" s="17">
        <f>IF(ISBLANK(M264),,IF(T264&lt;&gt;1,((IF(M264="WON-EW",(((K264-1)*'complete results singles'!$C$2)*(1-$C$3))+(((L264-1)*'complete results singles'!$C$2)*(1-$C$3)),IF(M264="WON",(((K264-1)*'complete results singles'!$C$2)*(1-$C$3)),IF(M264="PLACED",(((L264-1)*'complete results singles'!$C$2)*(1-$C$3))-'complete results singles'!$C$2,IF(J264=0,-'complete results singles'!$C$2,-('complete results singles'!$C$2*2))))))*E264),0))</f>
        <v>0</v>
      </c>
      <c r="S264" s="64"/>
      <c r="U264" t="s">
        <v>50</v>
      </c>
    </row>
    <row r="265" spans="1:21" ht="15" x14ac:dyDescent="0.2">
      <c r="A265" s="10"/>
      <c r="B265" s="11"/>
      <c r="C265" s="6"/>
      <c r="D265" s="6"/>
      <c r="E265" s="12"/>
      <c r="F265" s="12"/>
      <c r="G265" s="12"/>
      <c r="H265" s="12"/>
      <c r="I265" s="12"/>
      <c r="J265" s="12"/>
      <c r="K265" s="7"/>
      <c r="L265" s="7"/>
      <c r="M265" s="7"/>
      <c r="N265" s="16">
        <f>((G265-1)*(1-(IF(H265="no",0,'complete results singles'!$C$3)))+1)</f>
        <v>5.0000000000000044E-2</v>
      </c>
      <c r="O265" s="16">
        <f t="shared" si="4"/>
        <v>0</v>
      </c>
      <c r="P2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5" s="17">
        <f>IF(ISBLANK(M265),,IF(ISBLANK(G265),,(IF(M265="WON-EW",((((N265-1)*J265)*'complete results singles'!$C$2)+('complete results singles'!$C$2*(N265-1))),IF(M265="WON",((((N265-1)*J265)*'complete results singles'!$C$2)+('complete results singles'!$C$2*(N265-1))),IF(M265="PLACED",((((N265-1)*J265)*'complete results singles'!$C$2)-'complete results singles'!$C$2),IF(J265=0,-'complete results singles'!$C$2,IF(J265=0,-'complete results singles'!$C$2,-('complete results singles'!$C$2*2)))))))*E265))</f>
        <v>0</v>
      </c>
      <c r="R265" s="17">
        <f>IF(ISBLANK(M265),,IF(T265&lt;&gt;1,((IF(M265="WON-EW",(((K265-1)*'complete results singles'!$C$2)*(1-$C$3))+(((L265-1)*'complete results singles'!$C$2)*(1-$C$3)),IF(M265="WON",(((K265-1)*'complete results singles'!$C$2)*(1-$C$3)),IF(M265="PLACED",(((L265-1)*'complete results singles'!$C$2)*(1-$C$3))-'complete results singles'!$C$2,IF(J265=0,-'complete results singles'!$C$2,-('complete results singles'!$C$2*2))))))*E265),0))</f>
        <v>0</v>
      </c>
      <c r="S265" s="64"/>
      <c r="U265" t="s">
        <v>49</v>
      </c>
    </row>
    <row r="266" spans="1:21" ht="15" x14ac:dyDescent="0.2">
      <c r="A266" s="10"/>
      <c r="B266" s="11"/>
      <c r="C266" s="6"/>
      <c r="D266" s="6"/>
      <c r="E266" s="12"/>
      <c r="F266" s="12"/>
      <c r="G266" s="12"/>
      <c r="H266" s="12"/>
      <c r="I266" s="12"/>
      <c r="J266" s="12"/>
      <c r="K266" s="7"/>
      <c r="L266" s="7"/>
      <c r="M266" s="7"/>
      <c r="N266" s="16">
        <f>((G266-1)*(1-(IF(H266="no",0,'complete results singles'!$C$3)))+1)</f>
        <v>5.0000000000000044E-2</v>
      </c>
      <c r="O266" s="16">
        <f t="shared" si="4"/>
        <v>0</v>
      </c>
      <c r="P2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6" s="17">
        <f>IF(ISBLANK(M266),,IF(ISBLANK(G266),,(IF(M266="WON-EW",((((N266-1)*J266)*'complete results singles'!$C$2)+('complete results singles'!$C$2*(N266-1))),IF(M266="WON",((((N266-1)*J266)*'complete results singles'!$C$2)+('complete results singles'!$C$2*(N266-1))),IF(M266="PLACED",((((N266-1)*J266)*'complete results singles'!$C$2)-'complete results singles'!$C$2),IF(J266=0,-'complete results singles'!$C$2,IF(J266=0,-'complete results singles'!$C$2,-('complete results singles'!$C$2*2)))))))*E266))</f>
        <v>0</v>
      </c>
      <c r="R266" s="17">
        <f>IF(ISBLANK(M266),,IF(T266&lt;&gt;1,((IF(M266="WON-EW",(((K266-1)*'complete results singles'!$C$2)*(1-$C$3))+(((L266-1)*'complete results singles'!$C$2)*(1-$C$3)),IF(M266="WON",(((K266-1)*'complete results singles'!$C$2)*(1-$C$3)),IF(M266="PLACED",(((L266-1)*'complete results singles'!$C$2)*(1-$C$3))-'complete results singles'!$C$2,IF(J266=0,-'complete results singles'!$C$2,-('complete results singles'!$C$2*2))))))*E266),0))</f>
        <v>0</v>
      </c>
      <c r="S266" s="64"/>
    </row>
    <row r="267" spans="1:21" ht="15" x14ac:dyDescent="0.2">
      <c r="A267" s="10"/>
      <c r="B267" s="11"/>
      <c r="C267" s="6"/>
      <c r="D267" s="6"/>
      <c r="E267" s="12"/>
      <c r="F267" s="12"/>
      <c r="G267" s="12"/>
      <c r="H267" s="12"/>
      <c r="I267" s="12"/>
      <c r="J267" s="12"/>
      <c r="K267" s="7"/>
      <c r="L267" s="7"/>
      <c r="M267" s="7"/>
      <c r="N267" s="16">
        <f>((G267-1)*(1-(IF(H267="no",0,'complete results singles'!$C$3)))+1)</f>
        <v>5.0000000000000044E-2</v>
      </c>
      <c r="O267" s="16">
        <f t="shared" si="4"/>
        <v>0</v>
      </c>
      <c r="P2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7" s="17">
        <f>IF(ISBLANK(M267),,IF(ISBLANK(G267),,(IF(M267="WON-EW",((((N267-1)*J267)*'complete results singles'!$C$2)+('complete results singles'!$C$2*(N267-1))),IF(M267="WON",((((N267-1)*J267)*'complete results singles'!$C$2)+('complete results singles'!$C$2*(N267-1))),IF(M267="PLACED",((((N267-1)*J267)*'complete results singles'!$C$2)-'complete results singles'!$C$2),IF(J267=0,-'complete results singles'!$C$2,IF(J267=0,-'complete results singles'!$C$2,-('complete results singles'!$C$2*2)))))))*E267))</f>
        <v>0</v>
      </c>
      <c r="R267" s="17">
        <f>IF(ISBLANK(M267),,IF(T267&lt;&gt;1,((IF(M267="WON-EW",(((K267-1)*'complete results singles'!$C$2)*(1-$C$3))+(((L267-1)*'complete results singles'!$C$2)*(1-$C$3)),IF(M267="WON",(((K267-1)*'complete results singles'!$C$2)*(1-$C$3)),IF(M267="PLACED",(((L267-1)*'complete results singles'!$C$2)*(1-$C$3))-'complete results singles'!$C$2,IF(J267=0,-'complete results singles'!$C$2,-('complete results singles'!$C$2*2))))))*E267),0))</f>
        <v>0</v>
      </c>
      <c r="S267" s="64"/>
    </row>
    <row r="268" spans="1:21" ht="15" x14ac:dyDescent="0.2">
      <c r="A268" s="10"/>
      <c r="B268" s="11"/>
      <c r="C268" s="6"/>
      <c r="D268" s="6"/>
      <c r="E268" s="12"/>
      <c r="F268" s="12"/>
      <c r="G268" s="12"/>
      <c r="H268" s="12"/>
      <c r="I268" s="12"/>
      <c r="J268" s="12"/>
      <c r="K268" s="7"/>
      <c r="L268" s="7"/>
      <c r="M268" s="7"/>
      <c r="N268" s="16">
        <f>((G268-1)*(1-(IF(H268="no",0,'complete results singles'!$C$3)))+1)</f>
        <v>5.0000000000000044E-2</v>
      </c>
      <c r="O268" s="16">
        <f t="shared" si="4"/>
        <v>0</v>
      </c>
      <c r="P2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8" s="17">
        <f>IF(ISBLANK(M268),,IF(ISBLANK(G268),,(IF(M268="WON-EW",((((N268-1)*J268)*'complete results singles'!$C$2)+('complete results singles'!$C$2*(N268-1))),IF(M268="WON",((((N268-1)*J268)*'complete results singles'!$C$2)+('complete results singles'!$C$2*(N268-1))),IF(M268="PLACED",((((N268-1)*J268)*'complete results singles'!$C$2)-'complete results singles'!$C$2),IF(J268=0,-'complete results singles'!$C$2,IF(J268=0,-'complete results singles'!$C$2,-('complete results singles'!$C$2*2)))))))*E268))</f>
        <v>0</v>
      </c>
      <c r="R268" s="17">
        <f>IF(ISBLANK(M268),,IF(T268&lt;&gt;1,((IF(M268="WON-EW",(((K268-1)*'complete results singles'!$C$2)*(1-$C$3))+(((L268-1)*'complete results singles'!$C$2)*(1-$C$3)),IF(M268="WON",(((K268-1)*'complete results singles'!$C$2)*(1-$C$3)),IF(M268="PLACED",(((L268-1)*'complete results singles'!$C$2)*(1-$C$3))-'complete results singles'!$C$2,IF(J268=0,-'complete results singles'!$C$2,-('complete results singles'!$C$2*2))))))*E268),0))</f>
        <v>0</v>
      </c>
      <c r="S268" s="64"/>
    </row>
    <row r="269" spans="1:21" ht="15" x14ac:dyDescent="0.2">
      <c r="A269" s="10"/>
      <c r="B269" s="11"/>
      <c r="C269" s="6"/>
      <c r="D269" s="6"/>
      <c r="E269" s="12"/>
      <c r="F269" s="12"/>
      <c r="G269" s="12"/>
      <c r="H269" s="12"/>
      <c r="I269" s="12"/>
      <c r="J269" s="12"/>
      <c r="K269" s="7"/>
      <c r="L269" s="7"/>
      <c r="M269" s="7"/>
      <c r="N269" s="16">
        <f>((G269-1)*(1-(IF(H269="no",0,'complete results singles'!$C$3)))+1)</f>
        <v>5.0000000000000044E-2</v>
      </c>
      <c r="O269" s="16">
        <f t="shared" si="4"/>
        <v>0</v>
      </c>
      <c r="P2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69" s="17">
        <f>IF(ISBLANK(M269),,IF(ISBLANK(G269),,(IF(M269="WON-EW",((((N269-1)*J269)*'complete results singles'!$C$2)+('complete results singles'!$C$2*(N269-1))),IF(M269="WON",((((N269-1)*J269)*'complete results singles'!$C$2)+('complete results singles'!$C$2*(N269-1))),IF(M269="PLACED",((((N269-1)*J269)*'complete results singles'!$C$2)-'complete results singles'!$C$2),IF(J269=0,-'complete results singles'!$C$2,IF(J269=0,-'complete results singles'!$C$2,-('complete results singles'!$C$2*2)))))))*E269))</f>
        <v>0</v>
      </c>
      <c r="R269" s="17">
        <f>IF(ISBLANK(M269),,IF(T269&lt;&gt;1,((IF(M269="WON-EW",(((K269-1)*'complete results singles'!$C$2)*(1-$C$3))+(((L269-1)*'complete results singles'!$C$2)*(1-$C$3)),IF(M269="WON",(((K269-1)*'complete results singles'!$C$2)*(1-$C$3)),IF(M269="PLACED",(((L269-1)*'complete results singles'!$C$2)*(1-$C$3))-'complete results singles'!$C$2,IF(J269=0,-'complete results singles'!$C$2,-('complete results singles'!$C$2*2))))))*E269),0))</f>
        <v>0</v>
      </c>
      <c r="S269" s="64"/>
      <c r="U269" t="s">
        <v>51</v>
      </c>
    </row>
    <row r="270" spans="1:21" ht="15" x14ac:dyDescent="0.2">
      <c r="A270" s="10"/>
      <c r="B270" s="11"/>
      <c r="C270" s="6"/>
      <c r="D270" s="6"/>
      <c r="E270" s="12"/>
      <c r="F270" s="12"/>
      <c r="G270" s="12"/>
      <c r="H270" s="12"/>
      <c r="I270" s="12"/>
      <c r="J270" s="12"/>
      <c r="L270" s="7"/>
      <c r="M270" s="7"/>
      <c r="N270" s="16">
        <f>((G270-1)*(1-(IF(H270="no",0,'complete results singles'!$C$3)))+1)</f>
        <v>5.0000000000000044E-2</v>
      </c>
      <c r="O270" s="16">
        <f t="shared" si="4"/>
        <v>0</v>
      </c>
      <c r="P2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0" s="17">
        <f>IF(ISBLANK(M270),,IF(ISBLANK(G270),,(IF(M270="WON-EW",((((N270-1)*J270)*'complete results singles'!$C$2)+('complete results singles'!$C$2*(N270-1))),IF(M270="WON",((((N270-1)*J270)*'complete results singles'!$C$2)+('complete results singles'!$C$2*(N270-1))),IF(M270="PLACED",((((N270-1)*J270)*'complete results singles'!$C$2)-'complete results singles'!$C$2),IF(J270=0,-'complete results singles'!$C$2,IF(J270=0,-'complete results singles'!$C$2,-('complete results singles'!$C$2*2)))))))*E270))</f>
        <v>0</v>
      </c>
      <c r="R270" s="17">
        <f>IF(ISBLANK(M270),,IF(T270&lt;&gt;1,((IF(M270="WON-EW",(((K270-1)*'complete results singles'!$C$2)*(1-$C$3))+(((L270-1)*'complete results singles'!$C$2)*(1-$C$3)),IF(M270="WON",(((K270-1)*'complete results singles'!$C$2)*(1-$C$3)),IF(M270="PLACED",(((L270-1)*'complete results singles'!$C$2)*(1-$C$3))-'complete results singles'!$C$2,IF(J270=0,-'complete results singles'!$C$2,-('complete results singles'!$C$2*2))))))*E270),0))</f>
        <v>0</v>
      </c>
      <c r="S270" s="64"/>
      <c r="U270" t="s">
        <v>51</v>
      </c>
    </row>
    <row r="271" spans="1:21" ht="15" x14ac:dyDescent="0.2">
      <c r="A271" s="10"/>
      <c r="B271" s="11"/>
      <c r="C271" s="6"/>
      <c r="D271" s="6"/>
      <c r="E271" s="12"/>
      <c r="F271" s="12"/>
      <c r="G271" s="12"/>
      <c r="H271" s="12"/>
      <c r="I271" s="12"/>
      <c r="J271" s="12"/>
      <c r="K271" s="7"/>
      <c r="L271" s="7"/>
      <c r="M271" s="7"/>
      <c r="N271" s="16">
        <f>((G271-1)*(1-(IF(H271="no",0,'complete results singles'!$C$3)))+1)</f>
        <v>5.0000000000000044E-2</v>
      </c>
      <c r="O271" s="16">
        <f t="shared" si="4"/>
        <v>0</v>
      </c>
      <c r="P2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1" s="17">
        <f>IF(ISBLANK(M271),,IF(ISBLANK(G271),,(IF(M271="WON-EW",((((N271-1)*J271)*'complete results singles'!$C$2)+('complete results singles'!$C$2*(N271-1))),IF(M271="WON",((((N271-1)*J271)*'complete results singles'!$C$2)+('complete results singles'!$C$2*(N271-1))),IF(M271="PLACED",((((N271-1)*J271)*'complete results singles'!$C$2)-'complete results singles'!$C$2),IF(J271=0,-'complete results singles'!$C$2,IF(J271=0,-'complete results singles'!$C$2,-('complete results singles'!$C$2*2)))))))*E271))</f>
        <v>0</v>
      </c>
      <c r="R271" s="17">
        <f>IF(ISBLANK(M271),,IF(T271&lt;&gt;1,((IF(M271="WON-EW",(((K271-1)*'complete results singles'!$C$2)*(1-$C$3))+(((L271-1)*'complete results singles'!$C$2)*(1-$C$3)),IF(M271="WON",(((K271-1)*'complete results singles'!$C$2)*(1-$C$3)),IF(M271="PLACED",(((L271-1)*'complete results singles'!$C$2)*(1-$C$3))-'complete results singles'!$C$2,IF(J271=0,-'complete results singles'!$C$2,-('complete results singles'!$C$2*2))))))*E271),0))</f>
        <v>0</v>
      </c>
      <c r="S271" s="64"/>
      <c r="U271" t="s">
        <v>51</v>
      </c>
    </row>
    <row r="272" spans="1:21" ht="15" x14ac:dyDescent="0.2">
      <c r="A272" s="10"/>
      <c r="B272" s="11"/>
      <c r="C272" s="6"/>
      <c r="D272" s="6"/>
      <c r="E272" s="12"/>
      <c r="F272" s="12"/>
      <c r="G272" s="12"/>
      <c r="H272" s="12"/>
      <c r="I272" s="12"/>
      <c r="J272" s="12"/>
      <c r="K272" s="7"/>
      <c r="L272" s="7"/>
      <c r="M272" s="7"/>
      <c r="N272" s="16">
        <f>((G272-1)*(1-(IF(H272="no",0,'complete results singles'!$C$3)))+1)</f>
        <v>5.0000000000000044E-2</v>
      </c>
      <c r="O272" s="16">
        <f t="shared" ref="O272:O335" si="5">E272*IF(I272="yes",2,1)</f>
        <v>0</v>
      </c>
      <c r="P2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2" s="17">
        <f>IF(ISBLANK(M272),,IF(ISBLANK(G272),,(IF(M272="WON-EW",((((N272-1)*J272)*'complete results singles'!$C$2)+('complete results singles'!$C$2*(N272-1))),IF(M272="WON",((((N272-1)*J272)*'complete results singles'!$C$2)+('complete results singles'!$C$2*(N272-1))),IF(M272="PLACED",((((N272-1)*J272)*'complete results singles'!$C$2)-'complete results singles'!$C$2),IF(J272=0,-'complete results singles'!$C$2,IF(J272=0,-'complete results singles'!$C$2,-('complete results singles'!$C$2*2)))))))*E272))</f>
        <v>0</v>
      </c>
      <c r="R272" s="17">
        <f>IF(ISBLANK(M272),,IF(T272&lt;&gt;1,((IF(M272="WON-EW",(((K272-1)*'complete results singles'!$C$2)*(1-$C$3))+(((L272-1)*'complete results singles'!$C$2)*(1-$C$3)),IF(M272="WON",(((K272-1)*'complete results singles'!$C$2)*(1-$C$3)),IF(M272="PLACED",(((L272-1)*'complete results singles'!$C$2)*(1-$C$3))-'complete results singles'!$C$2,IF(J272=0,-'complete results singles'!$C$2,-('complete results singles'!$C$2*2))))))*E272),0))</f>
        <v>0</v>
      </c>
      <c r="S272" s="64"/>
      <c r="U272" t="s">
        <v>49</v>
      </c>
    </row>
    <row r="273" spans="1:21" ht="15" x14ac:dyDescent="0.2">
      <c r="A273" s="10"/>
      <c r="B273" s="11"/>
      <c r="C273" s="6"/>
      <c r="D273" s="6"/>
      <c r="E273" s="12"/>
      <c r="F273" s="12"/>
      <c r="G273" s="12"/>
      <c r="H273" s="12"/>
      <c r="I273" s="12"/>
      <c r="J273" s="12"/>
      <c r="K273" s="7"/>
      <c r="L273" s="7"/>
      <c r="M273" s="7"/>
      <c r="N273" s="16">
        <f>((G273-1)*(1-(IF(H273="no",0,'complete results singles'!$C$3)))+1)</f>
        <v>5.0000000000000044E-2</v>
      </c>
      <c r="O273" s="16">
        <f t="shared" si="5"/>
        <v>0</v>
      </c>
      <c r="P2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3" s="17">
        <f>IF(ISBLANK(M273),,IF(ISBLANK(G273),,(IF(M273="WON-EW",((((N273-1)*J273)*'complete results singles'!$C$2)+('complete results singles'!$C$2*(N273-1))),IF(M273="WON",((((N273-1)*J273)*'complete results singles'!$C$2)+('complete results singles'!$C$2*(N273-1))),IF(M273="PLACED",((((N273-1)*J273)*'complete results singles'!$C$2)-'complete results singles'!$C$2),IF(J273=0,-'complete results singles'!$C$2,IF(J273=0,-'complete results singles'!$C$2,-('complete results singles'!$C$2*2)))))))*E273))</f>
        <v>0</v>
      </c>
      <c r="R273" s="17">
        <f>IF(ISBLANK(M273),,IF(T273&lt;&gt;1,((IF(M273="WON-EW",(((K273-1)*'complete results singles'!$C$2)*(1-$C$3))+(((L273-1)*'complete results singles'!$C$2)*(1-$C$3)),IF(M273="WON",(((K273-1)*'complete results singles'!$C$2)*(1-$C$3)),IF(M273="PLACED",(((L273-1)*'complete results singles'!$C$2)*(1-$C$3))-'complete results singles'!$C$2,IF(J273=0,-'complete results singles'!$C$2,-('complete results singles'!$C$2*2))))))*E273),0))</f>
        <v>0</v>
      </c>
      <c r="S273" s="64"/>
    </row>
    <row r="274" spans="1:21" ht="15" x14ac:dyDescent="0.2">
      <c r="A274" s="10"/>
      <c r="B274" s="11"/>
      <c r="C274" s="6"/>
      <c r="D274" s="6"/>
      <c r="E274" s="12"/>
      <c r="F274" s="12"/>
      <c r="G274" s="12"/>
      <c r="H274" s="12"/>
      <c r="I274" s="12"/>
      <c r="J274" s="12"/>
      <c r="K274" s="7"/>
      <c r="L274" s="7"/>
      <c r="M274" s="7"/>
      <c r="N274" s="16">
        <f>((G274-1)*(1-(IF(H274="no",0,'complete results singles'!$C$3)))+1)</f>
        <v>5.0000000000000044E-2</v>
      </c>
      <c r="O274" s="16">
        <f t="shared" si="5"/>
        <v>0</v>
      </c>
      <c r="P2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4" s="17">
        <f>IF(ISBLANK(M274),,IF(ISBLANK(G274),,(IF(M274="WON-EW",((((N274-1)*J274)*'complete results singles'!$C$2)+('complete results singles'!$C$2*(N274-1))),IF(M274="WON",((((N274-1)*J274)*'complete results singles'!$C$2)+('complete results singles'!$C$2*(N274-1))),IF(M274="PLACED",((((N274-1)*J274)*'complete results singles'!$C$2)-'complete results singles'!$C$2),IF(J274=0,-'complete results singles'!$C$2,IF(J274=0,-'complete results singles'!$C$2,-('complete results singles'!$C$2*2)))))))*E274))</f>
        <v>0</v>
      </c>
      <c r="R274" s="17">
        <f>IF(ISBLANK(M274),,IF(T274&lt;&gt;1,((IF(M274="WON-EW",(((K274-1)*'complete results singles'!$C$2)*(1-$C$3))+(((L274-1)*'complete results singles'!$C$2)*(1-$C$3)),IF(M274="WON",(((K274-1)*'complete results singles'!$C$2)*(1-$C$3)),IF(M274="PLACED",(((L274-1)*'complete results singles'!$C$2)*(1-$C$3))-'complete results singles'!$C$2,IF(J274=0,-'complete results singles'!$C$2,-('complete results singles'!$C$2*2))))))*E274),0))</f>
        <v>0</v>
      </c>
      <c r="S274" s="64"/>
    </row>
    <row r="275" spans="1:21" ht="15" x14ac:dyDescent="0.2">
      <c r="A275" s="10"/>
      <c r="B275" s="11"/>
      <c r="C275" s="6"/>
      <c r="D275" s="6"/>
      <c r="E275" s="12"/>
      <c r="F275" s="12"/>
      <c r="G275" s="12"/>
      <c r="H275" s="12"/>
      <c r="I275" s="12"/>
      <c r="J275" s="12"/>
      <c r="K275" s="7"/>
      <c r="L275" s="7"/>
      <c r="M275" s="7"/>
      <c r="N275" s="16">
        <f>((G275-1)*(1-(IF(H275="no",0,'complete results singles'!$C$3)))+1)</f>
        <v>5.0000000000000044E-2</v>
      </c>
      <c r="O275" s="16">
        <f t="shared" si="5"/>
        <v>0</v>
      </c>
      <c r="P2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5" s="17">
        <f>IF(ISBLANK(M275),,IF(ISBLANK(G275),,(IF(M275="WON-EW",((((N275-1)*J275)*'complete results singles'!$C$2)+('complete results singles'!$C$2*(N275-1))),IF(M275="WON",((((N275-1)*J275)*'complete results singles'!$C$2)+('complete results singles'!$C$2*(N275-1))),IF(M275="PLACED",((((N275-1)*J275)*'complete results singles'!$C$2)-'complete results singles'!$C$2),IF(J275=0,-'complete results singles'!$C$2,IF(J275=0,-'complete results singles'!$C$2,-('complete results singles'!$C$2*2)))))))*E275))</f>
        <v>0</v>
      </c>
      <c r="R275" s="17">
        <f>IF(ISBLANK(M275),,IF(T275&lt;&gt;1,((IF(M275="WON-EW",(((K275-1)*'complete results singles'!$C$2)*(1-$C$3))+(((L275-1)*'complete results singles'!$C$2)*(1-$C$3)),IF(M275="WON",(((K275-1)*'complete results singles'!$C$2)*(1-$C$3)),IF(M275="PLACED",(((L275-1)*'complete results singles'!$C$2)*(1-$C$3))-'complete results singles'!$C$2,IF(J275=0,-'complete results singles'!$C$2,-('complete results singles'!$C$2*2))))))*E275),0))</f>
        <v>0</v>
      </c>
      <c r="S275" s="64"/>
    </row>
    <row r="276" spans="1:21" ht="15" x14ac:dyDescent="0.2">
      <c r="A276" s="10"/>
      <c r="B276" s="11"/>
      <c r="C276" s="6"/>
      <c r="D276" s="6"/>
      <c r="E276" s="12"/>
      <c r="F276" s="12"/>
      <c r="G276" s="12"/>
      <c r="H276" s="12"/>
      <c r="I276" s="12"/>
      <c r="J276" s="12"/>
      <c r="K276" s="7"/>
      <c r="M276" s="7"/>
      <c r="N276" s="16">
        <f>((G276-1)*(1-(IF(H276="no",0,'complete results singles'!$C$3)))+1)</f>
        <v>5.0000000000000044E-2</v>
      </c>
      <c r="O276" s="16">
        <f t="shared" si="5"/>
        <v>0</v>
      </c>
      <c r="P2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6" s="17">
        <f>IF(ISBLANK(M276),,IF(ISBLANK(G276),,(IF(M276="WON-EW",((((N276-1)*J276)*'complete results singles'!$C$2)+('complete results singles'!$C$2*(N276-1))),IF(M276="WON",((((N276-1)*J276)*'complete results singles'!$C$2)+('complete results singles'!$C$2*(N276-1))),IF(M276="PLACED",((((N276-1)*J276)*'complete results singles'!$C$2)-'complete results singles'!$C$2),IF(J276=0,-'complete results singles'!$C$2,IF(J276=0,-'complete results singles'!$C$2,-('complete results singles'!$C$2*2)))))))*E276))</f>
        <v>0</v>
      </c>
      <c r="R276" s="17">
        <f>IF(ISBLANK(M276),,IF(T276&lt;&gt;1,((IF(M276="WON-EW",(((K276-1)*'complete results singles'!$C$2)*(1-$C$3))+(((L276-1)*'complete results singles'!$C$2)*(1-$C$3)),IF(M276="WON",(((K276-1)*'complete results singles'!$C$2)*(1-$C$3)),IF(M276="PLACED",(((L276-1)*'complete results singles'!$C$2)*(1-$C$3))-'complete results singles'!$C$2,IF(J276=0,-'complete results singles'!$C$2,-('complete results singles'!$C$2*2))))))*E276),0))</f>
        <v>0</v>
      </c>
      <c r="S276" s="64"/>
      <c r="U276" t="s">
        <v>52</v>
      </c>
    </row>
    <row r="277" spans="1:21" ht="15" x14ac:dyDescent="0.2">
      <c r="A277" s="10"/>
      <c r="B277" s="11"/>
      <c r="C277" s="6"/>
      <c r="D277" s="6"/>
      <c r="E277" s="12"/>
      <c r="F277" s="12"/>
      <c r="G277" s="12"/>
      <c r="H277" s="12"/>
      <c r="I277" s="12"/>
      <c r="J277" s="12"/>
      <c r="K277" s="7"/>
      <c r="L277" s="7"/>
      <c r="M277" s="7"/>
      <c r="N277" s="16">
        <f>((G277-1)*(1-(IF(H277="no",0,'complete results singles'!$C$3)))+1)</f>
        <v>5.0000000000000044E-2</v>
      </c>
      <c r="O277" s="16">
        <f t="shared" si="5"/>
        <v>0</v>
      </c>
      <c r="P2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7" s="17">
        <f>IF(ISBLANK(M277),,IF(ISBLANK(G277),,(IF(M277="WON-EW",((((N277-1)*J277)*'complete results singles'!$C$2)+('complete results singles'!$C$2*(N277-1))),IF(M277="WON",((((N277-1)*J277)*'complete results singles'!$C$2)+('complete results singles'!$C$2*(N277-1))),IF(M277="PLACED",((((N277-1)*J277)*'complete results singles'!$C$2)-'complete results singles'!$C$2),IF(J277=0,-'complete results singles'!$C$2,IF(J277=0,-'complete results singles'!$C$2,-('complete results singles'!$C$2*2)))))))*E277))</f>
        <v>0</v>
      </c>
      <c r="R277" s="17">
        <f>IF(ISBLANK(M277),,IF(T277&lt;&gt;1,((IF(M277="WON-EW",(((K277-1)*'complete results singles'!$C$2)*(1-$C$3))+(((L277-1)*'complete results singles'!$C$2)*(1-$C$3)),IF(M277="WON",(((K277-1)*'complete results singles'!$C$2)*(1-$C$3)),IF(M277="PLACED",(((L277-1)*'complete results singles'!$C$2)*(1-$C$3))-'complete results singles'!$C$2,IF(J277=0,-'complete results singles'!$C$2,-('complete results singles'!$C$2*2))))))*E277),0))</f>
        <v>0</v>
      </c>
      <c r="S277" s="64"/>
    </row>
    <row r="278" spans="1:21" ht="15" x14ac:dyDescent="0.2">
      <c r="A278" s="10"/>
      <c r="B278" s="11"/>
      <c r="C278" s="6"/>
      <c r="D278" s="6"/>
      <c r="E278" s="12"/>
      <c r="F278" s="12"/>
      <c r="G278" s="12"/>
      <c r="H278" s="12"/>
      <c r="I278" s="12"/>
      <c r="J278" s="12"/>
      <c r="K278" s="7"/>
      <c r="M278" s="7"/>
      <c r="N278" s="16">
        <f>((G278-1)*(1-(IF(H278="no",0,'complete results singles'!$C$3)))+1)</f>
        <v>5.0000000000000044E-2</v>
      </c>
      <c r="O278" s="16">
        <f t="shared" si="5"/>
        <v>0</v>
      </c>
      <c r="P2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8" s="17">
        <f>IF(ISBLANK(M278),,IF(ISBLANK(G278),,(IF(M278="WON-EW",((((N278-1)*J278)*'complete results singles'!$C$2)+('complete results singles'!$C$2*(N278-1))),IF(M278="WON",((((N278-1)*J278)*'complete results singles'!$C$2)+('complete results singles'!$C$2*(N278-1))),IF(M278="PLACED",((((N278-1)*J278)*'complete results singles'!$C$2)-'complete results singles'!$C$2),IF(J278=0,-'complete results singles'!$C$2,IF(J278=0,-'complete results singles'!$C$2,-('complete results singles'!$C$2*2)))))))*E278))</f>
        <v>0</v>
      </c>
      <c r="R278" s="17">
        <f>IF(ISBLANK(M278),,IF(T278&lt;&gt;1,((IF(M278="WON-EW",(((K278-1)*'complete results singles'!$C$2)*(1-$C$3))+(((L278-1)*'complete results singles'!$C$2)*(1-$C$3)),IF(M278="WON",(((K278-1)*'complete results singles'!$C$2)*(1-$C$3)),IF(M278="PLACED",(((L278-1)*'complete results singles'!$C$2)*(1-$C$3))-'complete results singles'!$C$2,IF(J278=0,-'complete results singles'!$C$2,-('complete results singles'!$C$2*2))))))*E278),0))</f>
        <v>0</v>
      </c>
      <c r="S278" s="64"/>
      <c r="U278" t="s">
        <v>49</v>
      </c>
    </row>
    <row r="279" spans="1:21" ht="15" x14ac:dyDescent="0.2">
      <c r="A279" s="10"/>
      <c r="B279" s="11"/>
      <c r="C279" s="6"/>
      <c r="D279" s="6"/>
      <c r="E279" s="12"/>
      <c r="F279" s="12"/>
      <c r="G279" s="12"/>
      <c r="H279" s="12"/>
      <c r="I279" s="12"/>
      <c r="J279" s="12"/>
      <c r="K279" s="7"/>
      <c r="L279" s="7"/>
      <c r="M279" s="7"/>
      <c r="N279" s="16">
        <f>((G279-1)*(1-(IF(H279="no",0,'complete results singles'!$C$3)))+1)</f>
        <v>5.0000000000000044E-2</v>
      </c>
      <c r="O279" s="16">
        <f t="shared" si="5"/>
        <v>0</v>
      </c>
      <c r="P2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79" s="17">
        <f>IF(ISBLANK(M279),,IF(ISBLANK(G279),,(IF(M279="WON-EW",((((N279-1)*J279)*'complete results singles'!$C$2)+('complete results singles'!$C$2*(N279-1))),IF(M279="WON",((((N279-1)*J279)*'complete results singles'!$C$2)+('complete results singles'!$C$2*(N279-1))),IF(M279="PLACED",((((N279-1)*J279)*'complete results singles'!$C$2)-'complete results singles'!$C$2),IF(J279=0,-'complete results singles'!$C$2,IF(J279=0,-'complete results singles'!$C$2,-('complete results singles'!$C$2*2)))))))*E279))</f>
        <v>0</v>
      </c>
      <c r="R279" s="17">
        <f>IF(ISBLANK(M279),,IF(T279&lt;&gt;1,((IF(M279="WON-EW",(((K279-1)*'complete results singles'!$C$2)*(1-$C$3))+(((L279-1)*'complete results singles'!$C$2)*(1-$C$3)),IF(M279="WON",(((K279-1)*'complete results singles'!$C$2)*(1-$C$3)),IF(M279="PLACED",(((L279-1)*'complete results singles'!$C$2)*(1-$C$3))-'complete results singles'!$C$2,IF(J279=0,-'complete results singles'!$C$2,-('complete results singles'!$C$2*2))))))*E279),0))</f>
        <v>0</v>
      </c>
      <c r="S279" s="64"/>
      <c r="U279" t="s">
        <v>52</v>
      </c>
    </row>
    <row r="280" spans="1:21" ht="15" x14ac:dyDescent="0.2">
      <c r="A280" s="10"/>
      <c r="B280" s="11"/>
      <c r="C280" s="6"/>
      <c r="D280" s="6"/>
      <c r="E280" s="12"/>
      <c r="F280" s="12"/>
      <c r="G280" s="12"/>
      <c r="H280" s="12"/>
      <c r="I280" s="12"/>
      <c r="J280" s="12"/>
      <c r="K280" s="7"/>
      <c r="L280" s="7"/>
      <c r="M280" s="7"/>
      <c r="N280" s="16">
        <f>((G280-1)*(1-(IF(H280="no",0,'complete results singles'!$C$3)))+1)</f>
        <v>5.0000000000000044E-2</v>
      </c>
      <c r="O280" s="16">
        <f t="shared" si="5"/>
        <v>0</v>
      </c>
      <c r="P2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0" s="17">
        <f>IF(ISBLANK(M280),,IF(ISBLANK(G280),,(IF(M280="WON-EW",((((N280-1)*J280)*'complete results singles'!$C$2)+('complete results singles'!$C$2*(N280-1))),IF(M280="WON",((((N280-1)*J280)*'complete results singles'!$C$2)+('complete results singles'!$C$2*(N280-1))),IF(M280="PLACED",((((N280-1)*J280)*'complete results singles'!$C$2)-'complete results singles'!$C$2),IF(J280=0,-'complete results singles'!$C$2,IF(J280=0,-'complete results singles'!$C$2,-('complete results singles'!$C$2*2)))))))*E280))</f>
        <v>0</v>
      </c>
      <c r="R280" s="17">
        <f>IF(ISBLANK(M280),,IF(T280&lt;&gt;1,((IF(M280="WON-EW",(((K280-1)*'complete results singles'!$C$2)*(1-$C$3))+(((L280-1)*'complete results singles'!$C$2)*(1-$C$3)),IF(M280="WON",(((K280-1)*'complete results singles'!$C$2)*(1-$C$3)),IF(M280="PLACED",(((L280-1)*'complete results singles'!$C$2)*(1-$C$3))-'complete results singles'!$C$2,IF(J280=0,-'complete results singles'!$C$2,-('complete results singles'!$C$2*2))))))*E280),0))</f>
        <v>0</v>
      </c>
      <c r="S280" s="64"/>
      <c r="U280" t="s">
        <v>53</v>
      </c>
    </row>
    <row r="281" spans="1:21" ht="15" x14ac:dyDescent="0.2">
      <c r="A281" s="10"/>
      <c r="B281" s="11"/>
      <c r="C281" s="6"/>
      <c r="D281" s="6"/>
      <c r="E281" s="12"/>
      <c r="F281" s="12"/>
      <c r="G281" s="12"/>
      <c r="H281" s="12"/>
      <c r="I281" s="12"/>
      <c r="J281" s="12"/>
      <c r="K281" s="7"/>
      <c r="L281" s="7"/>
      <c r="M281" s="7"/>
      <c r="N281" s="16">
        <f>((G281-1)*(1-(IF(H281="no",0,'complete results singles'!$C$3)))+1)</f>
        <v>5.0000000000000044E-2</v>
      </c>
      <c r="O281" s="16">
        <f t="shared" si="5"/>
        <v>0</v>
      </c>
      <c r="P2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1" s="17">
        <f>IF(ISBLANK(M281),,IF(ISBLANK(G281),,(IF(M281="WON-EW",((((N281-1)*J281)*'complete results singles'!$C$2)+('complete results singles'!$C$2*(N281-1))),IF(M281="WON",((((N281-1)*J281)*'complete results singles'!$C$2)+('complete results singles'!$C$2*(N281-1))),IF(M281="PLACED",((((N281-1)*J281)*'complete results singles'!$C$2)-'complete results singles'!$C$2),IF(J281=0,-'complete results singles'!$C$2,IF(J281=0,-'complete results singles'!$C$2,-('complete results singles'!$C$2*2)))))))*E281))</f>
        <v>0</v>
      </c>
      <c r="R281" s="17">
        <f>IF(ISBLANK(M281),,IF(T281&lt;&gt;1,((IF(M281="WON-EW",(((K281-1)*'complete results singles'!$C$2)*(1-$C$3))+(((L281-1)*'complete results singles'!$C$2)*(1-$C$3)),IF(M281="WON",(((K281-1)*'complete results singles'!$C$2)*(1-$C$3)),IF(M281="PLACED",(((L281-1)*'complete results singles'!$C$2)*(1-$C$3))-'complete results singles'!$C$2,IF(J281=0,-'complete results singles'!$C$2,-('complete results singles'!$C$2*2))))))*E281),0))</f>
        <v>0</v>
      </c>
      <c r="S281" s="64"/>
      <c r="U281" t="s">
        <v>54</v>
      </c>
    </row>
    <row r="282" spans="1:21" ht="15" x14ac:dyDescent="0.2">
      <c r="A282" s="10"/>
      <c r="B282" s="11"/>
      <c r="C282" s="6"/>
      <c r="D282" s="6"/>
      <c r="E282" s="12"/>
      <c r="F282" s="12"/>
      <c r="G282" s="12"/>
      <c r="H282" s="12"/>
      <c r="I282" s="12"/>
      <c r="J282" s="12"/>
      <c r="K282" s="7"/>
      <c r="L282" s="7"/>
      <c r="M282" s="7"/>
      <c r="N282" s="16">
        <f>((G282-1)*(1-(IF(H282="no",0,'complete results singles'!$C$3)))+1)</f>
        <v>5.0000000000000044E-2</v>
      </c>
      <c r="O282" s="16">
        <f t="shared" si="5"/>
        <v>0</v>
      </c>
      <c r="P2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2" s="17">
        <f>IF(ISBLANK(M282),,IF(ISBLANK(G282),,(IF(M282="WON-EW",((((N282-1)*J282)*'complete results singles'!$C$2)+('complete results singles'!$C$2*(N282-1))),IF(M282="WON",((((N282-1)*J282)*'complete results singles'!$C$2)+('complete results singles'!$C$2*(N282-1))),IF(M282="PLACED",((((N282-1)*J282)*'complete results singles'!$C$2)-'complete results singles'!$C$2),IF(J282=0,-'complete results singles'!$C$2,IF(J282=0,-'complete results singles'!$C$2,-('complete results singles'!$C$2*2)))))))*E282))</f>
        <v>0</v>
      </c>
      <c r="R282" s="17">
        <f>IF(ISBLANK(M282),,IF(T282&lt;&gt;1,((IF(M282="WON-EW",(((K282-1)*'complete results singles'!$C$2)*(1-$C$3))+(((L282-1)*'complete results singles'!$C$2)*(1-$C$3)),IF(M282="WON",(((K282-1)*'complete results singles'!$C$2)*(1-$C$3)),IF(M282="PLACED",(((L282-1)*'complete results singles'!$C$2)*(1-$C$3))-'complete results singles'!$C$2,IF(J282=0,-'complete results singles'!$C$2,-('complete results singles'!$C$2*2))))))*E282),0))</f>
        <v>0</v>
      </c>
      <c r="S282" s="64"/>
      <c r="U282" t="s">
        <v>49</v>
      </c>
    </row>
    <row r="283" spans="1:21" ht="15" x14ac:dyDescent="0.2">
      <c r="A283" s="10"/>
      <c r="B283" s="11"/>
      <c r="C283" s="6"/>
      <c r="D283" s="6"/>
      <c r="E283" s="12"/>
      <c r="F283" s="12"/>
      <c r="G283" s="12"/>
      <c r="H283" s="12"/>
      <c r="I283" s="12"/>
      <c r="J283" s="12"/>
      <c r="K283" s="7"/>
      <c r="L283" s="7"/>
      <c r="M283" s="7"/>
      <c r="N283" s="16">
        <f>((G283-1)*(1-(IF(H283="no",0,'complete results singles'!$C$3)))+1)</f>
        <v>5.0000000000000044E-2</v>
      </c>
      <c r="O283" s="16">
        <f t="shared" si="5"/>
        <v>0</v>
      </c>
      <c r="P2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3" s="17">
        <f>IF(ISBLANK(M283),,IF(ISBLANK(G283),,(IF(M283="WON-EW",((((N283-1)*J283)*'complete results singles'!$C$2)+('complete results singles'!$C$2*(N283-1))),IF(M283="WON",((((N283-1)*J283)*'complete results singles'!$C$2)+('complete results singles'!$C$2*(N283-1))),IF(M283="PLACED",((((N283-1)*J283)*'complete results singles'!$C$2)-'complete results singles'!$C$2),IF(J283=0,-'complete results singles'!$C$2,IF(J283=0,-'complete results singles'!$C$2,-('complete results singles'!$C$2*2)))))))*E283))</f>
        <v>0</v>
      </c>
      <c r="R283" s="17">
        <f>IF(ISBLANK(M283),,IF(T283&lt;&gt;1,((IF(M283="WON-EW",(((K283-1)*'complete results singles'!$C$2)*(1-$C$3))+(((L283-1)*'complete results singles'!$C$2)*(1-$C$3)),IF(M283="WON",(((K283-1)*'complete results singles'!$C$2)*(1-$C$3)),IF(M283="PLACED",(((L283-1)*'complete results singles'!$C$2)*(1-$C$3))-'complete results singles'!$C$2,IF(J283=0,-'complete results singles'!$C$2,-('complete results singles'!$C$2*2))))))*E283),0))</f>
        <v>0</v>
      </c>
      <c r="S283" s="64"/>
      <c r="U283" t="s">
        <v>55</v>
      </c>
    </row>
    <row r="284" spans="1:21" ht="15" x14ac:dyDescent="0.2">
      <c r="A284" s="10"/>
      <c r="B284" s="11"/>
      <c r="C284" s="6"/>
      <c r="D284" s="6"/>
      <c r="E284" s="12"/>
      <c r="F284" s="12"/>
      <c r="G284" s="12"/>
      <c r="H284" s="12"/>
      <c r="I284" s="12"/>
      <c r="J284" s="12"/>
      <c r="K284" s="7"/>
      <c r="L284" s="7"/>
      <c r="M284" s="7"/>
      <c r="N284" s="16">
        <f>((G284-1)*(1-(IF(H284="no",0,'complete results singles'!$C$3)))+1)</f>
        <v>5.0000000000000044E-2</v>
      </c>
      <c r="O284" s="16">
        <f t="shared" si="5"/>
        <v>0</v>
      </c>
      <c r="P2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4" s="17">
        <f>IF(ISBLANK(M284),,IF(ISBLANK(G284),,(IF(M284="WON-EW",((((N284-1)*J284)*'complete results singles'!$C$2)+('complete results singles'!$C$2*(N284-1))),IF(M284="WON",((((N284-1)*J284)*'complete results singles'!$C$2)+('complete results singles'!$C$2*(N284-1))),IF(M284="PLACED",((((N284-1)*J284)*'complete results singles'!$C$2)-'complete results singles'!$C$2),IF(J284=0,-'complete results singles'!$C$2,IF(J284=0,-'complete results singles'!$C$2,-('complete results singles'!$C$2*2)))))))*E284))</f>
        <v>0</v>
      </c>
      <c r="R284" s="17">
        <f>IF(ISBLANK(M284),,IF(T284&lt;&gt;1,((IF(M284="WON-EW",(((K284-1)*'complete results singles'!$C$2)*(1-$C$3))+(((L284-1)*'complete results singles'!$C$2)*(1-$C$3)),IF(M284="WON",(((K284-1)*'complete results singles'!$C$2)*(1-$C$3)),IF(M284="PLACED",(((L284-1)*'complete results singles'!$C$2)*(1-$C$3))-'complete results singles'!$C$2,IF(J284=0,-'complete results singles'!$C$2,-('complete results singles'!$C$2*2))))))*E284),0))</f>
        <v>0</v>
      </c>
      <c r="S284" s="64"/>
      <c r="U284" t="s">
        <v>56</v>
      </c>
    </row>
    <row r="285" spans="1:21" ht="15" x14ac:dyDescent="0.2">
      <c r="A285" s="10"/>
      <c r="B285" s="11"/>
      <c r="C285" s="6"/>
      <c r="D285" s="6"/>
      <c r="E285" s="12"/>
      <c r="F285" s="12"/>
      <c r="G285" s="12"/>
      <c r="H285" s="12"/>
      <c r="I285" s="12"/>
      <c r="J285" s="12"/>
      <c r="K285" s="7"/>
      <c r="L285" s="7"/>
      <c r="M285" s="7"/>
      <c r="N285" s="16">
        <f>((G285-1)*(1-(IF(H285="no",0,'complete results singles'!$C$3)))+1)</f>
        <v>5.0000000000000044E-2</v>
      </c>
      <c r="O285" s="16">
        <f t="shared" si="5"/>
        <v>0</v>
      </c>
      <c r="P2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5" s="17">
        <f>IF(ISBLANK(M285),,IF(ISBLANK(G285),,(IF(M285="WON-EW",((((N285-1)*J285)*'complete results singles'!$C$2)+('complete results singles'!$C$2*(N285-1))),IF(M285="WON",((((N285-1)*J285)*'complete results singles'!$C$2)+('complete results singles'!$C$2*(N285-1))),IF(M285="PLACED",((((N285-1)*J285)*'complete results singles'!$C$2)-'complete results singles'!$C$2),IF(J285=0,-'complete results singles'!$C$2,IF(J285=0,-'complete results singles'!$C$2,-('complete results singles'!$C$2*2)))))))*E285))</f>
        <v>0</v>
      </c>
      <c r="R285" s="17">
        <f>IF(ISBLANK(M285),,IF(T285&lt;&gt;1,((IF(M285="WON-EW",(((K285-1)*'complete results singles'!$C$2)*(1-$C$3))+(((L285-1)*'complete results singles'!$C$2)*(1-$C$3)),IF(M285="WON",(((K285-1)*'complete results singles'!$C$2)*(1-$C$3)),IF(M285="PLACED",(((L285-1)*'complete results singles'!$C$2)*(1-$C$3))-'complete results singles'!$C$2,IF(J285=0,-'complete results singles'!$C$2,-('complete results singles'!$C$2*2))))))*E285),0))</f>
        <v>0</v>
      </c>
      <c r="S285" s="64"/>
      <c r="U285" t="s">
        <v>57</v>
      </c>
    </row>
    <row r="286" spans="1:21" ht="15" x14ac:dyDescent="0.2">
      <c r="A286" s="10"/>
      <c r="B286" s="11"/>
      <c r="C286" s="6"/>
      <c r="D286" s="6"/>
      <c r="E286" s="12"/>
      <c r="F286" s="12"/>
      <c r="G286" s="12"/>
      <c r="H286" s="12"/>
      <c r="I286" s="12"/>
      <c r="J286" s="12"/>
      <c r="K286" s="7"/>
      <c r="L286" s="7"/>
      <c r="M286" s="7"/>
      <c r="N286" s="16">
        <f>((G286-1)*(1-(IF(H286="no",0,'complete results singles'!$C$3)))+1)</f>
        <v>5.0000000000000044E-2</v>
      </c>
      <c r="O286" s="16">
        <f t="shared" si="5"/>
        <v>0</v>
      </c>
      <c r="P2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6" s="17">
        <f>IF(ISBLANK(M286),,IF(ISBLANK(G286),,(IF(M286="WON-EW",((((N286-1)*J286)*'complete results singles'!$C$2)+('complete results singles'!$C$2*(N286-1))),IF(M286="WON",((((N286-1)*J286)*'complete results singles'!$C$2)+('complete results singles'!$C$2*(N286-1))),IF(M286="PLACED",((((N286-1)*J286)*'complete results singles'!$C$2)-'complete results singles'!$C$2),IF(J286=0,-'complete results singles'!$C$2,IF(J286=0,-'complete results singles'!$C$2,-('complete results singles'!$C$2*2)))))))*E286))</f>
        <v>0</v>
      </c>
      <c r="R286" s="17">
        <f>IF(ISBLANK(M286),,IF(T286&lt;&gt;1,((IF(M286="WON-EW",(((K286-1)*'complete results singles'!$C$2)*(1-$C$3))+(((L286-1)*'complete results singles'!$C$2)*(1-$C$3)),IF(M286="WON",(((K286-1)*'complete results singles'!$C$2)*(1-$C$3)),IF(M286="PLACED",(((L286-1)*'complete results singles'!$C$2)*(1-$C$3))-'complete results singles'!$C$2,IF(J286=0,-'complete results singles'!$C$2,-('complete results singles'!$C$2*2))))))*E286),0))</f>
        <v>0</v>
      </c>
      <c r="S286" s="64"/>
      <c r="U286" t="s">
        <v>58</v>
      </c>
    </row>
    <row r="287" spans="1:21" ht="15" x14ac:dyDescent="0.2">
      <c r="A287" s="10"/>
      <c r="B287" s="11"/>
      <c r="C287" s="6"/>
      <c r="D287" s="6"/>
      <c r="E287" s="12"/>
      <c r="F287" s="12"/>
      <c r="G287" s="12"/>
      <c r="H287" s="12"/>
      <c r="I287" s="12"/>
      <c r="J287" s="12"/>
      <c r="K287" s="7"/>
      <c r="L287" s="7"/>
      <c r="M287" s="7"/>
      <c r="N287" s="16">
        <f>((G287-1)*(1-(IF(H287="no",0,'complete results singles'!$C$3)))+1)</f>
        <v>5.0000000000000044E-2</v>
      </c>
      <c r="O287" s="16">
        <f t="shared" si="5"/>
        <v>0</v>
      </c>
      <c r="P2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7" s="17">
        <f>IF(ISBLANK(M287),,IF(ISBLANK(G287),,(IF(M287="WON-EW",((((N287-1)*J287)*'complete results singles'!$C$2)+('complete results singles'!$C$2*(N287-1))),IF(M287="WON",((((N287-1)*J287)*'complete results singles'!$C$2)+('complete results singles'!$C$2*(N287-1))),IF(M287="PLACED",((((N287-1)*J287)*'complete results singles'!$C$2)-'complete results singles'!$C$2),IF(J287=0,-'complete results singles'!$C$2,IF(J287=0,-'complete results singles'!$C$2,-('complete results singles'!$C$2*2)))))))*E287))</f>
        <v>0</v>
      </c>
      <c r="R287" s="17">
        <f>IF(ISBLANK(M287),,IF(T287&lt;&gt;1,((IF(M287="WON-EW",(((K287-1)*'complete results singles'!$C$2)*(1-$C$3))+(((L287-1)*'complete results singles'!$C$2)*(1-$C$3)),IF(M287="WON",(((K287-1)*'complete results singles'!$C$2)*(1-$C$3)),IF(M287="PLACED",(((L287-1)*'complete results singles'!$C$2)*(1-$C$3))-'complete results singles'!$C$2,IF(J287=0,-'complete results singles'!$C$2,-('complete results singles'!$C$2*2))))))*E287),0))</f>
        <v>0</v>
      </c>
      <c r="S287" s="64"/>
      <c r="U287" t="s">
        <v>60</v>
      </c>
    </row>
    <row r="288" spans="1:21" ht="15" x14ac:dyDescent="0.2">
      <c r="A288" s="10"/>
      <c r="B288" s="11"/>
      <c r="C288" s="6"/>
      <c r="D288" s="6"/>
      <c r="E288" s="12"/>
      <c r="F288" s="12"/>
      <c r="G288" s="12"/>
      <c r="H288" s="12"/>
      <c r="I288" s="12"/>
      <c r="J288" s="12"/>
      <c r="K288" s="7"/>
      <c r="L288" s="7"/>
      <c r="M288" s="7"/>
      <c r="N288" s="16">
        <f>((G288-1)*(1-(IF(H288="no",0,'complete results singles'!$C$3)))+1)</f>
        <v>5.0000000000000044E-2</v>
      </c>
      <c r="O288" s="16">
        <f t="shared" si="5"/>
        <v>0</v>
      </c>
      <c r="P2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8" s="17">
        <f>IF(ISBLANK(M288),,IF(ISBLANK(G288),,(IF(M288="WON-EW",((((N288-1)*J288)*'complete results singles'!$C$2)+('complete results singles'!$C$2*(N288-1))),IF(M288="WON",((((N288-1)*J288)*'complete results singles'!$C$2)+('complete results singles'!$C$2*(N288-1))),IF(M288="PLACED",((((N288-1)*J288)*'complete results singles'!$C$2)-'complete results singles'!$C$2),IF(J288=0,-'complete results singles'!$C$2,IF(J288=0,-'complete results singles'!$C$2,-('complete results singles'!$C$2*2)))))))*E288))</f>
        <v>0</v>
      </c>
      <c r="R288" s="17">
        <f>IF(ISBLANK(M288),,IF(T288&lt;&gt;1,((IF(M288="WON-EW",(((K288-1)*'complete results singles'!$C$2)*(1-$C$3))+(((L288-1)*'complete results singles'!$C$2)*(1-$C$3)),IF(M288="WON",(((K288-1)*'complete results singles'!$C$2)*(1-$C$3)),IF(M288="PLACED",(((L288-1)*'complete results singles'!$C$2)*(1-$C$3))-'complete results singles'!$C$2,IF(J288=0,-'complete results singles'!$C$2,-('complete results singles'!$C$2*2))))))*E288),0))</f>
        <v>0</v>
      </c>
      <c r="S288" s="64"/>
      <c r="U288" t="s">
        <v>61</v>
      </c>
    </row>
    <row r="289" spans="1:21" ht="15" x14ac:dyDescent="0.2">
      <c r="A289" s="10"/>
      <c r="B289" s="11"/>
      <c r="C289" s="6"/>
      <c r="D289" s="6"/>
      <c r="E289" s="12"/>
      <c r="F289" s="12"/>
      <c r="G289" s="12"/>
      <c r="H289" s="12"/>
      <c r="I289" s="12"/>
      <c r="J289" s="12"/>
      <c r="K289" s="7"/>
      <c r="L289" s="7"/>
      <c r="M289" s="7"/>
      <c r="N289" s="16">
        <f>((G289-1)*(1-(IF(H289="no",0,'complete results singles'!$C$3)))+1)</f>
        <v>5.0000000000000044E-2</v>
      </c>
      <c r="O289" s="16">
        <f t="shared" si="5"/>
        <v>0</v>
      </c>
      <c r="P2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89" s="17">
        <f>IF(ISBLANK(M289),,IF(ISBLANK(G289),,(IF(M289="WON-EW",((((N289-1)*J289)*'complete results singles'!$C$2)+('complete results singles'!$C$2*(N289-1))),IF(M289="WON",((((N289-1)*J289)*'complete results singles'!$C$2)+('complete results singles'!$C$2*(N289-1))),IF(M289="PLACED",((((N289-1)*J289)*'complete results singles'!$C$2)-'complete results singles'!$C$2),IF(J289=0,-'complete results singles'!$C$2,IF(J289=0,-'complete results singles'!$C$2,-('complete results singles'!$C$2*2)))))))*E289))</f>
        <v>0</v>
      </c>
      <c r="R289" s="17">
        <f>IF(ISBLANK(M289),,IF(T289&lt;&gt;1,((IF(M289="WON-EW",(((K289-1)*'complete results singles'!$C$2)*(1-$C$3))+(((L289-1)*'complete results singles'!$C$2)*(1-$C$3)),IF(M289="WON",(((K289-1)*'complete results singles'!$C$2)*(1-$C$3)),IF(M289="PLACED",(((L289-1)*'complete results singles'!$C$2)*(1-$C$3))-'complete results singles'!$C$2,IF(J289=0,-'complete results singles'!$C$2,-('complete results singles'!$C$2*2))))))*E289),0))</f>
        <v>0</v>
      </c>
      <c r="S289" s="64"/>
      <c r="U289" t="s">
        <v>59</v>
      </c>
    </row>
    <row r="290" spans="1:21" ht="15" x14ac:dyDescent="0.2">
      <c r="A290" s="10"/>
      <c r="B290" s="11"/>
      <c r="C290" s="6"/>
      <c r="D290" s="6"/>
      <c r="E290" s="12"/>
      <c r="F290" s="12"/>
      <c r="G290" s="12"/>
      <c r="H290" s="12"/>
      <c r="I290" s="12"/>
      <c r="J290" s="12"/>
      <c r="K290" s="7"/>
      <c r="L290" s="7"/>
      <c r="M290" s="7"/>
      <c r="N290" s="16">
        <f>((G290-1)*(1-(IF(H290="no",0,'complete results singles'!$C$3)))+1)</f>
        <v>5.0000000000000044E-2</v>
      </c>
      <c r="O290" s="16">
        <f t="shared" si="5"/>
        <v>0</v>
      </c>
      <c r="P2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0" s="17">
        <f>IF(ISBLANK(M290),,IF(ISBLANK(G290),,(IF(M290="WON-EW",((((N290-1)*J290)*'complete results singles'!$C$2)+('complete results singles'!$C$2*(N290-1))),IF(M290="WON",((((N290-1)*J290)*'complete results singles'!$C$2)+('complete results singles'!$C$2*(N290-1))),IF(M290="PLACED",((((N290-1)*J290)*'complete results singles'!$C$2)-'complete results singles'!$C$2),IF(J290=0,-'complete results singles'!$C$2,IF(J290=0,-'complete results singles'!$C$2,-('complete results singles'!$C$2*2)))))))*E290))</f>
        <v>0</v>
      </c>
      <c r="R290" s="17">
        <f>IF(ISBLANK(M290),,IF(T290&lt;&gt;1,((IF(M290="WON-EW",(((K290-1)*'complete results singles'!$C$2)*(1-$C$3))+(((L290-1)*'complete results singles'!$C$2)*(1-$C$3)),IF(M290="WON",(((K290-1)*'complete results singles'!$C$2)*(1-$C$3)),IF(M290="PLACED",(((L290-1)*'complete results singles'!$C$2)*(1-$C$3))-'complete results singles'!$C$2,IF(J290=0,-'complete results singles'!$C$2,-('complete results singles'!$C$2*2))))))*E290),0))</f>
        <v>0</v>
      </c>
      <c r="S290" s="64"/>
      <c r="U290" t="s">
        <v>62</v>
      </c>
    </row>
    <row r="291" spans="1:21" ht="15" x14ac:dyDescent="0.2">
      <c r="A291" s="10"/>
      <c r="B291" s="11"/>
      <c r="C291" s="6"/>
      <c r="D291" s="6"/>
      <c r="E291" s="12"/>
      <c r="F291" s="12"/>
      <c r="G291" s="12"/>
      <c r="H291" s="12"/>
      <c r="I291" s="12"/>
      <c r="J291" s="12"/>
      <c r="K291" s="7"/>
      <c r="L291" s="7"/>
      <c r="M291" s="7"/>
      <c r="N291" s="16">
        <f>((G291-1)*(1-(IF(H291="no",0,'complete results singles'!$C$3)))+1)</f>
        <v>5.0000000000000044E-2</v>
      </c>
      <c r="O291" s="16">
        <f t="shared" si="5"/>
        <v>0</v>
      </c>
      <c r="P2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1" s="17">
        <f>IF(ISBLANK(M291),,IF(ISBLANK(G291),,(IF(M291="WON-EW",((((N291-1)*J291)*'complete results singles'!$C$2)+('complete results singles'!$C$2*(N291-1))),IF(M291="WON",((((N291-1)*J291)*'complete results singles'!$C$2)+('complete results singles'!$C$2*(N291-1))),IF(M291="PLACED",((((N291-1)*J291)*'complete results singles'!$C$2)-'complete results singles'!$C$2),IF(J291=0,-'complete results singles'!$C$2,IF(J291=0,-'complete results singles'!$C$2,-('complete results singles'!$C$2*2)))))))*E291))</f>
        <v>0</v>
      </c>
      <c r="R291" s="17">
        <f>IF(ISBLANK(M291),,IF(T291&lt;&gt;1,((IF(M291="WON-EW",(((K291-1)*'complete results singles'!$C$2)*(1-$C$3))+(((L291-1)*'complete results singles'!$C$2)*(1-$C$3)),IF(M291="WON",(((K291-1)*'complete results singles'!$C$2)*(1-$C$3)),IF(M291="PLACED",(((L291-1)*'complete results singles'!$C$2)*(1-$C$3))-'complete results singles'!$C$2,IF(J291=0,-'complete results singles'!$C$2,-('complete results singles'!$C$2*2))))))*E291),0))</f>
        <v>0</v>
      </c>
      <c r="S291" s="64"/>
      <c r="U291" t="s">
        <v>59</v>
      </c>
    </row>
    <row r="292" spans="1:21" ht="15" x14ac:dyDescent="0.2">
      <c r="A292" s="10"/>
      <c r="B292" s="11"/>
      <c r="C292" s="6"/>
      <c r="D292" s="6"/>
      <c r="E292" s="12"/>
      <c r="F292" s="12"/>
      <c r="G292" s="12"/>
      <c r="H292" s="12"/>
      <c r="I292" s="12"/>
      <c r="J292" s="12"/>
      <c r="K292" s="7"/>
      <c r="L292" s="7"/>
      <c r="M292" s="7"/>
      <c r="N292" s="16">
        <f>((G292-1)*(1-(IF(H292="no",0,'complete results singles'!$C$3)))+1)</f>
        <v>5.0000000000000044E-2</v>
      </c>
      <c r="O292" s="16">
        <f t="shared" si="5"/>
        <v>0</v>
      </c>
      <c r="P2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2" s="17">
        <f>IF(ISBLANK(M292),,IF(ISBLANK(G292),,(IF(M292="WON-EW",((((N292-1)*J292)*'complete results singles'!$C$2)+('complete results singles'!$C$2*(N292-1))),IF(M292="WON",((((N292-1)*J292)*'complete results singles'!$C$2)+('complete results singles'!$C$2*(N292-1))),IF(M292="PLACED",((((N292-1)*J292)*'complete results singles'!$C$2)-'complete results singles'!$C$2),IF(J292=0,-'complete results singles'!$C$2,IF(J292=0,-'complete results singles'!$C$2,-('complete results singles'!$C$2*2)))))))*E292))</f>
        <v>0</v>
      </c>
      <c r="R292" s="17">
        <f>IF(ISBLANK(M292),,IF(T292&lt;&gt;1,((IF(M292="WON-EW",(((K292-1)*'complete results singles'!$C$2)*(1-$C$3))+(((L292-1)*'complete results singles'!$C$2)*(1-$C$3)),IF(M292="WON",(((K292-1)*'complete results singles'!$C$2)*(1-$C$3)),IF(M292="PLACED",(((L292-1)*'complete results singles'!$C$2)*(1-$C$3))-'complete results singles'!$C$2,IF(J292=0,-'complete results singles'!$C$2,-('complete results singles'!$C$2*2))))))*E292),0))</f>
        <v>0</v>
      </c>
      <c r="S292" s="64"/>
      <c r="U292" t="s">
        <v>63</v>
      </c>
    </row>
    <row r="293" spans="1:21" ht="15" x14ac:dyDescent="0.2">
      <c r="A293" s="10"/>
      <c r="B293" s="11"/>
      <c r="C293" s="6"/>
      <c r="D293" s="6"/>
      <c r="E293" s="12"/>
      <c r="F293" s="12"/>
      <c r="G293" s="12"/>
      <c r="H293" s="12"/>
      <c r="I293" s="12"/>
      <c r="J293" s="12"/>
      <c r="K293" s="7"/>
      <c r="L293" s="7"/>
      <c r="M293" s="7"/>
      <c r="N293" s="16">
        <f>((G293-1)*(1-(IF(H293="no",0,'complete results singles'!$C$3)))+1)</f>
        <v>5.0000000000000044E-2</v>
      </c>
      <c r="O293" s="16">
        <f t="shared" si="5"/>
        <v>0</v>
      </c>
      <c r="P2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3" s="17">
        <f>IF(ISBLANK(M293),,IF(ISBLANK(G293),,(IF(M293="WON-EW",((((N293-1)*J293)*'complete results singles'!$C$2)+('complete results singles'!$C$2*(N293-1))),IF(M293="WON",((((N293-1)*J293)*'complete results singles'!$C$2)+('complete results singles'!$C$2*(N293-1))),IF(M293="PLACED",((((N293-1)*J293)*'complete results singles'!$C$2)-'complete results singles'!$C$2),IF(J293=0,-'complete results singles'!$C$2,IF(J293=0,-'complete results singles'!$C$2,-('complete results singles'!$C$2*2)))))))*E293))</f>
        <v>0</v>
      </c>
      <c r="R293" s="17">
        <f>IF(ISBLANK(M293),,IF(T293&lt;&gt;1,((IF(M293="WON-EW",(((K293-1)*'complete results singles'!$C$2)*(1-$C$3))+(((L293-1)*'complete results singles'!$C$2)*(1-$C$3)),IF(M293="WON",(((K293-1)*'complete results singles'!$C$2)*(1-$C$3)),IF(M293="PLACED",(((L293-1)*'complete results singles'!$C$2)*(1-$C$3))-'complete results singles'!$C$2,IF(J293=0,-'complete results singles'!$C$2,-('complete results singles'!$C$2*2))))))*E293),0))</f>
        <v>0</v>
      </c>
      <c r="S293" s="64"/>
      <c r="U293" t="s">
        <v>65</v>
      </c>
    </row>
    <row r="294" spans="1:21" ht="15" x14ac:dyDescent="0.2">
      <c r="A294" s="10"/>
      <c r="B294" s="11"/>
      <c r="C294" s="6"/>
      <c r="D294" s="6"/>
      <c r="E294" s="12"/>
      <c r="F294" s="12"/>
      <c r="G294" s="12"/>
      <c r="H294" s="12"/>
      <c r="I294" s="12"/>
      <c r="J294" s="12"/>
      <c r="M294" s="7"/>
      <c r="N294" s="16">
        <f>((G294-1)*(1-(IF(H294="no",0,'complete results singles'!$C$3)))+1)</f>
        <v>5.0000000000000044E-2</v>
      </c>
      <c r="O294" s="16">
        <f t="shared" si="5"/>
        <v>0</v>
      </c>
      <c r="P2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4" s="17">
        <f>IF(ISBLANK(M294),,IF(ISBLANK(G294),,(IF(M294="WON-EW",((((N294-1)*J294)*'complete results singles'!$C$2)+('complete results singles'!$C$2*(N294-1))),IF(M294="WON",((((N294-1)*J294)*'complete results singles'!$C$2)+('complete results singles'!$C$2*(N294-1))),IF(M294="PLACED",((((N294-1)*J294)*'complete results singles'!$C$2)-'complete results singles'!$C$2),IF(J294=0,-'complete results singles'!$C$2,IF(J294=0,-'complete results singles'!$C$2,-('complete results singles'!$C$2*2)))))))*E294))</f>
        <v>0</v>
      </c>
      <c r="R294" s="17">
        <f>IF(ISBLANK(M294),,IF(T294&lt;&gt;1,((IF(M294="WON-EW",(((K294-1)*'complete results singles'!$C$2)*(1-$C$3))+(((L294-1)*'complete results singles'!$C$2)*(1-$C$3)),IF(M294="WON",(((K294-1)*'complete results singles'!$C$2)*(1-$C$3)),IF(M294="PLACED",(((L294-1)*'complete results singles'!$C$2)*(1-$C$3))-'complete results singles'!$C$2,IF(J294=0,-'complete results singles'!$C$2,-('complete results singles'!$C$2*2))))))*E294),0))</f>
        <v>0</v>
      </c>
      <c r="S294" s="64"/>
      <c r="U294" t="s">
        <v>66</v>
      </c>
    </row>
    <row r="295" spans="1:21" ht="15" x14ac:dyDescent="0.2">
      <c r="A295" s="10"/>
      <c r="B295" s="11"/>
      <c r="C295" s="6"/>
      <c r="D295" s="6"/>
      <c r="E295" s="12"/>
      <c r="F295" s="12"/>
      <c r="G295" s="12"/>
      <c r="H295" s="12"/>
      <c r="I295" s="12"/>
      <c r="J295" s="12"/>
      <c r="L295" s="7"/>
      <c r="M295" s="7"/>
      <c r="N295" s="16">
        <f>((G295-1)*(1-(IF(H295="no",0,'complete results singles'!$C$3)))+1)</f>
        <v>5.0000000000000044E-2</v>
      </c>
      <c r="O295" s="16">
        <f t="shared" si="5"/>
        <v>0</v>
      </c>
      <c r="P2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5" s="17">
        <f>IF(ISBLANK(M295),,IF(ISBLANK(G295),,(IF(M295="WON-EW",((((N295-1)*J295)*'complete results singles'!$C$2)+('complete results singles'!$C$2*(N295-1))),IF(M295="WON",((((N295-1)*J295)*'complete results singles'!$C$2)+('complete results singles'!$C$2*(N295-1))),IF(M295="PLACED",((((N295-1)*J295)*'complete results singles'!$C$2)-'complete results singles'!$C$2),IF(J295=0,-'complete results singles'!$C$2,IF(J295=0,-'complete results singles'!$C$2,-('complete results singles'!$C$2*2)))))))*E295))</f>
        <v>0</v>
      </c>
      <c r="R295" s="17">
        <f>IF(ISBLANK(M295),,IF(T295&lt;&gt;1,((IF(M295="WON-EW",(((K295-1)*'complete results singles'!$C$2)*(1-$C$3))+(((L295-1)*'complete results singles'!$C$2)*(1-$C$3)),IF(M295="WON",(((K295-1)*'complete results singles'!$C$2)*(1-$C$3)),IF(M295="PLACED",(((L295-1)*'complete results singles'!$C$2)*(1-$C$3))-'complete results singles'!$C$2,IF(J295=0,-'complete results singles'!$C$2,-('complete results singles'!$C$2*2))))))*E295),0))</f>
        <v>0</v>
      </c>
      <c r="S295" s="64"/>
      <c r="U295" t="s">
        <v>67</v>
      </c>
    </row>
    <row r="296" spans="1:21" ht="15" x14ac:dyDescent="0.2">
      <c r="A296" s="10"/>
      <c r="B296" s="11"/>
      <c r="C296" s="6"/>
      <c r="D296" s="6"/>
      <c r="E296" s="12"/>
      <c r="F296" s="12"/>
      <c r="G296" s="12"/>
      <c r="H296" s="12"/>
      <c r="I296" s="12"/>
      <c r="J296" s="12"/>
      <c r="L296" s="7"/>
      <c r="M296" s="7"/>
      <c r="N296" s="16">
        <f>((G296-1)*(1-(IF(H296="no",0,'complete results singles'!$C$3)))+1)</f>
        <v>5.0000000000000044E-2</v>
      </c>
      <c r="O296" s="16">
        <f t="shared" si="5"/>
        <v>0</v>
      </c>
      <c r="P2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6" s="17">
        <f>IF(ISBLANK(M296),,IF(ISBLANK(G296),,(IF(M296="WON-EW",((((N296-1)*J296)*'complete results singles'!$C$2)+('complete results singles'!$C$2*(N296-1))),IF(M296="WON",((((N296-1)*J296)*'complete results singles'!$C$2)+('complete results singles'!$C$2*(N296-1))),IF(M296="PLACED",((((N296-1)*J296)*'complete results singles'!$C$2)-'complete results singles'!$C$2),IF(J296=0,-'complete results singles'!$C$2,IF(J296=0,-'complete results singles'!$C$2,-('complete results singles'!$C$2*2)))))))*E296))</f>
        <v>0</v>
      </c>
      <c r="R296" s="17">
        <f>IF(ISBLANK(M296),,IF(T296&lt;&gt;1,((IF(M296="WON-EW",(((K296-1)*'complete results singles'!$C$2)*(1-$C$3))+(((L296-1)*'complete results singles'!$C$2)*(1-$C$3)),IF(M296="WON",(((K296-1)*'complete results singles'!$C$2)*(1-$C$3)),IF(M296="PLACED",(((L296-1)*'complete results singles'!$C$2)*(1-$C$3))-'complete results singles'!$C$2,IF(J296=0,-'complete results singles'!$C$2,-('complete results singles'!$C$2*2))))))*E296),0))</f>
        <v>0</v>
      </c>
      <c r="S296" s="64"/>
      <c r="U296" t="s">
        <v>64</v>
      </c>
    </row>
    <row r="297" spans="1:21" ht="15" x14ac:dyDescent="0.2">
      <c r="A297" s="10"/>
      <c r="B297" s="11"/>
      <c r="C297" s="6"/>
      <c r="D297" s="6"/>
      <c r="E297" s="12"/>
      <c r="F297" s="12"/>
      <c r="G297" s="12"/>
      <c r="H297" s="12"/>
      <c r="I297" s="12"/>
      <c r="J297" s="12"/>
      <c r="L297" s="7"/>
      <c r="M297" s="7"/>
      <c r="N297" s="16">
        <f>((G297-1)*(1-(IF(H297="no",0,'complete results singles'!$C$3)))+1)</f>
        <v>5.0000000000000044E-2</v>
      </c>
      <c r="O297" s="16">
        <f t="shared" si="5"/>
        <v>0</v>
      </c>
      <c r="P2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7" s="17">
        <f>IF(ISBLANK(M297),,IF(ISBLANK(G297),,(IF(M297="WON-EW",((((N297-1)*J297)*'complete results singles'!$C$2)+('complete results singles'!$C$2*(N297-1))),IF(M297="WON",((((N297-1)*J297)*'complete results singles'!$C$2)+('complete results singles'!$C$2*(N297-1))),IF(M297="PLACED",((((N297-1)*J297)*'complete results singles'!$C$2)-'complete results singles'!$C$2),IF(J297=0,-'complete results singles'!$C$2,IF(J297=0,-'complete results singles'!$C$2,-('complete results singles'!$C$2*2)))))))*E297))</f>
        <v>0</v>
      </c>
      <c r="R297" s="17">
        <f>IF(ISBLANK(M297),,IF(T297&lt;&gt;1,((IF(M297="WON-EW",(((K297-1)*'complete results singles'!$C$2)*(1-$C$3))+(((L297-1)*'complete results singles'!$C$2)*(1-$C$3)),IF(M297="WON",(((K297-1)*'complete results singles'!$C$2)*(1-$C$3)),IF(M297="PLACED",(((L297-1)*'complete results singles'!$C$2)*(1-$C$3))-'complete results singles'!$C$2,IF(J297=0,-'complete results singles'!$C$2,-('complete results singles'!$C$2*2))))))*E297),0))</f>
        <v>0</v>
      </c>
      <c r="S297" s="64"/>
      <c r="U297" t="s">
        <v>68</v>
      </c>
    </row>
    <row r="298" spans="1:21" ht="15" x14ac:dyDescent="0.2">
      <c r="A298" s="10"/>
      <c r="B298" s="11"/>
      <c r="C298" s="6"/>
      <c r="D298" s="6"/>
      <c r="E298" s="12"/>
      <c r="F298" s="12"/>
      <c r="G298" s="12"/>
      <c r="H298" s="12"/>
      <c r="I298" s="12"/>
      <c r="J298" s="12"/>
      <c r="K298" s="7"/>
      <c r="L298" s="7"/>
      <c r="M298" s="7"/>
      <c r="N298" s="16">
        <f>((G298-1)*(1-(IF(H298="no",0,'complete results singles'!$C$3)))+1)</f>
        <v>5.0000000000000044E-2</v>
      </c>
      <c r="O298" s="16">
        <f t="shared" si="5"/>
        <v>0</v>
      </c>
      <c r="P2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8" s="17">
        <f>IF(ISBLANK(M298),,IF(ISBLANK(G298),,(IF(M298="WON-EW",((((N298-1)*J298)*'complete results singles'!$C$2)+('complete results singles'!$C$2*(N298-1))),IF(M298="WON",((((N298-1)*J298)*'complete results singles'!$C$2)+('complete results singles'!$C$2*(N298-1))),IF(M298="PLACED",((((N298-1)*J298)*'complete results singles'!$C$2)-'complete results singles'!$C$2),IF(J298=0,-'complete results singles'!$C$2,IF(J298=0,-'complete results singles'!$C$2,-('complete results singles'!$C$2*2)))))))*E298))</f>
        <v>0</v>
      </c>
      <c r="R298" s="17">
        <f>IF(ISBLANK(M298),,IF(T298&lt;&gt;1,((IF(M298="WON-EW",(((K298-1)*'complete results singles'!$C$2)*(1-$C$3))+(((L298-1)*'complete results singles'!$C$2)*(1-$C$3)),IF(M298="WON",(((K298-1)*'complete results singles'!$C$2)*(1-$C$3)),IF(M298="PLACED",(((L298-1)*'complete results singles'!$C$2)*(1-$C$3))-'complete results singles'!$C$2,IF(J298=0,-'complete results singles'!$C$2,-('complete results singles'!$C$2*2))))))*E298),0))</f>
        <v>0</v>
      </c>
      <c r="S298" s="64"/>
      <c r="U298" t="s">
        <v>69</v>
      </c>
    </row>
    <row r="299" spans="1:21" ht="15" x14ac:dyDescent="0.2">
      <c r="A299" s="10"/>
      <c r="B299" s="11"/>
      <c r="C299" s="6"/>
      <c r="D299" s="6"/>
      <c r="E299" s="12"/>
      <c r="F299" s="12"/>
      <c r="G299" s="12"/>
      <c r="H299" s="12"/>
      <c r="I299" s="12"/>
      <c r="J299" s="12"/>
      <c r="K299" s="7"/>
      <c r="L299" s="7"/>
      <c r="M299" s="7"/>
      <c r="N299" s="16">
        <f>((G299-1)*(1-(IF(H299="no",0,'complete results singles'!$C$3)))+1)</f>
        <v>5.0000000000000044E-2</v>
      </c>
      <c r="O299" s="16">
        <f t="shared" si="5"/>
        <v>0</v>
      </c>
      <c r="P2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299" s="17">
        <f>IF(ISBLANK(M299),,IF(ISBLANK(G299),,(IF(M299="WON-EW",((((N299-1)*J299)*'complete results singles'!$C$2)+('complete results singles'!$C$2*(N299-1))),IF(M299="WON",((((N299-1)*J299)*'complete results singles'!$C$2)+('complete results singles'!$C$2*(N299-1))),IF(M299="PLACED",((((N299-1)*J299)*'complete results singles'!$C$2)-'complete results singles'!$C$2),IF(J299=0,-'complete results singles'!$C$2,IF(J299=0,-'complete results singles'!$C$2,-('complete results singles'!$C$2*2)))))))*E299))</f>
        <v>0</v>
      </c>
      <c r="R299" s="17">
        <f>IF(ISBLANK(M299),,IF(T299&lt;&gt;1,((IF(M299="WON-EW",(((K299-1)*'complete results singles'!$C$2)*(1-$C$3))+(((L299-1)*'complete results singles'!$C$2)*(1-$C$3)),IF(M299="WON",(((K299-1)*'complete results singles'!$C$2)*(1-$C$3)),IF(M299="PLACED",(((L299-1)*'complete results singles'!$C$2)*(1-$C$3))-'complete results singles'!$C$2,IF(J299=0,-'complete results singles'!$C$2,-('complete results singles'!$C$2*2))))))*E299),0))</f>
        <v>0</v>
      </c>
      <c r="S299" s="64"/>
      <c r="U299" t="s">
        <v>70</v>
      </c>
    </row>
    <row r="300" spans="1:21" ht="15" x14ac:dyDescent="0.2">
      <c r="A300" s="10"/>
      <c r="B300" s="11"/>
      <c r="C300" s="6"/>
      <c r="D300" s="6"/>
      <c r="E300" s="12"/>
      <c r="F300" s="12"/>
      <c r="G300" s="12"/>
      <c r="H300" s="12"/>
      <c r="I300" s="12"/>
      <c r="J300" s="12"/>
      <c r="K300" s="7"/>
      <c r="L300" s="7"/>
      <c r="M300" s="7"/>
      <c r="N300" s="16">
        <f>((G300-1)*(1-(IF(H300="no",0,'complete results singles'!$C$3)))+1)</f>
        <v>5.0000000000000044E-2</v>
      </c>
      <c r="O300" s="16">
        <f t="shared" si="5"/>
        <v>0</v>
      </c>
      <c r="P3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0" s="17">
        <f>IF(ISBLANK(M300),,IF(ISBLANK(G300),,(IF(M300="WON-EW",((((N300-1)*J300)*'complete results singles'!$C$2)+('complete results singles'!$C$2*(N300-1))),IF(M300="WON",((((N300-1)*J300)*'complete results singles'!$C$2)+('complete results singles'!$C$2*(N300-1))),IF(M300="PLACED",((((N300-1)*J300)*'complete results singles'!$C$2)-'complete results singles'!$C$2),IF(J300=0,-'complete results singles'!$C$2,IF(J300=0,-'complete results singles'!$C$2,-('complete results singles'!$C$2*2)))))))*E300))</f>
        <v>0</v>
      </c>
      <c r="R300" s="17">
        <f>IF(ISBLANK(M300),,IF(T300&lt;&gt;1,((IF(M300="WON-EW",(((K300-1)*'complete results singles'!$C$2)*(1-$C$3))+(((L300-1)*'complete results singles'!$C$2)*(1-$C$3)),IF(M300="WON",(((K300-1)*'complete results singles'!$C$2)*(1-$C$3)),IF(M300="PLACED",(((L300-1)*'complete results singles'!$C$2)*(1-$C$3))-'complete results singles'!$C$2,IF(J300=0,-'complete results singles'!$C$2,-('complete results singles'!$C$2*2))))))*E300),0))</f>
        <v>0</v>
      </c>
      <c r="S300" s="64"/>
      <c r="U300" t="s">
        <v>71</v>
      </c>
    </row>
    <row r="301" spans="1:21" ht="15" x14ac:dyDescent="0.2">
      <c r="A301" s="10"/>
      <c r="B301" s="11"/>
      <c r="C301" s="6"/>
      <c r="D301" s="6"/>
      <c r="E301" s="12"/>
      <c r="F301" s="12"/>
      <c r="G301" s="12"/>
      <c r="H301" s="12"/>
      <c r="I301" s="12"/>
      <c r="J301" s="12"/>
      <c r="K301" s="7"/>
      <c r="L301" s="7"/>
      <c r="M301" s="7"/>
      <c r="N301" s="16">
        <f>((G301-1)*(1-(IF(H301="no",0,'complete results singles'!$C$3)))+1)</f>
        <v>5.0000000000000044E-2</v>
      </c>
      <c r="O301" s="16">
        <f t="shared" si="5"/>
        <v>0</v>
      </c>
      <c r="P3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1" s="17">
        <f>IF(ISBLANK(M301),,IF(ISBLANK(G301),,(IF(M301="WON-EW",((((N301-1)*J301)*'complete results singles'!$C$2)+('complete results singles'!$C$2*(N301-1))),IF(M301="WON",((((N301-1)*J301)*'complete results singles'!$C$2)+('complete results singles'!$C$2*(N301-1))),IF(M301="PLACED",((((N301-1)*J301)*'complete results singles'!$C$2)-'complete results singles'!$C$2),IF(J301=0,-'complete results singles'!$C$2,IF(J301=0,-'complete results singles'!$C$2,-('complete results singles'!$C$2*2)))))))*E301))</f>
        <v>0</v>
      </c>
      <c r="R301" s="17">
        <f>IF(ISBLANK(M301),,IF(T301&lt;&gt;1,((IF(M301="WON-EW",(((K301-1)*'complete results singles'!$C$2)*(1-$C$3))+(((L301-1)*'complete results singles'!$C$2)*(1-$C$3)),IF(M301="WON",(((K301-1)*'complete results singles'!$C$2)*(1-$C$3)),IF(M301="PLACED",(((L301-1)*'complete results singles'!$C$2)*(1-$C$3))-'complete results singles'!$C$2,IF(J301=0,-'complete results singles'!$C$2,-('complete results singles'!$C$2*2))))))*E301),0))</f>
        <v>0</v>
      </c>
      <c r="S301" s="64"/>
      <c r="U301" t="s">
        <v>72</v>
      </c>
    </row>
    <row r="302" spans="1:21" ht="15" x14ac:dyDescent="0.2">
      <c r="A302" s="10"/>
      <c r="B302" s="11"/>
      <c r="C302" s="6"/>
      <c r="D302" s="6"/>
      <c r="E302" s="12"/>
      <c r="F302" s="12"/>
      <c r="G302" s="12"/>
      <c r="H302" s="12"/>
      <c r="I302" s="12"/>
      <c r="J302" s="12"/>
      <c r="K302" s="7"/>
      <c r="L302" s="7"/>
      <c r="M302" s="7"/>
      <c r="N302" s="16">
        <f>((G302-1)*(1-(IF(H302="no",0,'complete results singles'!$C$3)))+1)</f>
        <v>5.0000000000000044E-2</v>
      </c>
      <c r="O302" s="16">
        <f t="shared" si="5"/>
        <v>0</v>
      </c>
      <c r="P3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2" s="17">
        <f>IF(ISBLANK(M302),,IF(ISBLANK(G302),,(IF(M302="WON-EW",((((N302-1)*J302)*'complete results singles'!$C$2)+('complete results singles'!$C$2*(N302-1))),IF(M302="WON",((((N302-1)*J302)*'complete results singles'!$C$2)+('complete results singles'!$C$2*(N302-1))),IF(M302="PLACED",((((N302-1)*J302)*'complete results singles'!$C$2)-'complete results singles'!$C$2),IF(J302=0,-'complete results singles'!$C$2,IF(J302=0,-'complete results singles'!$C$2,-('complete results singles'!$C$2*2)))))))*E302))</f>
        <v>0</v>
      </c>
      <c r="R302" s="17">
        <f>IF(ISBLANK(M302),,IF(T302&lt;&gt;1,((IF(M302="WON-EW",(((K302-1)*'complete results singles'!$C$2)*(1-$C$3))+(((L302-1)*'complete results singles'!$C$2)*(1-$C$3)),IF(M302="WON",(((K302-1)*'complete results singles'!$C$2)*(1-$C$3)),IF(M302="PLACED",(((L302-1)*'complete results singles'!$C$2)*(1-$C$3))-'complete results singles'!$C$2,IF(J302=0,-'complete results singles'!$C$2,-('complete results singles'!$C$2*2))))))*E302),0))</f>
        <v>0</v>
      </c>
      <c r="S302" s="64"/>
      <c r="U302" t="s">
        <v>64</v>
      </c>
    </row>
    <row r="303" spans="1:21" ht="15" x14ac:dyDescent="0.2">
      <c r="A303" s="10"/>
      <c r="B303" s="11"/>
      <c r="C303" s="6"/>
      <c r="D303" s="6"/>
      <c r="E303" s="12"/>
      <c r="F303" s="12"/>
      <c r="G303" s="12"/>
      <c r="H303" s="12"/>
      <c r="I303" s="12"/>
      <c r="J303" s="12"/>
      <c r="K303" s="7"/>
      <c r="L303" s="7"/>
      <c r="M303" s="7"/>
      <c r="N303" s="16">
        <f>((G303-1)*(1-(IF(H303="no",0,'complete results singles'!$C$3)))+1)</f>
        <v>5.0000000000000044E-2</v>
      </c>
      <c r="O303" s="16">
        <f t="shared" si="5"/>
        <v>0</v>
      </c>
      <c r="P3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3" s="17">
        <f>IF(ISBLANK(M303),,IF(ISBLANK(G303),,(IF(M303="WON-EW",((((N303-1)*J303)*'complete results singles'!$C$2)+('complete results singles'!$C$2*(N303-1))),IF(M303="WON",((((N303-1)*J303)*'complete results singles'!$C$2)+('complete results singles'!$C$2*(N303-1))),IF(M303="PLACED",((((N303-1)*J303)*'complete results singles'!$C$2)-'complete results singles'!$C$2),IF(J303=0,-'complete results singles'!$C$2,IF(J303=0,-'complete results singles'!$C$2,-('complete results singles'!$C$2*2)))))))*E303))</f>
        <v>0</v>
      </c>
      <c r="R303" s="17">
        <f>IF(ISBLANK(M303),,IF(T303&lt;&gt;1,((IF(M303="WON-EW",(((K303-1)*'complete results singles'!$C$2)*(1-$C$3))+(((L303-1)*'complete results singles'!$C$2)*(1-$C$3)),IF(M303="WON",(((K303-1)*'complete results singles'!$C$2)*(1-$C$3)),IF(M303="PLACED",(((L303-1)*'complete results singles'!$C$2)*(1-$C$3))-'complete results singles'!$C$2,IF(J303=0,-'complete results singles'!$C$2,-('complete results singles'!$C$2*2))))))*E303),0))</f>
        <v>0</v>
      </c>
      <c r="S303" s="64"/>
      <c r="U303" t="s">
        <v>73</v>
      </c>
    </row>
    <row r="304" spans="1:21" ht="15" x14ac:dyDescent="0.2">
      <c r="A304" s="10"/>
      <c r="B304" s="11"/>
      <c r="C304" s="6"/>
      <c r="D304" s="6"/>
      <c r="E304" s="12"/>
      <c r="F304" s="12"/>
      <c r="G304" s="12"/>
      <c r="H304" s="12"/>
      <c r="I304" s="12"/>
      <c r="J304" s="12"/>
      <c r="K304" s="7"/>
      <c r="L304" s="7"/>
      <c r="M304" s="7"/>
      <c r="N304" s="16">
        <f>((G304-1)*(1-(IF(H304="no",0,'complete results singles'!$C$3)))+1)</f>
        <v>5.0000000000000044E-2</v>
      </c>
      <c r="O304" s="16">
        <f t="shared" si="5"/>
        <v>0</v>
      </c>
      <c r="P3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4" s="17">
        <f>IF(ISBLANK(M304),,IF(ISBLANK(G304),,(IF(M304="WON-EW",((((N304-1)*J304)*'complete results singles'!$C$2)+('complete results singles'!$C$2*(N304-1))),IF(M304="WON",((((N304-1)*J304)*'complete results singles'!$C$2)+('complete results singles'!$C$2*(N304-1))),IF(M304="PLACED",((((N304-1)*J304)*'complete results singles'!$C$2)-'complete results singles'!$C$2),IF(J304=0,-'complete results singles'!$C$2,IF(J304=0,-'complete results singles'!$C$2,-('complete results singles'!$C$2*2)))))))*E304))</f>
        <v>0</v>
      </c>
      <c r="R304" s="17">
        <f>IF(ISBLANK(M304),,IF(T304&lt;&gt;1,((IF(M304="WON-EW",(((K304-1)*'complete results singles'!$C$2)*(1-$C$3))+(((L304-1)*'complete results singles'!$C$2)*(1-$C$3)),IF(M304="WON",(((K304-1)*'complete results singles'!$C$2)*(1-$C$3)),IF(M304="PLACED",(((L304-1)*'complete results singles'!$C$2)*(1-$C$3))-'complete results singles'!$C$2,IF(J304=0,-'complete results singles'!$C$2,-('complete results singles'!$C$2*2))))))*E304),0))</f>
        <v>0</v>
      </c>
      <c r="S304" s="64"/>
      <c r="U304" t="s">
        <v>74</v>
      </c>
    </row>
    <row r="305" spans="1:21" ht="15" x14ac:dyDescent="0.2">
      <c r="A305" s="10"/>
      <c r="B305" s="11"/>
      <c r="C305" s="6"/>
      <c r="D305" s="6"/>
      <c r="E305" s="12"/>
      <c r="F305" s="12"/>
      <c r="G305" s="12"/>
      <c r="H305" s="12"/>
      <c r="I305" s="12"/>
      <c r="J305" s="12"/>
      <c r="K305" s="7"/>
      <c r="L305" s="7"/>
      <c r="M305" s="7"/>
      <c r="N305" s="16">
        <f>((G305-1)*(1-(IF(H305="no",0,'complete results singles'!$C$3)))+1)</f>
        <v>5.0000000000000044E-2</v>
      </c>
      <c r="O305" s="16">
        <f t="shared" si="5"/>
        <v>0</v>
      </c>
      <c r="P3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5" s="17">
        <f>IF(ISBLANK(M305),,IF(ISBLANK(G305),,(IF(M305="WON-EW",((((N305-1)*J305)*'complete results singles'!$C$2)+('complete results singles'!$C$2*(N305-1))),IF(M305="WON",((((N305-1)*J305)*'complete results singles'!$C$2)+('complete results singles'!$C$2*(N305-1))),IF(M305="PLACED",((((N305-1)*J305)*'complete results singles'!$C$2)-'complete results singles'!$C$2),IF(J305=0,-'complete results singles'!$C$2,IF(J305=0,-'complete results singles'!$C$2,-('complete results singles'!$C$2*2)))))))*E305))</f>
        <v>0</v>
      </c>
      <c r="R305" s="17">
        <f>IF(ISBLANK(M305),,IF(T305&lt;&gt;1,((IF(M305="WON-EW",(((K305-1)*'complete results singles'!$C$2)*(1-$C$3))+(((L305-1)*'complete results singles'!$C$2)*(1-$C$3)),IF(M305="WON",(((K305-1)*'complete results singles'!$C$2)*(1-$C$3)),IF(M305="PLACED",(((L305-1)*'complete results singles'!$C$2)*(1-$C$3))-'complete results singles'!$C$2,IF(J305=0,-'complete results singles'!$C$2,-('complete results singles'!$C$2*2))))))*E305),0))</f>
        <v>0</v>
      </c>
      <c r="S305" s="64"/>
      <c r="U305" t="s">
        <v>74</v>
      </c>
    </row>
    <row r="306" spans="1:21" ht="15" x14ac:dyDescent="0.2">
      <c r="A306" s="10"/>
      <c r="B306" s="11"/>
      <c r="C306" s="6"/>
      <c r="D306" s="6"/>
      <c r="E306" s="12"/>
      <c r="F306" s="12"/>
      <c r="G306" s="12"/>
      <c r="H306" s="12"/>
      <c r="I306" s="12"/>
      <c r="J306" s="12"/>
      <c r="K306" s="7"/>
      <c r="L306" s="7"/>
      <c r="M306" s="7"/>
      <c r="N306" s="16">
        <f>((G306-1)*(1-(IF(H306="no",0,'complete results singles'!$C$3)))+1)</f>
        <v>5.0000000000000044E-2</v>
      </c>
      <c r="O306" s="16">
        <f t="shared" si="5"/>
        <v>0</v>
      </c>
      <c r="P3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6" s="17">
        <f>IF(ISBLANK(M306),,IF(ISBLANK(G306),,(IF(M306="WON-EW",((((N306-1)*J306)*'complete results singles'!$C$2)+('complete results singles'!$C$2*(N306-1))),IF(M306="WON",((((N306-1)*J306)*'complete results singles'!$C$2)+('complete results singles'!$C$2*(N306-1))),IF(M306="PLACED",((((N306-1)*J306)*'complete results singles'!$C$2)-'complete results singles'!$C$2),IF(J306=0,-'complete results singles'!$C$2,IF(J306=0,-'complete results singles'!$C$2,-('complete results singles'!$C$2*2)))))))*E306))</f>
        <v>0</v>
      </c>
      <c r="R306" s="17">
        <f>IF(ISBLANK(M306),,IF(T306&lt;&gt;1,((IF(M306="WON-EW",(((K306-1)*'complete results singles'!$C$2)*(1-$C$3))+(((L306-1)*'complete results singles'!$C$2)*(1-$C$3)),IF(M306="WON",(((K306-1)*'complete results singles'!$C$2)*(1-$C$3)),IF(M306="PLACED",(((L306-1)*'complete results singles'!$C$2)*(1-$C$3))-'complete results singles'!$C$2,IF(J306=0,-'complete results singles'!$C$2,-('complete results singles'!$C$2*2))))))*E306),0))</f>
        <v>0</v>
      </c>
      <c r="S306" s="64"/>
      <c r="U306" t="s">
        <v>75</v>
      </c>
    </row>
    <row r="307" spans="1:21" ht="15" x14ac:dyDescent="0.2">
      <c r="A307" s="10"/>
      <c r="B307" s="11"/>
      <c r="C307" s="6"/>
      <c r="D307" s="6"/>
      <c r="E307" s="12"/>
      <c r="F307" s="12"/>
      <c r="G307" s="12"/>
      <c r="H307" s="12"/>
      <c r="I307" s="12"/>
      <c r="J307" s="12"/>
      <c r="K307" s="7"/>
      <c r="L307" s="7"/>
      <c r="M307" s="7"/>
      <c r="N307" s="16">
        <f>((G307-1)*(1-(IF(H307="no",0,'complete results singles'!$C$3)))+1)</f>
        <v>5.0000000000000044E-2</v>
      </c>
      <c r="O307" s="16">
        <f t="shared" si="5"/>
        <v>0</v>
      </c>
      <c r="P3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7" s="17">
        <f>IF(ISBLANK(M307),,IF(ISBLANK(G307),,(IF(M307="WON-EW",((((N307-1)*J307)*'complete results singles'!$C$2)+('complete results singles'!$C$2*(N307-1))),IF(M307="WON",((((N307-1)*J307)*'complete results singles'!$C$2)+('complete results singles'!$C$2*(N307-1))),IF(M307="PLACED",((((N307-1)*J307)*'complete results singles'!$C$2)-'complete results singles'!$C$2),IF(J307=0,-'complete results singles'!$C$2,IF(J307=0,-'complete results singles'!$C$2,-('complete results singles'!$C$2*2)))))))*E307))</f>
        <v>0</v>
      </c>
      <c r="R307" s="17">
        <f>IF(ISBLANK(M307),,IF(T307&lt;&gt;1,((IF(M307="WON-EW",(((K307-1)*'complete results singles'!$C$2)*(1-$C$3))+(((L307-1)*'complete results singles'!$C$2)*(1-$C$3)),IF(M307="WON",(((K307-1)*'complete results singles'!$C$2)*(1-$C$3)),IF(M307="PLACED",(((L307-1)*'complete results singles'!$C$2)*(1-$C$3))-'complete results singles'!$C$2,IF(J307=0,-'complete results singles'!$C$2,-('complete results singles'!$C$2*2))))))*E307),0))</f>
        <v>0</v>
      </c>
      <c r="S307" s="64"/>
      <c r="U307" t="s">
        <v>76</v>
      </c>
    </row>
    <row r="308" spans="1:21" ht="15" x14ac:dyDescent="0.2">
      <c r="A308" s="10"/>
      <c r="B308" s="11"/>
      <c r="C308" s="6"/>
      <c r="D308" s="6"/>
      <c r="E308" s="12"/>
      <c r="F308" s="12"/>
      <c r="G308" s="12"/>
      <c r="H308" s="12"/>
      <c r="I308" s="12"/>
      <c r="J308" s="12"/>
      <c r="K308" s="7"/>
      <c r="L308" s="7"/>
      <c r="M308" s="7"/>
      <c r="N308" s="16">
        <f>((G308-1)*(1-(IF(H308="no",0,'complete results singles'!$C$3)))+1)</f>
        <v>5.0000000000000044E-2</v>
      </c>
      <c r="O308" s="16">
        <f t="shared" si="5"/>
        <v>0</v>
      </c>
      <c r="P3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8" s="17">
        <f>IF(ISBLANK(M308),,IF(ISBLANK(G308),,(IF(M308="WON-EW",((((N308-1)*J308)*'complete results singles'!$C$2)+('complete results singles'!$C$2*(N308-1))),IF(M308="WON",((((N308-1)*J308)*'complete results singles'!$C$2)+('complete results singles'!$C$2*(N308-1))),IF(M308="PLACED",((((N308-1)*J308)*'complete results singles'!$C$2)-'complete results singles'!$C$2),IF(J308=0,-'complete results singles'!$C$2,IF(J308=0,-'complete results singles'!$C$2,-('complete results singles'!$C$2*2)))))))*E308))</f>
        <v>0</v>
      </c>
      <c r="R308" s="17">
        <f>IF(ISBLANK(M308),,IF(T308&lt;&gt;1,((IF(M308="WON-EW",(((K308-1)*'complete results singles'!$C$2)*(1-$C$3))+(((L308-1)*'complete results singles'!$C$2)*(1-$C$3)),IF(M308="WON",(((K308-1)*'complete results singles'!$C$2)*(1-$C$3)),IF(M308="PLACED",(((L308-1)*'complete results singles'!$C$2)*(1-$C$3))-'complete results singles'!$C$2,IF(J308=0,-'complete results singles'!$C$2,-('complete results singles'!$C$2*2))))))*E308),0))</f>
        <v>0</v>
      </c>
      <c r="S308" s="64"/>
      <c r="U308" t="s">
        <v>75</v>
      </c>
    </row>
    <row r="309" spans="1:21" ht="15" x14ac:dyDescent="0.2">
      <c r="A309" s="10"/>
      <c r="B309" s="11"/>
      <c r="C309" s="6"/>
      <c r="D309" s="6"/>
      <c r="E309" s="12"/>
      <c r="F309" s="12"/>
      <c r="G309" s="12"/>
      <c r="H309" s="12"/>
      <c r="I309" s="12"/>
      <c r="J309" s="12"/>
      <c r="K309" s="7"/>
      <c r="L309" s="7"/>
      <c r="M309" s="7"/>
      <c r="N309" s="16">
        <f>((G309-1)*(1-(IF(H309="no",0,'complete results singles'!$C$3)))+1)</f>
        <v>5.0000000000000044E-2</v>
      </c>
      <c r="O309" s="16">
        <f t="shared" si="5"/>
        <v>0</v>
      </c>
      <c r="P3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09" s="17">
        <f>IF(ISBLANK(M309),,IF(ISBLANK(G309),,(IF(M309="WON-EW",((((N309-1)*J309)*'complete results singles'!$C$2)+('complete results singles'!$C$2*(N309-1))),IF(M309="WON",((((N309-1)*J309)*'complete results singles'!$C$2)+('complete results singles'!$C$2*(N309-1))),IF(M309="PLACED",((((N309-1)*J309)*'complete results singles'!$C$2)-'complete results singles'!$C$2),IF(J309=0,-'complete results singles'!$C$2,IF(J309=0,-'complete results singles'!$C$2,-('complete results singles'!$C$2*2)))))))*E309))</f>
        <v>0</v>
      </c>
      <c r="R309" s="17">
        <f>IF(ISBLANK(M309),,IF(T309&lt;&gt;1,((IF(M309="WON-EW",(((K309-1)*'complete results singles'!$C$2)*(1-$C$3))+(((L309-1)*'complete results singles'!$C$2)*(1-$C$3)),IF(M309="WON",(((K309-1)*'complete results singles'!$C$2)*(1-$C$3)),IF(M309="PLACED",(((L309-1)*'complete results singles'!$C$2)*(1-$C$3))-'complete results singles'!$C$2,IF(J309=0,-'complete results singles'!$C$2,-('complete results singles'!$C$2*2))))))*E309),0))</f>
        <v>0</v>
      </c>
      <c r="S309" s="64"/>
      <c r="U309" t="s">
        <v>77</v>
      </c>
    </row>
    <row r="310" spans="1:21" ht="15" x14ac:dyDescent="0.2">
      <c r="A310" s="10"/>
      <c r="B310" s="11"/>
      <c r="C310" s="6"/>
      <c r="D310" s="6"/>
      <c r="E310" s="12"/>
      <c r="F310" s="12"/>
      <c r="G310" s="12"/>
      <c r="H310" s="12"/>
      <c r="I310" s="12"/>
      <c r="J310" s="12"/>
      <c r="K310" s="7"/>
      <c r="L310" s="7"/>
      <c r="M310" s="7"/>
      <c r="N310" s="16">
        <f>((G310-1)*(1-(IF(H310="no",0,'complete results singles'!$C$3)))+1)</f>
        <v>5.0000000000000044E-2</v>
      </c>
      <c r="O310" s="16">
        <f t="shared" si="5"/>
        <v>0</v>
      </c>
      <c r="P3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0" s="17">
        <f>IF(ISBLANK(M310),,IF(ISBLANK(G310),,(IF(M310="WON-EW",((((N310-1)*J310)*'complete results singles'!$C$2)+('complete results singles'!$C$2*(N310-1))),IF(M310="WON",((((N310-1)*J310)*'complete results singles'!$C$2)+('complete results singles'!$C$2*(N310-1))),IF(M310="PLACED",((((N310-1)*J310)*'complete results singles'!$C$2)-'complete results singles'!$C$2),IF(J310=0,-'complete results singles'!$C$2,IF(J310=0,-'complete results singles'!$C$2,-('complete results singles'!$C$2*2)))))))*E310))</f>
        <v>0</v>
      </c>
      <c r="R310" s="17">
        <f>IF(ISBLANK(M310),,IF(T310&lt;&gt;1,((IF(M310="WON-EW",(((K310-1)*'complete results singles'!$C$2)*(1-$C$3))+(((L310-1)*'complete results singles'!$C$2)*(1-$C$3)),IF(M310="WON",(((K310-1)*'complete results singles'!$C$2)*(1-$C$3)),IF(M310="PLACED",(((L310-1)*'complete results singles'!$C$2)*(1-$C$3))-'complete results singles'!$C$2,IF(J310=0,-'complete results singles'!$C$2,-('complete results singles'!$C$2*2))))))*E310),0))</f>
        <v>0</v>
      </c>
      <c r="S310" s="64"/>
    </row>
    <row r="311" spans="1:21" ht="15" x14ac:dyDescent="0.2">
      <c r="A311" s="10"/>
      <c r="B311" s="11"/>
      <c r="C311" s="6"/>
      <c r="D311" s="6"/>
      <c r="E311" s="12"/>
      <c r="F311" s="12"/>
      <c r="G311" s="12"/>
      <c r="H311" s="12"/>
      <c r="I311" s="12"/>
      <c r="J311" s="12"/>
      <c r="K311" s="7"/>
      <c r="L311" s="7"/>
      <c r="M311" s="7"/>
      <c r="N311" s="16">
        <f>((G311-1)*(1-(IF(H311="no",0,'complete results singles'!$C$3)))+1)</f>
        <v>5.0000000000000044E-2</v>
      </c>
      <c r="O311" s="16">
        <f t="shared" si="5"/>
        <v>0</v>
      </c>
      <c r="P3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1" s="17">
        <f>IF(ISBLANK(M311),,IF(ISBLANK(G311),,(IF(M311="WON-EW",((((N311-1)*J311)*'complete results singles'!$C$2)+('complete results singles'!$C$2*(N311-1))),IF(M311="WON",((((N311-1)*J311)*'complete results singles'!$C$2)+('complete results singles'!$C$2*(N311-1))),IF(M311="PLACED",((((N311-1)*J311)*'complete results singles'!$C$2)-'complete results singles'!$C$2),IF(J311=0,-'complete results singles'!$C$2,IF(J311=0,-'complete results singles'!$C$2,-('complete results singles'!$C$2*2)))))))*E311))</f>
        <v>0</v>
      </c>
      <c r="R311" s="17">
        <f>IF(ISBLANK(M311),,IF(T311&lt;&gt;1,((IF(M311="WON-EW",(((K311-1)*'complete results singles'!$C$2)*(1-$C$3))+(((L311-1)*'complete results singles'!$C$2)*(1-$C$3)),IF(M311="WON",(((K311-1)*'complete results singles'!$C$2)*(1-$C$3)),IF(M311="PLACED",(((L311-1)*'complete results singles'!$C$2)*(1-$C$3))-'complete results singles'!$C$2,IF(J311=0,-'complete results singles'!$C$2,-('complete results singles'!$C$2*2))))))*E311),0))</f>
        <v>0</v>
      </c>
      <c r="S311" s="64"/>
    </row>
    <row r="312" spans="1:21" ht="15" x14ac:dyDescent="0.2">
      <c r="A312" s="10"/>
      <c r="C312" s="6"/>
      <c r="D312" s="6"/>
      <c r="E312" s="12"/>
      <c r="F312" s="12"/>
      <c r="G312" s="12"/>
      <c r="H312" s="12"/>
      <c r="I312" s="12"/>
      <c r="J312" s="12"/>
      <c r="K312" s="7"/>
      <c r="L312" s="7"/>
      <c r="M312" s="7"/>
      <c r="N312" s="16">
        <f>((G312-1)*(1-(IF(H312="no",0,'complete results singles'!$C$3)))+1)</f>
        <v>5.0000000000000044E-2</v>
      </c>
      <c r="O312" s="16">
        <f t="shared" si="5"/>
        <v>0</v>
      </c>
      <c r="P3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2" s="17">
        <f>IF(ISBLANK(M312),,IF(ISBLANK(G312),,(IF(M312="WON-EW",((((N312-1)*J312)*'complete results singles'!$C$2)+('complete results singles'!$C$2*(N312-1))),IF(M312="WON",((((N312-1)*J312)*'complete results singles'!$C$2)+('complete results singles'!$C$2*(N312-1))),IF(M312="PLACED",((((N312-1)*J312)*'complete results singles'!$C$2)-'complete results singles'!$C$2),IF(J312=0,-'complete results singles'!$C$2,IF(J312=0,-'complete results singles'!$C$2,-('complete results singles'!$C$2*2)))))))*E312))</f>
        <v>0</v>
      </c>
      <c r="R312" s="17">
        <f>IF(ISBLANK(M312),,IF(T312&lt;&gt;1,((IF(M312="WON-EW",(((K312-1)*'complete results singles'!$C$2)*(1-$C$3))+(((L312-1)*'complete results singles'!$C$2)*(1-$C$3)),IF(M312="WON",(((K312-1)*'complete results singles'!$C$2)*(1-$C$3)),IF(M312="PLACED",(((L312-1)*'complete results singles'!$C$2)*(1-$C$3))-'complete results singles'!$C$2,IF(J312=0,-'complete results singles'!$C$2,-('complete results singles'!$C$2*2))))))*E312),0))</f>
        <v>0</v>
      </c>
      <c r="S312" s="64"/>
    </row>
    <row r="313" spans="1:21" ht="15" x14ac:dyDescent="0.2">
      <c r="A313" s="10"/>
      <c r="D313" s="6"/>
      <c r="E313" s="12"/>
      <c r="F313" s="12"/>
      <c r="G313" s="12"/>
      <c r="H313" s="12"/>
      <c r="I313" s="12"/>
      <c r="J313" s="12"/>
      <c r="K313" s="7"/>
      <c r="L313" s="7"/>
      <c r="M313" s="7"/>
      <c r="N313" s="16">
        <f>((G313-1)*(1-(IF(H313="no",0,'complete results singles'!$C$3)))+1)</f>
        <v>5.0000000000000044E-2</v>
      </c>
      <c r="O313" s="16">
        <f t="shared" si="5"/>
        <v>0</v>
      </c>
      <c r="P3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3" s="17">
        <f>IF(ISBLANK(M313),,IF(ISBLANK(G313),,(IF(M313="WON-EW",((((N313-1)*J313)*'complete results singles'!$C$2)+('complete results singles'!$C$2*(N313-1))),IF(M313="WON",((((N313-1)*J313)*'complete results singles'!$C$2)+('complete results singles'!$C$2*(N313-1))),IF(M313="PLACED",((((N313-1)*J313)*'complete results singles'!$C$2)-'complete results singles'!$C$2),IF(J313=0,-'complete results singles'!$C$2,IF(J313=0,-'complete results singles'!$C$2,-('complete results singles'!$C$2*2)))))))*E313))</f>
        <v>0</v>
      </c>
      <c r="R313" s="17">
        <f>IF(ISBLANK(M313),,IF(T313&lt;&gt;1,((IF(M313="WON-EW",(((K313-1)*'complete results singles'!$C$2)*(1-$C$3))+(((L313-1)*'complete results singles'!$C$2)*(1-$C$3)),IF(M313="WON",(((K313-1)*'complete results singles'!$C$2)*(1-$C$3)),IF(M313="PLACED",(((L313-1)*'complete results singles'!$C$2)*(1-$C$3))-'complete results singles'!$C$2,IF(J313=0,-'complete results singles'!$C$2,-('complete results singles'!$C$2*2))))))*E313),0))</f>
        <v>0</v>
      </c>
      <c r="S313" s="64"/>
    </row>
    <row r="314" spans="1:21" ht="15.75" x14ac:dyDescent="0.25">
      <c r="A314" s="63"/>
      <c r="D314" s="6"/>
      <c r="E314" s="12"/>
      <c r="F314" s="12"/>
      <c r="G314" s="12"/>
      <c r="H314" s="12"/>
      <c r="I314" s="12"/>
      <c r="J314" s="12"/>
      <c r="K314" s="7"/>
      <c r="L314" s="7"/>
      <c r="M314" s="7"/>
      <c r="N314" s="16">
        <f>((G314-1)*(1-(IF(H314="no",0,'complete results singles'!$C$3)))+1)</f>
        <v>5.0000000000000044E-2</v>
      </c>
      <c r="O314" s="16">
        <f t="shared" si="5"/>
        <v>0</v>
      </c>
      <c r="P3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4" s="17">
        <f>IF(ISBLANK(M314),,IF(ISBLANK(G314),,(IF(M314="WON-EW",((((N314-1)*J314)*'complete results singles'!$C$2)+('complete results singles'!$C$2*(N314-1))),IF(M314="WON",((((N314-1)*J314)*'complete results singles'!$C$2)+('complete results singles'!$C$2*(N314-1))),IF(M314="PLACED",((((N314-1)*J314)*'complete results singles'!$C$2)-'complete results singles'!$C$2),IF(J314=0,-'complete results singles'!$C$2,IF(J314=0,-'complete results singles'!$C$2,-('complete results singles'!$C$2*2)))))))*E314))</f>
        <v>0</v>
      </c>
      <c r="R314" s="17">
        <f>IF(ISBLANK(M314),,IF(T314&lt;&gt;1,((IF(M314="WON-EW",(((K314-1)*'complete results singles'!$C$2)*(1-$C$3))+(((L314-1)*'complete results singles'!$C$2)*(1-$C$3)),IF(M314="WON",(((K314-1)*'complete results singles'!$C$2)*(1-$C$3)),IF(M314="PLACED",(((L314-1)*'complete results singles'!$C$2)*(1-$C$3))-'complete results singles'!$C$2,IF(J314=0,-'complete results singles'!$C$2,-('complete results singles'!$C$2*2))))))*E314),0))</f>
        <v>0</v>
      </c>
      <c r="S314" s="64"/>
    </row>
    <row r="315" spans="1:21" ht="15.75" x14ac:dyDescent="0.25">
      <c r="A315" s="63"/>
      <c r="D315" s="6"/>
      <c r="E315" s="12"/>
      <c r="F315" s="12"/>
      <c r="G315" s="12"/>
      <c r="H315" s="12"/>
      <c r="I315" s="12"/>
      <c r="J315" s="12"/>
      <c r="L315" s="7"/>
      <c r="M315" s="7"/>
      <c r="N315" s="16">
        <f>((G315-1)*(1-(IF(H315="no",0,'complete results singles'!$C$3)))+1)</f>
        <v>5.0000000000000044E-2</v>
      </c>
      <c r="O315" s="16">
        <f t="shared" si="5"/>
        <v>0</v>
      </c>
      <c r="P3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5" s="17">
        <f>IF(ISBLANK(M315),,IF(ISBLANK(G315),,(IF(M315="WON-EW",((((N315-1)*J315)*'complete results singles'!$C$2)+('complete results singles'!$C$2*(N315-1))),IF(M315="WON",((((N315-1)*J315)*'complete results singles'!$C$2)+('complete results singles'!$C$2*(N315-1))),IF(M315="PLACED",((((N315-1)*J315)*'complete results singles'!$C$2)-'complete results singles'!$C$2),IF(J315=0,-'complete results singles'!$C$2,IF(J315=0,-'complete results singles'!$C$2,-('complete results singles'!$C$2*2)))))))*E315))</f>
        <v>0</v>
      </c>
      <c r="R315" s="17">
        <f>IF(ISBLANK(M315),,IF(T315&lt;&gt;1,((IF(M315="WON-EW",(((K315-1)*'complete results singles'!$C$2)*(1-$C$3))+(((L315-1)*'complete results singles'!$C$2)*(1-$C$3)),IF(M315="WON",(((K315-1)*'complete results singles'!$C$2)*(1-$C$3)),IF(M315="PLACED",(((L315-1)*'complete results singles'!$C$2)*(1-$C$3))-'complete results singles'!$C$2,IF(J315=0,-'complete results singles'!$C$2,-('complete results singles'!$C$2*2))))))*E315),0))</f>
        <v>0</v>
      </c>
      <c r="S315" s="64"/>
    </row>
    <row r="316" spans="1:21" ht="15" x14ac:dyDescent="0.2">
      <c r="G316" s="12"/>
      <c r="H316" s="12"/>
      <c r="I316" s="12"/>
      <c r="J316" s="12"/>
      <c r="L316" s="7"/>
      <c r="M316" s="7"/>
      <c r="N316" s="16">
        <f>((G316-1)*(1-(IF(H316="no",0,'complete results singles'!$C$3)))+1)</f>
        <v>5.0000000000000044E-2</v>
      </c>
      <c r="O316" s="16">
        <f t="shared" si="5"/>
        <v>0</v>
      </c>
      <c r="P3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6" s="17">
        <f>IF(ISBLANK(M316),,IF(ISBLANK(G316),,(IF(M316="WON-EW",((((N316-1)*J316)*'complete results singles'!$C$2)+('complete results singles'!$C$2*(N316-1))),IF(M316="WON",((((N316-1)*J316)*'complete results singles'!$C$2)+('complete results singles'!$C$2*(N316-1))),IF(M316="PLACED",((((N316-1)*J316)*'complete results singles'!$C$2)-'complete results singles'!$C$2),IF(J316=0,-'complete results singles'!$C$2,IF(J316=0,-'complete results singles'!$C$2,-('complete results singles'!$C$2*2)))))))*E316))</f>
        <v>0</v>
      </c>
      <c r="R316" s="17">
        <f>IF(ISBLANK(M316),,IF(T316&lt;&gt;1,((IF(M316="WON-EW",(((K316-1)*'complete results singles'!$C$2)*(1-$C$3))+(((L316-1)*'complete results singles'!$C$2)*(1-$C$3)),IF(M316="WON",(((K316-1)*'complete results singles'!$C$2)*(1-$C$3)),IF(M316="PLACED",(((L316-1)*'complete results singles'!$C$2)*(1-$C$3))-'complete results singles'!$C$2,IF(J316=0,-'complete results singles'!$C$2,-('complete results singles'!$C$2*2))))))*E316),0))</f>
        <v>0</v>
      </c>
      <c r="S316" s="64"/>
    </row>
    <row r="317" spans="1:21" ht="15" x14ac:dyDescent="0.2">
      <c r="G317" s="12"/>
      <c r="H317" s="12"/>
      <c r="I317" s="12"/>
      <c r="J317" s="12"/>
      <c r="L317" s="7"/>
      <c r="M317" s="7"/>
      <c r="N317" s="16">
        <f>((G317-1)*(1-(IF(H317="no",0,'complete results singles'!$C$3)))+1)</f>
        <v>5.0000000000000044E-2</v>
      </c>
      <c r="O317" s="16">
        <f t="shared" si="5"/>
        <v>0</v>
      </c>
      <c r="P3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7" s="17">
        <f>IF(ISBLANK(M317),,IF(ISBLANK(G317),,(IF(M317="WON-EW",((((N317-1)*J317)*'complete results singles'!$C$2)+('complete results singles'!$C$2*(N317-1))),IF(M317="WON",((((N317-1)*J317)*'complete results singles'!$C$2)+('complete results singles'!$C$2*(N317-1))),IF(M317="PLACED",((((N317-1)*J317)*'complete results singles'!$C$2)-'complete results singles'!$C$2),IF(J317=0,-'complete results singles'!$C$2,IF(J317=0,-'complete results singles'!$C$2,-('complete results singles'!$C$2*2)))))))*E317))</f>
        <v>0</v>
      </c>
      <c r="R317" s="17">
        <f>IF(ISBLANK(M317),,IF(T317&lt;&gt;1,((IF(M317="WON-EW",(((K317-1)*'complete results singles'!$C$2)*(1-$C$3))+(((L317-1)*'complete results singles'!$C$2)*(1-$C$3)),IF(M317="WON",(((K317-1)*'complete results singles'!$C$2)*(1-$C$3)),IF(M317="PLACED",(((L317-1)*'complete results singles'!$C$2)*(1-$C$3))-'complete results singles'!$C$2,IF(J317=0,-'complete results singles'!$C$2,-('complete results singles'!$C$2*2))))))*E317),0))</f>
        <v>0</v>
      </c>
      <c r="S317" s="64"/>
    </row>
    <row r="318" spans="1:21" ht="15" x14ac:dyDescent="0.2">
      <c r="G318" s="12"/>
      <c r="H318" s="12"/>
      <c r="I318" s="12"/>
      <c r="J318" s="12"/>
      <c r="L318" s="7"/>
      <c r="M318" s="7"/>
      <c r="N318" s="16">
        <f>((G318-1)*(1-(IF(H318="no",0,'complete results singles'!$C$3)))+1)</f>
        <v>5.0000000000000044E-2</v>
      </c>
      <c r="O318" s="16">
        <f t="shared" si="5"/>
        <v>0</v>
      </c>
      <c r="P3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8" s="17">
        <f>IF(ISBLANK(M318),,IF(ISBLANK(G318),,(IF(M318="WON-EW",((((N318-1)*J318)*'complete results singles'!$C$2)+('complete results singles'!$C$2*(N318-1))),IF(M318="WON",((((N318-1)*J318)*'complete results singles'!$C$2)+('complete results singles'!$C$2*(N318-1))),IF(M318="PLACED",((((N318-1)*J318)*'complete results singles'!$C$2)-'complete results singles'!$C$2),IF(J318=0,-'complete results singles'!$C$2,IF(J318=0,-'complete results singles'!$C$2,-('complete results singles'!$C$2*2)))))))*E318))</f>
        <v>0</v>
      </c>
      <c r="R318" s="17">
        <f>IF(ISBLANK(M318),,IF(T318&lt;&gt;1,((IF(M318="WON-EW",(((K318-1)*'complete results singles'!$C$2)*(1-$C$3))+(((L318-1)*'complete results singles'!$C$2)*(1-$C$3)),IF(M318="WON",(((K318-1)*'complete results singles'!$C$2)*(1-$C$3)),IF(M318="PLACED",(((L318-1)*'complete results singles'!$C$2)*(1-$C$3))-'complete results singles'!$C$2,IF(J318=0,-'complete results singles'!$C$2,-('complete results singles'!$C$2*2))))))*E318),0))</f>
        <v>0</v>
      </c>
      <c r="S318" s="64"/>
    </row>
    <row r="319" spans="1:21" ht="15" x14ac:dyDescent="0.2">
      <c r="H319" s="12"/>
      <c r="I319" s="12"/>
      <c r="J319" s="12"/>
      <c r="L319" s="7"/>
      <c r="M319" s="7"/>
      <c r="N319" s="16">
        <f>((G319-1)*(1-(IF(H319="no",0,'complete results singles'!$C$3)))+1)</f>
        <v>5.0000000000000044E-2</v>
      </c>
      <c r="O319" s="16">
        <f t="shared" si="5"/>
        <v>0</v>
      </c>
      <c r="P3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19" s="17">
        <f>IF(ISBLANK(M319),,IF(ISBLANK(G319),,(IF(M319="WON-EW",((((N319-1)*J319)*'complete results singles'!$C$2)+('complete results singles'!$C$2*(N319-1))),IF(M319="WON",((((N319-1)*J319)*'complete results singles'!$C$2)+('complete results singles'!$C$2*(N319-1))),IF(M319="PLACED",((((N319-1)*J319)*'complete results singles'!$C$2)-'complete results singles'!$C$2),IF(J319=0,-'complete results singles'!$C$2,IF(J319=0,-'complete results singles'!$C$2,-('complete results singles'!$C$2*2)))))))*E319))</f>
        <v>0</v>
      </c>
      <c r="R319" s="17">
        <f>IF(ISBLANK(M319),,IF(T319&lt;&gt;1,((IF(M319="WON-EW",(((K319-1)*'complete results singles'!$C$2)*(1-$C$3))+(((L319-1)*'complete results singles'!$C$2)*(1-$C$3)),IF(M319="WON",(((K319-1)*'complete results singles'!$C$2)*(1-$C$3)),IF(M319="PLACED",(((L319-1)*'complete results singles'!$C$2)*(1-$C$3))-'complete results singles'!$C$2,IF(J319=0,-'complete results singles'!$C$2,-('complete results singles'!$C$2*2))))))*E319),0))</f>
        <v>0</v>
      </c>
      <c r="S319" s="64"/>
    </row>
    <row r="320" spans="1:21" ht="15" x14ac:dyDescent="0.2">
      <c r="H320" s="12"/>
      <c r="I320" s="12"/>
      <c r="J320" s="12"/>
      <c r="L320" s="7"/>
      <c r="M320" s="7"/>
      <c r="N320" s="16">
        <f>((G320-1)*(1-(IF(H320="no",0,'complete results singles'!$C$3)))+1)</f>
        <v>5.0000000000000044E-2</v>
      </c>
      <c r="O320" s="16">
        <f t="shared" si="5"/>
        <v>0</v>
      </c>
      <c r="P3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0" s="17">
        <f>IF(ISBLANK(M320),,IF(ISBLANK(G320),,(IF(M320="WON-EW",((((N320-1)*J320)*'complete results singles'!$C$2)+('complete results singles'!$C$2*(N320-1))),IF(M320="WON",((((N320-1)*J320)*'complete results singles'!$C$2)+('complete results singles'!$C$2*(N320-1))),IF(M320="PLACED",((((N320-1)*J320)*'complete results singles'!$C$2)-'complete results singles'!$C$2),IF(J320=0,-'complete results singles'!$C$2,IF(J320=0,-'complete results singles'!$C$2,-('complete results singles'!$C$2*2)))))))*E320))</f>
        <v>0</v>
      </c>
      <c r="R320" s="17">
        <f>IF(ISBLANK(M320),,IF(T320&lt;&gt;1,((IF(M320="WON-EW",(((K320-1)*'complete results singles'!$C$2)*(1-$C$3))+(((L320-1)*'complete results singles'!$C$2)*(1-$C$3)),IF(M320="WON",(((K320-1)*'complete results singles'!$C$2)*(1-$C$3)),IF(M320="PLACED",(((L320-1)*'complete results singles'!$C$2)*(1-$C$3))-'complete results singles'!$C$2,IF(J320=0,-'complete results singles'!$C$2,-('complete results singles'!$C$2*2))))))*E320),0))</f>
        <v>0</v>
      </c>
      <c r="S320" s="64"/>
    </row>
    <row r="321" spans="8:19" ht="15" x14ac:dyDescent="0.2">
      <c r="H321" s="12"/>
      <c r="I321" s="12"/>
      <c r="J321" s="12"/>
      <c r="L321" s="7"/>
      <c r="M321" s="7"/>
      <c r="N321" s="16">
        <f>((G321-1)*(1-(IF(H321="no",0,'complete results singles'!$C$3)))+1)</f>
        <v>5.0000000000000044E-2</v>
      </c>
      <c r="O321" s="16">
        <f t="shared" si="5"/>
        <v>0</v>
      </c>
      <c r="P3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1" s="17">
        <f>IF(ISBLANK(M321),,IF(ISBLANK(G321),,(IF(M321="WON-EW",((((N321-1)*J321)*'complete results singles'!$C$2)+('complete results singles'!$C$2*(N321-1))),IF(M321="WON",((((N321-1)*J321)*'complete results singles'!$C$2)+('complete results singles'!$C$2*(N321-1))),IF(M321="PLACED",((((N321-1)*J321)*'complete results singles'!$C$2)-'complete results singles'!$C$2),IF(J321=0,-'complete results singles'!$C$2,IF(J321=0,-'complete results singles'!$C$2,-('complete results singles'!$C$2*2)))))))*E321))</f>
        <v>0</v>
      </c>
      <c r="R321" s="17">
        <f>IF(ISBLANK(M321),,IF(T321&lt;&gt;1,((IF(M321="WON-EW",(((K321-1)*'complete results singles'!$C$2)*(1-$C$3))+(((L321-1)*'complete results singles'!$C$2)*(1-$C$3)),IF(M321="WON",(((K321-1)*'complete results singles'!$C$2)*(1-$C$3)),IF(M321="PLACED",(((L321-1)*'complete results singles'!$C$2)*(1-$C$3))-'complete results singles'!$C$2,IF(J321=0,-'complete results singles'!$C$2,-('complete results singles'!$C$2*2))))))*E321),0))</f>
        <v>0</v>
      </c>
      <c r="S321" s="64"/>
    </row>
    <row r="322" spans="8:19" ht="15" x14ac:dyDescent="0.2">
      <c r="H322" s="12"/>
      <c r="I322" s="12"/>
      <c r="J322" s="12"/>
      <c r="L322" s="7"/>
      <c r="M322" s="7"/>
      <c r="N322" s="16">
        <f>((G322-1)*(1-(IF(H322="no",0,'complete results singles'!$C$3)))+1)</f>
        <v>5.0000000000000044E-2</v>
      </c>
      <c r="O322" s="16">
        <f t="shared" si="5"/>
        <v>0</v>
      </c>
      <c r="P3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2" s="17">
        <f>IF(ISBLANK(M322),,IF(ISBLANK(G322),,(IF(M322="WON-EW",((((N322-1)*J322)*'complete results singles'!$C$2)+('complete results singles'!$C$2*(N322-1))),IF(M322="WON",((((N322-1)*J322)*'complete results singles'!$C$2)+('complete results singles'!$C$2*(N322-1))),IF(M322="PLACED",((((N322-1)*J322)*'complete results singles'!$C$2)-'complete results singles'!$C$2),IF(J322=0,-'complete results singles'!$C$2,IF(J322=0,-'complete results singles'!$C$2,-('complete results singles'!$C$2*2)))))))*E322))</f>
        <v>0</v>
      </c>
      <c r="R322" s="17">
        <f>IF(ISBLANK(M322),,IF(T322&lt;&gt;1,((IF(M322="WON-EW",(((K322-1)*'complete results singles'!$C$2)*(1-$C$3))+(((L322-1)*'complete results singles'!$C$2)*(1-$C$3)),IF(M322="WON",(((K322-1)*'complete results singles'!$C$2)*(1-$C$3)),IF(M322="PLACED",(((L322-1)*'complete results singles'!$C$2)*(1-$C$3))-'complete results singles'!$C$2,IF(J322=0,-'complete results singles'!$C$2,-('complete results singles'!$C$2*2))))))*E322),0))</f>
        <v>0</v>
      </c>
      <c r="S322" s="64"/>
    </row>
    <row r="323" spans="8:19" ht="15" x14ac:dyDescent="0.2">
      <c r="H323" s="12"/>
      <c r="I323" s="12"/>
      <c r="J323" s="12"/>
      <c r="L323" s="7"/>
      <c r="M323" s="7"/>
      <c r="N323" s="16">
        <f>((G323-1)*(1-(IF(H323="no",0,'complete results singles'!$C$3)))+1)</f>
        <v>5.0000000000000044E-2</v>
      </c>
      <c r="O323" s="16">
        <f t="shared" si="5"/>
        <v>0</v>
      </c>
      <c r="P3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3" s="17">
        <f>IF(ISBLANK(M323),,IF(ISBLANK(G323),,(IF(M323="WON-EW",((((N323-1)*J323)*'complete results singles'!$C$2)+('complete results singles'!$C$2*(N323-1))),IF(M323="WON",((((N323-1)*J323)*'complete results singles'!$C$2)+('complete results singles'!$C$2*(N323-1))),IF(M323="PLACED",((((N323-1)*J323)*'complete results singles'!$C$2)-'complete results singles'!$C$2),IF(J323=0,-'complete results singles'!$C$2,IF(J323=0,-'complete results singles'!$C$2,-('complete results singles'!$C$2*2)))))))*E323))</f>
        <v>0</v>
      </c>
      <c r="R323" s="17">
        <f>IF(ISBLANK(M323),,IF(T323&lt;&gt;1,((IF(M323="WON-EW",(((K323-1)*'complete results singles'!$C$2)*(1-$C$3))+(((L323-1)*'complete results singles'!$C$2)*(1-$C$3)),IF(M323="WON",(((K323-1)*'complete results singles'!$C$2)*(1-$C$3)),IF(M323="PLACED",(((L323-1)*'complete results singles'!$C$2)*(1-$C$3))-'complete results singles'!$C$2,IF(J323=0,-'complete results singles'!$C$2,-('complete results singles'!$C$2*2))))))*E323),0))</f>
        <v>0</v>
      </c>
      <c r="S323" s="64"/>
    </row>
    <row r="324" spans="8:19" ht="15" x14ac:dyDescent="0.2">
      <c r="H324" s="12"/>
      <c r="I324" s="12"/>
      <c r="J324" s="12"/>
      <c r="L324" s="7"/>
      <c r="M324" s="7"/>
      <c r="N324" s="16">
        <f>((G324-1)*(1-(IF(H324="no",0,'complete results singles'!$C$3)))+1)</f>
        <v>5.0000000000000044E-2</v>
      </c>
      <c r="O324" s="16">
        <f t="shared" si="5"/>
        <v>0</v>
      </c>
      <c r="P3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4" s="17">
        <f>IF(ISBLANK(M324),,IF(ISBLANK(G324),,(IF(M324="WON-EW",((((N324-1)*J324)*'complete results singles'!$C$2)+('complete results singles'!$C$2*(N324-1))),IF(M324="WON",((((N324-1)*J324)*'complete results singles'!$C$2)+('complete results singles'!$C$2*(N324-1))),IF(M324="PLACED",((((N324-1)*J324)*'complete results singles'!$C$2)-'complete results singles'!$C$2),IF(J324=0,-'complete results singles'!$C$2,IF(J324=0,-'complete results singles'!$C$2,-('complete results singles'!$C$2*2)))))))*E324))</f>
        <v>0</v>
      </c>
      <c r="R324" s="17">
        <f>IF(ISBLANK(M324),,IF(T324&lt;&gt;1,((IF(M324="WON-EW",(((K324-1)*'complete results singles'!$C$2)*(1-$C$3))+(((L324-1)*'complete results singles'!$C$2)*(1-$C$3)),IF(M324="WON",(((K324-1)*'complete results singles'!$C$2)*(1-$C$3)),IF(M324="PLACED",(((L324-1)*'complete results singles'!$C$2)*(1-$C$3))-'complete results singles'!$C$2,IF(J324=0,-'complete results singles'!$C$2,-('complete results singles'!$C$2*2))))))*E324),0))</f>
        <v>0</v>
      </c>
      <c r="S324" s="64"/>
    </row>
    <row r="325" spans="8:19" ht="15" x14ac:dyDescent="0.2">
      <c r="H325" s="12"/>
      <c r="I325" s="12"/>
      <c r="J325" s="12"/>
      <c r="L325" s="7"/>
      <c r="M325" s="7"/>
      <c r="N325" s="16">
        <f>((G325-1)*(1-(IF(H325="no",0,'complete results singles'!$C$3)))+1)</f>
        <v>5.0000000000000044E-2</v>
      </c>
      <c r="O325" s="16">
        <f t="shared" si="5"/>
        <v>0</v>
      </c>
      <c r="P3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5" s="17">
        <f>IF(ISBLANK(M325),,IF(ISBLANK(G325),,(IF(M325="WON-EW",((((N325-1)*J325)*'complete results singles'!$C$2)+('complete results singles'!$C$2*(N325-1))),IF(M325="WON",((((N325-1)*J325)*'complete results singles'!$C$2)+('complete results singles'!$C$2*(N325-1))),IF(M325="PLACED",((((N325-1)*J325)*'complete results singles'!$C$2)-'complete results singles'!$C$2),IF(J325=0,-'complete results singles'!$C$2,IF(J325=0,-'complete results singles'!$C$2,-('complete results singles'!$C$2*2)))))))*E325))</f>
        <v>0</v>
      </c>
      <c r="R325" s="17">
        <f>IF(ISBLANK(M325),,IF(T325&lt;&gt;1,((IF(M325="WON-EW",(((K325-1)*'complete results singles'!$C$2)*(1-$C$3))+(((L325-1)*'complete results singles'!$C$2)*(1-$C$3)),IF(M325="WON",(((K325-1)*'complete results singles'!$C$2)*(1-$C$3)),IF(M325="PLACED",(((L325-1)*'complete results singles'!$C$2)*(1-$C$3))-'complete results singles'!$C$2,IF(J325=0,-'complete results singles'!$C$2,-('complete results singles'!$C$2*2))))))*E325),0))</f>
        <v>0</v>
      </c>
      <c r="S325" s="64"/>
    </row>
    <row r="326" spans="8:19" ht="15" x14ac:dyDescent="0.2">
      <c r="H326" s="12"/>
      <c r="I326" s="12"/>
      <c r="J326" s="12"/>
      <c r="L326" s="7"/>
      <c r="M326" s="7"/>
      <c r="N326" s="16">
        <f>((G326-1)*(1-(IF(H326="no",0,'complete results singles'!$C$3)))+1)</f>
        <v>5.0000000000000044E-2</v>
      </c>
      <c r="O326" s="16">
        <f t="shared" si="5"/>
        <v>0</v>
      </c>
      <c r="P3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6" s="17">
        <f>IF(ISBLANK(M326),,IF(ISBLANK(G326),,(IF(M326="WON-EW",((((N326-1)*J326)*'complete results singles'!$C$2)+('complete results singles'!$C$2*(N326-1))),IF(M326="WON",((((N326-1)*J326)*'complete results singles'!$C$2)+('complete results singles'!$C$2*(N326-1))),IF(M326="PLACED",((((N326-1)*J326)*'complete results singles'!$C$2)-'complete results singles'!$C$2),IF(J326=0,-'complete results singles'!$C$2,IF(J326=0,-'complete results singles'!$C$2,-('complete results singles'!$C$2*2)))))))*E326))</f>
        <v>0</v>
      </c>
      <c r="R326" s="17">
        <f>IF(ISBLANK(M326),,IF(T326&lt;&gt;1,((IF(M326="WON-EW",(((K326-1)*'complete results singles'!$C$2)*(1-$C$3))+(((L326-1)*'complete results singles'!$C$2)*(1-$C$3)),IF(M326="WON",(((K326-1)*'complete results singles'!$C$2)*(1-$C$3)),IF(M326="PLACED",(((L326-1)*'complete results singles'!$C$2)*(1-$C$3))-'complete results singles'!$C$2,IF(J326=0,-'complete results singles'!$C$2,-('complete results singles'!$C$2*2))))))*E326),0))</f>
        <v>0</v>
      </c>
      <c r="S326" s="64"/>
    </row>
    <row r="327" spans="8:19" ht="15" x14ac:dyDescent="0.2">
      <c r="H327" s="12"/>
      <c r="I327" s="12"/>
      <c r="J327" s="12"/>
      <c r="L327" s="7"/>
      <c r="M327" s="7"/>
      <c r="N327" s="16">
        <f>((G327-1)*(1-(IF(H327="no",0,'complete results singles'!$C$3)))+1)</f>
        <v>5.0000000000000044E-2</v>
      </c>
      <c r="O327" s="16">
        <f t="shared" si="5"/>
        <v>0</v>
      </c>
      <c r="P3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7" s="17">
        <f>IF(ISBLANK(M327),,IF(ISBLANK(G327),,(IF(M327="WON-EW",((((N327-1)*J327)*'complete results singles'!$C$2)+('complete results singles'!$C$2*(N327-1))),IF(M327="WON",((((N327-1)*J327)*'complete results singles'!$C$2)+('complete results singles'!$C$2*(N327-1))),IF(M327="PLACED",((((N327-1)*J327)*'complete results singles'!$C$2)-'complete results singles'!$C$2),IF(J327=0,-'complete results singles'!$C$2,IF(J327=0,-'complete results singles'!$C$2,-('complete results singles'!$C$2*2)))))))*E327))</f>
        <v>0</v>
      </c>
      <c r="R327" s="17">
        <f>IF(ISBLANK(M327),,IF(T327&lt;&gt;1,((IF(M327="WON-EW",(((K327-1)*'complete results singles'!$C$2)*(1-$C$3))+(((L327-1)*'complete results singles'!$C$2)*(1-$C$3)),IF(M327="WON",(((K327-1)*'complete results singles'!$C$2)*(1-$C$3)),IF(M327="PLACED",(((L327-1)*'complete results singles'!$C$2)*(1-$C$3))-'complete results singles'!$C$2,IF(J327=0,-'complete results singles'!$C$2,-('complete results singles'!$C$2*2))))))*E327),0))</f>
        <v>0</v>
      </c>
      <c r="S327" s="64"/>
    </row>
    <row r="328" spans="8:19" ht="15" x14ac:dyDescent="0.2">
      <c r="H328" s="12"/>
      <c r="I328" s="12"/>
      <c r="J328" s="12"/>
      <c r="L328" s="7"/>
      <c r="M328" s="7"/>
      <c r="N328" s="16">
        <f>((G328-1)*(1-(IF(H328="no",0,'complete results singles'!$C$3)))+1)</f>
        <v>5.0000000000000044E-2</v>
      </c>
      <c r="O328" s="16">
        <f t="shared" si="5"/>
        <v>0</v>
      </c>
      <c r="P3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8" s="17">
        <f>IF(ISBLANK(M328),,IF(ISBLANK(G328),,(IF(M328="WON-EW",((((N328-1)*J328)*'complete results singles'!$C$2)+('complete results singles'!$C$2*(N328-1))),IF(M328="WON",((((N328-1)*J328)*'complete results singles'!$C$2)+('complete results singles'!$C$2*(N328-1))),IF(M328="PLACED",((((N328-1)*J328)*'complete results singles'!$C$2)-'complete results singles'!$C$2),IF(J328=0,-'complete results singles'!$C$2,IF(J328=0,-'complete results singles'!$C$2,-('complete results singles'!$C$2*2)))))))*E328))</f>
        <v>0</v>
      </c>
      <c r="R328" s="17">
        <f>IF(ISBLANK(M328),,IF(T328&lt;&gt;1,((IF(M328="WON-EW",(((K328-1)*'complete results singles'!$C$2)*(1-$C$3))+(((L328-1)*'complete results singles'!$C$2)*(1-$C$3)),IF(M328="WON",(((K328-1)*'complete results singles'!$C$2)*(1-$C$3)),IF(M328="PLACED",(((L328-1)*'complete results singles'!$C$2)*(1-$C$3))-'complete results singles'!$C$2,IF(J328=0,-'complete results singles'!$C$2,-('complete results singles'!$C$2*2))))))*E328),0))</f>
        <v>0</v>
      </c>
      <c r="S328" s="64"/>
    </row>
    <row r="329" spans="8:19" ht="15" x14ac:dyDescent="0.2">
      <c r="H329" s="12"/>
      <c r="I329" s="12"/>
      <c r="J329" s="12"/>
      <c r="L329" s="7"/>
      <c r="M329" s="7"/>
      <c r="N329" s="16">
        <f>((G329-1)*(1-(IF(H329="no",0,'complete results singles'!$C$3)))+1)</f>
        <v>5.0000000000000044E-2</v>
      </c>
      <c r="O329" s="16">
        <f t="shared" si="5"/>
        <v>0</v>
      </c>
      <c r="P3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29" s="17">
        <f>IF(ISBLANK(M329),,IF(ISBLANK(G329),,(IF(M329="WON-EW",((((N329-1)*J329)*'complete results singles'!$C$2)+('complete results singles'!$C$2*(N329-1))),IF(M329="WON",((((N329-1)*J329)*'complete results singles'!$C$2)+('complete results singles'!$C$2*(N329-1))),IF(M329="PLACED",((((N329-1)*J329)*'complete results singles'!$C$2)-'complete results singles'!$C$2),IF(J329=0,-'complete results singles'!$C$2,IF(J329=0,-'complete results singles'!$C$2,-('complete results singles'!$C$2*2)))))))*E329))</f>
        <v>0</v>
      </c>
      <c r="R329" s="17">
        <f>IF(ISBLANK(M329),,IF(T329&lt;&gt;1,((IF(M329="WON-EW",(((K329-1)*'complete results singles'!$C$2)*(1-$C$3))+(((L329-1)*'complete results singles'!$C$2)*(1-$C$3)),IF(M329="WON",(((K329-1)*'complete results singles'!$C$2)*(1-$C$3)),IF(M329="PLACED",(((L329-1)*'complete results singles'!$C$2)*(1-$C$3))-'complete results singles'!$C$2,IF(J329=0,-'complete results singles'!$C$2,-('complete results singles'!$C$2*2))))))*E329),0))</f>
        <v>0</v>
      </c>
      <c r="S329" s="64"/>
    </row>
    <row r="330" spans="8:19" ht="15" x14ac:dyDescent="0.2">
      <c r="H330" s="12"/>
      <c r="I330" s="12"/>
      <c r="J330" s="12"/>
      <c r="L330" s="7"/>
      <c r="M330" s="7"/>
      <c r="N330" s="16">
        <f>((G330-1)*(1-(IF(H330="no",0,'complete results singles'!$C$3)))+1)</f>
        <v>5.0000000000000044E-2</v>
      </c>
      <c r="O330" s="16">
        <f t="shared" si="5"/>
        <v>0</v>
      </c>
      <c r="P3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0" s="17">
        <f>IF(ISBLANK(M330),,IF(ISBLANK(G330),,(IF(M330="WON-EW",((((N330-1)*J330)*'complete results singles'!$C$2)+('complete results singles'!$C$2*(N330-1))),IF(M330="WON",((((N330-1)*J330)*'complete results singles'!$C$2)+('complete results singles'!$C$2*(N330-1))),IF(M330="PLACED",((((N330-1)*J330)*'complete results singles'!$C$2)-'complete results singles'!$C$2),IF(J330=0,-'complete results singles'!$C$2,IF(J330=0,-'complete results singles'!$C$2,-('complete results singles'!$C$2*2)))))))*E330))</f>
        <v>0</v>
      </c>
      <c r="R330" s="17">
        <f>IF(ISBLANK(M330),,IF(T330&lt;&gt;1,((IF(M330="WON-EW",(((K330-1)*'complete results singles'!$C$2)*(1-$C$3))+(((L330-1)*'complete results singles'!$C$2)*(1-$C$3)),IF(M330="WON",(((K330-1)*'complete results singles'!$C$2)*(1-$C$3)),IF(M330="PLACED",(((L330-1)*'complete results singles'!$C$2)*(1-$C$3))-'complete results singles'!$C$2,IF(J330=0,-'complete results singles'!$C$2,-('complete results singles'!$C$2*2))))))*E330),0))</f>
        <v>0</v>
      </c>
      <c r="S330" s="64"/>
    </row>
    <row r="331" spans="8:19" ht="15" x14ac:dyDescent="0.2">
      <c r="H331" s="12"/>
      <c r="I331" s="12"/>
      <c r="J331" s="12"/>
      <c r="L331" s="7"/>
      <c r="M331" s="7"/>
      <c r="N331" s="16">
        <f>((G331-1)*(1-(IF(H331="no",0,'complete results singles'!$C$3)))+1)</f>
        <v>5.0000000000000044E-2</v>
      </c>
      <c r="O331" s="16">
        <f t="shared" si="5"/>
        <v>0</v>
      </c>
      <c r="P3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1" s="17">
        <f>IF(ISBLANK(M331),,IF(ISBLANK(G331),,(IF(M331="WON-EW",((((N331-1)*J331)*'complete results singles'!$C$2)+('complete results singles'!$C$2*(N331-1))),IF(M331="WON",((((N331-1)*J331)*'complete results singles'!$C$2)+('complete results singles'!$C$2*(N331-1))),IF(M331="PLACED",((((N331-1)*J331)*'complete results singles'!$C$2)-'complete results singles'!$C$2),IF(J331=0,-'complete results singles'!$C$2,IF(J331=0,-'complete results singles'!$C$2,-('complete results singles'!$C$2*2)))))))*E331))</f>
        <v>0</v>
      </c>
      <c r="R331" s="17">
        <f>IF(ISBLANK(M331),,IF(T331&lt;&gt;1,((IF(M331="WON-EW",(((K331-1)*'complete results singles'!$C$2)*(1-$C$3))+(((L331-1)*'complete results singles'!$C$2)*(1-$C$3)),IF(M331="WON",(((K331-1)*'complete results singles'!$C$2)*(1-$C$3)),IF(M331="PLACED",(((L331-1)*'complete results singles'!$C$2)*(1-$C$3))-'complete results singles'!$C$2,IF(J331=0,-'complete results singles'!$C$2,-('complete results singles'!$C$2*2))))))*E331),0))</f>
        <v>0</v>
      </c>
      <c r="S331" s="64"/>
    </row>
    <row r="332" spans="8:19" ht="15" x14ac:dyDescent="0.2">
      <c r="H332" s="12"/>
      <c r="I332" s="12"/>
      <c r="J332" s="12"/>
      <c r="L332" s="7"/>
      <c r="M332" s="7"/>
      <c r="N332" s="16">
        <f>((G332-1)*(1-(IF(H332="no",0,'complete results singles'!$C$3)))+1)</f>
        <v>5.0000000000000044E-2</v>
      </c>
      <c r="O332" s="16">
        <f t="shared" si="5"/>
        <v>0</v>
      </c>
      <c r="P3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2" s="17">
        <f>IF(ISBLANK(M332),,IF(ISBLANK(G332),,(IF(M332="WON-EW",((((N332-1)*J332)*'complete results singles'!$C$2)+('complete results singles'!$C$2*(N332-1))),IF(M332="WON",((((N332-1)*J332)*'complete results singles'!$C$2)+('complete results singles'!$C$2*(N332-1))),IF(M332="PLACED",((((N332-1)*J332)*'complete results singles'!$C$2)-'complete results singles'!$C$2),IF(J332=0,-'complete results singles'!$C$2,IF(J332=0,-'complete results singles'!$C$2,-('complete results singles'!$C$2*2)))))))*E332))</f>
        <v>0</v>
      </c>
      <c r="R332" s="17">
        <f>IF(ISBLANK(M332),,IF(T332&lt;&gt;1,((IF(M332="WON-EW",(((K332-1)*'complete results singles'!$C$2)*(1-$C$3))+(((L332-1)*'complete results singles'!$C$2)*(1-$C$3)),IF(M332="WON",(((K332-1)*'complete results singles'!$C$2)*(1-$C$3)),IF(M332="PLACED",(((L332-1)*'complete results singles'!$C$2)*(1-$C$3))-'complete results singles'!$C$2,IF(J332=0,-'complete results singles'!$C$2,-('complete results singles'!$C$2*2))))))*E332),0))</f>
        <v>0</v>
      </c>
      <c r="S332" s="64"/>
    </row>
    <row r="333" spans="8:19" ht="15" x14ac:dyDescent="0.2">
      <c r="H333" s="12"/>
      <c r="I333" s="12"/>
      <c r="J333" s="12"/>
      <c r="L333" s="7"/>
      <c r="M333" s="7"/>
      <c r="N333" s="16">
        <f>((G333-1)*(1-(IF(H333="no",0,'complete results singles'!$C$3)))+1)</f>
        <v>5.0000000000000044E-2</v>
      </c>
      <c r="O333" s="16">
        <f t="shared" si="5"/>
        <v>0</v>
      </c>
      <c r="P3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3" s="17">
        <f>IF(ISBLANK(M333),,IF(ISBLANK(G333),,(IF(M333="WON-EW",((((N333-1)*J333)*'complete results singles'!$C$2)+('complete results singles'!$C$2*(N333-1))),IF(M333="WON",((((N333-1)*J333)*'complete results singles'!$C$2)+('complete results singles'!$C$2*(N333-1))),IF(M333="PLACED",((((N333-1)*J333)*'complete results singles'!$C$2)-'complete results singles'!$C$2),IF(J333=0,-'complete results singles'!$C$2,IF(J333=0,-'complete results singles'!$C$2,-('complete results singles'!$C$2*2)))))))*E333))</f>
        <v>0</v>
      </c>
      <c r="R333" s="17">
        <f>IF(ISBLANK(M333),,IF(T333&lt;&gt;1,((IF(M333="WON-EW",(((K333-1)*'complete results singles'!$C$2)*(1-$C$3))+(((L333-1)*'complete results singles'!$C$2)*(1-$C$3)),IF(M333="WON",(((K333-1)*'complete results singles'!$C$2)*(1-$C$3)),IF(M333="PLACED",(((L333-1)*'complete results singles'!$C$2)*(1-$C$3))-'complete results singles'!$C$2,IF(J333=0,-'complete results singles'!$C$2,-('complete results singles'!$C$2*2))))))*E333),0))</f>
        <v>0</v>
      </c>
      <c r="S333" s="64"/>
    </row>
    <row r="334" spans="8:19" ht="15" x14ac:dyDescent="0.2">
      <c r="H334" s="12"/>
      <c r="I334" s="12"/>
      <c r="J334" s="12"/>
      <c r="L334" s="7"/>
      <c r="M334" s="7"/>
      <c r="N334" s="16">
        <f>((G334-1)*(1-(IF(H334="no",0,'complete results singles'!$C$3)))+1)</f>
        <v>5.0000000000000044E-2</v>
      </c>
      <c r="O334" s="16">
        <f t="shared" si="5"/>
        <v>0</v>
      </c>
      <c r="P3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4" s="17">
        <f>IF(ISBLANK(M334),,IF(ISBLANK(G334),,(IF(M334="WON-EW",((((N334-1)*J334)*'complete results singles'!$C$2)+('complete results singles'!$C$2*(N334-1))),IF(M334="WON",((((N334-1)*J334)*'complete results singles'!$C$2)+('complete results singles'!$C$2*(N334-1))),IF(M334="PLACED",((((N334-1)*J334)*'complete results singles'!$C$2)-'complete results singles'!$C$2),IF(J334=0,-'complete results singles'!$C$2,IF(J334=0,-'complete results singles'!$C$2,-('complete results singles'!$C$2*2)))))))*E334))</f>
        <v>0</v>
      </c>
      <c r="R334" s="17">
        <f>IF(ISBLANK(M334),,IF(T334&lt;&gt;1,((IF(M334="WON-EW",(((K334-1)*'complete results singles'!$C$2)*(1-$C$3))+(((L334-1)*'complete results singles'!$C$2)*(1-$C$3)),IF(M334="WON",(((K334-1)*'complete results singles'!$C$2)*(1-$C$3)),IF(M334="PLACED",(((L334-1)*'complete results singles'!$C$2)*(1-$C$3))-'complete results singles'!$C$2,IF(J334=0,-'complete results singles'!$C$2,-('complete results singles'!$C$2*2))))))*E334),0))</f>
        <v>0</v>
      </c>
      <c r="S334" s="64"/>
    </row>
    <row r="335" spans="8:19" ht="15" x14ac:dyDescent="0.2">
      <c r="H335" s="12"/>
      <c r="I335" s="12"/>
      <c r="J335" s="12"/>
      <c r="L335" s="7"/>
      <c r="M335" s="7"/>
      <c r="N335" s="16">
        <f>((G335-1)*(1-(IF(H335="no",0,'complete results singles'!$C$3)))+1)</f>
        <v>5.0000000000000044E-2</v>
      </c>
      <c r="O335" s="16">
        <f t="shared" si="5"/>
        <v>0</v>
      </c>
      <c r="P3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5" s="17">
        <f>IF(ISBLANK(M335),,IF(ISBLANK(G335),,(IF(M335="WON-EW",((((N335-1)*J335)*'complete results singles'!$C$2)+('complete results singles'!$C$2*(N335-1))),IF(M335="WON",((((N335-1)*J335)*'complete results singles'!$C$2)+('complete results singles'!$C$2*(N335-1))),IF(M335="PLACED",((((N335-1)*J335)*'complete results singles'!$C$2)-'complete results singles'!$C$2),IF(J335=0,-'complete results singles'!$C$2,IF(J335=0,-'complete results singles'!$C$2,-('complete results singles'!$C$2*2)))))))*E335))</f>
        <v>0</v>
      </c>
      <c r="R335" s="17">
        <f>IF(ISBLANK(M335),,IF(T335&lt;&gt;1,((IF(M335="WON-EW",(((K335-1)*'complete results singles'!$C$2)*(1-$C$3))+(((L335-1)*'complete results singles'!$C$2)*(1-$C$3)),IF(M335="WON",(((K335-1)*'complete results singles'!$C$2)*(1-$C$3)),IF(M335="PLACED",(((L335-1)*'complete results singles'!$C$2)*(1-$C$3))-'complete results singles'!$C$2,IF(J335=0,-'complete results singles'!$C$2,-('complete results singles'!$C$2*2))))))*E335),0))</f>
        <v>0</v>
      </c>
      <c r="S335" s="64"/>
    </row>
    <row r="336" spans="8:19" ht="15" x14ac:dyDescent="0.2">
      <c r="H336" s="12"/>
      <c r="I336" s="12"/>
      <c r="J336" s="12"/>
      <c r="L336" s="7"/>
      <c r="M336" s="7"/>
      <c r="N336" s="16">
        <f>((G336-1)*(1-(IF(H336="no",0,'complete results singles'!$C$3)))+1)</f>
        <v>5.0000000000000044E-2</v>
      </c>
      <c r="O336" s="16">
        <f t="shared" ref="O336:O399" si="6">E336*IF(I336="yes",2,1)</f>
        <v>0</v>
      </c>
      <c r="P3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6" s="17">
        <f>IF(ISBLANK(M336),,IF(ISBLANK(G336),,(IF(M336="WON-EW",((((N336-1)*J336)*'complete results singles'!$C$2)+('complete results singles'!$C$2*(N336-1))),IF(M336="WON",((((N336-1)*J336)*'complete results singles'!$C$2)+('complete results singles'!$C$2*(N336-1))),IF(M336="PLACED",((((N336-1)*J336)*'complete results singles'!$C$2)-'complete results singles'!$C$2),IF(J336=0,-'complete results singles'!$C$2,IF(J336=0,-'complete results singles'!$C$2,-('complete results singles'!$C$2*2)))))))*E336))</f>
        <v>0</v>
      </c>
      <c r="R336" s="17">
        <f>IF(ISBLANK(M336),,IF(T336&lt;&gt;1,((IF(M336="WON-EW",(((K336-1)*'complete results singles'!$C$2)*(1-$C$3))+(((L336-1)*'complete results singles'!$C$2)*(1-$C$3)),IF(M336="WON",(((K336-1)*'complete results singles'!$C$2)*(1-$C$3)),IF(M336="PLACED",(((L336-1)*'complete results singles'!$C$2)*(1-$C$3))-'complete results singles'!$C$2,IF(J336=0,-'complete results singles'!$C$2,-('complete results singles'!$C$2*2))))))*E336),0))</f>
        <v>0</v>
      </c>
      <c r="S336" s="64"/>
    </row>
    <row r="337" spans="8:19" ht="15" x14ac:dyDescent="0.2">
      <c r="H337" s="12"/>
      <c r="I337" s="12"/>
      <c r="J337" s="12"/>
      <c r="L337" s="7"/>
      <c r="M337" s="7"/>
      <c r="N337" s="16">
        <f>((G337-1)*(1-(IF(H337="no",0,'complete results singles'!$C$3)))+1)</f>
        <v>5.0000000000000044E-2</v>
      </c>
      <c r="O337" s="16">
        <f t="shared" si="6"/>
        <v>0</v>
      </c>
      <c r="P3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7" s="17">
        <f>IF(ISBLANK(M337),,IF(ISBLANK(G337),,(IF(M337="WON-EW",((((N337-1)*J337)*'complete results singles'!$C$2)+('complete results singles'!$C$2*(N337-1))),IF(M337="WON",((((N337-1)*J337)*'complete results singles'!$C$2)+('complete results singles'!$C$2*(N337-1))),IF(M337="PLACED",((((N337-1)*J337)*'complete results singles'!$C$2)-'complete results singles'!$C$2),IF(J337=0,-'complete results singles'!$C$2,IF(J337=0,-'complete results singles'!$C$2,-('complete results singles'!$C$2*2)))))))*E337))</f>
        <v>0</v>
      </c>
      <c r="R337" s="17">
        <f>IF(ISBLANK(M337),,IF(T337&lt;&gt;1,((IF(M337="WON-EW",(((K337-1)*'complete results singles'!$C$2)*(1-$C$3))+(((L337-1)*'complete results singles'!$C$2)*(1-$C$3)),IF(M337="WON",(((K337-1)*'complete results singles'!$C$2)*(1-$C$3)),IF(M337="PLACED",(((L337-1)*'complete results singles'!$C$2)*(1-$C$3))-'complete results singles'!$C$2,IF(J337=0,-'complete results singles'!$C$2,-('complete results singles'!$C$2*2))))))*E337),0))</f>
        <v>0</v>
      </c>
      <c r="S337" s="64"/>
    </row>
    <row r="338" spans="8:19" ht="15" x14ac:dyDescent="0.2">
      <c r="H338" s="12"/>
      <c r="I338" s="12"/>
      <c r="J338" s="12"/>
      <c r="L338" s="7"/>
      <c r="M338" s="7"/>
      <c r="N338" s="16">
        <f>((G338-1)*(1-(IF(H338="no",0,'complete results singles'!$C$3)))+1)</f>
        <v>5.0000000000000044E-2</v>
      </c>
      <c r="O338" s="16">
        <f t="shared" si="6"/>
        <v>0</v>
      </c>
      <c r="P3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8" s="17">
        <f>IF(ISBLANK(M338),,IF(ISBLANK(G338),,(IF(M338="WON-EW",((((N338-1)*J338)*'complete results singles'!$C$2)+('complete results singles'!$C$2*(N338-1))),IF(M338="WON",((((N338-1)*J338)*'complete results singles'!$C$2)+('complete results singles'!$C$2*(N338-1))),IF(M338="PLACED",((((N338-1)*J338)*'complete results singles'!$C$2)-'complete results singles'!$C$2),IF(J338=0,-'complete results singles'!$C$2,IF(J338=0,-'complete results singles'!$C$2,-('complete results singles'!$C$2*2)))))))*E338))</f>
        <v>0</v>
      </c>
      <c r="R338" s="17">
        <f>IF(ISBLANK(M338),,IF(T338&lt;&gt;1,((IF(M338="WON-EW",(((K338-1)*'complete results singles'!$C$2)*(1-$C$3))+(((L338-1)*'complete results singles'!$C$2)*(1-$C$3)),IF(M338="WON",(((K338-1)*'complete results singles'!$C$2)*(1-$C$3)),IF(M338="PLACED",(((L338-1)*'complete results singles'!$C$2)*(1-$C$3))-'complete results singles'!$C$2,IF(J338=0,-'complete results singles'!$C$2,-('complete results singles'!$C$2*2))))))*E338),0))</f>
        <v>0</v>
      </c>
      <c r="S338" s="64"/>
    </row>
    <row r="339" spans="8:19" ht="15" x14ac:dyDescent="0.2">
      <c r="H339" s="12"/>
      <c r="I339" s="12"/>
      <c r="J339" s="12"/>
      <c r="M339" s="7"/>
      <c r="N339" s="16">
        <f>((G339-1)*(1-(IF(H339="no",0,'complete results singles'!$C$3)))+1)</f>
        <v>5.0000000000000044E-2</v>
      </c>
      <c r="O339" s="16">
        <f t="shared" si="6"/>
        <v>0</v>
      </c>
      <c r="P3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39" s="17">
        <f>IF(ISBLANK(M339),,IF(ISBLANK(G339),,(IF(M339="WON-EW",((((N339-1)*J339)*'complete results singles'!$C$2)+('complete results singles'!$C$2*(N339-1))),IF(M339="WON",((((N339-1)*J339)*'complete results singles'!$C$2)+('complete results singles'!$C$2*(N339-1))),IF(M339="PLACED",((((N339-1)*J339)*'complete results singles'!$C$2)-'complete results singles'!$C$2),IF(J339=0,-'complete results singles'!$C$2,IF(J339=0,-'complete results singles'!$C$2,-('complete results singles'!$C$2*2)))))))*E339))</f>
        <v>0</v>
      </c>
      <c r="R339" s="17">
        <f>IF(ISBLANK(M339),,IF(T339&lt;&gt;1,((IF(M339="WON-EW",(((K339-1)*'complete results singles'!$C$2)*(1-$C$3))+(((L339-1)*'complete results singles'!$C$2)*(1-$C$3)),IF(M339="WON",(((K339-1)*'complete results singles'!$C$2)*(1-$C$3)),IF(M339="PLACED",(((L339-1)*'complete results singles'!$C$2)*(1-$C$3))-'complete results singles'!$C$2,IF(J339=0,-'complete results singles'!$C$2,-('complete results singles'!$C$2*2))))))*E339),0))</f>
        <v>0</v>
      </c>
      <c r="S339" s="64"/>
    </row>
    <row r="340" spans="8:19" ht="15" x14ac:dyDescent="0.2">
      <c r="H340" s="12"/>
      <c r="I340" s="12"/>
      <c r="J340" s="12"/>
      <c r="M340" s="7"/>
      <c r="N340" s="16">
        <f>((G340-1)*(1-(IF(H340="no",0,'complete results singles'!$C$3)))+1)</f>
        <v>5.0000000000000044E-2</v>
      </c>
      <c r="O340" s="16">
        <f t="shared" si="6"/>
        <v>0</v>
      </c>
      <c r="P3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0" s="17">
        <f>IF(ISBLANK(M340),,IF(ISBLANK(G340),,(IF(M340="WON-EW",((((N340-1)*J340)*'complete results singles'!$C$2)+('complete results singles'!$C$2*(N340-1))),IF(M340="WON",((((N340-1)*J340)*'complete results singles'!$C$2)+('complete results singles'!$C$2*(N340-1))),IF(M340="PLACED",((((N340-1)*J340)*'complete results singles'!$C$2)-'complete results singles'!$C$2),IF(J340=0,-'complete results singles'!$C$2,IF(J340=0,-'complete results singles'!$C$2,-('complete results singles'!$C$2*2)))))))*E340))</f>
        <v>0</v>
      </c>
      <c r="R340" s="17">
        <f>IF(ISBLANK(M340),,IF(T340&lt;&gt;1,((IF(M340="WON-EW",(((K340-1)*'complete results singles'!$C$2)*(1-$C$3))+(((L340-1)*'complete results singles'!$C$2)*(1-$C$3)),IF(M340="WON",(((K340-1)*'complete results singles'!$C$2)*(1-$C$3)),IF(M340="PLACED",(((L340-1)*'complete results singles'!$C$2)*(1-$C$3))-'complete results singles'!$C$2,IF(J340=0,-'complete results singles'!$C$2,-('complete results singles'!$C$2*2))))))*E340),0))</f>
        <v>0</v>
      </c>
      <c r="S340" s="64"/>
    </row>
    <row r="341" spans="8:19" ht="15" x14ac:dyDescent="0.2">
      <c r="H341" s="12"/>
      <c r="I341" s="12"/>
      <c r="J341" s="12"/>
      <c r="M341" s="7"/>
      <c r="N341" s="16">
        <f>((G341-1)*(1-(IF(H341="no",0,'complete results singles'!$C$3)))+1)</f>
        <v>5.0000000000000044E-2</v>
      </c>
      <c r="O341" s="16">
        <f t="shared" si="6"/>
        <v>0</v>
      </c>
      <c r="P3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1" s="17">
        <f>IF(ISBLANK(M341),,IF(ISBLANK(G341),,(IF(M341="WON-EW",((((N341-1)*J341)*'complete results singles'!$C$2)+('complete results singles'!$C$2*(N341-1))),IF(M341="WON",((((N341-1)*J341)*'complete results singles'!$C$2)+('complete results singles'!$C$2*(N341-1))),IF(M341="PLACED",((((N341-1)*J341)*'complete results singles'!$C$2)-'complete results singles'!$C$2),IF(J341=0,-'complete results singles'!$C$2,IF(J341=0,-'complete results singles'!$C$2,-('complete results singles'!$C$2*2)))))))*E341))</f>
        <v>0</v>
      </c>
      <c r="R341" s="17">
        <f>IF(ISBLANK(M341),,IF(T341&lt;&gt;1,((IF(M341="WON-EW",(((K341-1)*'complete results singles'!$C$2)*(1-$C$3))+(((L341-1)*'complete results singles'!$C$2)*(1-$C$3)),IF(M341="WON",(((K341-1)*'complete results singles'!$C$2)*(1-$C$3)),IF(M341="PLACED",(((L341-1)*'complete results singles'!$C$2)*(1-$C$3))-'complete results singles'!$C$2,IF(J341=0,-'complete results singles'!$C$2,-('complete results singles'!$C$2*2))))))*E341),0))</f>
        <v>0</v>
      </c>
      <c r="S341" s="64"/>
    </row>
    <row r="342" spans="8:19" ht="15" x14ac:dyDescent="0.2">
      <c r="H342" s="12"/>
      <c r="I342" s="12"/>
      <c r="J342" s="12"/>
      <c r="M342" s="7"/>
      <c r="N342" s="16">
        <f>((G342-1)*(1-(IF(H342="no",0,'complete results singles'!$C$3)))+1)</f>
        <v>5.0000000000000044E-2</v>
      </c>
      <c r="O342" s="16">
        <f t="shared" si="6"/>
        <v>0</v>
      </c>
      <c r="P3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2" s="17">
        <f>IF(ISBLANK(M342),,IF(ISBLANK(G342),,(IF(M342="WON-EW",((((N342-1)*J342)*'complete results singles'!$C$2)+('complete results singles'!$C$2*(N342-1))),IF(M342="WON",((((N342-1)*J342)*'complete results singles'!$C$2)+('complete results singles'!$C$2*(N342-1))),IF(M342="PLACED",((((N342-1)*J342)*'complete results singles'!$C$2)-'complete results singles'!$C$2),IF(J342=0,-'complete results singles'!$C$2,IF(J342=0,-'complete results singles'!$C$2,-('complete results singles'!$C$2*2)))))))*E342))</f>
        <v>0</v>
      </c>
      <c r="R342" s="17">
        <f>IF(ISBLANK(M342),,IF(T342&lt;&gt;1,((IF(M342="WON-EW",(((K342-1)*'complete results singles'!$C$2)*(1-$C$3))+(((L342-1)*'complete results singles'!$C$2)*(1-$C$3)),IF(M342="WON",(((K342-1)*'complete results singles'!$C$2)*(1-$C$3)),IF(M342="PLACED",(((L342-1)*'complete results singles'!$C$2)*(1-$C$3))-'complete results singles'!$C$2,IF(J342=0,-'complete results singles'!$C$2,-('complete results singles'!$C$2*2))))))*E342),0))</f>
        <v>0</v>
      </c>
      <c r="S342" s="64"/>
    </row>
    <row r="343" spans="8:19" ht="15" x14ac:dyDescent="0.2">
      <c r="H343" s="12"/>
      <c r="I343" s="12"/>
      <c r="J343" s="12"/>
      <c r="M343" s="7"/>
      <c r="N343" s="16">
        <f>((G343-1)*(1-(IF(H343="no",0,'complete results singles'!$C$3)))+1)</f>
        <v>5.0000000000000044E-2</v>
      </c>
      <c r="O343" s="16">
        <f t="shared" si="6"/>
        <v>0</v>
      </c>
      <c r="P3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3" s="17">
        <f>IF(ISBLANK(M343),,IF(ISBLANK(G343),,(IF(M343="WON-EW",((((N343-1)*J343)*'complete results singles'!$C$2)+('complete results singles'!$C$2*(N343-1))),IF(M343="WON",((((N343-1)*J343)*'complete results singles'!$C$2)+('complete results singles'!$C$2*(N343-1))),IF(M343="PLACED",((((N343-1)*J343)*'complete results singles'!$C$2)-'complete results singles'!$C$2),IF(J343=0,-'complete results singles'!$C$2,IF(J343=0,-'complete results singles'!$C$2,-('complete results singles'!$C$2*2)))))))*E343))</f>
        <v>0</v>
      </c>
      <c r="R343" s="17">
        <f>IF(ISBLANK(M343),,IF(T343&lt;&gt;1,((IF(M343="WON-EW",(((K343-1)*'complete results singles'!$C$2)*(1-$C$3))+(((L343-1)*'complete results singles'!$C$2)*(1-$C$3)),IF(M343="WON",(((K343-1)*'complete results singles'!$C$2)*(1-$C$3)),IF(M343="PLACED",(((L343-1)*'complete results singles'!$C$2)*(1-$C$3))-'complete results singles'!$C$2,IF(J343=0,-'complete results singles'!$C$2,-('complete results singles'!$C$2*2))))))*E343),0))</f>
        <v>0</v>
      </c>
      <c r="S343" s="64"/>
    </row>
    <row r="344" spans="8:19" ht="15" x14ac:dyDescent="0.2">
      <c r="H344" s="12"/>
      <c r="I344" s="12"/>
      <c r="J344" s="12"/>
      <c r="M344" s="7"/>
      <c r="N344" s="16">
        <f>((G344-1)*(1-(IF(H344="no",0,'complete results singles'!$C$3)))+1)</f>
        <v>5.0000000000000044E-2</v>
      </c>
      <c r="O344" s="16">
        <f t="shared" si="6"/>
        <v>0</v>
      </c>
      <c r="P3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4" s="17">
        <f>IF(ISBLANK(M344),,IF(ISBLANK(G344),,(IF(M344="WON-EW",((((N344-1)*J344)*'complete results singles'!$C$2)+('complete results singles'!$C$2*(N344-1))),IF(M344="WON",((((N344-1)*J344)*'complete results singles'!$C$2)+('complete results singles'!$C$2*(N344-1))),IF(M344="PLACED",((((N344-1)*J344)*'complete results singles'!$C$2)-'complete results singles'!$C$2),IF(J344=0,-'complete results singles'!$C$2,IF(J344=0,-'complete results singles'!$C$2,-('complete results singles'!$C$2*2)))))))*E344))</f>
        <v>0</v>
      </c>
      <c r="R344" s="17">
        <f>IF(ISBLANK(M344),,IF(T344&lt;&gt;1,((IF(M344="WON-EW",(((K344-1)*'complete results singles'!$C$2)*(1-$C$3))+(((L344-1)*'complete results singles'!$C$2)*(1-$C$3)),IF(M344="WON",(((K344-1)*'complete results singles'!$C$2)*(1-$C$3)),IF(M344="PLACED",(((L344-1)*'complete results singles'!$C$2)*(1-$C$3))-'complete results singles'!$C$2,IF(J344=0,-'complete results singles'!$C$2,-('complete results singles'!$C$2*2))))))*E344),0))</f>
        <v>0</v>
      </c>
      <c r="S344" s="64"/>
    </row>
    <row r="345" spans="8:19" ht="15" x14ac:dyDescent="0.2">
      <c r="H345" s="12"/>
      <c r="I345" s="12"/>
      <c r="J345" s="12"/>
      <c r="M345" s="7"/>
      <c r="N345" s="16">
        <f>((G345-1)*(1-(IF(H345="no",0,'complete results singles'!$C$3)))+1)</f>
        <v>5.0000000000000044E-2</v>
      </c>
      <c r="O345" s="16">
        <f t="shared" si="6"/>
        <v>0</v>
      </c>
      <c r="P3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5" s="17">
        <f>IF(ISBLANK(M345),,IF(ISBLANK(G345),,(IF(M345="WON-EW",((((N345-1)*J345)*'complete results singles'!$C$2)+('complete results singles'!$C$2*(N345-1))),IF(M345="WON",((((N345-1)*J345)*'complete results singles'!$C$2)+('complete results singles'!$C$2*(N345-1))),IF(M345="PLACED",((((N345-1)*J345)*'complete results singles'!$C$2)-'complete results singles'!$C$2),IF(J345=0,-'complete results singles'!$C$2,IF(J345=0,-'complete results singles'!$C$2,-('complete results singles'!$C$2*2)))))))*E345))</f>
        <v>0</v>
      </c>
      <c r="R345" s="17">
        <f>IF(ISBLANK(M345),,IF(T345&lt;&gt;1,((IF(M345="WON-EW",(((K345-1)*'complete results singles'!$C$2)*(1-$C$3))+(((L345-1)*'complete results singles'!$C$2)*(1-$C$3)),IF(M345="WON",(((K345-1)*'complete results singles'!$C$2)*(1-$C$3)),IF(M345="PLACED",(((L345-1)*'complete results singles'!$C$2)*(1-$C$3))-'complete results singles'!$C$2,IF(J345=0,-'complete results singles'!$C$2,-('complete results singles'!$C$2*2))))))*E345),0))</f>
        <v>0</v>
      </c>
      <c r="S345" s="64"/>
    </row>
    <row r="346" spans="8:19" ht="15" x14ac:dyDescent="0.2">
      <c r="H346" s="12"/>
      <c r="I346" s="12"/>
      <c r="J346" s="12"/>
      <c r="M346" s="7"/>
      <c r="N346" s="16">
        <f>((G346-1)*(1-(IF(H346="no",0,'complete results singles'!$C$3)))+1)</f>
        <v>5.0000000000000044E-2</v>
      </c>
      <c r="O346" s="16">
        <f t="shared" si="6"/>
        <v>0</v>
      </c>
      <c r="P3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6" s="17">
        <f>IF(ISBLANK(M346),,IF(ISBLANK(G346),,(IF(M346="WON-EW",((((N346-1)*J346)*'complete results singles'!$C$2)+('complete results singles'!$C$2*(N346-1))),IF(M346="WON",((((N346-1)*J346)*'complete results singles'!$C$2)+('complete results singles'!$C$2*(N346-1))),IF(M346="PLACED",((((N346-1)*J346)*'complete results singles'!$C$2)-'complete results singles'!$C$2),IF(J346=0,-'complete results singles'!$C$2,IF(J346=0,-'complete results singles'!$C$2,-('complete results singles'!$C$2*2)))))))*E346))</f>
        <v>0</v>
      </c>
      <c r="R346" s="17">
        <f>IF(ISBLANK(M346),,IF(T346&lt;&gt;1,((IF(M346="WON-EW",(((K346-1)*'complete results singles'!$C$2)*(1-$C$3))+(((L346-1)*'complete results singles'!$C$2)*(1-$C$3)),IF(M346="WON",(((K346-1)*'complete results singles'!$C$2)*(1-$C$3)),IF(M346="PLACED",(((L346-1)*'complete results singles'!$C$2)*(1-$C$3))-'complete results singles'!$C$2,IF(J346=0,-'complete results singles'!$C$2,-('complete results singles'!$C$2*2))))))*E346),0))</f>
        <v>0</v>
      </c>
      <c r="S346" s="64"/>
    </row>
    <row r="347" spans="8:19" ht="15" x14ac:dyDescent="0.2">
      <c r="H347" s="12"/>
      <c r="I347" s="12"/>
      <c r="J347" s="12"/>
      <c r="M347" s="7"/>
      <c r="N347" s="16">
        <f>((G347-1)*(1-(IF(H347="no",0,'complete results singles'!$C$3)))+1)</f>
        <v>5.0000000000000044E-2</v>
      </c>
      <c r="O347" s="16">
        <f t="shared" si="6"/>
        <v>0</v>
      </c>
      <c r="P3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7" s="17">
        <f>IF(ISBLANK(M347),,IF(ISBLANK(G347),,(IF(M347="WON-EW",((((N347-1)*J347)*'complete results singles'!$C$2)+('complete results singles'!$C$2*(N347-1))),IF(M347="WON",((((N347-1)*J347)*'complete results singles'!$C$2)+('complete results singles'!$C$2*(N347-1))),IF(M347="PLACED",((((N347-1)*J347)*'complete results singles'!$C$2)-'complete results singles'!$C$2),IF(J347=0,-'complete results singles'!$C$2,IF(J347=0,-'complete results singles'!$C$2,-('complete results singles'!$C$2*2)))))))*E347))</f>
        <v>0</v>
      </c>
      <c r="R347" s="17">
        <f>IF(ISBLANK(M347),,IF(T347&lt;&gt;1,((IF(M347="WON-EW",(((K347-1)*'complete results singles'!$C$2)*(1-$C$3))+(((L347-1)*'complete results singles'!$C$2)*(1-$C$3)),IF(M347="WON",(((K347-1)*'complete results singles'!$C$2)*(1-$C$3)),IF(M347="PLACED",(((L347-1)*'complete results singles'!$C$2)*(1-$C$3))-'complete results singles'!$C$2,IF(J347=0,-'complete results singles'!$C$2,-('complete results singles'!$C$2*2))))))*E347),0))</f>
        <v>0</v>
      </c>
      <c r="S347" s="64"/>
    </row>
    <row r="348" spans="8:19" ht="15" x14ac:dyDescent="0.2">
      <c r="H348" s="12"/>
      <c r="I348" s="12"/>
      <c r="J348" s="12"/>
      <c r="M348" s="7"/>
      <c r="N348" s="16">
        <f>((G348-1)*(1-(IF(H348="no",0,'complete results singles'!$C$3)))+1)</f>
        <v>5.0000000000000044E-2</v>
      </c>
      <c r="O348" s="16">
        <f t="shared" si="6"/>
        <v>0</v>
      </c>
      <c r="P3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8" s="17">
        <f>IF(ISBLANK(M348),,IF(ISBLANK(G348),,(IF(M348="WON-EW",((((N348-1)*J348)*'complete results singles'!$C$2)+('complete results singles'!$C$2*(N348-1))),IF(M348="WON",((((N348-1)*J348)*'complete results singles'!$C$2)+('complete results singles'!$C$2*(N348-1))),IF(M348="PLACED",((((N348-1)*J348)*'complete results singles'!$C$2)-'complete results singles'!$C$2),IF(J348=0,-'complete results singles'!$C$2,IF(J348=0,-'complete results singles'!$C$2,-('complete results singles'!$C$2*2)))))))*E348))</f>
        <v>0</v>
      </c>
      <c r="R348" s="17">
        <f>IF(ISBLANK(M348),,IF(T348&lt;&gt;1,((IF(M348="WON-EW",(((K348-1)*'complete results singles'!$C$2)*(1-$C$3))+(((L348-1)*'complete results singles'!$C$2)*(1-$C$3)),IF(M348="WON",(((K348-1)*'complete results singles'!$C$2)*(1-$C$3)),IF(M348="PLACED",(((L348-1)*'complete results singles'!$C$2)*(1-$C$3))-'complete results singles'!$C$2,IF(J348=0,-'complete results singles'!$C$2,-('complete results singles'!$C$2*2))))))*E348),0))</f>
        <v>0</v>
      </c>
      <c r="S348" s="64"/>
    </row>
    <row r="349" spans="8:19" ht="15" x14ac:dyDescent="0.2">
      <c r="H349" s="12"/>
      <c r="I349" s="12"/>
      <c r="J349" s="12"/>
      <c r="M349" s="7"/>
      <c r="N349" s="16">
        <f>((G349-1)*(1-(IF(H349="no",0,'complete results singles'!$C$3)))+1)</f>
        <v>5.0000000000000044E-2</v>
      </c>
      <c r="O349" s="16">
        <f t="shared" si="6"/>
        <v>0</v>
      </c>
      <c r="P3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49" s="17">
        <f>IF(ISBLANK(M349),,IF(ISBLANK(G349),,(IF(M349="WON-EW",((((N349-1)*J349)*'complete results singles'!$C$2)+('complete results singles'!$C$2*(N349-1))),IF(M349="WON",((((N349-1)*J349)*'complete results singles'!$C$2)+('complete results singles'!$C$2*(N349-1))),IF(M349="PLACED",((((N349-1)*J349)*'complete results singles'!$C$2)-'complete results singles'!$C$2),IF(J349=0,-'complete results singles'!$C$2,IF(J349=0,-'complete results singles'!$C$2,-('complete results singles'!$C$2*2)))))))*E349))</f>
        <v>0</v>
      </c>
      <c r="R349" s="17">
        <f>IF(ISBLANK(M349),,IF(T349&lt;&gt;1,((IF(M349="WON-EW",(((K349-1)*'complete results singles'!$C$2)*(1-$C$3))+(((L349-1)*'complete results singles'!$C$2)*(1-$C$3)),IF(M349="WON",(((K349-1)*'complete results singles'!$C$2)*(1-$C$3)),IF(M349="PLACED",(((L349-1)*'complete results singles'!$C$2)*(1-$C$3))-'complete results singles'!$C$2,IF(J349=0,-'complete results singles'!$C$2,-('complete results singles'!$C$2*2))))))*E349),0))</f>
        <v>0</v>
      </c>
      <c r="S349" s="64"/>
    </row>
    <row r="350" spans="8:19" ht="15" x14ac:dyDescent="0.2">
      <c r="H350" s="12"/>
      <c r="I350" s="12"/>
      <c r="J350" s="12"/>
      <c r="M350" s="7"/>
      <c r="N350" s="16">
        <f>((G350-1)*(1-(IF(H350="no",0,'complete results singles'!$C$3)))+1)</f>
        <v>5.0000000000000044E-2</v>
      </c>
      <c r="O350" s="16">
        <f t="shared" si="6"/>
        <v>0</v>
      </c>
      <c r="P3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0" s="17">
        <f>IF(ISBLANK(M350),,IF(ISBLANK(G350),,(IF(M350="WON-EW",((((N350-1)*J350)*'complete results singles'!$C$2)+('complete results singles'!$C$2*(N350-1))),IF(M350="WON",((((N350-1)*J350)*'complete results singles'!$C$2)+('complete results singles'!$C$2*(N350-1))),IF(M350="PLACED",((((N350-1)*J350)*'complete results singles'!$C$2)-'complete results singles'!$C$2),IF(J350=0,-'complete results singles'!$C$2,IF(J350=0,-'complete results singles'!$C$2,-('complete results singles'!$C$2*2)))))))*E350))</f>
        <v>0</v>
      </c>
      <c r="R350" s="17">
        <f>IF(ISBLANK(M350),,IF(T350&lt;&gt;1,((IF(M350="WON-EW",(((K350-1)*'complete results singles'!$C$2)*(1-$C$3))+(((L350-1)*'complete results singles'!$C$2)*(1-$C$3)),IF(M350="WON",(((K350-1)*'complete results singles'!$C$2)*(1-$C$3)),IF(M350="PLACED",(((L350-1)*'complete results singles'!$C$2)*(1-$C$3))-'complete results singles'!$C$2,IF(J350=0,-'complete results singles'!$C$2,-('complete results singles'!$C$2*2))))))*E350),0))</f>
        <v>0</v>
      </c>
      <c r="S350" s="64"/>
    </row>
    <row r="351" spans="8:19" ht="15" x14ac:dyDescent="0.2">
      <c r="H351" s="12"/>
      <c r="I351" s="12"/>
      <c r="J351" s="12"/>
      <c r="M351" s="7"/>
      <c r="N351" s="16">
        <f>((G351-1)*(1-(IF(H351="no",0,'complete results singles'!$C$3)))+1)</f>
        <v>5.0000000000000044E-2</v>
      </c>
      <c r="O351" s="16">
        <f t="shared" si="6"/>
        <v>0</v>
      </c>
      <c r="P3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1" s="17">
        <f>IF(ISBLANK(M351),,IF(ISBLANK(G351),,(IF(M351="WON-EW",((((N351-1)*J351)*'complete results singles'!$C$2)+('complete results singles'!$C$2*(N351-1))),IF(M351="WON",((((N351-1)*J351)*'complete results singles'!$C$2)+('complete results singles'!$C$2*(N351-1))),IF(M351="PLACED",((((N351-1)*J351)*'complete results singles'!$C$2)-'complete results singles'!$C$2),IF(J351=0,-'complete results singles'!$C$2,IF(J351=0,-'complete results singles'!$C$2,-('complete results singles'!$C$2*2)))))))*E351))</f>
        <v>0</v>
      </c>
      <c r="R351" s="17">
        <f>IF(ISBLANK(M351),,IF(T351&lt;&gt;1,((IF(M351="WON-EW",(((K351-1)*'complete results singles'!$C$2)*(1-$C$3))+(((L351-1)*'complete results singles'!$C$2)*(1-$C$3)),IF(M351="WON",(((K351-1)*'complete results singles'!$C$2)*(1-$C$3)),IF(M351="PLACED",(((L351-1)*'complete results singles'!$C$2)*(1-$C$3))-'complete results singles'!$C$2,IF(J351=0,-'complete results singles'!$C$2,-('complete results singles'!$C$2*2))))))*E351),0))</f>
        <v>0</v>
      </c>
      <c r="S351" s="64"/>
    </row>
    <row r="352" spans="8:19" ht="15" x14ac:dyDescent="0.2">
      <c r="H352" s="12"/>
      <c r="I352" s="12"/>
      <c r="J352" s="12"/>
      <c r="M352" s="7"/>
      <c r="N352" s="16">
        <f>((G352-1)*(1-(IF(H352="no",0,'complete results singles'!$C$3)))+1)</f>
        <v>5.0000000000000044E-2</v>
      </c>
      <c r="O352" s="16">
        <f t="shared" si="6"/>
        <v>0</v>
      </c>
      <c r="P3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2" s="17">
        <f>IF(ISBLANK(M352),,IF(ISBLANK(G352),,(IF(M352="WON-EW",((((N352-1)*J352)*'complete results singles'!$C$2)+('complete results singles'!$C$2*(N352-1))),IF(M352="WON",((((N352-1)*J352)*'complete results singles'!$C$2)+('complete results singles'!$C$2*(N352-1))),IF(M352="PLACED",((((N352-1)*J352)*'complete results singles'!$C$2)-'complete results singles'!$C$2),IF(J352=0,-'complete results singles'!$C$2,IF(J352=0,-'complete results singles'!$C$2,-('complete results singles'!$C$2*2)))))))*E352))</f>
        <v>0</v>
      </c>
      <c r="R352" s="17">
        <f>IF(ISBLANK(M352),,IF(T352&lt;&gt;1,((IF(M352="WON-EW",(((K352-1)*'complete results singles'!$C$2)*(1-$C$3))+(((L352-1)*'complete results singles'!$C$2)*(1-$C$3)),IF(M352="WON",(((K352-1)*'complete results singles'!$C$2)*(1-$C$3)),IF(M352="PLACED",(((L352-1)*'complete results singles'!$C$2)*(1-$C$3))-'complete results singles'!$C$2,IF(J352=0,-'complete results singles'!$C$2,-('complete results singles'!$C$2*2))))))*E352),0))</f>
        <v>0</v>
      </c>
      <c r="S352" s="64"/>
    </row>
    <row r="353" spans="8:19" ht="15" x14ac:dyDescent="0.2">
      <c r="H353" s="12"/>
      <c r="I353" s="12"/>
      <c r="J353" s="12"/>
      <c r="M353" s="7"/>
      <c r="N353" s="16">
        <f>((G353-1)*(1-(IF(H353="no",0,'complete results singles'!$C$3)))+1)</f>
        <v>5.0000000000000044E-2</v>
      </c>
      <c r="O353" s="16">
        <f t="shared" si="6"/>
        <v>0</v>
      </c>
      <c r="P3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3" s="17">
        <f>IF(ISBLANK(M353),,IF(ISBLANK(G353),,(IF(M353="WON-EW",((((N353-1)*J353)*'complete results singles'!$C$2)+('complete results singles'!$C$2*(N353-1))),IF(M353="WON",((((N353-1)*J353)*'complete results singles'!$C$2)+('complete results singles'!$C$2*(N353-1))),IF(M353="PLACED",((((N353-1)*J353)*'complete results singles'!$C$2)-'complete results singles'!$C$2),IF(J353=0,-'complete results singles'!$C$2,IF(J353=0,-'complete results singles'!$C$2,-('complete results singles'!$C$2*2)))))))*E353))</f>
        <v>0</v>
      </c>
      <c r="R353" s="17">
        <f>IF(ISBLANK(M353),,IF(T353&lt;&gt;1,((IF(M353="WON-EW",(((K353-1)*'complete results singles'!$C$2)*(1-$C$3))+(((L353-1)*'complete results singles'!$C$2)*(1-$C$3)),IF(M353="WON",(((K353-1)*'complete results singles'!$C$2)*(1-$C$3)),IF(M353="PLACED",(((L353-1)*'complete results singles'!$C$2)*(1-$C$3))-'complete results singles'!$C$2,IF(J353=0,-'complete results singles'!$C$2,-('complete results singles'!$C$2*2))))))*E353),0))</f>
        <v>0</v>
      </c>
      <c r="S353" s="64"/>
    </row>
    <row r="354" spans="8:19" ht="15" x14ac:dyDescent="0.2">
      <c r="H354" s="12"/>
      <c r="I354" s="12"/>
      <c r="J354" s="12"/>
      <c r="M354" s="7"/>
      <c r="N354" s="16">
        <f>((G354-1)*(1-(IF(H354="no",0,'complete results singles'!$C$3)))+1)</f>
        <v>5.0000000000000044E-2</v>
      </c>
      <c r="O354" s="16">
        <f t="shared" si="6"/>
        <v>0</v>
      </c>
      <c r="P3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4" s="17">
        <f>IF(ISBLANK(M354),,IF(ISBLANK(G354),,(IF(M354="WON-EW",((((N354-1)*J354)*'complete results singles'!$C$2)+('complete results singles'!$C$2*(N354-1))),IF(M354="WON",((((N354-1)*J354)*'complete results singles'!$C$2)+('complete results singles'!$C$2*(N354-1))),IF(M354="PLACED",((((N354-1)*J354)*'complete results singles'!$C$2)-'complete results singles'!$C$2),IF(J354=0,-'complete results singles'!$C$2,IF(J354=0,-'complete results singles'!$C$2,-('complete results singles'!$C$2*2)))))))*E354))</f>
        <v>0</v>
      </c>
      <c r="R354" s="17">
        <f>IF(ISBLANK(M354),,IF(T354&lt;&gt;1,((IF(M354="WON-EW",(((K354-1)*'complete results singles'!$C$2)*(1-$C$3))+(((L354-1)*'complete results singles'!$C$2)*(1-$C$3)),IF(M354="WON",(((K354-1)*'complete results singles'!$C$2)*(1-$C$3)),IF(M354="PLACED",(((L354-1)*'complete results singles'!$C$2)*(1-$C$3))-'complete results singles'!$C$2,IF(J354=0,-'complete results singles'!$C$2,-('complete results singles'!$C$2*2))))))*E354),0))</f>
        <v>0</v>
      </c>
      <c r="S354" s="64"/>
    </row>
    <row r="355" spans="8:19" ht="15" x14ac:dyDescent="0.2">
      <c r="H355" s="12"/>
      <c r="I355" s="12"/>
      <c r="J355" s="12"/>
      <c r="M355" s="7"/>
      <c r="N355" s="16">
        <f>((G355-1)*(1-(IF(H355="no",0,'complete results singles'!$C$3)))+1)</f>
        <v>5.0000000000000044E-2</v>
      </c>
      <c r="O355" s="16">
        <f t="shared" si="6"/>
        <v>0</v>
      </c>
      <c r="P3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5" s="17">
        <f>IF(ISBLANK(M355),,IF(ISBLANK(G355),,(IF(M355="WON-EW",((((N355-1)*J355)*'complete results singles'!$C$2)+('complete results singles'!$C$2*(N355-1))),IF(M355="WON",((((N355-1)*J355)*'complete results singles'!$C$2)+('complete results singles'!$C$2*(N355-1))),IF(M355="PLACED",((((N355-1)*J355)*'complete results singles'!$C$2)-'complete results singles'!$C$2),IF(J355=0,-'complete results singles'!$C$2,IF(J355=0,-'complete results singles'!$C$2,-('complete results singles'!$C$2*2)))))))*E355))</f>
        <v>0</v>
      </c>
      <c r="R355" s="17">
        <f>IF(ISBLANK(M355),,IF(T355&lt;&gt;1,((IF(M355="WON-EW",(((K355-1)*'complete results singles'!$C$2)*(1-$C$3))+(((L355-1)*'complete results singles'!$C$2)*(1-$C$3)),IF(M355="WON",(((K355-1)*'complete results singles'!$C$2)*(1-$C$3)),IF(M355="PLACED",(((L355-1)*'complete results singles'!$C$2)*(1-$C$3))-'complete results singles'!$C$2,IF(J355=0,-'complete results singles'!$C$2,-('complete results singles'!$C$2*2))))))*E355),0))</f>
        <v>0</v>
      </c>
      <c r="S355" s="64"/>
    </row>
    <row r="356" spans="8:19" ht="15" x14ac:dyDescent="0.2">
      <c r="H356" s="12"/>
      <c r="I356" s="12"/>
      <c r="J356" s="12"/>
      <c r="M356" s="7"/>
      <c r="N356" s="16">
        <f>((G356-1)*(1-(IF(H356="no",0,'complete results singles'!$C$3)))+1)</f>
        <v>5.0000000000000044E-2</v>
      </c>
      <c r="O356" s="16">
        <f t="shared" si="6"/>
        <v>0</v>
      </c>
      <c r="P3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6" s="17">
        <f>IF(ISBLANK(M356),,IF(ISBLANK(G356),,(IF(M356="WON-EW",((((N356-1)*J356)*'complete results singles'!$C$2)+('complete results singles'!$C$2*(N356-1))),IF(M356="WON",((((N356-1)*J356)*'complete results singles'!$C$2)+('complete results singles'!$C$2*(N356-1))),IF(M356="PLACED",((((N356-1)*J356)*'complete results singles'!$C$2)-'complete results singles'!$C$2),IF(J356=0,-'complete results singles'!$C$2,IF(J356=0,-'complete results singles'!$C$2,-('complete results singles'!$C$2*2)))))))*E356))</f>
        <v>0</v>
      </c>
      <c r="R356" s="17">
        <f>IF(ISBLANK(M356),,IF(T356&lt;&gt;1,((IF(M356="WON-EW",(((K356-1)*'complete results singles'!$C$2)*(1-$C$3))+(((L356-1)*'complete results singles'!$C$2)*(1-$C$3)),IF(M356="WON",(((K356-1)*'complete results singles'!$C$2)*(1-$C$3)),IF(M356="PLACED",(((L356-1)*'complete results singles'!$C$2)*(1-$C$3))-'complete results singles'!$C$2,IF(J356=0,-'complete results singles'!$C$2,-('complete results singles'!$C$2*2))))))*E356),0))</f>
        <v>0</v>
      </c>
      <c r="S356" s="64"/>
    </row>
    <row r="357" spans="8:19" ht="15" x14ac:dyDescent="0.2">
      <c r="H357" s="12"/>
      <c r="I357" s="12"/>
      <c r="J357" s="12"/>
      <c r="M357" s="7"/>
      <c r="N357" s="16">
        <f>((G357-1)*(1-(IF(H357="no",0,'complete results singles'!$C$3)))+1)</f>
        <v>5.0000000000000044E-2</v>
      </c>
      <c r="O357" s="16">
        <f t="shared" si="6"/>
        <v>0</v>
      </c>
      <c r="P3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7" s="17">
        <f>IF(ISBLANK(M357),,IF(ISBLANK(G357),,(IF(M357="WON-EW",((((N357-1)*J357)*'complete results singles'!$C$2)+('complete results singles'!$C$2*(N357-1))),IF(M357="WON",((((N357-1)*J357)*'complete results singles'!$C$2)+('complete results singles'!$C$2*(N357-1))),IF(M357="PLACED",((((N357-1)*J357)*'complete results singles'!$C$2)-'complete results singles'!$C$2),IF(J357=0,-'complete results singles'!$C$2,IF(J357=0,-'complete results singles'!$C$2,-('complete results singles'!$C$2*2)))))))*E357))</f>
        <v>0</v>
      </c>
      <c r="R357" s="17">
        <f>IF(ISBLANK(M357),,IF(T357&lt;&gt;1,((IF(M357="WON-EW",(((K357-1)*'complete results singles'!$C$2)*(1-$C$3))+(((L357-1)*'complete results singles'!$C$2)*(1-$C$3)),IF(M357="WON",(((K357-1)*'complete results singles'!$C$2)*(1-$C$3)),IF(M357="PLACED",(((L357-1)*'complete results singles'!$C$2)*(1-$C$3))-'complete results singles'!$C$2,IF(J357=0,-'complete results singles'!$C$2,-('complete results singles'!$C$2*2))))))*E357),0))</f>
        <v>0</v>
      </c>
      <c r="S357" s="64"/>
    </row>
    <row r="358" spans="8:19" ht="15" x14ac:dyDescent="0.2">
      <c r="H358" s="12"/>
      <c r="I358" s="12"/>
      <c r="J358" s="12"/>
      <c r="M358" s="7"/>
      <c r="N358" s="16">
        <f>((G358-1)*(1-(IF(H358="no",0,'complete results singles'!$C$3)))+1)</f>
        <v>5.0000000000000044E-2</v>
      </c>
      <c r="O358" s="16">
        <f t="shared" si="6"/>
        <v>0</v>
      </c>
      <c r="P3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8" s="17">
        <f>IF(ISBLANK(M358),,IF(ISBLANK(G358),,(IF(M358="WON-EW",((((N358-1)*J358)*'complete results singles'!$C$2)+('complete results singles'!$C$2*(N358-1))),IF(M358="WON",((((N358-1)*J358)*'complete results singles'!$C$2)+('complete results singles'!$C$2*(N358-1))),IF(M358="PLACED",((((N358-1)*J358)*'complete results singles'!$C$2)-'complete results singles'!$C$2),IF(J358=0,-'complete results singles'!$C$2,IF(J358=0,-'complete results singles'!$C$2,-('complete results singles'!$C$2*2)))))))*E358))</f>
        <v>0</v>
      </c>
      <c r="R358" s="17">
        <f>IF(ISBLANK(M358),,IF(T358&lt;&gt;1,((IF(M358="WON-EW",(((K358-1)*'complete results singles'!$C$2)*(1-$C$3))+(((L358-1)*'complete results singles'!$C$2)*(1-$C$3)),IF(M358="WON",(((K358-1)*'complete results singles'!$C$2)*(1-$C$3)),IF(M358="PLACED",(((L358-1)*'complete results singles'!$C$2)*(1-$C$3))-'complete results singles'!$C$2,IF(J358=0,-'complete results singles'!$C$2,-('complete results singles'!$C$2*2))))))*E358),0))</f>
        <v>0</v>
      </c>
      <c r="S358" s="64"/>
    </row>
    <row r="359" spans="8:19" ht="15" x14ac:dyDescent="0.2">
      <c r="H359" s="12"/>
      <c r="I359" s="12"/>
      <c r="J359" s="12"/>
      <c r="M359" s="7"/>
      <c r="N359" s="16">
        <f>((G359-1)*(1-(IF(H359="no",0,'complete results singles'!$C$3)))+1)</f>
        <v>5.0000000000000044E-2</v>
      </c>
      <c r="O359" s="16">
        <f t="shared" si="6"/>
        <v>0</v>
      </c>
      <c r="P3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59" s="17">
        <f>IF(ISBLANK(M359),,IF(ISBLANK(G359),,(IF(M359="WON-EW",((((N359-1)*J359)*'complete results singles'!$C$2)+('complete results singles'!$C$2*(N359-1))),IF(M359="WON",((((N359-1)*J359)*'complete results singles'!$C$2)+('complete results singles'!$C$2*(N359-1))),IF(M359="PLACED",((((N359-1)*J359)*'complete results singles'!$C$2)-'complete results singles'!$C$2),IF(J359=0,-'complete results singles'!$C$2,IF(J359=0,-'complete results singles'!$C$2,-('complete results singles'!$C$2*2)))))))*E359))</f>
        <v>0</v>
      </c>
      <c r="R359" s="17">
        <f>IF(ISBLANK(M359),,IF(T359&lt;&gt;1,((IF(M359="WON-EW",(((K359-1)*'complete results singles'!$C$2)*(1-$C$3))+(((L359-1)*'complete results singles'!$C$2)*(1-$C$3)),IF(M359="WON",(((K359-1)*'complete results singles'!$C$2)*(1-$C$3)),IF(M359="PLACED",(((L359-1)*'complete results singles'!$C$2)*(1-$C$3))-'complete results singles'!$C$2,IF(J359=0,-'complete results singles'!$C$2,-('complete results singles'!$C$2*2))))))*E359),0))</f>
        <v>0</v>
      </c>
      <c r="S359" s="64"/>
    </row>
    <row r="360" spans="8:19" ht="15" x14ac:dyDescent="0.2">
      <c r="H360" s="12"/>
      <c r="I360" s="12"/>
      <c r="J360" s="12"/>
      <c r="M360" s="7"/>
      <c r="N360" s="16">
        <f>((G360-1)*(1-(IF(H360="no",0,'complete results singles'!$C$3)))+1)</f>
        <v>5.0000000000000044E-2</v>
      </c>
      <c r="O360" s="16">
        <f t="shared" si="6"/>
        <v>0</v>
      </c>
      <c r="P3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0" s="17">
        <f>IF(ISBLANK(M360),,IF(ISBLANK(G360),,(IF(M360="WON-EW",((((N360-1)*J360)*'complete results singles'!$C$2)+('complete results singles'!$C$2*(N360-1))),IF(M360="WON",((((N360-1)*J360)*'complete results singles'!$C$2)+('complete results singles'!$C$2*(N360-1))),IF(M360="PLACED",((((N360-1)*J360)*'complete results singles'!$C$2)-'complete results singles'!$C$2),IF(J360=0,-'complete results singles'!$C$2,IF(J360=0,-'complete results singles'!$C$2,-('complete results singles'!$C$2*2)))))))*E360))</f>
        <v>0</v>
      </c>
      <c r="R360" s="17">
        <f>IF(ISBLANK(M360),,IF(T360&lt;&gt;1,((IF(M360="WON-EW",(((K360-1)*'complete results singles'!$C$2)*(1-$C$3))+(((L360-1)*'complete results singles'!$C$2)*(1-$C$3)),IF(M360="WON",(((K360-1)*'complete results singles'!$C$2)*(1-$C$3)),IF(M360="PLACED",(((L360-1)*'complete results singles'!$C$2)*(1-$C$3))-'complete results singles'!$C$2,IF(J360=0,-'complete results singles'!$C$2,-('complete results singles'!$C$2*2))))))*E360),0))</f>
        <v>0</v>
      </c>
      <c r="S360" s="64"/>
    </row>
    <row r="361" spans="8:19" ht="15" x14ac:dyDescent="0.2">
      <c r="H361" s="12"/>
      <c r="I361" s="12"/>
      <c r="J361" s="12"/>
      <c r="M361" s="7"/>
      <c r="N361" s="16">
        <f>((G361-1)*(1-(IF(H361="no",0,'complete results singles'!$C$3)))+1)</f>
        <v>5.0000000000000044E-2</v>
      </c>
      <c r="O361" s="16">
        <f t="shared" si="6"/>
        <v>0</v>
      </c>
      <c r="P3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1" s="17">
        <f>IF(ISBLANK(M361),,IF(ISBLANK(G361),,(IF(M361="WON-EW",((((N361-1)*J361)*'complete results singles'!$C$2)+('complete results singles'!$C$2*(N361-1))),IF(M361="WON",((((N361-1)*J361)*'complete results singles'!$C$2)+('complete results singles'!$C$2*(N361-1))),IF(M361="PLACED",((((N361-1)*J361)*'complete results singles'!$C$2)-'complete results singles'!$C$2),IF(J361=0,-'complete results singles'!$C$2,IF(J361=0,-'complete results singles'!$C$2,-('complete results singles'!$C$2*2)))))))*E361))</f>
        <v>0</v>
      </c>
      <c r="R361" s="17">
        <f>IF(ISBLANK(M361),,IF(T361&lt;&gt;1,((IF(M361="WON-EW",(((K361-1)*'complete results singles'!$C$2)*(1-$C$3))+(((L361-1)*'complete results singles'!$C$2)*(1-$C$3)),IF(M361="WON",(((K361-1)*'complete results singles'!$C$2)*(1-$C$3)),IF(M361="PLACED",(((L361-1)*'complete results singles'!$C$2)*(1-$C$3))-'complete results singles'!$C$2,IF(J361=0,-'complete results singles'!$C$2,-('complete results singles'!$C$2*2))))))*E361),0))</f>
        <v>0</v>
      </c>
      <c r="S361" s="64"/>
    </row>
    <row r="362" spans="8:19" ht="15" x14ac:dyDescent="0.2">
      <c r="H362" s="12"/>
      <c r="I362" s="12"/>
      <c r="J362" s="12"/>
      <c r="M362" s="7"/>
      <c r="N362" s="16">
        <f>((G362-1)*(1-(IF(H362="no",0,'complete results singles'!$C$3)))+1)</f>
        <v>5.0000000000000044E-2</v>
      </c>
      <c r="O362" s="16">
        <f t="shared" si="6"/>
        <v>0</v>
      </c>
      <c r="P3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2" s="17">
        <f>IF(ISBLANK(M362),,IF(ISBLANK(G362),,(IF(M362="WON-EW",((((N362-1)*J362)*'complete results singles'!$C$2)+('complete results singles'!$C$2*(N362-1))),IF(M362="WON",((((N362-1)*J362)*'complete results singles'!$C$2)+('complete results singles'!$C$2*(N362-1))),IF(M362="PLACED",((((N362-1)*J362)*'complete results singles'!$C$2)-'complete results singles'!$C$2),IF(J362=0,-'complete results singles'!$C$2,IF(J362=0,-'complete results singles'!$C$2,-('complete results singles'!$C$2*2)))))))*E362))</f>
        <v>0</v>
      </c>
      <c r="R362" s="17">
        <f>IF(ISBLANK(M362),,IF(T362&lt;&gt;1,((IF(M362="WON-EW",(((K362-1)*'complete results singles'!$C$2)*(1-$C$3))+(((L362-1)*'complete results singles'!$C$2)*(1-$C$3)),IF(M362="WON",(((K362-1)*'complete results singles'!$C$2)*(1-$C$3)),IF(M362="PLACED",(((L362-1)*'complete results singles'!$C$2)*(1-$C$3))-'complete results singles'!$C$2,IF(J362=0,-'complete results singles'!$C$2,-('complete results singles'!$C$2*2))))))*E362),0))</f>
        <v>0</v>
      </c>
      <c r="S362" s="64"/>
    </row>
    <row r="363" spans="8:19" ht="15" x14ac:dyDescent="0.2">
      <c r="H363" s="12"/>
      <c r="I363" s="12"/>
      <c r="J363" s="12"/>
      <c r="M363" s="7"/>
      <c r="N363" s="16">
        <f>((G363-1)*(1-(IF(H363="no",0,'complete results singles'!$C$3)))+1)</f>
        <v>5.0000000000000044E-2</v>
      </c>
      <c r="O363" s="16">
        <f t="shared" si="6"/>
        <v>0</v>
      </c>
      <c r="P3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3" s="17">
        <f>IF(ISBLANK(M363),,IF(ISBLANK(G363),,(IF(M363="WON-EW",((((N363-1)*J363)*'complete results singles'!$C$2)+('complete results singles'!$C$2*(N363-1))),IF(M363="WON",((((N363-1)*J363)*'complete results singles'!$C$2)+('complete results singles'!$C$2*(N363-1))),IF(M363="PLACED",((((N363-1)*J363)*'complete results singles'!$C$2)-'complete results singles'!$C$2),IF(J363=0,-'complete results singles'!$C$2,IF(J363=0,-'complete results singles'!$C$2,-('complete results singles'!$C$2*2)))))))*E363))</f>
        <v>0</v>
      </c>
      <c r="R363" s="17">
        <f>IF(ISBLANK(M363),,IF(T363&lt;&gt;1,((IF(M363="WON-EW",(((K363-1)*'complete results singles'!$C$2)*(1-$C$3))+(((L363-1)*'complete results singles'!$C$2)*(1-$C$3)),IF(M363="WON",(((K363-1)*'complete results singles'!$C$2)*(1-$C$3)),IF(M363="PLACED",(((L363-1)*'complete results singles'!$C$2)*(1-$C$3))-'complete results singles'!$C$2,IF(J363=0,-'complete results singles'!$C$2,-('complete results singles'!$C$2*2))))))*E363),0))</f>
        <v>0</v>
      </c>
      <c r="S363" s="64"/>
    </row>
    <row r="364" spans="8:19" ht="15" x14ac:dyDescent="0.2">
      <c r="H364" s="12"/>
      <c r="I364" s="12"/>
      <c r="J364" s="12"/>
      <c r="M364" s="7"/>
      <c r="N364" s="16">
        <f>((G364-1)*(1-(IF(H364="no",0,'complete results singles'!$C$3)))+1)</f>
        <v>5.0000000000000044E-2</v>
      </c>
      <c r="O364" s="16">
        <f t="shared" si="6"/>
        <v>0</v>
      </c>
      <c r="P3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4" s="17">
        <f>IF(ISBLANK(M364),,IF(ISBLANK(G364),,(IF(M364="WON-EW",((((N364-1)*J364)*'complete results singles'!$C$2)+('complete results singles'!$C$2*(N364-1))),IF(M364="WON",((((N364-1)*J364)*'complete results singles'!$C$2)+('complete results singles'!$C$2*(N364-1))),IF(M364="PLACED",((((N364-1)*J364)*'complete results singles'!$C$2)-'complete results singles'!$C$2),IF(J364=0,-'complete results singles'!$C$2,IF(J364=0,-'complete results singles'!$C$2,-('complete results singles'!$C$2*2)))))))*E364))</f>
        <v>0</v>
      </c>
      <c r="R364" s="17">
        <f>IF(ISBLANK(M364),,IF(T364&lt;&gt;1,((IF(M364="WON-EW",(((K364-1)*'complete results singles'!$C$2)*(1-$C$3))+(((L364-1)*'complete results singles'!$C$2)*(1-$C$3)),IF(M364="WON",(((K364-1)*'complete results singles'!$C$2)*(1-$C$3)),IF(M364="PLACED",(((L364-1)*'complete results singles'!$C$2)*(1-$C$3))-'complete results singles'!$C$2,IF(J364=0,-'complete results singles'!$C$2,-('complete results singles'!$C$2*2))))))*E364),0))</f>
        <v>0</v>
      </c>
      <c r="S364" s="64"/>
    </row>
    <row r="365" spans="8:19" ht="15" x14ac:dyDescent="0.2">
      <c r="H365" s="12"/>
      <c r="I365" s="12"/>
      <c r="J365" s="12"/>
      <c r="M365" s="7"/>
      <c r="N365" s="16">
        <f>((G365-1)*(1-(IF(H365="no",0,'complete results singles'!$C$3)))+1)</f>
        <v>5.0000000000000044E-2</v>
      </c>
      <c r="O365" s="16">
        <f t="shared" si="6"/>
        <v>0</v>
      </c>
      <c r="P3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5" s="17">
        <f>IF(ISBLANK(M365),,IF(ISBLANK(G365),,(IF(M365="WON-EW",((((N365-1)*J365)*'complete results singles'!$C$2)+('complete results singles'!$C$2*(N365-1))),IF(M365="WON",((((N365-1)*J365)*'complete results singles'!$C$2)+('complete results singles'!$C$2*(N365-1))),IF(M365="PLACED",((((N365-1)*J365)*'complete results singles'!$C$2)-'complete results singles'!$C$2),IF(J365=0,-'complete results singles'!$C$2,IF(J365=0,-'complete results singles'!$C$2,-('complete results singles'!$C$2*2)))))))*E365))</f>
        <v>0</v>
      </c>
      <c r="R365" s="17">
        <f>IF(ISBLANK(M365),,IF(T365&lt;&gt;1,((IF(M365="WON-EW",(((K365-1)*'complete results singles'!$C$2)*(1-$C$3))+(((L365-1)*'complete results singles'!$C$2)*(1-$C$3)),IF(M365="WON",(((K365-1)*'complete results singles'!$C$2)*(1-$C$3)),IF(M365="PLACED",(((L365-1)*'complete results singles'!$C$2)*(1-$C$3))-'complete results singles'!$C$2,IF(J365=0,-'complete results singles'!$C$2,-('complete results singles'!$C$2*2))))))*E365),0))</f>
        <v>0</v>
      </c>
      <c r="S365" s="64"/>
    </row>
    <row r="366" spans="8:19" ht="15" x14ac:dyDescent="0.2">
      <c r="H366" s="12"/>
      <c r="I366" s="12"/>
      <c r="J366" s="12"/>
      <c r="M366" s="7"/>
      <c r="N366" s="16">
        <f>((G366-1)*(1-(IF(H366="no",0,'complete results singles'!$C$3)))+1)</f>
        <v>5.0000000000000044E-2</v>
      </c>
      <c r="O366" s="16">
        <f t="shared" si="6"/>
        <v>0</v>
      </c>
      <c r="P3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6" s="17">
        <f>IF(ISBLANK(M366),,IF(ISBLANK(G366),,(IF(M366="WON-EW",((((N366-1)*J366)*'complete results singles'!$C$2)+('complete results singles'!$C$2*(N366-1))),IF(M366="WON",((((N366-1)*J366)*'complete results singles'!$C$2)+('complete results singles'!$C$2*(N366-1))),IF(M366="PLACED",((((N366-1)*J366)*'complete results singles'!$C$2)-'complete results singles'!$C$2),IF(J366=0,-'complete results singles'!$C$2,IF(J366=0,-'complete results singles'!$C$2,-('complete results singles'!$C$2*2)))))))*E366))</f>
        <v>0</v>
      </c>
      <c r="R366" s="17">
        <f>IF(ISBLANK(M366),,IF(T366&lt;&gt;1,((IF(M366="WON-EW",(((K366-1)*'complete results singles'!$C$2)*(1-$C$3))+(((L366-1)*'complete results singles'!$C$2)*(1-$C$3)),IF(M366="WON",(((K366-1)*'complete results singles'!$C$2)*(1-$C$3)),IF(M366="PLACED",(((L366-1)*'complete results singles'!$C$2)*(1-$C$3))-'complete results singles'!$C$2,IF(J366=0,-'complete results singles'!$C$2,-('complete results singles'!$C$2*2))))))*E366),0))</f>
        <v>0</v>
      </c>
      <c r="S366" s="64"/>
    </row>
    <row r="367" spans="8:19" ht="15" x14ac:dyDescent="0.2">
      <c r="H367" s="12"/>
      <c r="I367" s="12"/>
      <c r="J367" s="12"/>
      <c r="M367" s="7"/>
      <c r="N367" s="16">
        <f>((G367-1)*(1-(IF(H367="no",0,'complete results singles'!$C$3)))+1)</f>
        <v>5.0000000000000044E-2</v>
      </c>
      <c r="O367" s="16">
        <f t="shared" si="6"/>
        <v>0</v>
      </c>
      <c r="P3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7" s="17">
        <f>IF(ISBLANK(M367),,IF(ISBLANK(G367),,(IF(M367="WON-EW",((((N367-1)*J367)*'complete results singles'!$C$2)+('complete results singles'!$C$2*(N367-1))),IF(M367="WON",((((N367-1)*J367)*'complete results singles'!$C$2)+('complete results singles'!$C$2*(N367-1))),IF(M367="PLACED",((((N367-1)*J367)*'complete results singles'!$C$2)-'complete results singles'!$C$2),IF(J367=0,-'complete results singles'!$C$2,IF(J367=0,-'complete results singles'!$C$2,-('complete results singles'!$C$2*2)))))))*E367))</f>
        <v>0</v>
      </c>
      <c r="R367" s="17">
        <f>IF(ISBLANK(M367),,IF(T367&lt;&gt;1,((IF(M367="WON-EW",(((K367-1)*'complete results singles'!$C$2)*(1-$C$3))+(((L367-1)*'complete results singles'!$C$2)*(1-$C$3)),IF(M367="WON",(((K367-1)*'complete results singles'!$C$2)*(1-$C$3)),IF(M367="PLACED",(((L367-1)*'complete results singles'!$C$2)*(1-$C$3))-'complete results singles'!$C$2,IF(J367=0,-'complete results singles'!$C$2,-('complete results singles'!$C$2*2))))))*E367),0))</f>
        <v>0</v>
      </c>
      <c r="S367" s="64"/>
    </row>
    <row r="368" spans="8:19" ht="15" x14ac:dyDescent="0.2">
      <c r="H368" s="12"/>
      <c r="I368" s="12"/>
      <c r="J368" s="12"/>
      <c r="M368" s="7"/>
      <c r="N368" s="16">
        <f>((G368-1)*(1-(IF(H368="no",0,'complete results singles'!$C$3)))+1)</f>
        <v>5.0000000000000044E-2</v>
      </c>
      <c r="O368" s="16">
        <f t="shared" si="6"/>
        <v>0</v>
      </c>
      <c r="P3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8" s="17">
        <f>IF(ISBLANK(M368),,IF(ISBLANK(G368),,(IF(M368="WON-EW",((((N368-1)*J368)*'complete results singles'!$C$2)+('complete results singles'!$C$2*(N368-1))),IF(M368="WON",((((N368-1)*J368)*'complete results singles'!$C$2)+('complete results singles'!$C$2*(N368-1))),IF(M368="PLACED",((((N368-1)*J368)*'complete results singles'!$C$2)-'complete results singles'!$C$2),IF(J368=0,-'complete results singles'!$C$2,IF(J368=0,-'complete results singles'!$C$2,-('complete results singles'!$C$2*2)))))))*E368))</f>
        <v>0</v>
      </c>
      <c r="R368" s="17">
        <f>IF(ISBLANK(M368),,IF(T368&lt;&gt;1,((IF(M368="WON-EW",(((K368-1)*'complete results singles'!$C$2)*(1-$C$3))+(((L368-1)*'complete results singles'!$C$2)*(1-$C$3)),IF(M368="WON",(((K368-1)*'complete results singles'!$C$2)*(1-$C$3)),IF(M368="PLACED",(((L368-1)*'complete results singles'!$C$2)*(1-$C$3))-'complete results singles'!$C$2,IF(J368=0,-'complete results singles'!$C$2,-('complete results singles'!$C$2*2))))))*E368),0))</f>
        <v>0</v>
      </c>
      <c r="S368" s="64"/>
    </row>
    <row r="369" spans="8:19" ht="15" x14ac:dyDescent="0.2">
      <c r="H369" s="12"/>
      <c r="I369" s="12"/>
      <c r="J369" s="12"/>
      <c r="M369" s="7"/>
      <c r="N369" s="16">
        <f>((G369-1)*(1-(IF(H369="no",0,'complete results singles'!$C$3)))+1)</f>
        <v>5.0000000000000044E-2</v>
      </c>
      <c r="O369" s="16">
        <f t="shared" si="6"/>
        <v>0</v>
      </c>
      <c r="P3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69" s="17">
        <f>IF(ISBLANK(M369),,IF(ISBLANK(G369),,(IF(M369="WON-EW",((((N369-1)*J369)*'complete results singles'!$C$2)+('complete results singles'!$C$2*(N369-1))),IF(M369="WON",((((N369-1)*J369)*'complete results singles'!$C$2)+('complete results singles'!$C$2*(N369-1))),IF(M369="PLACED",((((N369-1)*J369)*'complete results singles'!$C$2)-'complete results singles'!$C$2),IF(J369=0,-'complete results singles'!$C$2,IF(J369=0,-'complete results singles'!$C$2,-('complete results singles'!$C$2*2)))))))*E369))</f>
        <v>0</v>
      </c>
      <c r="R369" s="17">
        <f>IF(ISBLANK(M369),,IF(T369&lt;&gt;1,((IF(M369="WON-EW",(((K369-1)*'complete results singles'!$C$2)*(1-$C$3))+(((L369-1)*'complete results singles'!$C$2)*(1-$C$3)),IF(M369="WON",(((K369-1)*'complete results singles'!$C$2)*(1-$C$3)),IF(M369="PLACED",(((L369-1)*'complete results singles'!$C$2)*(1-$C$3))-'complete results singles'!$C$2,IF(J369=0,-'complete results singles'!$C$2,-('complete results singles'!$C$2*2))))))*E369),0))</f>
        <v>0</v>
      </c>
      <c r="S369" s="64"/>
    </row>
    <row r="370" spans="8:19" ht="15" x14ac:dyDescent="0.2">
      <c r="H370" s="12"/>
      <c r="I370" s="12"/>
      <c r="J370" s="12"/>
      <c r="M370" s="7"/>
      <c r="N370" s="16">
        <f>((G370-1)*(1-(IF(H370="no",0,'complete results singles'!$C$3)))+1)</f>
        <v>5.0000000000000044E-2</v>
      </c>
      <c r="O370" s="16">
        <f t="shared" si="6"/>
        <v>0</v>
      </c>
      <c r="P3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0" s="17">
        <f>IF(ISBLANK(M370),,IF(ISBLANK(G370),,(IF(M370="WON-EW",((((N370-1)*J370)*'complete results singles'!$C$2)+('complete results singles'!$C$2*(N370-1))),IF(M370="WON",((((N370-1)*J370)*'complete results singles'!$C$2)+('complete results singles'!$C$2*(N370-1))),IF(M370="PLACED",((((N370-1)*J370)*'complete results singles'!$C$2)-'complete results singles'!$C$2),IF(J370=0,-'complete results singles'!$C$2,IF(J370=0,-'complete results singles'!$C$2,-('complete results singles'!$C$2*2)))))))*E370))</f>
        <v>0</v>
      </c>
      <c r="R370" s="17">
        <f>IF(ISBLANK(M370),,IF(T370&lt;&gt;1,((IF(M370="WON-EW",(((K370-1)*'complete results singles'!$C$2)*(1-$C$3))+(((L370-1)*'complete results singles'!$C$2)*(1-$C$3)),IF(M370="WON",(((K370-1)*'complete results singles'!$C$2)*(1-$C$3)),IF(M370="PLACED",(((L370-1)*'complete results singles'!$C$2)*(1-$C$3))-'complete results singles'!$C$2,IF(J370=0,-'complete results singles'!$C$2,-('complete results singles'!$C$2*2))))))*E370),0))</f>
        <v>0</v>
      </c>
      <c r="S370" s="64"/>
    </row>
    <row r="371" spans="8:19" ht="15" x14ac:dyDescent="0.2">
      <c r="H371" s="12"/>
      <c r="I371" s="12"/>
      <c r="J371" s="12"/>
      <c r="M371" s="7"/>
      <c r="N371" s="16">
        <f>((G371-1)*(1-(IF(H371="no",0,'complete results singles'!$C$3)))+1)</f>
        <v>5.0000000000000044E-2</v>
      </c>
      <c r="O371" s="16">
        <f t="shared" si="6"/>
        <v>0</v>
      </c>
      <c r="P3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1" s="17">
        <f>IF(ISBLANK(M371),,IF(ISBLANK(G371),,(IF(M371="WON-EW",((((N371-1)*J371)*'complete results singles'!$C$2)+('complete results singles'!$C$2*(N371-1))),IF(M371="WON",((((N371-1)*J371)*'complete results singles'!$C$2)+('complete results singles'!$C$2*(N371-1))),IF(M371="PLACED",((((N371-1)*J371)*'complete results singles'!$C$2)-'complete results singles'!$C$2),IF(J371=0,-'complete results singles'!$C$2,IF(J371=0,-'complete results singles'!$C$2,-('complete results singles'!$C$2*2)))))))*E371))</f>
        <v>0</v>
      </c>
      <c r="R371" s="17">
        <f>IF(ISBLANK(M371),,IF(T371&lt;&gt;1,((IF(M371="WON-EW",(((K371-1)*'complete results singles'!$C$2)*(1-$C$3))+(((L371-1)*'complete results singles'!$C$2)*(1-$C$3)),IF(M371="WON",(((K371-1)*'complete results singles'!$C$2)*(1-$C$3)),IF(M371="PLACED",(((L371-1)*'complete results singles'!$C$2)*(1-$C$3))-'complete results singles'!$C$2,IF(J371=0,-'complete results singles'!$C$2,-('complete results singles'!$C$2*2))))))*E371),0))</f>
        <v>0</v>
      </c>
      <c r="S371" s="64"/>
    </row>
    <row r="372" spans="8:19" ht="15" x14ac:dyDescent="0.2">
      <c r="H372" s="12"/>
      <c r="I372" s="12"/>
      <c r="J372" s="12"/>
      <c r="M372" s="7"/>
      <c r="N372" s="16">
        <f>((G372-1)*(1-(IF(H372="no",0,'complete results singles'!$C$3)))+1)</f>
        <v>5.0000000000000044E-2</v>
      </c>
      <c r="O372" s="16">
        <f t="shared" si="6"/>
        <v>0</v>
      </c>
      <c r="P3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2" s="17">
        <f>IF(ISBLANK(M372),,IF(ISBLANK(G372),,(IF(M372="WON-EW",((((N372-1)*J372)*'complete results singles'!$C$2)+('complete results singles'!$C$2*(N372-1))),IF(M372="WON",((((N372-1)*J372)*'complete results singles'!$C$2)+('complete results singles'!$C$2*(N372-1))),IF(M372="PLACED",((((N372-1)*J372)*'complete results singles'!$C$2)-'complete results singles'!$C$2),IF(J372=0,-'complete results singles'!$C$2,IF(J372=0,-'complete results singles'!$C$2,-('complete results singles'!$C$2*2)))))))*E372))</f>
        <v>0</v>
      </c>
      <c r="R372" s="17">
        <f>IF(ISBLANK(M372),,IF(T372&lt;&gt;1,((IF(M372="WON-EW",(((K372-1)*'complete results singles'!$C$2)*(1-$C$3))+(((L372-1)*'complete results singles'!$C$2)*(1-$C$3)),IF(M372="WON",(((K372-1)*'complete results singles'!$C$2)*(1-$C$3)),IF(M372="PLACED",(((L372-1)*'complete results singles'!$C$2)*(1-$C$3))-'complete results singles'!$C$2,IF(J372=0,-'complete results singles'!$C$2,-('complete results singles'!$C$2*2))))))*E372),0))</f>
        <v>0</v>
      </c>
      <c r="S372" s="64"/>
    </row>
    <row r="373" spans="8:19" ht="15" x14ac:dyDescent="0.2">
      <c r="H373" s="12"/>
      <c r="I373" s="12"/>
      <c r="J373" s="12"/>
      <c r="M373" s="7"/>
      <c r="N373" s="16">
        <f>((G373-1)*(1-(IF(H373="no",0,'complete results singles'!$C$3)))+1)</f>
        <v>5.0000000000000044E-2</v>
      </c>
      <c r="O373" s="16">
        <f t="shared" si="6"/>
        <v>0</v>
      </c>
      <c r="P3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3" s="17">
        <f>IF(ISBLANK(M373),,IF(ISBLANK(G373),,(IF(M373="WON-EW",((((N373-1)*J373)*'complete results singles'!$C$2)+('complete results singles'!$C$2*(N373-1))),IF(M373="WON",((((N373-1)*J373)*'complete results singles'!$C$2)+('complete results singles'!$C$2*(N373-1))),IF(M373="PLACED",((((N373-1)*J373)*'complete results singles'!$C$2)-'complete results singles'!$C$2),IF(J373=0,-'complete results singles'!$C$2,IF(J373=0,-'complete results singles'!$C$2,-('complete results singles'!$C$2*2)))))))*E373))</f>
        <v>0</v>
      </c>
      <c r="R373" s="17">
        <f>IF(ISBLANK(M373),,IF(T373&lt;&gt;1,((IF(M373="WON-EW",(((K373-1)*'complete results singles'!$C$2)*(1-$C$3))+(((L373-1)*'complete results singles'!$C$2)*(1-$C$3)),IF(M373="WON",(((K373-1)*'complete results singles'!$C$2)*(1-$C$3)),IF(M373="PLACED",(((L373-1)*'complete results singles'!$C$2)*(1-$C$3))-'complete results singles'!$C$2,IF(J373=0,-'complete results singles'!$C$2,-('complete results singles'!$C$2*2))))))*E373),0))</f>
        <v>0</v>
      </c>
      <c r="S373" s="64"/>
    </row>
    <row r="374" spans="8:19" ht="15" x14ac:dyDescent="0.2">
      <c r="H374" s="12"/>
      <c r="I374" s="12"/>
      <c r="J374" s="12"/>
      <c r="M374" s="7"/>
      <c r="N374" s="16">
        <f>((G374-1)*(1-(IF(H374="no",0,'complete results singles'!$C$3)))+1)</f>
        <v>5.0000000000000044E-2</v>
      </c>
      <c r="O374" s="16">
        <f t="shared" si="6"/>
        <v>0</v>
      </c>
      <c r="P3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4" s="17">
        <f>IF(ISBLANK(M374),,IF(ISBLANK(G374),,(IF(M374="WON-EW",((((N374-1)*J374)*'complete results singles'!$C$2)+('complete results singles'!$C$2*(N374-1))),IF(M374="WON",((((N374-1)*J374)*'complete results singles'!$C$2)+('complete results singles'!$C$2*(N374-1))),IF(M374="PLACED",((((N374-1)*J374)*'complete results singles'!$C$2)-'complete results singles'!$C$2),IF(J374=0,-'complete results singles'!$C$2,IF(J374=0,-'complete results singles'!$C$2,-('complete results singles'!$C$2*2)))))))*E374))</f>
        <v>0</v>
      </c>
      <c r="R374" s="17">
        <f>IF(ISBLANK(M374),,IF(T374&lt;&gt;1,((IF(M374="WON-EW",(((K374-1)*'complete results singles'!$C$2)*(1-$C$3))+(((L374-1)*'complete results singles'!$C$2)*(1-$C$3)),IF(M374="WON",(((K374-1)*'complete results singles'!$C$2)*(1-$C$3)),IF(M374="PLACED",(((L374-1)*'complete results singles'!$C$2)*(1-$C$3))-'complete results singles'!$C$2,IF(J374=0,-'complete results singles'!$C$2,-('complete results singles'!$C$2*2))))))*E374),0))</f>
        <v>0</v>
      </c>
      <c r="S374" s="64"/>
    </row>
    <row r="375" spans="8:19" ht="15" x14ac:dyDescent="0.2">
      <c r="H375" s="12"/>
      <c r="I375" s="12"/>
      <c r="J375" s="12"/>
      <c r="M375" s="7"/>
      <c r="N375" s="16">
        <f>((G375-1)*(1-(IF(H375="no",0,'complete results singles'!$C$3)))+1)</f>
        <v>5.0000000000000044E-2</v>
      </c>
      <c r="O375" s="16">
        <f t="shared" si="6"/>
        <v>0</v>
      </c>
      <c r="P3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5" s="17">
        <f>IF(ISBLANK(M375),,IF(ISBLANK(G375),,(IF(M375="WON-EW",((((N375-1)*J375)*'complete results singles'!$C$2)+('complete results singles'!$C$2*(N375-1))),IF(M375="WON",((((N375-1)*J375)*'complete results singles'!$C$2)+('complete results singles'!$C$2*(N375-1))),IF(M375="PLACED",((((N375-1)*J375)*'complete results singles'!$C$2)-'complete results singles'!$C$2),IF(J375=0,-'complete results singles'!$C$2,IF(J375=0,-'complete results singles'!$C$2,-('complete results singles'!$C$2*2)))))))*E375))</f>
        <v>0</v>
      </c>
      <c r="R375" s="17">
        <f>IF(ISBLANK(M375),,IF(T375&lt;&gt;1,((IF(M375="WON-EW",(((K375-1)*'complete results singles'!$C$2)*(1-$C$3))+(((L375-1)*'complete results singles'!$C$2)*(1-$C$3)),IF(M375="WON",(((K375-1)*'complete results singles'!$C$2)*(1-$C$3)),IF(M375="PLACED",(((L375-1)*'complete results singles'!$C$2)*(1-$C$3))-'complete results singles'!$C$2,IF(J375=0,-'complete results singles'!$C$2,-('complete results singles'!$C$2*2))))))*E375),0))</f>
        <v>0</v>
      </c>
      <c r="S375" s="64"/>
    </row>
    <row r="376" spans="8:19" ht="15" x14ac:dyDescent="0.2">
      <c r="H376" s="12"/>
      <c r="I376" s="12"/>
      <c r="J376" s="12"/>
      <c r="M376" s="7"/>
      <c r="N376" s="16">
        <f>((G376-1)*(1-(IF(H376="no",0,'complete results singles'!$C$3)))+1)</f>
        <v>5.0000000000000044E-2</v>
      </c>
      <c r="O376" s="16">
        <f t="shared" si="6"/>
        <v>0</v>
      </c>
      <c r="P3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6" s="17">
        <f>IF(ISBLANK(M376),,IF(ISBLANK(G376),,(IF(M376="WON-EW",((((N376-1)*J376)*'complete results singles'!$C$2)+('complete results singles'!$C$2*(N376-1))),IF(M376="WON",((((N376-1)*J376)*'complete results singles'!$C$2)+('complete results singles'!$C$2*(N376-1))),IF(M376="PLACED",((((N376-1)*J376)*'complete results singles'!$C$2)-'complete results singles'!$C$2),IF(J376=0,-'complete results singles'!$C$2,IF(J376=0,-'complete results singles'!$C$2,-('complete results singles'!$C$2*2)))))))*E376))</f>
        <v>0</v>
      </c>
      <c r="R376" s="17">
        <f>IF(ISBLANK(M376),,IF(T376&lt;&gt;1,((IF(M376="WON-EW",(((K376-1)*'complete results singles'!$C$2)*(1-$C$3))+(((L376-1)*'complete results singles'!$C$2)*(1-$C$3)),IF(M376="WON",(((K376-1)*'complete results singles'!$C$2)*(1-$C$3)),IF(M376="PLACED",(((L376-1)*'complete results singles'!$C$2)*(1-$C$3))-'complete results singles'!$C$2,IF(J376=0,-'complete results singles'!$C$2,-('complete results singles'!$C$2*2))))))*E376),0))</f>
        <v>0</v>
      </c>
      <c r="S376" s="64"/>
    </row>
    <row r="377" spans="8:19" ht="15" x14ac:dyDescent="0.2">
      <c r="H377" s="12"/>
      <c r="I377" s="12"/>
      <c r="J377" s="12"/>
      <c r="M377" s="7"/>
      <c r="N377" s="16">
        <f>((G377-1)*(1-(IF(H377="no",0,'complete results singles'!$C$3)))+1)</f>
        <v>5.0000000000000044E-2</v>
      </c>
      <c r="O377" s="16">
        <f t="shared" si="6"/>
        <v>0</v>
      </c>
      <c r="P3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7" s="17">
        <f>IF(ISBLANK(M377),,IF(ISBLANK(G377),,(IF(M377="WON-EW",((((N377-1)*J377)*'complete results singles'!$C$2)+('complete results singles'!$C$2*(N377-1))),IF(M377="WON",((((N377-1)*J377)*'complete results singles'!$C$2)+('complete results singles'!$C$2*(N377-1))),IF(M377="PLACED",((((N377-1)*J377)*'complete results singles'!$C$2)-'complete results singles'!$C$2),IF(J377=0,-'complete results singles'!$C$2,IF(J377=0,-'complete results singles'!$C$2,-('complete results singles'!$C$2*2)))))))*E377))</f>
        <v>0</v>
      </c>
      <c r="R377" s="17">
        <f>IF(ISBLANK(M377),,IF(T377&lt;&gt;1,((IF(M377="WON-EW",(((K377-1)*'complete results singles'!$C$2)*(1-$C$3))+(((L377-1)*'complete results singles'!$C$2)*(1-$C$3)),IF(M377="WON",(((K377-1)*'complete results singles'!$C$2)*(1-$C$3)),IF(M377="PLACED",(((L377-1)*'complete results singles'!$C$2)*(1-$C$3))-'complete results singles'!$C$2,IF(J377=0,-'complete results singles'!$C$2,-('complete results singles'!$C$2*2))))))*E377),0))</f>
        <v>0</v>
      </c>
      <c r="S377" s="64"/>
    </row>
    <row r="378" spans="8:19" ht="15" x14ac:dyDescent="0.2">
      <c r="H378" s="12"/>
      <c r="I378" s="12"/>
      <c r="J378" s="12"/>
      <c r="M378" s="7"/>
      <c r="N378" s="16">
        <f>((G378-1)*(1-(IF(H378="no",0,'complete results singles'!$C$3)))+1)</f>
        <v>5.0000000000000044E-2</v>
      </c>
      <c r="O378" s="16">
        <f t="shared" si="6"/>
        <v>0</v>
      </c>
      <c r="P3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8" s="17">
        <f>IF(ISBLANK(M378),,IF(ISBLANK(G378),,(IF(M378="WON-EW",((((N378-1)*J378)*'complete results singles'!$C$2)+('complete results singles'!$C$2*(N378-1))),IF(M378="WON",((((N378-1)*J378)*'complete results singles'!$C$2)+('complete results singles'!$C$2*(N378-1))),IF(M378="PLACED",((((N378-1)*J378)*'complete results singles'!$C$2)-'complete results singles'!$C$2),IF(J378=0,-'complete results singles'!$C$2,IF(J378=0,-'complete results singles'!$C$2,-('complete results singles'!$C$2*2)))))))*E378))</f>
        <v>0</v>
      </c>
      <c r="R378" s="17">
        <f>IF(ISBLANK(M378),,IF(T378&lt;&gt;1,((IF(M378="WON-EW",(((K378-1)*'complete results singles'!$C$2)*(1-$C$3))+(((L378-1)*'complete results singles'!$C$2)*(1-$C$3)),IF(M378="WON",(((K378-1)*'complete results singles'!$C$2)*(1-$C$3)),IF(M378="PLACED",(((L378-1)*'complete results singles'!$C$2)*(1-$C$3))-'complete results singles'!$C$2,IF(J378=0,-'complete results singles'!$C$2,-('complete results singles'!$C$2*2))))))*E378),0))</f>
        <v>0</v>
      </c>
      <c r="S378" s="64"/>
    </row>
    <row r="379" spans="8:19" ht="15" x14ac:dyDescent="0.2">
      <c r="H379" s="12"/>
      <c r="I379" s="12"/>
      <c r="J379" s="12"/>
      <c r="M379" s="7"/>
      <c r="N379" s="16">
        <f>((G379-1)*(1-(IF(H379="no",0,'complete results singles'!$C$3)))+1)</f>
        <v>5.0000000000000044E-2</v>
      </c>
      <c r="O379" s="16">
        <f t="shared" si="6"/>
        <v>0</v>
      </c>
      <c r="P3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79" s="17">
        <f>IF(ISBLANK(M379),,IF(ISBLANK(G379),,(IF(M379="WON-EW",((((N379-1)*J379)*'complete results singles'!$C$2)+('complete results singles'!$C$2*(N379-1))),IF(M379="WON",((((N379-1)*J379)*'complete results singles'!$C$2)+('complete results singles'!$C$2*(N379-1))),IF(M379="PLACED",((((N379-1)*J379)*'complete results singles'!$C$2)-'complete results singles'!$C$2),IF(J379=0,-'complete results singles'!$C$2,IF(J379=0,-'complete results singles'!$C$2,-('complete results singles'!$C$2*2)))))))*E379))</f>
        <v>0</v>
      </c>
      <c r="R379" s="17">
        <f>IF(ISBLANK(M379),,IF(T379&lt;&gt;1,((IF(M379="WON-EW",(((K379-1)*'complete results singles'!$C$2)*(1-$C$3))+(((L379-1)*'complete results singles'!$C$2)*(1-$C$3)),IF(M379="WON",(((K379-1)*'complete results singles'!$C$2)*(1-$C$3)),IF(M379="PLACED",(((L379-1)*'complete results singles'!$C$2)*(1-$C$3))-'complete results singles'!$C$2,IF(J379=0,-'complete results singles'!$C$2,-('complete results singles'!$C$2*2))))))*E379),0))</f>
        <v>0</v>
      </c>
      <c r="S379" s="64"/>
    </row>
    <row r="380" spans="8:19" ht="15" x14ac:dyDescent="0.2">
      <c r="H380" s="12"/>
      <c r="I380" s="12"/>
      <c r="J380" s="12"/>
      <c r="M380" s="7"/>
      <c r="N380" s="16">
        <f>((G380-1)*(1-(IF(H380="no",0,'complete results singles'!$C$3)))+1)</f>
        <v>5.0000000000000044E-2</v>
      </c>
      <c r="O380" s="16">
        <f t="shared" si="6"/>
        <v>0</v>
      </c>
      <c r="P3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0" s="17">
        <f>IF(ISBLANK(M380),,IF(ISBLANK(G380),,(IF(M380="WON-EW",((((N380-1)*J380)*'complete results singles'!$C$2)+('complete results singles'!$C$2*(N380-1))),IF(M380="WON",((((N380-1)*J380)*'complete results singles'!$C$2)+('complete results singles'!$C$2*(N380-1))),IF(M380="PLACED",((((N380-1)*J380)*'complete results singles'!$C$2)-'complete results singles'!$C$2),IF(J380=0,-'complete results singles'!$C$2,IF(J380=0,-'complete results singles'!$C$2,-('complete results singles'!$C$2*2)))))))*E380))</f>
        <v>0</v>
      </c>
      <c r="R380" s="17">
        <f>IF(ISBLANK(M380),,IF(T380&lt;&gt;1,((IF(M380="WON-EW",(((K380-1)*'complete results singles'!$C$2)*(1-$C$3))+(((L380-1)*'complete results singles'!$C$2)*(1-$C$3)),IF(M380="WON",(((K380-1)*'complete results singles'!$C$2)*(1-$C$3)),IF(M380="PLACED",(((L380-1)*'complete results singles'!$C$2)*(1-$C$3))-'complete results singles'!$C$2,IF(J380=0,-'complete results singles'!$C$2,-('complete results singles'!$C$2*2))))))*E380),0))</f>
        <v>0</v>
      </c>
      <c r="S380" s="64"/>
    </row>
    <row r="381" spans="8:19" ht="15" x14ac:dyDescent="0.2">
      <c r="H381" s="12"/>
      <c r="I381" s="12"/>
      <c r="J381" s="12"/>
      <c r="M381" s="7"/>
      <c r="N381" s="16">
        <f>((G381-1)*(1-(IF(H381="no",0,'complete results singles'!$C$3)))+1)</f>
        <v>5.0000000000000044E-2</v>
      </c>
      <c r="O381" s="16">
        <f t="shared" si="6"/>
        <v>0</v>
      </c>
      <c r="P3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1" s="17">
        <f>IF(ISBLANK(M381),,IF(ISBLANK(G381),,(IF(M381="WON-EW",((((N381-1)*J381)*'complete results singles'!$C$2)+('complete results singles'!$C$2*(N381-1))),IF(M381="WON",((((N381-1)*J381)*'complete results singles'!$C$2)+('complete results singles'!$C$2*(N381-1))),IF(M381="PLACED",((((N381-1)*J381)*'complete results singles'!$C$2)-'complete results singles'!$C$2),IF(J381=0,-'complete results singles'!$C$2,IF(J381=0,-'complete results singles'!$C$2,-('complete results singles'!$C$2*2)))))))*E381))</f>
        <v>0</v>
      </c>
      <c r="R381" s="17">
        <f>IF(ISBLANK(M381),,IF(T381&lt;&gt;1,((IF(M381="WON-EW",(((K381-1)*'complete results singles'!$C$2)*(1-$C$3))+(((L381-1)*'complete results singles'!$C$2)*(1-$C$3)),IF(M381="WON",(((K381-1)*'complete results singles'!$C$2)*(1-$C$3)),IF(M381="PLACED",(((L381-1)*'complete results singles'!$C$2)*(1-$C$3))-'complete results singles'!$C$2,IF(J381=0,-'complete results singles'!$C$2,-('complete results singles'!$C$2*2))))))*E381),0))</f>
        <v>0</v>
      </c>
      <c r="S381" s="64"/>
    </row>
    <row r="382" spans="8:19" ht="15" x14ac:dyDescent="0.2">
      <c r="H382" s="12"/>
      <c r="I382" s="12"/>
      <c r="J382" s="12"/>
      <c r="M382" s="7"/>
      <c r="N382" s="16">
        <f>((G382-1)*(1-(IF(H382="no",0,'complete results singles'!$C$3)))+1)</f>
        <v>5.0000000000000044E-2</v>
      </c>
      <c r="O382" s="16">
        <f t="shared" si="6"/>
        <v>0</v>
      </c>
      <c r="P3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2" s="17">
        <f>IF(ISBLANK(M382),,IF(ISBLANK(G382),,(IF(M382="WON-EW",((((N382-1)*J382)*'complete results singles'!$C$2)+('complete results singles'!$C$2*(N382-1))),IF(M382="WON",((((N382-1)*J382)*'complete results singles'!$C$2)+('complete results singles'!$C$2*(N382-1))),IF(M382="PLACED",((((N382-1)*J382)*'complete results singles'!$C$2)-'complete results singles'!$C$2),IF(J382=0,-'complete results singles'!$C$2,IF(J382=0,-'complete results singles'!$C$2,-('complete results singles'!$C$2*2)))))))*E382))</f>
        <v>0</v>
      </c>
      <c r="R382" s="17">
        <f>IF(ISBLANK(M382),,IF(T382&lt;&gt;1,((IF(M382="WON-EW",(((K382-1)*'complete results singles'!$C$2)*(1-$C$3))+(((L382-1)*'complete results singles'!$C$2)*(1-$C$3)),IF(M382="WON",(((K382-1)*'complete results singles'!$C$2)*(1-$C$3)),IF(M382="PLACED",(((L382-1)*'complete results singles'!$C$2)*(1-$C$3))-'complete results singles'!$C$2,IF(J382=0,-'complete results singles'!$C$2,-('complete results singles'!$C$2*2))))))*E382),0))</f>
        <v>0</v>
      </c>
      <c r="S382" s="64"/>
    </row>
    <row r="383" spans="8:19" ht="15" x14ac:dyDescent="0.2">
      <c r="H383" s="12"/>
      <c r="I383" s="12"/>
      <c r="J383" s="12"/>
      <c r="M383" s="7"/>
      <c r="N383" s="16">
        <f>((G383-1)*(1-(IF(H383="no",0,'complete results singles'!$C$3)))+1)</f>
        <v>5.0000000000000044E-2</v>
      </c>
      <c r="O383" s="16">
        <f t="shared" si="6"/>
        <v>0</v>
      </c>
      <c r="P3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3" s="17">
        <f>IF(ISBLANK(M383),,IF(ISBLANK(G383),,(IF(M383="WON-EW",((((N383-1)*J383)*'complete results singles'!$C$2)+('complete results singles'!$C$2*(N383-1))),IF(M383="WON",((((N383-1)*J383)*'complete results singles'!$C$2)+('complete results singles'!$C$2*(N383-1))),IF(M383="PLACED",((((N383-1)*J383)*'complete results singles'!$C$2)-'complete results singles'!$C$2),IF(J383=0,-'complete results singles'!$C$2,IF(J383=0,-'complete results singles'!$C$2,-('complete results singles'!$C$2*2)))))))*E383))</f>
        <v>0</v>
      </c>
      <c r="R383" s="17">
        <f>IF(ISBLANK(M383),,IF(T383&lt;&gt;1,((IF(M383="WON-EW",(((K383-1)*'complete results singles'!$C$2)*(1-$C$3))+(((L383-1)*'complete results singles'!$C$2)*(1-$C$3)),IF(M383="WON",(((K383-1)*'complete results singles'!$C$2)*(1-$C$3)),IF(M383="PLACED",(((L383-1)*'complete results singles'!$C$2)*(1-$C$3))-'complete results singles'!$C$2,IF(J383=0,-'complete results singles'!$C$2,-('complete results singles'!$C$2*2))))))*E383),0))</f>
        <v>0</v>
      </c>
      <c r="S383" s="64"/>
    </row>
    <row r="384" spans="8:19" ht="15" x14ac:dyDescent="0.2">
      <c r="H384" s="12"/>
      <c r="I384" s="12"/>
      <c r="J384" s="12"/>
      <c r="M384" s="7"/>
      <c r="N384" s="16">
        <f>((G384-1)*(1-(IF(H384="no",0,'complete results singles'!$C$3)))+1)</f>
        <v>5.0000000000000044E-2</v>
      </c>
      <c r="O384" s="16">
        <f t="shared" si="6"/>
        <v>0</v>
      </c>
      <c r="P3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4" s="17">
        <f>IF(ISBLANK(M384),,IF(ISBLANK(G384),,(IF(M384="WON-EW",((((N384-1)*J384)*'complete results singles'!$C$2)+('complete results singles'!$C$2*(N384-1))),IF(M384="WON",((((N384-1)*J384)*'complete results singles'!$C$2)+('complete results singles'!$C$2*(N384-1))),IF(M384="PLACED",((((N384-1)*J384)*'complete results singles'!$C$2)-'complete results singles'!$C$2),IF(J384=0,-'complete results singles'!$C$2,IF(J384=0,-'complete results singles'!$C$2,-('complete results singles'!$C$2*2)))))))*E384))</f>
        <v>0</v>
      </c>
      <c r="R384" s="17">
        <f>IF(ISBLANK(M384),,IF(T384&lt;&gt;1,((IF(M384="WON-EW",(((K384-1)*'complete results singles'!$C$2)*(1-$C$3))+(((L384-1)*'complete results singles'!$C$2)*(1-$C$3)),IF(M384="WON",(((K384-1)*'complete results singles'!$C$2)*(1-$C$3)),IF(M384="PLACED",(((L384-1)*'complete results singles'!$C$2)*(1-$C$3))-'complete results singles'!$C$2,IF(J384=0,-'complete results singles'!$C$2,-('complete results singles'!$C$2*2))))))*E384),0))</f>
        <v>0</v>
      </c>
      <c r="S384" s="64"/>
    </row>
    <row r="385" spans="8:19" ht="15" x14ac:dyDescent="0.2">
      <c r="H385" s="12"/>
      <c r="I385" s="12"/>
      <c r="J385" s="12"/>
      <c r="M385" s="7"/>
      <c r="N385" s="16">
        <f>((G385-1)*(1-(IF(H385="no",0,'complete results singles'!$C$3)))+1)</f>
        <v>5.0000000000000044E-2</v>
      </c>
      <c r="O385" s="16">
        <f t="shared" si="6"/>
        <v>0</v>
      </c>
      <c r="P3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5" s="17">
        <f>IF(ISBLANK(M385),,IF(ISBLANK(G385),,(IF(M385="WON-EW",((((N385-1)*J385)*'complete results singles'!$C$2)+('complete results singles'!$C$2*(N385-1))),IF(M385="WON",((((N385-1)*J385)*'complete results singles'!$C$2)+('complete results singles'!$C$2*(N385-1))),IF(M385="PLACED",((((N385-1)*J385)*'complete results singles'!$C$2)-'complete results singles'!$C$2),IF(J385=0,-'complete results singles'!$C$2,IF(J385=0,-'complete results singles'!$C$2,-('complete results singles'!$C$2*2)))))))*E385))</f>
        <v>0</v>
      </c>
      <c r="R385" s="17">
        <f>IF(ISBLANK(M385),,IF(T385&lt;&gt;1,((IF(M385="WON-EW",(((K385-1)*'complete results singles'!$C$2)*(1-$C$3))+(((L385-1)*'complete results singles'!$C$2)*(1-$C$3)),IF(M385="WON",(((K385-1)*'complete results singles'!$C$2)*(1-$C$3)),IF(M385="PLACED",(((L385-1)*'complete results singles'!$C$2)*(1-$C$3))-'complete results singles'!$C$2,IF(J385=0,-'complete results singles'!$C$2,-('complete results singles'!$C$2*2))))))*E385),0))</f>
        <v>0</v>
      </c>
      <c r="S385" s="64"/>
    </row>
    <row r="386" spans="8:19" ht="15" x14ac:dyDescent="0.2">
      <c r="H386" s="12"/>
      <c r="I386" s="12"/>
      <c r="J386" s="12"/>
      <c r="M386" s="7"/>
      <c r="N386" s="16">
        <f>((G386-1)*(1-(IF(H386="no",0,'complete results singles'!$C$3)))+1)</f>
        <v>5.0000000000000044E-2</v>
      </c>
      <c r="O386" s="16">
        <f t="shared" si="6"/>
        <v>0</v>
      </c>
      <c r="P3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6" s="17">
        <f>IF(ISBLANK(M386),,IF(ISBLANK(G386),,(IF(M386="WON-EW",((((N386-1)*J386)*'complete results singles'!$C$2)+('complete results singles'!$C$2*(N386-1))),IF(M386="WON",((((N386-1)*J386)*'complete results singles'!$C$2)+('complete results singles'!$C$2*(N386-1))),IF(M386="PLACED",((((N386-1)*J386)*'complete results singles'!$C$2)-'complete results singles'!$C$2),IF(J386=0,-'complete results singles'!$C$2,IF(J386=0,-'complete results singles'!$C$2,-('complete results singles'!$C$2*2)))))))*E386))</f>
        <v>0</v>
      </c>
      <c r="R386" s="17">
        <f>IF(ISBLANK(M386),,IF(T386&lt;&gt;1,((IF(M386="WON-EW",(((K386-1)*'complete results singles'!$C$2)*(1-$C$3))+(((L386-1)*'complete results singles'!$C$2)*(1-$C$3)),IF(M386="WON",(((K386-1)*'complete results singles'!$C$2)*(1-$C$3)),IF(M386="PLACED",(((L386-1)*'complete results singles'!$C$2)*(1-$C$3))-'complete results singles'!$C$2,IF(J386=0,-'complete results singles'!$C$2,-('complete results singles'!$C$2*2))))))*E386),0))</f>
        <v>0</v>
      </c>
      <c r="S386" s="64"/>
    </row>
    <row r="387" spans="8:19" ht="15" x14ac:dyDescent="0.2">
      <c r="H387" s="12"/>
      <c r="I387" s="12"/>
      <c r="J387" s="12"/>
      <c r="M387" s="7"/>
      <c r="N387" s="16">
        <f>((G387-1)*(1-(IF(H387="no",0,'complete results singles'!$C$3)))+1)</f>
        <v>5.0000000000000044E-2</v>
      </c>
      <c r="O387" s="16">
        <f t="shared" si="6"/>
        <v>0</v>
      </c>
      <c r="P3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7" s="17">
        <f>IF(ISBLANK(M387),,IF(ISBLANK(G387),,(IF(M387="WON-EW",((((N387-1)*J387)*'complete results singles'!$C$2)+('complete results singles'!$C$2*(N387-1))),IF(M387="WON",((((N387-1)*J387)*'complete results singles'!$C$2)+('complete results singles'!$C$2*(N387-1))),IF(M387="PLACED",((((N387-1)*J387)*'complete results singles'!$C$2)-'complete results singles'!$C$2),IF(J387=0,-'complete results singles'!$C$2,IF(J387=0,-'complete results singles'!$C$2,-('complete results singles'!$C$2*2)))))))*E387))</f>
        <v>0</v>
      </c>
      <c r="R387" s="17">
        <f>IF(ISBLANK(M387),,IF(T387&lt;&gt;1,((IF(M387="WON-EW",(((K387-1)*'complete results singles'!$C$2)*(1-$C$3))+(((L387-1)*'complete results singles'!$C$2)*(1-$C$3)),IF(M387="WON",(((K387-1)*'complete results singles'!$C$2)*(1-$C$3)),IF(M387="PLACED",(((L387-1)*'complete results singles'!$C$2)*(1-$C$3))-'complete results singles'!$C$2,IF(J387=0,-'complete results singles'!$C$2,-('complete results singles'!$C$2*2))))))*E387),0))</f>
        <v>0</v>
      </c>
      <c r="S387" s="64"/>
    </row>
    <row r="388" spans="8:19" ht="15" x14ac:dyDescent="0.2">
      <c r="H388" s="12"/>
      <c r="I388" s="12"/>
      <c r="J388" s="12"/>
      <c r="M388" s="7"/>
      <c r="N388" s="16">
        <f>((G388-1)*(1-(IF(H388="no",0,'complete results singles'!$C$3)))+1)</f>
        <v>5.0000000000000044E-2</v>
      </c>
      <c r="O388" s="16">
        <f t="shared" si="6"/>
        <v>0</v>
      </c>
      <c r="P3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8" s="17">
        <f>IF(ISBLANK(M388),,IF(ISBLANK(G388),,(IF(M388="WON-EW",((((N388-1)*J388)*'complete results singles'!$C$2)+('complete results singles'!$C$2*(N388-1))),IF(M388="WON",((((N388-1)*J388)*'complete results singles'!$C$2)+('complete results singles'!$C$2*(N388-1))),IF(M388="PLACED",((((N388-1)*J388)*'complete results singles'!$C$2)-'complete results singles'!$C$2),IF(J388=0,-'complete results singles'!$C$2,IF(J388=0,-'complete results singles'!$C$2,-('complete results singles'!$C$2*2)))))))*E388))</f>
        <v>0</v>
      </c>
      <c r="R388" s="17">
        <f>IF(ISBLANK(M388),,IF(T388&lt;&gt;1,((IF(M388="WON-EW",(((K388-1)*'complete results singles'!$C$2)*(1-$C$3))+(((L388-1)*'complete results singles'!$C$2)*(1-$C$3)),IF(M388="WON",(((K388-1)*'complete results singles'!$C$2)*(1-$C$3)),IF(M388="PLACED",(((L388-1)*'complete results singles'!$C$2)*(1-$C$3))-'complete results singles'!$C$2,IF(J388=0,-'complete results singles'!$C$2,-('complete results singles'!$C$2*2))))))*E388),0))</f>
        <v>0</v>
      </c>
      <c r="S388" s="64"/>
    </row>
    <row r="389" spans="8:19" ht="15" x14ac:dyDescent="0.2">
      <c r="H389" s="12"/>
      <c r="I389" s="12"/>
      <c r="J389" s="12"/>
      <c r="M389" s="7"/>
      <c r="N389" s="16">
        <f>((G389-1)*(1-(IF(H389="no",0,'complete results singles'!$C$3)))+1)</f>
        <v>5.0000000000000044E-2</v>
      </c>
      <c r="O389" s="16">
        <f t="shared" si="6"/>
        <v>0</v>
      </c>
      <c r="P3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89" s="17">
        <f>IF(ISBLANK(M389),,IF(ISBLANK(G389),,(IF(M389="WON-EW",((((N389-1)*J389)*'complete results singles'!$C$2)+('complete results singles'!$C$2*(N389-1))),IF(M389="WON",((((N389-1)*J389)*'complete results singles'!$C$2)+('complete results singles'!$C$2*(N389-1))),IF(M389="PLACED",((((N389-1)*J389)*'complete results singles'!$C$2)-'complete results singles'!$C$2),IF(J389=0,-'complete results singles'!$C$2,IF(J389=0,-'complete results singles'!$C$2,-('complete results singles'!$C$2*2)))))))*E389))</f>
        <v>0</v>
      </c>
      <c r="R389" s="17">
        <f>IF(ISBLANK(M389),,IF(T389&lt;&gt;1,((IF(M389="WON-EW",(((K389-1)*'complete results singles'!$C$2)*(1-$C$3))+(((L389-1)*'complete results singles'!$C$2)*(1-$C$3)),IF(M389="WON",(((K389-1)*'complete results singles'!$C$2)*(1-$C$3)),IF(M389="PLACED",(((L389-1)*'complete results singles'!$C$2)*(1-$C$3))-'complete results singles'!$C$2,IF(J389=0,-'complete results singles'!$C$2,-('complete results singles'!$C$2*2))))))*E389),0))</f>
        <v>0</v>
      </c>
      <c r="S389" s="64"/>
    </row>
    <row r="390" spans="8:19" ht="15" x14ac:dyDescent="0.2">
      <c r="H390" s="12"/>
      <c r="I390" s="12"/>
      <c r="J390" s="12"/>
      <c r="M390" s="7"/>
      <c r="N390" s="16">
        <f>((G390-1)*(1-(IF(H390="no",0,'complete results singles'!$C$3)))+1)</f>
        <v>5.0000000000000044E-2</v>
      </c>
      <c r="O390" s="16">
        <f t="shared" si="6"/>
        <v>0</v>
      </c>
      <c r="P3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0" s="17">
        <f>IF(ISBLANK(M390),,IF(ISBLANK(G390),,(IF(M390="WON-EW",((((N390-1)*J390)*'complete results singles'!$C$2)+('complete results singles'!$C$2*(N390-1))),IF(M390="WON",((((N390-1)*J390)*'complete results singles'!$C$2)+('complete results singles'!$C$2*(N390-1))),IF(M390="PLACED",((((N390-1)*J390)*'complete results singles'!$C$2)-'complete results singles'!$C$2),IF(J390=0,-'complete results singles'!$C$2,IF(J390=0,-'complete results singles'!$C$2,-('complete results singles'!$C$2*2)))))))*E390))</f>
        <v>0</v>
      </c>
      <c r="R390" s="17">
        <f>IF(ISBLANK(M390),,IF(T390&lt;&gt;1,((IF(M390="WON-EW",(((K390-1)*'complete results singles'!$C$2)*(1-$C$3))+(((L390-1)*'complete results singles'!$C$2)*(1-$C$3)),IF(M390="WON",(((K390-1)*'complete results singles'!$C$2)*(1-$C$3)),IF(M390="PLACED",(((L390-1)*'complete results singles'!$C$2)*(1-$C$3))-'complete results singles'!$C$2,IF(J390=0,-'complete results singles'!$C$2,-('complete results singles'!$C$2*2))))))*E390),0))</f>
        <v>0</v>
      </c>
      <c r="S390" s="64"/>
    </row>
    <row r="391" spans="8:19" ht="15" x14ac:dyDescent="0.2">
      <c r="H391" s="12"/>
      <c r="I391" s="12"/>
      <c r="J391" s="12"/>
      <c r="M391" s="7"/>
      <c r="N391" s="16">
        <f>((G391-1)*(1-(IF(H391="no",0,'complete results singles'!$C$3)))+1)</f>
        <v>5.0000000000000044E-2</v>
      </c>
      <c r="O391" s="16">
        <f t="shared" si="6"/>
        <v>0</v>
      </c>
      <c r="P3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1" s="17">
        <f>IF(ISBLANK(M391),,IF(ISBLANK(G391),,(IF(M391="WON-EW",((((N391-1)*J391)*'complete results singles'!$C$2)+('complete results singles'!$C$2*(N391-1))),IF(M391="WON",((((N391-1)*J391)*'complete results singles'!$C$2)+('complete results singles'!$C$2*(N391-1))),IF(M391="PLACED",((((N391-1)*J391)*'complete results singles'!$C$2)-'complete results singles'!$C$2),IF(J391=0,-'complete results singles'!$C$2,IF(J391=0,-'complete results singles'!$C$2,-('complete results singles'!$C$2*2)))))))*E391))</f>
        <v>0</v>
      </c>
      <c r="R391" s="17">
        <f>IF(ISBLANK(M391),,IF(T391&lt;&gt;1,((IF(M391="WON-EW",(((K391-1)*'complete results singles'!$C$2)*(1-$C$3))+(((L391-1)*'complete results singles'!$C$2)*(1-$C$3)),IF(M391="WON",(((K391-1)*'complete results singles'!$C$2)*(1-$C$3)),IF(M391="PLACED",(((L391-1)*'complete results singles'!$C$2)*(1-$C$3))-'complete results singles'!$C$2,IF(J391=0,-'complete results singles'!$C$2,-('complete results singles'!$C$2*2))))))*E391),0))</f>
        <v>0</v>
      </c>
      <c r="S391" s="64"/>
    </row>
    <row r="392" spans="8:19" ht="15" x14ac:dyDescent="0.2">
      <c r="H392" s="12"/>
      <c r="I392" s="12"/>
      <c r="J392" s="12"/>
      <c r="M392" s="7"/>
      <c r="N392" s="16">
        <f>((G392-1)*(1-(IF(H392="no",0,'complete results singles'!$C$3)))+1)</f>
        <v>5.0000000000000044E-2</v>
      </c>
      <c r="O392" s="16">
        <f t="shared" si="6"/>
        <v>0</v>
      </c>
      <c r="P3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2" s="17">
        <f>IF(ISBLANK(M392),,IF(ISBLANK(G392),,(IF(M392="WON-EW",((((N392-1)*J392)*'complete results singles'!$C$2)+('complete results singles'!$C$2*(N392-1))),IF(M392="WON",((((N392-1)*J392)*'complete results singles'!$C$2)+('complete results singles'!$C$2*(N392-1))),IF(M392="PLACED",((((N392-1)*J392)*'complete results singles'!$C$2)-'complete results singles'!$C$2),IF(J392=0,-'complete results singles'!$C$2,IF(J392=0,-'complete results singles'!$C$2,-('complete results singles'!$C$2*2)))))))*E392))</f>
        <v>0</v>
      </c>
      <c r="R392" s="17">
        <f>IF(ISBLANK(M392),,IF(T392&lt;&gt;1,((IF(M392="WON-EW",(((K392-1)*'complete results singles'!$C$2)*(1-$C$3))+(((L392-1)*'complete results singles'!$C$2)*(1-$C$3)),IF(M392="WON",(((K392-1)*'complete results singles'!$C$2)*(1-$C$3)),IF(M392="PLACED",(((L392-1)*'complete results singles'!$C$2)*(1-$C$3))-'complete results singles'!$C$2,IF(J392=0,-'complete results singles'!$C$2,-('complete results singles'!$C$2*2))))))*E392),0))</f>
        <v>0</v>
      </c>
      <c r="S392" s="64"/>
    </row>
    <row r="393" spans="8:19" ht="15" x14ac:dyDescent="0.2">
      <c r="H393" s="12"/>
      <c r="I393" s="12"/>
      <c r="J393" s="12"/>
      <c r="M393" s="7"/>
      <c r="N393" s="16">
        <f>((G393-1)*(1-(IF(H393="no",0,'complete results singles'!$C$3)))+1)</f>
        <v>5.0000000000000044E-2</v>
      </c>
      <c r="O393" s="16">
        <f t="shared" si="6"/>
        <v>0</v>
      </c>
      <c r="P3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3" s="17">
        <f>IF(ISBLANK(M393),,IF(ISBLANK(G393),,(IF(M393="WON-EW",((((N393-1)*J393)*'complete results singles'!$C$2)+('complete results singles'!$C$2*(N393-1))),IF(M393="WON",((((N393-1)*J393)*'complete results singles'!$C$2)+('complete results singles'!$C$2*(N393-1))),IF(M393="PLACED",((((N393-1)*J393)*'complete results singles'!$C$2)-'complete results singles'!$C$2),IF(J393=0,-'complete results singles'!$C$2,IF(J393=0,-'complete results singles'!$C$2,-('complete results singles'!$C$2*2)))))))*E393))</f>
        <v>0</v>
      </c>
      <c r="R393" s="17">
        <f>IF(ISBLANK(M393),,IF(T393&lt;&gt;1,((IF(M393="WON-EW",(((K393-1)*'complete results singles'!$C$2)*(1-$C$3))+(((L393-1)*'complete results singles'!$C$2)*(1-$C$3)),IF(M393="WON",(((K393-1)*'complete results singles'!$C$2)*(1-$C$3)),IF(M393="PLACED",(((L393-1)*'complete results singles'!$C$2)*(1-$C$3))-'complete results singles'!$C$2,IF(J393=0,-'complete results singles'!$C$2,-('complete results singles'!$C$2*2))))))*E393),0))</f>
        <v>0</v>
      </c>
      <c r="S393" s="64"/>
    </row>
    <row r="394" spans="8:19" ht="15" x14ac:dyDescent="0.2">
      <c r="H394" s="12"/>
      <c r="I394" s="12"/>
      <c r="J394" s="12"/>
      <c r="M394" s="7"/>
      <c r="N394" s="16">
        <f>((G394-1)*(1-(IF(H394="no",0,'complete results singles'!$C$3)))+1)</f>
        <v>5.0000000000000044E-2</v>
      </c>
      <c r="O394" s="16">
        <f t="shared" si="6"/>
        <v>0</v>
      </c>
      <c r="P3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4" s="17">
        <f>IF(ISBLANK(M394),,IF(ISBLANK(G394),,(IF(M394="WON-EW",((((N394-1)*J394)*'complete results singles'!$C$2)+('complete results singles'!$C$2*(N394-1))),IF(M394="WON",((((N394-1)*J394)*'complete results singles'!$C$2)+('complete results singles'!$C$2*(N394-1))),IF(M394="PLACED",((((N394-1)*J394)*'complete results singles'!$C$2)-'complete results singles'!$C$2),IF(J394=0,-'complete results singles'!$C$2,IF(J394=0,-'complete results singles'!$C$2,-('complete results singles'!$C$2*2)))))))*E394))</f>
        <v>0</v>
      </c>
      <c r="R394" s="17">
        <f>IF(ISBLANK(M394),,IF(T394&lt;&gt;1,((IF(M394="WON-EW",(((K394-1)*'complete results singles'!$C$2)*(1-$C$3))+(((L394-1)*'complete results singles'!$C$2)*(1-$C$3)),IF(M394="WON",(((K394-1)*'complete results singles'!$C$2)*(1-$C$3)),IF(M394="PLACED",(((L394-1)*'complete results singles'!$C$2)*(1-$C$3))-'complete results singles'!$C$2,IF(J394=0,-'complete results singles'!$C$2,-('complete results singles'!$C$2*2))))))*E394),0))</f>
        <v>0</v>
      </c>
      <c r="S394" s="64"/>
    </row>
    <row r="395" spans="8:19" ht="15" x14ac:dyDescent="0.2">
      <c r="H395" s="12"/>
      <c r="I395" s="12"/>
      <c r="J395" s="12"/>
      <c r="M395" s="7"/>
      <c r="N395" s="16">
        <f>((G395-1)*(1-(IF(H395="no",0,'complete results singles'!$C$3)))+1)</f>
        <v>5.0000000000000044E-2</v>
      </c>
      <c r="O395" s="16">
        <f t="shared" si="6"/>
        <v>0</v>
      </c>
      <c r="P3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5" s="17">
        <f>IF(ISBLANK(M395),,IF(ISBLANK(G395),,(IF(M395="WON-EW",((((N395-1)*J395)*'complete results singles'!$C$2)+('complete results singles'!$C$2*(N395-1))),IF(M395="WON",((((N395-1)*J395)*'complete results singles'!$C$2)+('complete results singles'!$C$2*(N395-1))),IF(M395="PLACED",((((N395-1)*J395)*'complete results singles'!$C$2)-'complete results singles'!$C$2),IF(J395=0,-'complete results singles'!$C$2,IF(J395=0,-'complete results singles'!$C$2,-('complete results singles'!$C$2*2)))))))*E395))</f>
        <v>0</v>
      </c>
      <c r="R395" s="17">
        <f>IF(ISBLANK(M395),,IF(T395&lt;&gt;1,((IF(M395="WON-EW",(((K395-1)*'complete results singles'!$C$2)*(1-$C$3))+(((L395-1)*'complete results singles'!$C$2)*(1-$C$3)),IF(M395="WON",(((K395-1)*'complete results singles'!$C$2)*(1-$C$3)),IF(M395="PLACED",(((L395-1)*'complete results singles'!$C$2)*(1-$C$3))-'complete results singles'!$C$2,IF(J395=0,-'complete results singles'!$C$2,-('complete results singles'!$C$2*2))))))*E395),0))</f>
        <v>0</v>
      </c>
      <c r="S395" s="64"/>
    </row>
    <row r="396" spans="8:19" ht="15" x14ac:dyDescent="0.2">
      <c r="H396" s="12"/>
      <c r="I396" s="12"/>
      <c r="J396" s="12"/>
      <c r="M396" s="7"/>
      <c r="N396" s="16">
        <f>((G396-1)*(1-(IF(H396="no",0,'complete results singles'!$C$3)))+1)</f>
        <v>5.0000000000000044E-2</v>
      </c>
      <c r="O396" s="16">
        <f t="shared" si="6"/>
        <v>0</v>
      </c>
      <c r="P3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6" s="17">
        <f>IF(ISBLANK(M396),,IF(ISBLANK(G396),,(IF(M396="WON-EW",((((N396-1)*J396)*'complete results singles'!$C$2)+('complete results singles'!$C$2*(N396-1))),IF(M396="WON",((((N396-1)*J396)*'complete results singles'!$C$2)+('complete results singles'!$C$2*(N396-1))),IF(M396="PLACED",((((N396-1)*J396)*'complete results singles'!$C$2)-'complete results singles'!$C$2),IF(J396=0,-'complete results singles'!$C$2,IF(J396=0,-'complete results singles'!$C$2,-('complete results singles'!$C$2*2)))))))*E396))</f>
        <v>0</v>
      </c>
      <c r="R396" s="17">
        <f>IF(ISBLANK(M396),,IF(T396&lt;&gt;1,((IF(M396="WON-EW",(((K396-1)*'complete results singles'!$C$2)*(1-$C$3))+(((L396-1)*'complete results singles'!$C$2)*(1-$C$3)),IF(M396="WON",(((K396-1)*'complete results singles'!$C$2)*(1-$C$3)),IF(M396="PLACED",(((L396-1)*'complete results singles'!$C$2)*(1-$C$3))-'complete results singles'!$C$2,IF(J396=0,-'complete results singles'!$C$2,-('complete results singles'!$C$2*2))))))*E396),0))</f>
        <v>0</v>
      </c>
      <c r="S396" s="64"/>
    </row>
    <row r="397" spans="8:19" ht="15" x14ac:dyDescent="0.2">
      <c r="H397" s="12"/>
      <c r="I397" s="12"/>
      <c r="J397" s="12"/>
      <c r="M397" s="7"/>
      <c r="N397" s="16">
        <f>((G397-1)*(1-(IF(H397="no",0,'complete results singles'!$C$3)))+1)</f>
        <v>5.0000000000000044E-2</v>
      </c>
      <c r="O397" s="16">
        <f t="shared" si="6"/>
        <v>0</v>
      </c>
      <c r="P3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7" s="17">
        <f>IF(ISBLANK(M397),,IF(ISBLANK(G397),,(IF(M397="WON-EW",((((N397-1)*J397)*'complete results singles'!$C$2)+('complete results singles'!$C$2*(N397-1))),IF(M397="WON",((((N397-1)*J397)*'complete results singles'!$C$2)+('complete results singles'!$C$2*(N397-1))),IF(M397="PLACED",((((N397-1)*J397)*'complete results singles'!$C$2)-'complete results singles'!$C$2),IF(J397=0,-'complete results singles'!$C$2,IF(J397=0,-'complete results singles'!$C$2,-('complete results singles'!$C$2*2)))))))*E397))</f>
        <v>0</v>
      </c>
      <c r="R397" s="17">
        <f>IF(ISBLANK(M397),,IF(T397&lt;&gt;1,((IF(M397="WON-EW",(((K397-1)*'complete results singles'!$C$2)*(1-$C$3))+(((L397-1)*'complete results singles'!$C$2)*(1-$C$3)),IF(M397="WON",(((K397-1)*'complete results singles'!$C$2)*(1-$C$3)),IF(M397="PLACED",(((L397-1)*'complete results singles'!$C$2)*(1-$C$3))-'complete results singles'!$C$2,IF(J397=0,-'complete results singles'!$C$2,-('complete results singles'!$C$2*2))))))*E397),0))</f>
        <v>0</v>
      </c>
      <c r="S397" s="64"/>
    </row>
    <row r="398" spans="8:19" ht="15" x14ac:dyDescent="0.2">
      <c r="H398" s="12"/>
      <c r="I398" s="12"/>
      <c r="J398" s="12"/>
      <c r="M398" s="7"/>
      <c r="N398" s="16">
        <f>((G398-1)*(1-(IF(H398="no",0,'complete results singles'!$C$3)))+1)</f>
        <v>5.0000000000000044E-2</v>
      </c>
      <c r="O398" s="16">
        <f t="shared" si="6"/>
        <v>0</v>
      </c>
      <c r="P3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8" s="17">
        <f>IF(ISBLANK(M398),,IF(ISBLANK(G398),,(IF(M398="WON-EW",((((N398-1)*J398)*'complete results singles'!$C$2)+('complete results singles'!$C$2*(N398-1))),IF(M398="WON",((((N398-1)*J398)*'complete results singles'!$C$2)+('complete results singles'!$C$2*(N398-1))),IF(M398="PLACED",((((N398-1)*J398)*'complete results singles'!$C$2)-'complete results singles'!$C$2),IF(J398=0,-'complete results singles'!$C$2,IF(J398=0,-'complete results singles'!$C$2,-('complete results singles'!$C$2*2)))))))*E398))</f>
        <v>0</v>
      </c>
      <c r="R398" s="17">
        <f>IF(ISBLANK(M398),,IF(T398&lt;&gt;1,((IF(M398="WON-EW",(((K398-1)*'complete results singles'!$C$2)*(1-$C$3))+(((L398-1)*'complete results singles'!$C$2)*(1-$C$3)),IF(M398="WON",(((K398-1)*'complete results singles'!$C$2)*(1-$C$3)),IF(M398="PLACED",(((L398-1)*'complete results singles'!$C$2)*(1-$C$3))-'complete results singles'!$C$2,IF(J398=0,-'complete results singles'!$C$2,-('complete results singles'!$C$2*2))))))*E398),0))</f>
        <v>0</v>
      </c>
      <c r="S398" s="64"/>
    </row>
    <row r="399" spans="8:19" ht="15" x14ac:dyDescent="0.2">
      <c r="H399" s="12"/>
      <c r="I399" s="12"/>
      <c r="J399" s="12"/>
      <c r="M399" s="7"/>
      <c r="N399" s="16">
        <f>((G399-1)*(1-(IF(H399="no",0,'complete results singles'!$C$3)))+1)</f>
        <v>5.0000000000000044E-2</v>
      </c>
      <c r="O399" s="16">
        <f t="shared" si="6"/>
        <v>0</v>
      </c>
      <c r="P3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399" s="17">
        <f>IF(ISBLANK(M399),,IF(ISBLANK(G399),,(IF(M399="WON-EW",((((N399-1)*J399)*'complete results singles'!$C$2)+('complete results singles'!$C$2*(N399-1))),IF(M399="WON",((((N399-1)*J399)*'complete results singles'!$C$2)+('complete results singles'!$C$2*(N399-1))),IF(M399="PLACED",((((N399-1)*J399)*'complete results singles'!$C$2)-'complete results singles'!$C$2),IF(J399=0,-'complete results singles'!$C$2,IF(J399=0,-'complete results singles'!$C$2,-('complete results singles'!$C$2*2)))))))*E399))</f>
        <v>0</v>
      </c>
      <c r="R399" s="17">
        <f>IF(ISBLANK(M399),,IF(T399&lt;&gt;1,((IF(M399="WON-EW",(((K399-1)*'complete results singles'!$C$2)*(1-$C$3))+(((L399-1)*'complete results singles'!$C$2)*(1-$C$3)),IF(M399="WON",(((K399-1)*'complete results singles'!$C$2)*(1-$C$3)),IF(M399="PLACED",(((L399-1)*'complete results singles'!$C$2)*(1-$C$3))-'complete results singles'!$C$2,IF(J399=0,-'complete results singles'!$C$2,-('complete results singles'!$C$2*2))))))*E399),0))</f>
        <v>0</v>
      </c>
      <c r="S399" s="64"/>
    </row>
    <row r="400" spans="8:19" ht="15" x14ac:dyDescent="0.2">
      <c r="H400" s="12"/>
      <c r="I400" s="12"/>
      <c r="J400" s="12"/>
      <c r="M400" s="7"/>
      <c r="N400" s="16">
        <f>((G400-1)*(1-(IF(H400="no",0,'complete results singles'!$C$3)))+1)</f>
        <v>5.0000000000000044E-2</v>
      </c>
      <c r="O400" s="16">
        <f t="shared" ref="O400:O463" si="7">E400*IF(I400="yes",2,1)</f>
        <v>0</v>
      </c>
      <c r="P4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0" s="17">
        <f>IF(ISBLANK(M400),,IF(ISBLANK(G400),,(IF(M400="WON-EW",((((N400-1)*J400)*'complete results singles'!$C$2)+('complete results singles'!$C$2*(N400-1))),IF(M400="WON",((((N400-1)*J400)*'complete results singles'!$C$2)+('complete results singles'!$C$2*(N400-1))),IF(M400="PLACED",((((N400-1)*J400)*'complete results singles'!$C$2)-'complete results singles'!$C$2),IF(J400=0,-'complete results singles'!$C$2,IF(J400=0,-'complete results singles'!$C$2,-('complete results singles'!$C$2*2)))))))*E400))</f>
        <v>0</v>
      </c>
      <c r="R400" s="17">
        <f>IF(ISBLANK(M400),,IF(T400&lt;&gt;1,((IF(M400="WON-EW",(((K400-1)*'complete results singles'!$C$2)*(1-$C$3))+(((L400-1)*'complete results singles'!$C$2)*(1-$C$3)),IF(M400="WON",(((K400-1)*'complete results singles'!$C$2)*(1-$C$3)),IF(M400="PLACED",(((L400-1)*'complete results singles'!$C$2)*(1-$C$3))-'complete results singles'!$C$2,IF(J400=0,-'complete results singles'!$C$2,-('complete results singles'!$C$2*2))))))*E400),0))</f>
        <v>0</v>
      </c>
      <c r="S400" s="64"/>
    </row>
    <row r="401" spans="8:19" ht="15" x14ac:dyDescent="0.2">
      <c r="H401" s="12"/>
      <c r="I401" s="12"/>
      <c r="J401" s="12"/>
      <c r="M401" s="7"/>
      <c r="N401" s="16">
        <f>((G401-1)*(1-(IF(H401="no",0,'complete results singles'!$C$3)))+1)</f>
        <v>5.0000000000000044E-2</v>
      </c>
      <c r="O401" s="16">
        <f t="shared" si="7"/>
        <v>0</v>
      </c>
      <c r="P4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1" s="17">
        <f>IF(ISBLANK(M401),,IF(ISBLANK(G401),,(IF(M401="WON-EW",((((N401-1)*J401)*'complete results singles'!$C$2)+('complete results singles'!$C$2*(N401-1))),IF(M401="WON",((((N401-1)*J401)*'complete results singles'!$C$2)+('complete results singles'!$C$2*(N401-1))),IF(M401="PLACED",((((N401-1)*J401)*'complete results singles'!$C$2)-'complete results singles'!$C$2),IF(J401=0,-'complete results singles'!$C$2,IF(J401=0,-'complete results singles'!$C$2,-('complete results singles'!$C$2*2)))))))*E401))</f>
        <v>0</v>
      </c>
      <c r="R401" s="17">
        <f>IF(ISBLANK(M401),,IF(T401&lt;&gt;1,((IF(M401="WON-EW",(((K401-1)*'complete results singles'!$C$2)*(1-$C$3))+(((L401-1)*'complete results singles'!$C$2)*(1-$C$3)),IF(M401="WON",(((K401-1)*'complete results singles'!$C$2)*(1-$C$3)),IF(M401="PLACED",(((L401-1)*'complete results singles'!$C$2)*(1-$C$3))-'complete results singles'!$C$2,IF(J401=0,-'complete results singles'!$C$2,-('complete results singles'!$C$2*2))))))*E401),0))</f>
        <v>0</v>
      </c>
      <c r="S401" s="64"/>
    </row>
    <row r="402" spans="8:19" ht="15" x14ac:dyDescent="0.2">
      <c r="H402" s="12"/>
      <c r="I402" s="12"/>
      <c r="J402" s="12"/>
      <c r="M402" s="7"/>
      <c r="N402" s="16">
        <f>((G402-1)*(1-(IF(H402="no",0,'complete results singles'!$C$3)))+1)</f>
        <v>5.0000000000000044E-2</v>
      </c>
      <c r="O402" s="16">
        <f t="shared" si="7"/>
        <v>0</v>
      </c>
      <c r="P4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2" s="17">
        <f>IF(ISBLANK(M402),,IF(ISBLANK(G402),,(IF(M402="WON-EW",((((N402-1)*J402)*'complete results singles'!$C$2)+('complete results singles'!$C$2*(N402-1))),IF(M402="WON",((((N402-1)*J402)*'complete results singles'!$C$2)+('complete results singles'!$C$2*(N402-1))),IF(M402="PLACED",((((N402-1)*J402)*'complete results singles'!$C$2)-'complete results singles'!$C$2),IF(J402=0,-'complete results singles'!$C$2,IF(J402=0,-'complete results singles'!$C$2,-('complete results singles'!$C$2*2)))))))*E402))</f>
        <v>0</v>
      </c>
      <c r="R402" s="17">
        <f>IF(ISBLANK(M402),,IF(T402&lt;&gt;1,((IF(M402="WON-EW",(((K402-1)*'complete results singles'!$C$2)*(1-$C$3))+(((L402-1)*'complete results singles'!$C$2)*(1-$C$3)),IF(M402="WON",(((K402-1)*'complete results singles'!$C$2)*(1-$C$3)),IF(M402="PLACED",(((L402-1)*'complete results singles'!$C$2)*(1-$C$3))-'complete results singles'!$C$2,IF(J402=0,-'complete results singles'!$C$2,-('complete results singles'!$C$2*2))))))*E402),0))</f>
        <v>0</v>
      </c>
      <c r="S402" s="64"/>
    </row>
    <row r="403" spans="8:19" ht="15" x14ac:dyDescent="0.2">
      <c r="H403" s="12"/>
      <c r="I403" s="12"/>
      <c r="J403" s="12"/>
      <c r="M403" s="7"/>
      <c r="N403" s="16">
        <f>((G403-1)*(1-(IF(H403="no",0,'complete results singles'!$C$3)))+1)</f>
        <v>5.0000000000000044E-2</v>
      </c>
      <c r="O403" s="16">
        <f t="shared" si="7"/>
        <v>0</v>
      </c>
      <c r="P4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3" s="17">
        <f>IF(ISBLANK(M403),,IF(ISBLANK(G403),,(IF(M403="WON-EW",((((N403-1)*J403)*'complete results singles'!$C$2)+('complete results singles'!$C$2*(N403-1))),IF(M403="WON",((((N403-1)*J403)*'complete results singles'!$C$2)+('complete results singles'!$C$2*(N403-1))),IF(M403="PLACED",((((N403-1)*J403)*'complete results singles'!$C$2)-'complete results singles'!$C$2),IF(J403=0,-'complete results singles'!$C$2,IF(J403=0,-'complete results singles'!$C$2,-('complete results singles'!$C$2*2)))))))*E403))</f>
        <v>0</v>
      </c>
      <c r="R403" s="17">
        <f>IF(ISBLANK(M403),,IF(T403&lt;&gt;1,((IF(M403="WON-EW",(((K403-1)*'complete results singles'!$C$2)*(1-$C$3))+(((L403-1)*'complete results singles'!$C$2)*(1-$C$3)),IF(M403="WON",(((K403-1)*'complete results singles'!$C$2)*(1-$C$3)),IF(M403="PLACED",(((L403-1)*'complete results singles'!$C$2)*(1-$C$3))-'complete results singles'!$C$2,IF(J403=0,-'complete results singles'!$C$2,-('complete results singles'!$C$2*2))))))*E403),0))</f>
        <v>0</v>
      </c>
      <c r="S403" s="64"/>
    </row>
    <row r="404" spans="8:19" ht="15" x14ac:dyDescent="0.2">
      <c r="H404" s="12"/>
      <c r="I404" s="12"/>
      <c r="J404" s="12"/>
      <c r="M404" s="7"/>
      <c r="N404" s="16">
        <f>((G404-1)*(1-(IF(H404="no",0,'complete results singles'!$C$3)))+1)</f>
        <v>5.0000000000000044E-2</v>
      </c>
      <c r="O404" s="16">
        <f t="shared" si="7"/>
        <v>0</v>
      </c>
      <c r="P4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4" s="17">
        <f>IF(ISBLANK(M404),,IF(ISBLANK(G404),,(IF(M404="WON-EW",((((N404-1)*J404)*'complete results singles'!$C$2)+('complete results singles'!$C$2*(N404-1))),IF(M404="WON",((((N404-1)*J404)*'complete results singles'!$C$2)+('complete results singles'!$C$2*(N404-1))),IF(M404="PLACED",((((N404-1)*J404)*'complete results singles'!$C$2)-'complete results singles'!$C$2),IF(J404=0,-'complete results singles'!$C$2,IF(J404=0,-'complete results singles'!$C$2,-('complete results singles'!$C$2*2)))))))*E404))</f>
        <v>0</v>
      </c>
      <c r="R404" s="17">
        <f>IF(ISBLANK(M404),,IF(T404&lt;&gt;1,((IF(M404="WON-EW",(((K404-1)*'complete results singles'!$C$2)*(1-$C$3))+(((L404-1)*'complete results singles'!$C$2)*(1-$C$3)),IF(M404="WON",(((K404-1)*'complete results singles'!$C$2)*(1-$C$3)),IF(M404="PLACED",(((L404-1)*'complete results singles'!$C$2)*(1-$C$3))-'complete results singles'!$C$2,IF(J404=0,-'complete results singles'!$C$2,-('complete results singles'!$C$2*2))))))*E404),0))</f>
        <v>0</v>
      </c>
      <c r="S404" s="64"/>
    </row>
    <row r="405" spans="8:19" ht="15" x14ac:dyDescent="0.2">
      <c r="H405" s="12"/>
      <c r="I405" s="12"/>
      <c r="J405" s="12"/>
      <c r="M405" s="7"/>
      <c r="N405" s="16">
        <f>((G405-1)*(1-(IF(H405="no",0,'complete results singles'!$C$3)))+1)</f>
        <v>5.0000000000000044E-2</v>
      </c>
      <c r="O405" s="16">
        <f t="shared" si="7"/>
        <v>0</v>
      </c>
      <c r="P4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5" s="17">
        <f>IF(ISBLANK(M405),,IF(ISBLANK(G405),,(IF(M405="WON-EW",((((N405-1)*J405)*'complete results singles'!$C$2)+('complete results singles'!$C$2*(N405-1))),IF(M405="WON",((((N405-1)*J405)*'complete results singles'!$C$2)+('complete results singles'!$C$2*(N405-1))),IF(M405="PLACED",((((N405-1)*J405)*'complete results singles'!$C$2)-'complete results singles'!$C$2),IF(J405=0,-'complete results singles'!$C$2,IF(J405=0,-'complete results singles'!$C$2,-('complete results singles'!$C$2*2)))))))*E405))</f>
        <v>0</v>
      </c>
      <c r="R405" s="17">
        <f>IF(ISBLANK(M405),,IF(T405&lt;&gt;1,((IF(M405="WON-EW",(((K405-1)*'complete results singles'!$C$2)*(1-$C$3))+(((L405-1)*'complete results singles'!$C$2)*(1-$C$3)),IF(M405="WON",(((K405-1)*'complete results singles'!$C$2)*(1-$C$3)),IF(M405="PLACED",(((L405-1)*'complete results singles'!$C$2)*(1-$C$3))-'complete results singles'!$C$2,IF(J405=0,-'complete results singles'!$C$2,-('complete results singles'!$C$2*2))))))*E405),0))</f>
        <v>0</v>
      </c>
      <c r="S405" s="64"/>
    </row>
    <row r="406" spans="8:19" ht="15" x14ac:dyDescent="0.2">
      <c r="H406" s="12"/>
      <c r="I406" s="12"/>
      <c r="J406" s="12"/>
      <c r="M406" s="7"/>
      <c r="N406" s="16">
        <f>((G406-1)*(1-(IF(H406="no",0,'complete results singles'!$C$3)))+1)</f>
        <v>5.0000000000000044E-2</v>
      </c>
      <c r="O406" s="16">
        <f t="shared" si="7"/>
        <v>0</v>
      </c>
      <c r="P4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6" s="17">
        <f>IF(ISBLANK(M406),,IF(ISBLANK(G406),,(IF(M406="WON-EW",((((N406-1)*J406)*'complete results singles'!$C$2)+('complete results singles'!$C$2*(N406-1))),IF(M406="WON",((((N406-1)*J406)*'complete results singles'!$C$2)+('complete results singles'!$C$2*(N406-1))),IF(M406="PLACED",((((N406-1)*J406)*'complete results singles'!$C$2)-'complete results singles'!$C$2),IF(J406=0,-'complete results singles'!$C$2,IF(J406=0,-'complete results singles'!$C$2,-('complete results singles'!$C$2*2)))))))*E406))</f>
        <v>0</v>
      </c>
      <c r="R406" s="17">
        <f>IF(ISBLANK(M406),,IF(T406&lt;&gt;1,((IF(M406="WON-EW",(((K406-1)*'complete results singles'!$C$2)*(1-$C$3))+(((L406-1)*'complete results singles'!$C$2)*(1-$C$3)),IF(M406="WON",(((K406-1)*'complete results singles'!$C$2)*(1-$C$3)),IF(M406="PLACED",(((L406-1)*'complete results singles'!$C$2)*(1-$C$3))-'complete results singles'!$C$2,IF(J406=0,-'complete results singles'!$C$2,-('complete results singles'!$C$2*2))))))*E406),0))</f>
        <v>0</v>
      </c>
      <c r="S406" s="64"/>
    </row>
    <row r="407" spans="8:19" ht="15" x14ac:dyDescent="0.2">
      <c r="H407" s="12"/>
      <c r="I407" s="12"/>
      <c r="J407" s="12"/>
      <c r="M407" s="7"/>
      <c r="N407" s="16">
        <f>((G407-1)*(1-(IF(H407="no",0,'complete results singles'!$C$3)))+1)</f>
        <v>5.0000000000000044E-2</v>
      </c>
      <c r="O407" s="16">
        <f t="shared" si="7"/>
        <v>0</v>
      </c>
      <c r="P4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7" s="17">
        <f>IF(ISBLANK(M407),,IF(ISBLANK(G407),,(IF(M407="WON-EW",((((N407-1)*J407)*'complete results singles'!$C$2)+('complete results singles'!$C$2*(N407-1))),IF(M407="WON",((((N407-1)*J407)*'complete results singles'!$C$2)+('complete results singles'!$C$2*(N407-1))),IF(M407="PLACED",((((N407-1)*J407)*'complete results singles'!$C$2)-'complete results singles'!$C$2),IF(J407=0,-'complete results singles'!$C$2,IF(J407=0,-'complete results singles'!$C$2,-('complete results singles'!$C$2*2)))))))*E407))</f>
        <v>0</v>
      </c>
      <c r="R407" s="17">
        <f>IF(ISBLANK(M407),,IF(T407&lt;&gt;1,((IF(M407="WON-EW",(((K407-1)*'complete results singles'!$C$2)*(1-$C$3))+(((L407-1)*'complete results singles'!$C$2)*(1-$C$3)),IF(M407="WON",(((K407-1)*'complete results singles'!$C$2)*(1-$C$3)),IF(M407="PLACED",(((L407-1)*'complete results singles'!$C$2)*(1-$C$3))-'complete results singles'!$C$2,IF(J407=0,-'complete results singles'!$C$2,-('complete results singles'!$C$2*2))))))*E407),0))</f>
        <v>0</v>
      </c>
      <c r="S407" s="64"/>
    </row>
    <row r="408" spans="8:19" ht="15" x14ac:dyDescent="0.2">
      <c r="H408" s="12"/>
      <c r="I408" s="12"/>
      <c r="J408" s="12"/>
      <c r="M408" s="7"/>
      <c r="N408" s="16">
        <f>((G408-1)*(1-(IF(H408="no",0,'complete results singles'!$C$3)))+1)</f>
        <v>5.0000000000000044E-2</v>
      </c>
      <c r="O408" s="16">
        <f t="shared" si="7"/>
        <v>0</v>
      </c>
      <c r="P4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8" s="17">
        <f>IF(ISBLANK(M408),,IF(ISBLANK(G408),,(IF(M408="WON-EW",((((N408-1)*J408)*'complete results singles'!$C$2)+('complete results singles'!$C$2*(N408-1))),IF(M408="WON",((((N408-1)*J408)*'complete results singles'!$C$2)+('complete results singles'!$C$2*(N408-1))),IF(M408="PLACED",((((N408-1)*J408)*'complete results singles'!$C$2)-'complete results singles'!$C$2),IF(J408=0,-'complete results singles'!$C$2,IF(J408=0,-'complete results singles'!$C$2,-('complete results singles'!$C$2*2)))))))*E408))</f>
        <v>0</v>
      </c>
      <c r="R408" s="17">
        <f>IF(ISBLANK(M408),,IF(T408&lt;&gt;1,((IF(M408="WON-EW",(((K408-1)*'complete results singles'!$C$2)*(1-$C$3))+(((L408-1)*'complete results singles'!$C$2)*(1-$C$3)),IF(M408="WON",(((K408-1)*'complete results singles'!$C$2)*(1-$C$3)),IF(M408="PLACED",(((L408-1)*'complete results singles'!$C$2)*(1-$C$3))-'complete results singles'!$C$2,IF(J408=0,-'complete results singles'!$C$2,-('complete results singles'!$C$2*2))))))*E408),0))</f>
        <v>0</v>
      </c>
      <c r="S408" s="64"/>
    </row>
    <row r="409" spans="8:19" ht="15" x14ac:dyDescent="0.2">
      <c r="H409" s="12"/>
      <c r="I409" s="12"/>
      <c r="J409" s="12"/>
      <c r="M409" s="7"/>
      <c r="N409" s="16">
        <f>((G409-1)*(1-(IF(H409="no",0,'complete results singles'!$C$3)))+1)</f>
        <v>5.0000000000000044E-2</v>
      </c>
      <c r="O409" s="16">
        <f t="shared" si="7"/>
        <v>0</v>
      </c>
      <c r="P4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09" s="17">
        <f>IF(ISBLANK(M409),,IF(ISBLANK(G409),,(IF(M409="WON-EW",((((N409-1)*J409)*'complete results singles'!$C$2)+('complete results singles'!$C$2*(N409-1))),IF(M409="WON",((((N409-1)*J409)*'complete results singles'!$C$2)+('complete results singles'!$C$2*(N409-1))),IF(M409="PLACED",((((N409-1)*J409)*'complete results singles'!$C$2)-'complete results singles'!$C$2),IF(J409=0,-'complete results singles'!$C$2,IF(J409=0,-'complete results singles'!$C$2,-('complete results singles'!$C$2*2)))))))*E409))</f>
        <v>0</v>
      </c>
      <c r="R409" s="17">
        <f>IF(ISBLANK(M409),,IF(T409&lt;&gt;1,((IF(M409="WON-EW",(((K409-1)*'complete results singles'!$C$2)*(1-$C$3))+(((L409-1)*'complete results singles'!$C$2)*(1-$C$3)),IF(M409="WON",(((K409-1)*'complete results singles'!$C$2)*(1-$C$3)),IF(M409="PLACED",(((L409-1)*'complete results singles'!$C$2)*(1-$C$3))-'complete results singles'!$C$2,IF(J409=0,-'complete results singles'!$C$2,-('complete results singles'!$C$2*2))))))*E409),0))</f>
        <v>0</v>
      </c>
      <c r="S409" s="64"/>
    </row>
    <row r="410" spans="8:19" ht="15" x14ac:dyDescent="0.2">
      <c r="H410" s="12"/>
      <c r="I410" s="12"/>
      <c r="J410" s="12"/>
      <c r="M410" s="7"/>
      <c r="N410" s="16">
        <f>((G410-1)*(1-(IF(H410="no",0,'complete results singles'!$C$3)))+1)</f>
        <v>5.0000000000000044E-2</v>
      </c>
      <c r="O410" s="16">
        <f t="shared" si="7"/>
        <v>0</v>
      </c>
      <c r="P4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0" s="17">
        <f>IF(ISBLANK(M410),,IF(ISBLANK(G410),,(IF(M410="WON-EW",((((N410-1)*J410)*'complete results singles'!$C$2)+('complete results singles'!$C$2*(N410-1))),IF(M410="WON",((((N410-1)*J410)*'complete results singles'!$C$2)+('complete results singles'!$C$2*(N410-1))),IF(M410="PLACED",((((N410-1)*J410)*'complete results singles'!$C$2)-'complete results singles'!$C$2),IF(J410=0,-'complete results singles'!$C$2,IF(J410=0,-'complete results singles'!$C$2,-('complete results singles'!$C$2*2)))))))*E410))</f>
        <v>0</v>
      </c>
      <c r="R410" s="17">
        <f>IF(ISBLANK(M410),,IF(T410&lt;&gt;1,((IF(M410="WON-EW",(((K410-1)*'complete results singles'!$C$2)*(1-$C$3))+(((L410-1)*'complete results singles'!$C$2)*(1-$C$3)),IF(M410="WON",(((K410-1)*'complete results singles'!$C$2)*(1-$C$3)),IF(M410="PLACED",(((L410-1)*'complete results singles'!$C$2)*(1-$C$3))-'complete results singles'!$C$2,IF(J410=0,-'complete results singles'!$C$2,-('complete results singles'!$C$2*2))))))*E410),0))</f>
        <v>0</v>
      </c>
      <c r="S410" s="64"/>
    </row>
    <row r="411" spans="8:19" ht="15" x14ac:dyDescent="0.2">
      <c r="H411" s="12"/>
      <c r="I411" s="12"/>
      <c r="J411" s="12"/>
      <c r="M411" s="7"/>
      <c r="N411" s="16">
        <f>((G411-1)*(1-(IF(H411="no",0,'complete results singles'!$C$3)))+1)</f>
        <v>5.0000000000000044E-2</v>
      </c>
      <c r="O411" s="16">
        <f t="shared" si="7"/>
        <v>0</v>
      </c>
      <c r="P4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1" s="17">
        <f>IF(ISBLANK(M411),,IF(ISBLANK(G411),,(IF(M411="WON-EW",((((N411-1)*J411)*'complete results singles'!$C$2)+('complete results singles'!$C$2*(N411-1))),IF(M411="WON",((((N411-1)*J411)*'complete results singles'!$C$2)+('complete results singles'!$C$2*(N411-1))),IF(M411="PLACED",((((N411-1)*J411)*'complete results singles'!$C$2)-'complete results singles'!$C$2),IF(J411=0,-'complete results singles'!$C$2,IF(J411=0,-'complete results singles'!$C$2,-('complete results singles'!$C$2*2)))))))*E411))</f>
        <v>0</v>
      </c>
      <c r="R411" s="17">
        <f>IF(ISBLANK(M411),,IF(T411&lt;&gt;1,((IF(M411="WON-EW",(((K411-1)*'complete results singles'!$C$2)*(1-$C$3))+(((L411-1)*'complete results singles'!$C$2)*(1-$C$3)),IF(M411="WON",(((K411-1)*'complete results singles'!$C$2)*(1-$C$3)),IF(M411="PLACED",(((L411-1)*'complete results singles'!$C$2)*(1-$C$3))-'complete results singles'!$C$2,IF(J411=0,-'complete results singles'!$C$2,-('complete results singles'!$C$2*2))))))*E411),0))</f>
        <v>0</v>
      </c>
      <c r="S411" s="64"/>
    </row>
    <row r="412" spans="8:19" ht="15" x14ac:dyDescent="0.2">
      <c r="H412" s="12"/>
      <c r="I412" s="12"/>
      <c r="J412" s="12"/>
      <c r="M412" s="7"/>
      <c r="N412" s="16">
        <f>((G412-1)*(1-(IF(H412="no",0,'complete results singles'!$C$3)))+1)</f>
        <v>5.0000000000000044E-2</v>
      </c>
      <c r="O412" s="16">
        <f t="shared" si="7"/>
        <v>0</v>
      </c>
      <c r="P4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2" s="17">
        <f>IF(ISBLANK(M412),,IF(ISBLANK(G412),,(IF(M412="WON-EW",((((N412-1)*J412)*'complete results singles'!$C$2)+('complete results singles'!$C$2*(N412-1))),IF(M412="WON",((((N412-1)*J412)*'complete results singles'!$C$2)+('complete results singles'!$C$2*(N412-1))),IF(M412="PLACED",((((N412-1)*J412)*'complete results singles'!$C$2)-'complete results singles'!$C$2),IF(J412=0,-'complete results singles'!$C$2,IF(J412=0,-'complete results singles'!$C$2,-('complete results singles'!$C$2*2)))))))*E412))</f>
        <v>0</v>
      </c>
      <c r="R412" s="17">
        <f>IF(ISBLANK(M412),,IF(T412&lt;&gt;1,((IF(M412="WON-EW",(((K412-1)*'complete results singles'!$C$2)*(1-$C$3))+(((L412-1)*'complete results singles'!$C$2)*(1-$C$3)),IF(M412="WON",(((K412-1)*'complete results singles'!$C$2)*(1-$C$3)),IF(M412="PLACED",(((L412-1)*'complete results singles'!$C$2)*(1-$C$3))-'complete results singles'!$C$2,IF(J412=0,-'complete results singles'!$C$2,-('complete results singles'!$C$2*2))))))*E412),0))</f>
        <v>0</v>
      </c>
      <c r="S412" s="64"/>
    </row>
    <row r="413" spans="8:19" ht="15" x14ac:dyDescent="0.2">
      <c r="H413" s="12"/>
      <c r="I413" s="12"/>
      <c r="J413" s="12"/>
      <c r="M413" s="7"/>
      <c r="N413" s="16">
        <f>((G413-1)*(1-(IF(H413="no",0,'complete results singles'!$C$3)))+1)</f>
        <v>5.0000000000000044E-2</v>
      </c>
      <c r="O413" s="16">
        <f t="shared" si="7"/>
        <v>0</v>
      </c>
      <c r="P4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3" s="17">
        <f>IF(ISBLANK(M413),,IF(ISBLANK(G413),,(IF(M413="WON-EW",((((N413-1)*J413)*'complete results singles'!$C$2)+('complete results singles'!$C$2*(N413-1))),IF(M413="WON",((((N413-1)*J413)*'complete results singles'!$C$2)+('complete results singles'!$C$2*(N413-1))),IF(M413="PLACED",((((N413-1)*J413)*'complete results singles'!$C$2)-'complete results singles'!$C$2),IF(J413=0,-'complete results singles'!$C$2,IF(J413=0,-'complete results singles'!$C$2,-('complete results singles'!$C$2*2)))))))*E413))</f>
        <v>0</v>
      </c>
      <c r="R413" s="17">
        <f>IF(ISBLANK(M413),,IF(T413&lt;&gt;1,((IF(M413="WON-EW",(((K413-1)*'complete results singles'!$C$2)*(1-$C$3))+(((L413-1)*'complete results singles'!$C$2)*(1-$C$3)),IF(M413="WON",(((K413-1)*'complete results singles'!$C$2)*(1-$C$3)),IF(M413="PLACED",(((L413-1)*'complete results singles'!$C$2)*(1-$C$3))-'complete results singles'!$C$2,IF(J413=0,-'complete results singles'!$C$2,-('complete results singles'!$C$2*2))))))*E413),0))</f>
        <v>0</v>
      </c>
      <c r="S413" s="64"/>
    </row>
    <row r="414" spans="8:19" ht="15" x14ac:dyDescent="0.2">
      <c r="H414" s="12"/>
      <c r="I414" s="12"/>
      <c r="J414" s="12"/>
      <c r="M414" s="7"/>
      <c r="N414" s="16">
        <f>((G414-1)*(1-(IF(H414="no",0,'complete results singles'!$C$3)))+1)</f>
        <v>5.0000000000000044E-2</v>
      </c>
      <c r="O414" s="16">
        <f t="shared" si="7"/>
        <v>0</v>
      </c>
      <c r="P4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4" s="17">
        <f>IF(ISBLANK(M414),,IF(ISBLANK(G414),,(IF(M414="WON-EW",((((N414-1)*J414)*'complete results singles'!$C$2)+('complete results singles'!$C$2*(N414-1))),IF(M414="WON",((((N414-1)*J414)*'complete results singles'!$C$2)+('complete results singles'!$C$2*(N414-1))),IF(M414="PLACED",((((N414-1)*J414)*'complete results singles'!$C$2)-'complete results singles'!$C$2),IF(J414=0,-'complete results singles'!$C$2,IF(J414=0,-'complete results singles'!$C$2,-('complete results singles'!$C$2*2)))))))*E414))</f>
        <v>0</v>
      </c>
      <c r="R414" s="17">
        <f>IF(ISBLANK(M414),,IF(T414&lt;&gt;1,((IF(M414="WON-EW",(((K414-1)*'complete results singles'!$C$2)*(1-$C$3))+(((L414-1)*'complete results singles'!$C$2)*(1-$C$3)),IF(M414="WON",(((K414-1)*'complete results singles'!$C$2)*(1-$C$3)),IF(M414="PLACED",(((L414-1)*'complete results singles'!$C$2)*(1-$C$3))-'complete results singles'!$C$2,IF(J414=0,-'complete results singles'!$C$2,-('complete results singles'!$C$2*2))))))*E414),0))</f>
        <v>0</v>
      </c>
      <c r="S414" s="64"/>
    </row>
    <row r="415" spans="8:19" ht="15" x14ac:dyDescent="0.2">
      <c r="H415" s="12"/>
      <c r="I415" s="12"/>
      <c r="J415" s="12"/>
      <c r="M415" s="7"/>
      <c r="N415" s="16">
        <f>((G415-1)*(1-(IF(H415="no",0,'complete results singles'!$C$3)))+1)</f>
        <v>5.0000000000000044E-2</v>
      </c>
      <c r="O415" s="16">
        <f t="shared" si="7"/>
        <v>0</v>
      </c>
      <c r="P4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5" s="17">
        <f>IF(ISBLANK(M415),,IF(ISBLANK(G415),,(IF(M415="WON-EW",((((N415-1)*J415)*'complete results singles'!$C$2)+('complete results singles'!$C$2*(N415-1))),IF(M415="WON",((((N415-1)*J415)*'complete results singles'!$C$2)+('complete results singles'!$C$2*(N415-1))),IF(M415="PLACED",((((N415-1)*J415)*'complete results singles'!$C$2)-'complete results singles'!$C$2),IF(J415=0,-'complete results singles'!$C$2,IF(J415=0,-'complete results singles'!$C$2,-('complete results singles'!$C$2*2)))))))*E415))</f>
        <v>0</v>
      </c>
      <c r="R415" s="17">
        <f>IF(ISBLANK(M415),,IF(T415&lt;&gt;1,((IF(M415="WON-EW",(((K415-1)*'complete results singles'!$C$2)*(1-$C$3))+(((L415-1)*'complete results singles'!$C$2)*(1-$C$3)),IF(M415="WON",(((K415-1)*'complete results singles'!$C$2)*(1-$C$3)),IF(M415="PLACED",(((L415-1)*'complete results singles'!$C$2)*(1-$C$3))-'complete results singles'!$C$2,IF(J415=0,-'complete results singles'!$C$2,-('complete results singles'!$C$2*2))))))*E415),0))</f>
        <v>0</v>
      </c>
      <c r="S415" s="64"/>
    </row>
    <row r="416" spans="8:19" ht="15" x14ac:dyDescent="0.2">
      <c r="H416" s="12"/>
      <c r="I416" s="12"/>
      <c r="J416" s="12"/>
      <c r="M416" s="7"/>
      <c r="N416" s="16">
        <f>((G416-1)*(1-(IF(H416="no",0,'complete results singles'!$C$3)))+1)</f>
        <v>5.0000000000000044E-2</v>
      </c>
      <c r="O416" s="16">
        <f t="shared" si="7"/>
        <v>0</v>
      </c>
      <c r="P4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6" s="17">
        <f>IF(ISBLANK(M416),,IF(ISBLANK(G416),,(IF(M416="WON-EW",((((N416-1)*J416)*'complete results singles'!$C$2)+('complete results singles'!$C$2*(N416-1))),IF(M416="WON",((((N416-1)*J416)*'complete results singles'!$C$2)+('complete results singles'!$C$2*(N416-1))),IF(M416="PLACED",((((N416-1)*J416)*'complete results singles'!$C$2)-'complete results singles'!$C$2),IF(J416=0,-'complete results singles'!$C$2,IF(J416=0,-'complete results singles'!$C$2,-('complete results singles'!$C$2*2)))))))*E416))</f>
        <v>0</v>
      </c>
      <c r="R416" s="17">
        <f>IF(ISBLANK(M416),,IF(T416&lt;&gt;1,((IF(M416="WON-EW",(((K416-1)*'complete results singles'!$C$2)*(1-$C$3))+(((L416-1)*'complete results singles'!$C$2)*(1-$C$3)),IF(M416="WON",(((K416-1)*'complete results singles'!$C$2)*(1-$C$3)),IF(M416="PLACED",(((L416-1)*'complete results singles'!$C$2)*(1-$C$3))-'complete results singles'!$C$2,IF(J416=0,-'complete results singles'!$C$2,-('complete results singles'!$C$2*2))))))*E416),0))</f>
        <v>0</v>
      </c>
      <c r="S416" s="64"/>
    </row>
    <row r="417" spans="8:19" ht="15" x14ac:dyDescent="0.2">
      <c r="H417" s="12"/>
      <c r="I417" s="12"/>
      <c r="J417" s="12"/>
      <c r="M417" s="7"/>
      <c r="N417" s="16">
        <f>((G417-1)*(1-(IF(H417="no",0,'complete results singles'!$C$3)))+1)</f>
        <v>5.0000000000000044E-2</v>
      </c>
      <c r="O417" s="16">
        <f t="shared" si="7"/>
        <v>0</v>
      </c>
      <c r="P4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7" s="17">
        <f>IF(ISBLANK(M417),,IF(ISBLANK(G417),,(IF(M417="WON-EW",((((N417-1)*J417)*'complete results singles'!$C$2)+('complete results singles'!$C$2*(N417-1))),IF(M417="WON",((((N417-1)*J417)*'complete results singles'!$C$2)+('complete results singles'!$C$2*(N417-1))),IF(M417="PLACED",((((N417-1)*J417)*'complete results singles'!$C$2)-'complete results singles'!$C$2),IF(J417=0,-'complete results singles'!$C$2,IF(J417=0,-'complete results singles'!$C$2,-('complete results singles'!$C$2*2)))))))*E417))</f>
        <v>0</v>
      </c>
      <c r="R417" s="17">
        <f>IF(ISBLANK(M417),,IF(T417&lt;&gt;1,((IF(M417="WON-EW",(((K417-1)*'complete results singles'!$C$2)*(1-$C$3))+(((L417-1)*'complete results singles'!$C$2)*(1-$C$3)),IF(M417="WON",(((K417-1)*'complete results singles'!$C$2)*(1-$C$3)),IF(M417="PLACED",(((L417-1)*'complete results singles'!$C$2)*(1-$C$3))-'complete results singles'!$C$2,IF(J417=0,-'complete results singles'!$C$2,-('complete results singles'!$C$2*2))))))*E417),0))</f>
        <v>0</v>
      </c>
      <c r="S417" s="64"/>
    </row>
    <row r="418" spans="8:19" ht="15" x14ac:dyDescent="0.2">
      <c r="H418" s="12"/>
      <c r="I418" s="12"/>
      <c r="J418" s="12"/>
      <c r="M418" s="7"/>
      <c r="N418" s="16">
        <f>((G418-1)*(1-(IF(H418="no",0,'complete results singles'!$C$3)))+1)</f>
        <v>5.0000000000000044E-2</v>
      </c>
      <c r="O418" s="16">
        <f t="shared" si="7"/>
        <v>0</v>
      </c>
      <c r="P4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8" s="17">
        <f>IF(ISBLANK(M418),,IF(ISBLANK(G418),,(IF(M418="WON-EW",((((N418-1)*J418)*'complete results singles'!$C$2)+('complete results singles'!$C$2*(N418-1))),IF(M418="WON",((((N418-1)*J418)*'complete results singles'!$C$2)+('complete results singles'!$C$2*(N418-1))),IF(M418="PLACED",((((N418-1)*J418)*'complete results singles'!$C$2)-'complete results singles'!$C$2),IF(J418=0,-'complete results singles'!$C$2,IF(J418=0,-'complete results singles'!$C$2,-('complete results singles'!$C$2*2)))))))*E418))</f>
        <v>0</v>
      </c>
      <c r="R418" s="17">
        <f>IF(ISBLANK(M418),,IF(T418&lt;&gt;1,((IF(M418="WON-EW",(((K418-1)*'complete results singles'!$C$2)*(1-$C$3))+(((L418-1)*'complete results singles'!$C$2)*(1-$C$3)),IF(M418="WON",(((K418-1)*'complete results singles'!$C$2)*(1-$C$3)),IF(M418="PLACED",(((L418-1)*'complete results singles'!$C$2)*(1-$C$3))-'complete results singles'!$C$2,IF(J418=0,-'complete results singles'!$C$2,-('complete results singles'!$C$2*2))))))*E418),0))</f>
        <v>0</v>
      </c>
      <c r="S418" s="64"/>
    </row>
    <row r="419" spans="8:19" ht="15" x14ac:dyDescent="0.2">
      <c r="H419" s="12"/>
      <c r="I419" s="12"/>
      <c r="J419" s="12"/>
      <c r="M419" s="7"/>
      <c r="N419" s="16">
        <f>((G419-1)*(1-(IF(H419="no",0,'complete results singles'!$C$3)))+1)</f>
        <v>5.0000000000000044E-2</v>
      </c>
      <c r="O419" s="16">
        <f t="shared" si="7"/>
        <v>0</v>
      </c>
      <c r="P4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19" s="17">
        <f>IF(ISBLANK(M419),,IF(ISBLANK(G419),,(IF(M419="WON-EW",((((N419-1)*J419)*'complete results singles'!$C$2)+('complete results singles'!$C$2*(N419-1))),IF(M419="WON",((((N419-1)*J419)*'complete results singles'!$C$2)+('complete results singles'!$C$2*(N419-1))),IF(M419="PLACED",((((N419-1)*J419)*'complete results singles'!$C$2)-'complete results singles'!$C$2),IF(J419=0,-'complete results singles'!$C$2,IF(J419=0,-'complete results singles'!$C$2,-('complete results singles'!$C$2*2)))))))*E419))</f>
        <v>0</v>
      </c>
      <c r="R419" s="17">
        <f>IF(ISBLANK(M419),,IF(T419&lt;&gt;1,((IF(M419="WON-EW",(((K419-1)*'complete results singles'!$C$2)*(1-$C$3))+(((L419-1)*'complete results singles'!$C$2)*(1-$C$3)),IF(M419="WON",(((K419-1)*'complete results singles'!$C$2)*(1-$C$3)),IF(M419="PLACED",(((L419-1)*'complete results singles'!$C$2)*(1-$C$3))-'complete results singles'!$C$2,IF(J419=0,-'complete results singles'!$C$2,-('complete results singles'!$C$2*2))))))*E419),0))</f>
        <v>0</v>
      </c>
      <c r="S419" s="64"/>
    </row>
    <row r="420" spans="8:19" ht="15" x14ac:dyDescent="0.2">
      <c r="H420" s="12"/>
      <c r="I420" s="12"/>
      <c r="J420" s="12"/>
      <c r="M420" s="7"/>
      <c r="N420" s="16">
        <f>((G420-1)*(1-(IF(H420="no",0,'complete results singles'!$C$3)))+1)</f>
        <v>5.0000000000000044E-2</v>
      </c>
      <c r="O420" s="16">
        <f t="shared" si="7"/>
        <v>0</v>
      </c>
      <c r="P4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0" s="17">
        <f>IF(ISBLANK(M420),,IF(ISBLANK(G420),,(IF(M420="WON-EW",((((N420-1)*J420)*'complete results singles'!$C$2)+('complete results singles'!$C$2*(N420-1))),IF(M420="WON",((((N420-1)*J420)*'complete results singles'!$C$2)+('complete results singles'!$C$2*(N420-1))),IF(M420="PLACED",((((N420-1)*J420)*'complete results singles'!$C$2)-'complete results singles'!$C$2),IF(J420=0,-'complete results singles'!$C$2,IF(J420=0,-'complete results singles'!$C$2,-('complete results singles'!$C$2*2)))))))*E420))</f>
        <v>0</v>
      </c>
      <c r="R420" s="17">
        <f>IF(ISBLANK(M420),,IF(T420&lt;&gt;1,((IF(M420="WON-EW",(((K420-1)*'complete results singles'!$C$2)*(1-$C$3))+(((L420-1)*'complete results singles'!$C$2)*(1-$C$3)),IF(M420="WON",(((K420-1)*'complete results singles'!$C$2)*(1-$C$3)),IF(M420="PLACED",(((L420-1)*'complete results singles'!$C$2)*(1-$C$3))-'complete results singles'!$C$2,IF(J420=0,-'complete results singles'!$C$2,-('complete results singles'!$C$2*2))))))*E420),0))</f>
        <v>0</v>
      </c>
      <c r="S420" s="64"/>
    </row>
    <row r="421" spans="8:19" ht="15" x14ac:dyDescent="0.2">
      <c r="H421" s="12"/>
      <c r="I421" s="12"/>
      <c r="J421" s="12"/>
      <c r="M421" s="7"/>
      <c r="N421" s="16">
        <f>((G421-1)*(1-(IF(H421="no",0,'complete results singles'!$C$3)))+1)</f>
        <v>5.0000000000000044E-2</v>
      </c>
      <c r="O421" s="16">
        <f t="shared" si="7"/>
        <v>0</v>
      </c>
      <c r="P4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1" s="17">
        <f>IF(ISBLANK(M421),,IF(ISBLANK(G421),,(IF(M421="WON-EW",((((N421-1)*J421)*'complete results singles'!$C$2)+('complete results singles'!$C$2*(N421-1))),IF(M421="WON",((((N421-1)*J421)*'complete results singles'!$C$2)+('complete results singles'!$C$2*(N421-1))),IF(M421="PLACED",((((N421-1)*J421)*'complete results singles'!$C$2)-'complete results singles'!$C$2),IF(J421=0,-'complete results singles'!$C$2,IF(J421=0,-'complete results singles'!$C$2,-('complete results singles'!$C$2*2)))))))*E421))</f>
        <v>0</v>
      </c>
      <c r="R421" s="17">
        <f>IF(ISBLANK(M421),,IF(T421&lt;&gt;1,((IF(M421="WON-EW",(((K421-1)*'complete results singles'!$C$2)*(1-$C$3))+(((L421-1)*'complete results singles'!$C$2)*(1-$C$3)),IF(M421="WON",(((K421-1)*'complete results singles'!$C$2)*(1-$C$3)),IF(M421="PLACED",(((L421-1)*'complete results singles'!$C$2)*(1-$C$3))-'complete results singles'!$C$2,IF(J421=0,-'complete results singles'!$C$2,-('complete results singles'!$C$2*2))))))*E421),0))</f>
        <v>0</v>
      </c>
      <c r="S421" s="64"/>
    </row>
    <row r="422" spans="8:19" ht="15" x14ac:dyDescent="0.2">
      <c r="H422" s="12"/>
      <c r="I422" s="12"/>
      <c r="J422" s="12"/>
      <c r="M422" s="7"/>
      <c r="N422" s="16">
        <f>((G422-1)*(1-(IF(H422="no",0,'complete results singles'!$C$3)))+1)</f>
        <v>5.0000000000000044E-2</v>
      </c>
      <c r="O422" s="16">
        <f t="shared" si="7"/>
        <v>0</v>
      </c>
      <c r="P4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2" s="17">
        <f>IF(ISBLANK(M422),,IF(ISBLANK(G422),,(IF(M422="WON-EW",((((N422-1)*J422)*'complete results singles'!$C$2)+('complete results singles'!$C$2*(N422-1))),IF(M422="WON",((((N422-1)*J422)*'complete results singles'!$C$2)+('complete results singles'!$C$2*(N422-1))),IF(M422="PLACED",((((N422-1)*J422)*'complete results singles'!$C$2)-'complete results singles'!$C$2),IF(J422=0,-'complete results singles'!$C$2,IF(J422=0,-'complete results singles'!$C$2,-('complete results singles'!$C$2*2)))))))*E422))</f>
        <v>0</v>
      </c>
      <c r="R422" s="17">
        <f>IF(ISBLANK(M422),,IF(T422&lt;&gt;1,((IF(M422="WON-EW",(((K422-1)*'complete results singles'!$C$2)*(1-$C$3))+(((L422-1)*'complete results singles'!$C$2)*(1-$C$3)),IF(M422="WON",(((K422-1)*'complete results singles'!$C$2)*(1-$C$3)),IF(M422="PLACED",(((L422-1)*'complete results singles'!$C$2)*(1-$C$3))-'complete results singles'!$C$2,IF(J422=0,-'complete results singles'!$C$2,-('complete results singles'!$C$2*2))))))*E422),0))</f>
        <v>0</v>
      </c>
      <c r="S422" s="64"/>
    </row>
    <row r="423" spans="8:19" ht="15" x14ac:dyDescent="0.2">
      <c r="H423" s="12"/>
      <c r="I423" s="12"/>
      <c r="J423" s="12"/>
      <c r="M423" s="7"/>
      <c r="N423" s="16">
        <f>((G423-1)*(1-(IF(H423="no",0,'complete results singles'!$C$3)))+1)</f>
        <v>5.0000000000000044E-2</v>
      </c>
      <c r="O423" s="16">
        <f t="shared" si="7"/>
        <v>0</v>
      </c>
      <c r="P4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3" s="17">
        <f>IF(ISBLANK(M423),,IF(ISBLANK(G423),,(IF(M423="WON-EW",((((N423-1)*J423)*'complete results singles'!$C$2)+('complete results singles'!$C$2*(N423-1))),IF(M423="WON",((((N423-1)*J423)*'complete results singles'!$C$2)+('complete results singles'!$C$2*(N423-1))),IF(M423="PLACED",((((N423-1)*J423)*'complete results singles'!$C$2)-'complete results singles'!$C$2),IF(J423=0,-'complete results singles'!$C$2,IF(J423=0,-'complete results singles'!$C$2,-('complete results singles'!$C$2*2)))))))*E423))</f>
        <v>0</v>
      </c>
      <c r="R423" s="17">
        <f>IF(ISBLANK(M423),,IF(T423&lt;&gt;1,((IF(M423="WON-EW",(((K423-1)*'complete results singles'!$C$2)*(1-$C$3))+(((L423-1)*'complete results singles'!$C$2)*(1-$C$3)),IF(M423="WON",(((K423-1)*'complete results singles'!$C$2)*(1-$C$3)),IF(M423="PLACED",(((L423-1)*'complete results singles'!$C$2)*(1-$C$3))-'complete results singles'!$C$2,IF(J423=0,-'complete results singles'!$C$2,-('complete results singles'!$C$2*2))))))*E423),0))</f>
        <v>0</v>
      </c>
      <c r="S423" s="64"/>
    </row>
    <row r="424" spans="8:19" ht="15" x14ac:dyDescent="0.2">
      <c r="H424" s="12"/>
      <c r="I424" s="12"/>
      <c r="J424" s="12"/>
      <c r="M424" s="7"/>
      <c r="N424" s="16">
        <f>((G424-1)*(1-(IF(H424="no",0,'complete results singles'!$C$3)))+1)</f>
        <v>5.0000000000000044E-2</v>
      </c>
      <c r="O424" s="16">
        <f t="shared" si="7"/>
        <v>0</v>
      </c>
      <c r="P4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4" s="17">
        <f>IF(ISBLANK(M424),,IF(ISBLANK(G424),,(IF(M424="WON-EW",((((N424-1)*J424)*'complete results singles'!$C$2)+('complete results singles'!$C$2*(N424-1))),IF(M424="WON",((((N424-1)*J424)*'complete results singles'!$C$2)+('complete results singles'!$C$2*(N424-1))),IF(M424="PLACED",((((N424-1)*J424)*'complete results singles'!$C$2)-'complete results singles'!$C$2),IF(J424=0,-'complete results singles'!$C$2,IF(J424=0,-'complete results singles'!$C$2,-('complete results singles'!$C$2*2)))))))*E424))</f>
        <v>0</v>
      </c>
      <c r="R424" s="17">
        <f>IF(ISBLANK(M424),,IF(T424&lt;&gt;1,((IF(M424="WON-EW",(((K424-1)*'complete results singles'!$C$2)*(1-$C$3))+(((L424-1)*'complete results singles'!$C$2)*(1-$C$3)),IF(M424="WON",(((K424-1)*'complete results singles'!$C$2)*(1-$C$3)),IF(M424="PLACED",(((L424-1)*'complete results singles'!$C$2)*(1-$C$3))-'complete results singles'!$C$2,IF(J424=0,-'complete results singles'!$C$2,-('complete results singles'!$C$2*2))))))*E424),0))</f>
        <v>0</v>
      </c>
      <c r="S424" s="64"/>
    </row>
    <row r="425" spans="8:19" ht="15" x14ac:dyDescent="0.2">
      <c r="H425" s="12"/>
      <c r="I425" s="12"/>
      <c r="J425" s="12"/>
      <c r="M425" s="7"/>
      <c r="N425" s="16">
        <f>((G425-1)*(1-(IF(H425="no",0,'complete results singles'!$C$3)))+1)</f>
        <v>5.0000000000000044E-2</v>
      </c>
      <c r="O425" s="16">
        <f t="shared" si="7"/>
        <v>0</v>
      </c>
      <c r="P4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5" s="17">
        <f>IF(ISBLANK(M425),,IF(ISBLANK(G425),,(IF(M425="WON-EW",((((N425-1)*J425)*'complete results singles'!$C$2)+('complete results singles'!$C$2*(N425-1))),IF(M425="WON",((((N425-1)*J425)*'complete results singles'!$C$2)+('complete results singles'!$C$2*(N425-1))),IF(M425="PLACED",((((N425-1)*J425)*'complete results singles'!$C$2)-'complete results singles'!$C$2),IF(J425=0,-'complete results singles'!$C$2,IF(J425=0,-'complete results singles'!$C$2,-('complete results singles'!$C$2*2)))))))*E425))</f>
        <v>0</v>
      </c>
      <c r="R425" s="17">
        <f>IF(ISBLANK(M425),,IF(T425&lt;&gt;1,((IF(M425="WON-EW",(((K425-1)*'complete results singles'!$C$2)*(1-$C$3))+(((L425-1)*'complete results singles'!$C$2)*(1-$C$3)),IF(M425="WON",(((K425-1)*'complete results singles'!$C$2)*(1-$C$3)),IF(M425="PLACED",(((L425-1)*'complete results singles'!$C$2)*(1-$C$3))-'complete results singles'!$C$2,IF(J425=0,-'complete results singles'!$C$2,-('complete results singles'!$C$2*2))))))*E425),0))</f>
        <v>0</v>
      </c>
      <c r="S425" s="64"/>
    </row>
    <row r="426" spans="8:19" ht="15" x14ac:dyDescent="0.2">
      <c r="H426" s="12"/>
      <c r="I426" s="12"/>
      <c r="J426" s="12"/>
      <c r="M426" s="7"/>
      <c r="N426" s="16">
        <f>((G426-1)*(1-(IF(H426="no",0,'complete results singles'!$C$3)))+1)</f>
        <v>5.0000000000000044E-2</v>
      </c>
      <c r="O426" s="16">
        <f t="shared" si="7"/>
        <v>0</v>
      </c>
      <c r="P4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6" s="17">
        <f>IF(ISBLANK(M426),,IF(ISBLANK(G426),,(IF(M426="WON-EW",((((N426-1)*J426)*'complete results singles'!$C$2)+('complete results singles'!$C$2*(N426-1))),IF(M426="WON",((((N426-1)*J426)*'complete results singles'!$C$2)+('complete results singles'!$C$2*(N426-1))),IF(M426="PLACED",((((N426-1)*J426)*'complete results singles'!$C$2)-'complete results singles'!$C$2),IF(J426=0,-'complete results singles'!$C$2,IF(J426=0,-'complete results singles'!$C$2,-('complete results singles'!$C$2*2)))))))*E426))</f>
        <v>0</v>
      </c>
      <c r="R426" s="17">
        <f>IF(ISBLANK(M426),,IF(T426&lt;&gt;1,((IF(M426="WON-EW",(((K426-1)*'complete results singles'!$C$2)*(1-$C$3))+(((L426-1)*'complete results singles'!$C$2)*(1-$C$3)),IF(M426="WON",(((K426-1)*'complete results singles'!$C$2)*(1-$C$3)),IF(M426="PLACED",(((L426-1)*'complete results singles'!$C$2)*(1-$C$3))-'complete results singles'!$C$2,IF(J426=0,-'complete results singles'!$C$2,-('complete results singles'!$C$2*2))))))*E426),0))</f>
        <v>0</v>
      </c>
      <c r="S426" s="64"/>
    </row>
    <row r="427" spans="8:19" ht="15" x14ac:dyDescent="0.2">
      <c r="H427" s="12"/>
      <c r="I427" s="12"/>
      <c r="J427" s="12"/>
      <c r="M427" s="7"/>
      <c r="N427" s="16">
        <f>((G427-1)*(1-(IF(H427="no",0,'complete results singles'!$C$3)))+1)</f>
        <v>5.0000000000000044E-2</v>
      </c>
      <c r="O427" s="16">
        <f t="shared" si="7"/>
        <v>0</v>
      </c>
      <c r="P4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7" s="17">
        <f>IF(ISBLANK(M427),,IF(ISBLANK(G427),,(IF(M427="WON-EW",((((N427-1)*J427)*'complete results singles'!$C$2)+('complete results singles'!$C$2*(N427-1))),IF(M427="WON",((((N427-1)*J427)*'complete results singles'!$C$2)+('complete results singles'!$C$2*(N427-1))),IF(M427="PLACED",((((N427-1)*J427)*'complete results singles'!$C$2)-'complete results singles'!$C$2),IF(J427=0,-'complete results singles'!$C$2,IF(J427=0,-'complete results singles'!$C$2,-('complete results singles'!$C$2*2)))))))*E427))</f>
        <v>0</v>
      </c>
      <c r="R427" s="17">
        <f>IF(ISBLANK(M427),,IF(T427&lt;&gt;1,((IF(M427="WON-EW",(((K427-1)*'complete results singles'!$C$2)*(1-$C$3))+(((L427-1)*'complete results singles'!$C$2)*(1-$C$3)),IF(M427="WON",(((K427-1)*'complete results singles'!$C$2)*(1-$C$3)),IF(M427="PLACED",(((L427-1)*'complete results singles'!$C$2)*(1-$C$3))-'complete results singles'!$C$2,IF(J427=0,-'complete results singles'!$C$2,-('complete results singles'!$C$2*2))))))*E427),0))</f>
        <v>0</v>
      </c>
      <c r="S427" s="64"/>
    </row>
    <row r="428" spans="8:19" ht="15" x14ac:dyDescent="0.2">
      <c r="H428" s="12"/>
      <c r="I428" s="12"/>
      <c r="J428" s="12"/>
      <c r="M428" s="7"/>
      <c r="N428" s="16">
        <f>((G428-1)*(1-(IF(H428="no",0,'complete results singles'!$C$3)))+1)</f>
        <v>5.0000000000000044E-2</v>
      </c>
      <c r="O428" s="16">
        <f t="shared" si="7"/>
        <v>0</v>
      </c>
      <c r="P4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8" s="17">
        <f>IF(ISBLANK(M428),,IF(ISBLANK(G428),,(IF(M428="WON-EW",((((N428-1)*J428)*'complete results singles'!$C$2)+('complete results singles'!$C$2*(N428-1))),IF(M428="WON",((((N428-1)*J428)*'complete results singles'!$C$2)+('complete results singles'!$C$2*(N428-1))),IF(M428="PLACED",((((N428-1)*J428)*'complete results singles'!$C$2)-'complete results singles'!$C$2),IF(J428=0,-'complete results singles'!$C$2,IF(J428=0,-'complete results singles'!$C$2,-('complete results singles'!$C$2*2)))))))*E428))</f>
        <v>0</v>
      </c>
      <c r="R428" s="17">
        <f>IF(ISBLANK(M428),,IF(T428&lt;&gt;1,((IF(M428="WON-EW",(((K428-1)*'complete results singles'!$C$2)*(1-$C$3))+(((L428-1)*'complete results singles'!$C$2)*(1-$C$3)),IF(M428="WON",(((K428-1)*'complete results singles'!$C$2)*(1-$C$3)),IF(M428="PLACED",(((L428-1)*'complete results singles'!$C$2)*(1-$C$3))-'complete results singles'!$C$2,IF(J428=0,-'complete results singles'!$C$2,-('complete results singles'!$C$2*2))))))*E428),0))</f>
        <v>0</v>
      </c>
      <c r="S428" s="64"/>
    </row>
    <row r="429" spans="8:19" ht="15" x14ac:dyDescent="0.2">
      <c r="H429" s="12"/>
      <c r="I429" s="12"/>
      <c r="J429" s="12"/>
      <c r="M429" s="7"/>
      <c r="N429" s="16">
        <f>((G429-1)*(1-(IF(H429="no",0,'complete results singles'!$C$3)))+1)</f>
        <v>5.0000000000000044E-2</v>
      </c>
      <c r="O429" s="16">
        <f t="shared" si="7"/>
        <v>0</v>
      </c>
      <c r="P4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29" s="17">
        <f>IF(ISBLANK(M429),,IF(ISBLANK(G429),,(IF(M429="WON-EW",((((N429-1)*J429)*'complete results singles'!$C$2)+('complete results singles'!$C$2*(N429-1))),IF(M429="WON",((((N429-1)*J429)*'complete results singles'!$C$2)+('complete results singles'!$C$2*(N429-1))),IF(M429="PLACED",((((N429-1)*J429)*'complete results singles'!$C$2)-'complete results singles'!$C$2),IF(J429=0,-'complete results singles'!$C$2,IF(J429=0,-'complete results singles'!$C$2,-('complete results singles'!$C$2*2)))))))*E429))</f>
        <v>0</v>
      </c>
      <c r="R429" s="17">
        <f>IF(ISBLANK(M429),,IF(T429&lt;&gt;1,((IF(M429="WON-EW",(((K429-1)*'complete results singles'!$C$2)*(1-$C$3))+(((L429-1)*'complete results singles'!$C$2)*(1-$C$3)),IF(M429="WON",(((K429-1)*'complete results singles'!$C$2)*(1-$C$3)),IF(M429="PLACED",(((L429-1)*'complete results singles'!$C$2)*(1-$C$3))-'complete results singles'!$C$2,IF(J429=0,-'complete results singles'!$C$2,-('complete results singles'!$C$2*2))))))*E429),0))</f>
        <v>0</v>
      </c>
      <c r="S429" s="64"/>
    </row>
    <row r="430" spans="8:19" ht="15" x14ac:dyDescent="0.2">
      <c r="H430" s="12"/>
      <c r="I430" s="12"/>
      <c r="J430" s="12"/>
      <c r="M430" s="7"/>
      <c r="N430" s="16">
        <f>((G430-1)*(1-(IF(H430="no",0,'complete results singles'!$C$3)))+1)</f>
        <v>5.0000000000000044E-2</v>
      </c>
      <c r="O430" s="16">
        <f t="shared" si="7"/>
        <v>0</v>
      </c>
      <c r="P4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0" s="17">
        <f>IF(ISBLANK(M430),,IF(ISBLANK(G430),,(IF(M430="WON-EW",((((N430-1)*J430)*'complete results singles'!$C$2)+('complete results singles'!$C$2*(N430-1))),IF(M430="WON",((((N430-1)*J430)*'complete results singles'!$C$2)+('complete results singles'!$C$2*(N430-1))),IF(M430="PLACED",((((N430-1)*J430)*'complete results singles'!$C$2)-'complete results singles'!$C$2),IF(J430=0,-'complete results singles'!$C$2,IF(J430=0,-'complete results singles'!$C$2,-('complete results singles'!$C$2*2)))))))*E430))</f>
        <v>0</v>
      </c>
      <c r="R430" s="17">
        <f>IF(ISBLANK(M430),,IF(T430&lt;&gt;1,((IF(M430="WON-EW",(((K430-1)*'complete results singles'!$C$2)*(1-$C$3))+(((L430-1)*'complete results singles'!$C$2)*(1-$C$3)),IF(M430="WON",(((K430-1)*'complete results singles'!$C$2)*(1-$C$3)),IF(M430="PLACED",(((L430-1)*'complete results singles'!$C$2)*(1-$C$3))-'complete results singles'!$C$2,IF(J430=0,-'complete results singles'!$C$2,-('complete results singles'!$C$2*2))))))*E430),0))</f>
        <v>0</v>
      </c>
      <c r="S430" s="64"/>
    </row>
    <row r="431" spans="8:19" ht="15" x14ac:dyDescent="0.2">
      <c r="H431" s="12"/>
      <c r="I431" s="12"/>
      <c r="J431" s="12"/>
      <c r="M431" s="7"/>
      <c r="N431" s="16">
        <f>((G431-1)*(1-(IF(H431="no",0,'complete results singles'!$C$3)))+1)</f>
        <v>5.0000000000000044E-2</v>
      </c>
      <c r="O431" s="16">
        <f t="shared" si="7"/>
        <v>0</v>
      </c>
      <c r="P4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1" s="17">
        <f>IF(ISBLANK(M431),,IF(ISBLANK(G431),,(IF(M431="WON-EW",((((N431-1)*J431)*'complete results singles'!$C$2)+('complete results singles'!$C$2*(N431-1))),IF(M431="WON",((((N431-1)*J431)*'complete results singles'!$C$2)+('complete results singles'!$C$2*(N431-1))),IF(M431="PLACED",((((N431-1)*J431)*'complete results singles'!$C$2)-'complete results singles'!$C$2),IF(J431=0,-'complete results singles'!$C$2,IF(J431=0,-'complete results singles'!$C$2,-('complete results singles'!$C$2*2)))))))*E431))</f>
        <v>0</v>
      </c>
      <c r="R431" s="17">
        <f>IF(ISBLANK(M431),,IF(T431&lt;&gt;1,((IF(M431="WON-EW",(((K431-1)*'complete results singles'!$C$2)*(1-$C$3))+(((L431-1)*'complete results singles'!$C$2)*(1-$C$3)),IF(M431="WON",(((K431-1)*'complete results singles'!$C$2)*(1-$C$3)),IF(M431="PLACED",(((L431-1)*'complete results singles'!$C$2)*(1-$C$3))-'complete results singles'!$C$2,IF(J431=0,-'complete results singles'!$C$2,-('complete results singles'!$C$2*2))))))*E431),0))</f>
        <v>0</v>
      </c>
      <c r="S431" s="64"/>
    </row>
    <row r="432" spans="8:19" ht="15" x14ac:dyDescent="0.2">
      <c r="H432" s="12"/>
      <c r="I432" s="12"/>
      <c r="J432" s="12"/>
      <c r="M432" s="7"/>
      <c r="N432" s="16">
        <f>((G432-1)*(1-(IF(H432="no",0,'complete results singles'!$C$3)))+1)</f>
        <v>5.0000000000000044E-2</v>
      </c>
      <c r="O432" s="16">
        <f t="shared" si="7"/>
        <v>0</v>
      </c>
      <c r="P4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2" s="17">
        <f>IF(ISBLANK(M432),,IF(ISBLANK(G432),,(IF(M432="WON-EW",((((N432-1)*J432)*'complete results singles'!$C$2)+('complete results singles'!$C$2*(N432-1))),IF(M432="WON",((((N432-1)*J432)*'complete results singles'!$C$2)+('complete results singles'!$C$2*(N432-1))),IF(M432="PLACED",((((N432-1)*J432)*'complete results singles'!$C$2)-'complete results singles'!$C$2),IF(J432=0,-'complete results singles'!$C$2,IF(J432=0,-'complete results singles'!$C$2,-('complete results singles'!$C$2*2)))))))*E432))</f>
        <v>0</v>
      </c>
      <c r="R432" s="17">
        <f>IF(ISBLANK(M432),,IF(T432&lt;&gt;1,((IF(M432="WON-EW",(((K432-1)*'complete results singles'!$C$2)*(1-$C$3))+(((L432-1)*'complete results singles'!$C$2)*(1-$C$3)),IF(M432="WON",(((K432-1)*'complete results singles'!$C$2)*(1-$C$3)),IF(M432="PLACED",(((L432-1)*'complete results singles'!$C$2)*(1-$C$3))-'complete results singles'!$C$2,IF(J432=0,-'complete results singles'!$C$2,-('complete results singles'!$C$2*2))))))*E432),0))</f>
        <v>0</v>
      </c>
      <c r="S432" s="64"/>
    </row>
    <row r="433" spans="8:19" ht="15" x14ac:dyDescent="0.2">
      <c r="H433" s="12"/>
      <c r="I433" s="12"/>
      <c r="J433" s="12"/>
      <c r="M433" s="7"/>
      <c r="N433" s="16">
        <f>((G433-1)*(1-(IF(H433="no",0,'complete results singles'!$C$3)))+1)</f>
        <v>5.0000000000000044E-2</v>
      </c>
      <c r="O433" s="16">
        <f t="shared" si="7"/>
        <v>0</v>
      </c>
      <c r="P4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3" s="17">
        <f>IF(ISBLANK(M433),,IF(ISBLANK(G433),,(IF(M433="WON-EW",((((N433-1)*J433)*'complete results singles'!$C$2)+('complete results singles'!$C$2*(N433-1))),IF(M433="WON",((((N433-1)*J433)*'complete results singles'!$C$2)+('complete results singles'!$C$2*(N433-1))),IF(M433="PLACED",((((N433-1)*J433)*'complete results singles'!$C$2)-'complete results singles'!$C$2),IF(J433=0,-'complete results singles'!$C$2,IF(J433=0,-'complete results singles'!$C$2,-('complete results singles'!$C$2*2)))))))*E433))</f>
        <v>0</v>
      </c>
      <c r="R433" s="17">
        <f>IF(ISBLANK(M433),,IF(T433&lt;&gt;1,((IF(M433="WON-EW",(((K433-1)*'complete results singles'!$C$2)*(1-$C$3))+(((L433-1)*'complete results singles'!$C$2)*(1-$C$3)),IF(M433="WON",(((K433-1)*'complete results singles'!$C$2)*(1-$C$3)),IF(M433="PLACED",(((L433-1)*'complete results singles'!$C$2)*(1-$C$3))-'complete results singles'!$C$2,IF(J433=0,-'complete results singles'!$C$2,-('complete results singles'!$C$2*2))))))*E433),0))</f>
        <v>0</v>
      </c>
      <c r="S433" s="64"/>
    </row>
    <row r="434" spans="8:19" ht="15" x14ac:dyDescent="0.2">
      <c r="H434" s="12"/>
      <c r="I434" s="12"/>
      <c r="J434" s="12"/>
      <c r="M434" s="7"/>
      <c r="N434" s="16">
        <f>((G434-1)*(1-(IF(H434="no",0,'complete results singles'!$C$3)))+1)</f>
        <v>5.0000000000000044E-2</v>
      </c>
      <c r="O434" s="16">
        <f t="shared" si="7"/>
        <v>0</v>
      </c>
      <c r="P4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4" s="17">
        <f>IF(ISBLANK(M434),,IF(ISBLANK(G434),,(IF(M434="WON-EW",((((N434-1)*J434)*'complete results singles'!$C$2)+('complete results singles'!$C$2*(N434-1))),IF(M434="WON",((((N434-1)*J434)*'complete results singles'!$C$2)+('complete results singles'!$C$2*(N434-1))),IF(M434="PLACED",((((N434-1)*J434)*'complete results singles'!$C$2)-'complete results singles'!$C$2),IF(J434=0,-'complete results singles'!$C$2,IF(J434=0,-'complete results singles'!$C$2,-('complete results singles'!$C$2*2)))))))*E434))</f>
        <v>0</v>
      </c>
      <c r="R434" s="17">
        <f>IF(ISBLANK(M434),,IF(T434&lt;&gt;1,((IF(M434="WON-EW",(((K434-1)*'complete results singles'!$C$2)*(1-$C$3))+(((L434-1)*'complete results singles'!$C$2)*(1-$C$3)),IF(M434="WON",(((K434-1)*'complete results singles'!$C$2)*(1-$C$3)),IF(M434="PLACED",(((L434-1)*'complete results singles'!$C$2)*(1-$C$3))-'complete results singles'!$C$2,IF(J434=0,-'complete results singles'!$C$2,-('complete results singles'!$C$2*2))))))*E434),0))</f>
        <v>0</v>
      </c>
      <c r="S434" s="64"/>
    </row>
    <row r="435" spans="8:19" ht="15" x14ac:dyDescent="0.2">
      <c r="H435" s="12"/>
      <c r="I435" s="12"/>
      <c r="J435" s="12"/>
      <c r="M435" s="7"/>
      <c r="N435" s="16">
        <f>((G435-1)*(1-(IF(H435="no",0,'complete results singles'!$C$3)))+1)</f>
        <v>5.0000000000000044E-2</v>
      </c>
      <c r="O435" s="16">
        <f t="shared" si="7"/>
        <v>0</v>
      </c>
      <c r="P4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5" s="17">
        <f>IF(ISBLANK(M435),,IF(ISBLANK(G435),,(IF(M435="WON-EW",((((N435-1)*J435)*'complete results singles'!$C$2)+('complete results singles'!$C$2*(N435-1))),IF(M435="WON",((((N435-1)*J435)*'complete results singles'!$C$2)+('complete results singles'!$C$2*(N435-1))),IF(M435="PLACED",((((N435-1)*J435)*'complete results singles'!$C$2)-'complete results singles'!$C$2),IF(J435=0,-'complete results singles'!$C$2,IF(J435=0,-'complete results singles'!$C$2,-('complete results singles'!$C$2*2)))))))*E435))</f>
        <v>0</v>
      </c>
      <c r="R435" s="17">
        <f>IF(ISBLANK(M435),,IF(T435&lt;&gt;1,((IF(M435="WON-EW",(((K435-1)*'complete results singles'!$C$2)*(1-$C$3))+(((L435-1)*'complete results singles'!$C$2)*(1-$C$3)),IF(M435="WON",(((K435-1)*'complete results singles'!$C$2)*(1-$C$3)),IF(M435="PLACED",(((L435-1)*'complete results singles'!$C$2)*(1-$C$3))-'complete results singles'!$C$2,IF(J435=0,-'complete results singles'!$C$2,-('complete results singles'!$C$2*2))))))*E435),0))</f>
        <v>0</v>
      </c>
      <c r="S435" s="64"/>
    </row>
    <row r="436" spans="8:19" ht="15" x14ac:dyDescent="0.2">
      <c r="H436" s="12"/>
      <c r="I436" s="12"/>
      <c r="J436" s="12"/>
      <c r="M436" s="7"/>
      <c r="N436" s="16">
        <f>((G436-1)*(1-(IF(H436="no",0,'complete results singles'!$C$3)))+1)</f>
        <v>5.0000000000000044E-2</v>
      </c>
      <c r="O436" s="16">
        <f t="shared" si="7"/>
        <v>0</v>
      </c>
      <c r="P4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6" s="17">
        <f>IF(ISBLANK(M436),,IF(ISBLANK(G436),,(IF(M436="WON-EW",((((N436-1)*J436)*'complete results singles'!$C$2)+('complete results singles'!$C$2*(N436-1))),IF(M436="WON",((((N436-1)*J436)*'complete results singles'!$C$2)+('complete results singles'!$C$2*(N436-1))),IF(M436="PLACED",((((N436-1)*J436)*'complete results singles'!$C$2)-'complete results singles'!$C$2),IF(J436=0,-'complete results singles'!$C$2,IF(J436=0,-'complete results singles'!$C$2,-('complete results singles'!$C$2*2)))))))*E436))</f>
        <v>0</v>
      </c>
      <c r="R436" s="17">
        <f>IF(ISBLANK(M436),,IF(T436&lt;&gt;1,((IF(M436="WON-EW",(((K436-1)*'complete results singles'!$C$2)*(1-$C$3))+(((L436-1)*'complete results singles'!$C$2)*(1-$C$3)),IF(M436="WON",(((K436-1)*'complete results singles'!$C$2)*(1-$C$3)),IF(M436="PLACED",(((L436-1)*'complete results singles'!$C$2)*(1-$C$3))-'complete results singles'!$C$2,IF(J436=0,-'complete results singles'!$C$2,-('complete results singles'!$C$2*2))))))*E436),0))</f>
        <v>0</v>
      </c>
      <c r="S436" s="64"/>
    </row>
    <row r="437" spans="8:19" ht="15" x14ac:dyDescent="0.2">
      <c r="H437" s="12"/>
      <c r="I437" s="12"/>
      <c r="J437" s="12"/>
      <c r="M437" s="7"/>
      <c r="N437" s="16">
        <f>((G437-1)*(1-(IF(H437="no",0,'complete results singles'!$C$3)))+1)</f>
        <v>5.0000000000000044E-2</v>
      </c>
      <c r="O437" s="16">
        <f t="shared" si="7"/>
        <v>0</v>
      </c>
      <c r="P4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7" s="17">
        <f>IF(ISBLANK(M437),,IF(ISBLANK(G437),,(IF(M437="WON-EW",((((N437-1)*J437)*'complete results singles'!$C$2)+('complete results singles'!$C$2*(N437-1))),IF(M437="WON",((((N437-1)*J437)*'complete results singles'!$C$2)+('complete results singles'!$C$2*(N437-1))),IF(M437="PLACED",((((N437-1)*J437)*'complete results singles'!$C$2)-'complete results singles'!$C$2),IF(J437=0,-'complete results singles'!$C$2,IF(J437=0,-'complete results singles'!$C$2,-('complete results singles'!$C$2*2)))))))*E437))</f>
        <v>0</v>
      </c>
      <c r="R437" s="17">
        <f>IF(ISBLANK(M437),,IF(T437&lt;&gt;1,((IF(M437="WON-EW",(((K437-1)*'complete results singles'!$C$2)*(1-$C$3))+(((L437-1)*'complete results singles'!$C$2)*(1-$C$3)),IF(M437="WON",(((K437-1)*'complete results singles'!$C$2)*(1-$C$3)),IF(M437="PLACED",(((L437-1)*'complete results singles'!$C$2)*(1-$C$3))-'complete results singles'!$C$2,IF(J437=0,-'complete results singles'!$C$2,-('complete results singles'!$C$2*2))))))*E437),0))</f>
        <v>0</v>
      </c>
      <c r="S437" s="64"/>
    </row>
    <row r="438" spans="8:19" ht="15" x14ac:dyDescent="0.2">
      <c r="H438" s="12"/>
      <c r="I438" s="12"/>
      <c r="J438" s="12"/>
      <c r="M438" s="7"/>
      <c r="N438" s="16">
        <f>((G438-1)*(1-(IF(H438="no",0,'complete results singles'!$C$3)))+1)</f>
        <v>5.0000000000000044E-2</v>
      </c>
      <c r="O438" s="16">
        <f t="shared" si="7"/>
        <v>0</v>
      </c>
      <c r="P4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8" s="17">
        <f>IF(ISBLANK(M438),,IF(ISBLANK(G438),,(IF(M438="WON-EW",((((N438-1)*J438)*'complete results singles'!$C$2)+('complete results singles'!$C$2*(N438-1))),IF(M438="WON",((((N438-1)*J438)*'complete results singles'!$C$2)+('complete results singles'!$C$2*(N438-1))),IF(M438="PLACED",((((N438-1)*J438)*'complete results singles'!$C$2)-'complete results singles'!$C$2),IF(J438=0,-'complete results singles'!$C$2,IF(J438=0,-'complete results singles'!$C$2,-('complete results singles'!$C$2*2)))))))*E438))</f>
        <v>0</v>
      </c>
      <c r="R438" s="17">
        <f>IF(ISBLANK(M438),,IF(T438&lt;&gt;1,((IF(M438="WON-EW",(((K438-1)*'complete results singles'!$C$2)*(1-$C$3))+(((L438-1)*'complete results singles'!$C$2)*(1-$C$3)),IF(M438="WON",(((K438-1)*'complete results singles'!$C$2)*(1-$C$3)),IF(M438="PLACED",(((L438-1)*'complete results singles'!$C$2)*(1-$C$3))-'complete results singles'!$C$2,IF(J438=0,-'complete results singles'!$C$2,-('complete results singles'!$C$2*2))))))*E438),0))</f>
        <v>0</v>
      </c>
      <c r="S438" s="64"/>
    </row>
    <row r="439" spans="8:19" ht="15" x14ac:dyDescent="0.2">
      <c r="H439" s="12"/>
      <c r="I439" s="12"/>
      <c r="J439" s="12"/>
      <c r="M439" s="7"/>
      <c r="N439" s="16">
        <f>((G439-1)*(1-(IF(H439="no",0,'complete results singles'!$C$3)))+1)</f>
        <v>5.0000000000000044E-2</v>
      </c>
      <c r="O439" s="16">
        <f t="shared" si="7"/>
        <v>0</v>
      </c>
      <c r="P4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39" s="17">
        <f>IF(ISBLANK(M439),,IF(ISBLANK(G439),,(IF(M439="WON-EW",((((N439-1)*J439)*'complete results singles'!$C$2)+('complete results singles'!$C$2*(N439-1))),IF(M439="WON",((((N439-1)*J439)*'complete results singles'!$C$2)+('complete results singles'!$C$2*(N439-1))),IF(M439="PLACED",((((N439-1)*J439)*'complete results singles'!$C$2)-'complete results singles'!$C$2),IF(J439=0,-'complete results singles'!$C$2,IF(J439=0,-'complete results singles'!$C$2,-('complete results singles'!$C$2*2)))))))*E439))</f>
        <v>0</v>
      </c>
      <c r="R439" s="17">
        <f>IF(ISBLANK(M439),,IF(T439&lt;&gt;1,((IF(M439="WON-EW",(((K439-1)*'complete results singles'!$C$2)*(1-$C$3))+(((L439-1)*'complete results singles'!$C$2)*(1-$C$3)),IF(M439="WON",(((K439-1)*'complete results singles'!$C$2)*(1-$C$3)),IF(M439="PLACED",(((L439-1)*'complete results singles'!$C$2)*(1-$C$3))-'complete results singles'!$C$2,IF(J439=0,-'complete results singles'!$C$2,-('complete results singles'!$C$2*2))))))*E439),0))</f>
        <v>0</v>
      </c>
      <c r="S439" s="64"/>
    </row>
    <row r="440" spans="8:19" ht="15" x14ac:dyDescent="0.2">
      <c r="H440" s="12"/>
      <c r="I440" s="12"/>
      <c r="J440" s="12"/>
      <c r="M440" s="7"/>
      <c r="N440" s="16">
        <f>((G440-1)*(1-(IF(H440="no",0,'complete results singles'!$C$3)))+1)</f>
        <v>5.0000000000000044E-2</v>
      </c>
      <c r="O440" s="16">
        <f t="shared" si="7"/>
        <v>0</v>
      </c>
      <c r="P4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0" s="17">
        <f>IF(ISBLANK(M440),,IF(ISBLANK(G440),,(IF(M440="WON-EW",((((N440-1)*J440)*'complete results singles'!$C$2)+('complete results singles'!$C$2*(N440-1))),IF(M440="WON",((((N440-1)*J440)*'complete results singles'!$C$2)+('complete results singles'!$C$2*(N440-1))),IF(M440="PLACED",((((N440-1)*J440)*'complete results singles'!$C$2)-'complete results singles'!$C$2),IF(J440=0,-'complete results singles'!$C$2,IF(J440=0,-'complete results singles'!$C$2,-('complete results singles'!$C$2*2)))))))*E440))</f>
        <v>0</v>
      </c>
      <c r="R440" s="17">
        <f>IF(ISBLANK(M440),,IF(T440&lt;&gt;1,((IF(M440="WON-EW",(((K440-1)*'complete results singles'!$C$2)*(1-$C$3))+(((L440-1)*'complete results singles'!$C$2)*(1-$C$3)),IF(M440="WON",(((K440-1)*'complete results singles'!$C$2)*(1-$C$3)),IF(M440="PLACED",(((L440-1)*'complete results singles'!$C$2)*(1-$C$3))-'complete results singles'!$C$2,IF(J440=0,-'complete results singles'!$C$2,-('complete results singles'!$C$2*2))))))*E440),0))</f>
        <v>0</v>
      </c>
      <c r="S440" s="64"/>
    </row>
    <row r="441" spans="8:19" ht="15" x14ac:dyDescent="0.2">
      <c r="H441" s="12"/>
      <c r="I441" s="12"/>
      <c r="J441" s="12"/>
      <c r="M441" s="7"/>
      <c r="N441" s="16">
        <f>((G441-1)*(1-(IF(H441="no",0,'complete results singles'!$C$3)))+1)</f>
        <v>5.0000000000000044E-2</v>
      </c>
      <c r="O441" s="16">
        <f t="shared" si="7"/>
        <v>0</v>
      </c>
      <c r="P4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1" s="17">
        <f>IF(ISBLANK(M441),,IF(ISBLANK(G441),,(IF(M441="WON-EW",((((N441-1)*J441)*'complete results singles'!$C$2)+('complete results singles'!$C$2*(N441-1))),IF(M441="WON",((((N441-1)*J441)*'complete results singles'!$C$2)+('complete results singles'!$C$2*(N441-1))),IF(M441="PLACED",((((N441-1)*J441)*'complete results singles'!$C$2)-'complete results singles'!$C$2),IF(J441=0,-'complete results singles'!$C$2,IF(J441=0,-'complete results singles'!$C$2,-('complete results singles'!$C$2*2)))))))*E441))</f>
        <v>0</v>
      </c>
      <c r="R441" s="17">
        <f>IF(ISBLANK(M441),,IF(T441&lt;&gt;1,((IF(M441="WON-EW",(((K441-1)*'complete results singles'!$C$2)*(1-$C$3))+(((L441-1)*'complete results singles'!$C$2)*(1-$C$3)),IF(M441="WON",(((K441-1)*'complete results singles'!$C$2)*(1-$C$3)),IF(M441="PLACED",(((L441-1)*'complete results singles'!$C$2)*(1-$C$3))-'complete results singles'!$C$2,IF(J441=0,-'complete results singles'!$C$2,-('complete results singles'!$C$2*2))))))*E441),0))</f>
        <v>0</v>
      </c>
      <c r="S441" s="64"/>
    </row>
    <row r="442" spans="8:19" ht="15" x14ac:dyDescent="0.2">
      <c r="H442" s="12"/>
      <c r="I442" s="12"/>
      <c r="J442" s="12"/>
      <c r="M442" s="7"/>
      <c r="N442" s="16">
        <f>((G442-1)*(1-(IF(H442="no",0,'complete results singles'!$C$3)))+1)</f>
        <v>5.0000000000000044E-2</v>
      </c>
      <c r="O442" s="16">
        <f t="shared" si="7"/>
        <v>0</v>
      </c>
      <c r="P4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2" s="17">
        <f>IF(ISBLANK(M442),,IF(ISBLANK(G442),,(IF(M442="WON-EW",((((N442-1)*J442)*'complete results singles'!$C$2)+('complete results singles'!$C$2*(N442-1))),IF(M442="WON",((((N442-1)*J442)*'complete results singles'!$C$2)+('complete results singles'!$C$2*(N442-1))),IF(M442="PLACED",((((N442-1)*J442)*'complete results singles'!$C$2)-'complete results singles'!$C$2),IF(J442=0,-'complete results singles'!$C$2,IF(J442=0,-'complete results singles'!$C$2,-('complete results singles'!$C$2*2)))))))*E442))</f>
        <v>0</v>
      </c>
      <c r="R442" s="17">
        <f>IF(ISBLANK(M442),,IF(T442&lt;&gt;1,((IF(M442="WON-EW",(((K442-1)*'complete results singles'!$C$2)*(1-$C$3))+(((L442-1)*'complete results singles'!$C$2)*(1-$C$3)),IF(M442="WON",(((K442-1)*'complete results singles'!$C$2)*(1-$C$3)),IF(M442="PLACED",(((L442-1)*'complete results singles'!$C$2)*(1-$C$3))-'complete results singles'!$C$2,IF(J442=0,-'complete results singles'!$C$2,-('complete results singles'!$C$2*2))))))*E442),0))</f>
        <v>0</v>
      </c>
      <c r="S442" s="64"/>
    </row>
    <row r="443" spans="8:19" ht="15" x14ac:dyDescent="0.2">
      <c r="H443" s="12"/>
      <c r="I443" s="12"/>
      <c r="J443" s="12"/>
      <c r="M443" s="7"/>
      <c r="N443" s="16">
        <f>((G443-1)*(1-(IF(H443="no",0,'complete results singles'!$C$3)))+1)</f>
        <v>5.0000000000000044E-2</v>
      </c>
      <c r="O443" s="16">
        <f t="shared" si="7"/>
        <v>0</v>
      </c>
      <c r="P4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3" s="17">
        <f>IF(ISBLANK(M443),,IF(ISBLANK(G443),,(IF(M443="WON-EW",((((N443-1)*J443)*'complete results singles'!$C$2)+('complete results singles'!$C$2*(N443-1))),IF(M443="WON",((((N443-1)*J443)*'complete results singles'!$C$2)+('complete results singles'!$C$2*(N443-1))),IF(M443="PLACED",((((N443-1)*J443)*'complete results singles'!$C$2)-'complete results singles'!$C$2),IF(J443=0,-'complete results singles'!$C$2,IF(J443=0,-'complete results singles'!$C$2,-('complete results singles'!$C$2*2)))))))*E443))</f>
        <v>0</v>
      </c>
      <c r="R443" s="17">
        <f>IF(ISBLANK(M443),,IF(T443&lt;&gt;1,((IF(M443="WON-EW",(((K443-1)*'complete results singles'!$C$2)*(1-$C$3))+(((L443-1)*'complete results singles'!$C$2)*(1-$C$3)),IF(M443="WON",(((K443-1)*'complete results singles'!$C$2)*(1-$C$3)),IF(M443="PLACED",(((L443-1)*'complete results singles'!$C$2)*(1-$C$3))-'complete results singles'!$C$2,IF(J443=0,-'complete results singles'!$C$2,-('complete results singles'!$C$2*2))))))*E443),0))</f>
        <v>0</v>
      </c>
      <c r="S443" s="64"/>
    </row>
    <row r="444" spans="8:19" ht="15" x14ac:dyDescent="0.2">
      <c r="H444" s="12"/>
      <c r="I444" s="12"/>
      <c r="J444" s="12"/>
      <c r="M444" s="7"/>
      <c r="N444" s="16">
        <f>((G444-1)*(1-(IF(H444="no",0,'complete results singles'!$C$3)))+1)</f>
        <v>5.0000000000000044E-2</v>
      </c>
      <c r="O444" s="16">
        <f t="shared" si="7"/>
        <v>0</v>
      </c>
      <c r="P4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4" s="17">
        <f>IF(ISBLANK(M444),,IF(ISBLANK(G444),,(IF(M444="WON-EW",((((N444-1)*J444)*'complete results singles'!$C$2)+('complete results singles'!$C$2*(N444-1))),IF(M444="WON",((((N444-1)*J444)*'complete results singles'!$C$2)+('complete results singles'!$C$2*(N444-1))),IF(M444="PLACED",((((N444-1)*J444)*'complete results singles'!$C$2)-'complete results singles'!$C$2),IF(J444=0,-'complete results singles'!$C$2,IF(J444=0,-'complete results singles'!$C$2,-('complete results singles'!$C$2*2)))))))*E444))</f>
        <v>0</v>
      </c>
      <c r="R444" s="17">
        <f>IF(ISBLANK(M444),,IF(T444&lt;&gt;1,((IF(M444="WON-EW",(((K444-1)*'complete results singles'!$C$2)*(1-$C$3))+(((L444-1)*'complete results singles'!$C$2)*(1-$C$3)),IF(M444="WON",(((K444-1)*'complete results singles'!$C$2)*(1-$C$3)),IF(M444="PLACED",(((L444-1)*'complete results singles'!$C$2)*(1-$C$3))-'complete results singles'!$C$2,IF(J444=0,-'complete results singles'!$C$2,-('complete results singles'!$C$2*2))))))*E444),0))</f>
        <v>0</v>
      </c>
      <c r="S444" s="64"/>
    </row>
    <row r="445" spans="8:19" ht="15" x14ac:dyDescent="0.2">
      <c r="H445" s="12"/>
      <c r="I445" s="12"/>
      <c r="J445" s="12"/>
      <c r="M445" s="7"/>
      <c r="N445" s="16">
        <f>((G445-1)*(1-(IF(H445="no",0,'complete results singles'!$C$3)))+1)</f>
        <v>5.0000000000000044E-2</v>
      </c>
      <c r="O445" s="16">
        <f t="shared" si="7"/>
        <v>0</v>
      </c>
      <c r="P4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5" s="17">
        <f>IF(ISBLANK(M445),,IF(ISBLANK(G445),,(IF(M445="WON-EW",((((N445-1)*J445)*'complete results singles'!$C$2)+('complete results singles'!$C$2*(N445-1))),IF(M445="WON",((((N445-1)*J445)*'complete results singles'!$C$2)+('complete results singles'!$C$2*(N445-1))),IF(M445="PLACED",((((N445-1)*J445)*'complete results singles'!$C$2)-'complete results singles'!$C$2),IF(J445=0,-'complete results singles'!$C$2,IF(J445=0,-'complete results singles'!$C$2,-('complete results singles'!$C$2*2)))))))*E445))</f>
        <v>0</v>
      </c>
      <c r="R445" s="17">
        <f>IF(ISBLANK(M445),,IF(T445&lt;&gt;1,((IF(M445="WON-EW",(((K445-1)*'complete results singles'!$C$2)*(1-$C$3))+(((L445-1)*'complete results singles'!$C$2)*(1-$C$3)),IF(M445="WON",(((K445-1)*'complete results singles'!$C$2)*(1-$C$3)),IF(M445="PLACED",(((L445-1)*'complete results singles'!$C$2)*(1-$C$3))-'complete results singles'!$C$2,IF(J445=0,-'complete results singles'!$C$2,-('complete results singles'!$C$2*2))))))*E445),0))</f>
        <v>0</v>
      </c>
      <c r="S445" s="64"/>
    </row>
    <row r="446" spans="8:19" ht="15" x14ac:dyDescent="0.2">
      <c r="H446" s="12"/>
      <c r="I446" s="12"/>
      <c r="J446" s="12"/>
      <c r="M446" s="7"/>
      <c r="N446" s="16">
        <f>((G446-1)*(1-(IF(H446="no",0,'complete results singles'!$C$3)))+1)</f>
        <v>5.0000000000000044E-2</v>
      </c>
      <c r="O446" s="16">
        <f t="shared" si="7"/>
        <v>0</v>
      </c>
      <c r="P4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6" s="17">
        <f>IF(ISBLANK(M446),,IF(ISBLANK(G446),,(IF(M446="WON-EW",((((N446-1)*J446)*'complete results singles'!$C$2)+('complete results singles'!$C$2*(N446-1))),IF(M446="WON",((((N446-1)*J446)*'complete results singles'!$C$2)+('complete results singles'!$C$2*(N446-1))),IF(M446="PLACED",((((N446-1)*J446)*'complete results singles'!$C$2)-'complete results singles'!$C$2),IF(J446=0,-'complete results singles'!$C$2,IF(J446=0,-'complete results singles'!$C$2,-('complete results singles'!$C$2*2)))))))*E446))</f>
        <v>0</v>
      </c>
      <c r="R446" s="17">
        <f>IF(ISBLANK(M446),,IF(T446&lt;&gt;1,((IF(M446="WON-EW",(((K446-1)*'complete results singles'!$C$2)*(1-$C$3))+(((L446-1)*'complete results singles'!$C$2)*(1-$C$3)),IF(M446="WON",(((K446-1)*'complete results singles'!$C$2)*(1-$C$3)),IF(M446="PLACED",(((L446-1)*'complete results singles'!$C$2)*(1-$C$3))-'complete results singles'!$C$2,IF(J446=0,-'complete results singles'!$C$2,-('complete results singles'!$C$2*2))))))*E446),0))</f>
        <v>0</v>
      </c>
      <c r="S446" s="64"/>
    </row>
    <row r="447" spans="8:19" ht="15" x14ac:dyDescent="0.2">
      <c r="H447" s="12"/>
      <c r="I447" s="12"/>
      <c r="J447" s="12"/>
      <c r="M447" s="7"/>
      <c r="N447" s="16">
        <f>((G447-1)*(1-(IF(H447="no",0,'complete results singles'!$C$3)))+1)</f>
        <v>5.0000000000000044E-2</v>
      </c>
      <c r="O447" s="16">
        <f t="shared" si="7"/>
        <v>0</v>
      </c>
      <c r="P4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7" s="17">
        <f>IF(ISBLANK(M447),,IF(ISBLANK(G447),,(IF(M447="WON-EW",((((N447-1)*J447)*'complete results singles'!$C$2)+('complete results singles'!$C$2*(N447-1))),IF(M447="WON",((((N447-1)*J447)*'complete results singles'!$C$2)+('complete results singles'!$C$2*(N447-1))),IF(M447="PLACED",((((N447-1)*J447)*'complete results singles'!$C$2)-'complete results singles'!$C$2),IF(J447=0,-'complete results singles'!$C$2,IF(J447=0,-'complete results singles'!$C$2,-('complete results singles'!$C$2*2)))))))*E447))</f>
        <v>0</v>
      </c>
      <c r="R447" s="17">
        <f>IF(ISBLANK(M447),,IF(T447&lt;&gt;1,((IF(M447="WON-EW",(((K447-1)*'complete results singles'!$C$2)*(1-$C$3))+(((L447-1)*'complete results singles'!$C$2)*(1-$C$3)),IF(M447="WON",(((K447-1)*'complete results singles'!$C$2)*(1-$C$3)),IF(M447="PLACED",(((L447-1)*'complete results singles'!$C$2)*(1-$C$3))-'complete results singles'!$C$2,IF(J447=0,-'complete results singles'!$C$2,-('complete results singles'!$C$2*2))))))*E447),0))</f>
        <v>0</v>
      </c>
      <c r="S447" s="64"/>
    </row>
    <row r="448" spans="8:19" ht="15" x14ac:dyDescent="0.2">
      <c r="H448" s="12"/>
      <c r="I448" s="12"/>
      <c r="J448" s="12"/>
      <c r="M448" s="7"/>
      <c r="N448" s="16">
        <f>((G448-1)*(1-(IF(H448="no",0,'complete results singles'!$C$3)))+1)</f>
        <v>5.0000000000000044E-2</v>
      </c>
      <c r="O448" s="16">
        <f t="shared" si="7"/>
        <v>0</v>
      </c>
      <c r="P4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8" s="17">
        <f>IF(ISBLANK(M448),,IF(ISBLANK(G448),,(IF(M448="WON-EW",((((N448-1)*J448)*'complete results singles'!$C$2)+('complete results singles'!$C$2*(N448-1))),IF(M448="WON",((((N448-1)*J448)*'complete results singles'!$C$2)+('complete results singles'!$C$2*(N448-1))),IF(M448="PLACED",((((N448-1)*J448)*'complete results singles'!$C$2)-'complete results singles'!$C$2),IF(J448=0,-'complete results singles'!$C$2,IF(J448=0,-'complete results singles'!$C$2,-('complete results singles'!$C$2*2)))))))*E448))</f>
        <v>0</v>
      </c>
      <c r="R448" s="17">
        <f>IF(ISBLANK(M448),,IF(T448&lt;&gt;1,((IF(M448="WON-EW",(((K448-1)*'complete results singles'!$C$2)*(1-$C$3))+(((L448-1)*'complete results singles'!$C$2)*(1-$C$3)),IF(M448="WON",(((K448-1)*'complete results singles'!$C$2)*(1-$C$3)),IF(M448="PLACED",(((L448-1)*'complete results singles'!$C$2)*(1-$C$3))-'complete results singles'!$C$2,IF(J448=0,-'complete results singles'!$C$2,-('complete results singles'!$C$2*2))))))*E448),0))</f>
        <v>0</v>
      </c>
      <c r="S448" s="64"/>
    </row>
    <row r="449" spans="8:19" ht="15" x14ac:dyDescent="0.2">
      <c r="H449" s="12"/>
      <c r="I449" s="12"/>
      <c r="J449" s="12"/>
      <c r="M449" s="7"/>
      <c r="N449" s="16">
        <f>((G449-1)*(1-(IF(H449="no",0,'complete results singles'!$C$3)))+1)</f>
        <v>5.0000000000000044E-2</v>
      </c>
      <c r="O449" s="16">
        <f t="shared" si="7"/>
        <v>0</v>
      </c>
      <c r="P4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49" s="17">
        <f>IF(ISBLANK(M449),,IF(ISBLANK(G449),,(IF(M449="WON-EW",((((N449-1)*J449)*'complete results singles'!$C$2)+('complete results singles'!$C$2*(N449-1))),IF(M449="WON",((((N449-1)*J449)*'complete results singles'!$C$2)+('complete results singles'!$C$2*(N449-1))),IF(M449="PLACED",((((N449-1)*J449)*'complete results singles'!$C$2)-'complete results singles'!$C$2),IF(J449=0,-'complete results singles'!$C$2,IF(J449=0,-'complete results singles'!$C$2,-('complete results singles'!$C$2*2)))))))*E449))</f>
        <v>0</v>
      </c>
      <c r="R449" s="17">
        <f>IF(ISBLANK(M449),,IF(T449&lt;&gt;1,((IF(M449="WON-EW",(((K449-1)*'complete results singles'!$C$2)*(1-$C$3))+(((L449-1)*'complete results singles'!$C$2)*(1-$C$3)),IF(M449="WON",(((K449-1)*'complete results singles'!$C$2)*(1-$C$3)),IF(M449="PLACED",(((L449-1)*'complete results singles'!$C$2)*(1-$C$3))-'complete results singles'!$C$2,IF(J449=0,-'complete results singles'!$C$2,-('complete results singles'!$C$2*2))))))*E449),0))</f>
        <v>0</v>
      </c>
      <c r="S449" s="64"/>
    </row>
    <row r="450" spans="8:19" ht="15" x14ac:dyDescent="0.2">
      <c r="H450" s="12"/>
      <c r="I450" s="12"/>
      <c r="J450" s="12"/>
      <c r="M450" s="7"/>
      <c r="N450" s="16">
        <f>((G450-1)*(1-(IF(H450="no",0,'complete results singles'!$C$3)))+1)</f>
        <v>5.0000000000000044E-2</v>
      </c>
      <c r="O450" s="16">
        <f t="shared" si="7"/>
        <v>0</v>
      </c>
      <c r="P4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0" s="17">
        <f>IF(ISBLANK(M450),,IF(ISBLANK(G450),,(IF(M450="WON-EW",((((N450-1)*J450)*'complete results singles'!$C$2)+('complete results singles'!$C$2*(N450-1))),IF(M450="WON",((((N450-1)*J450)*'complete results singles'!$C$2)+('complete results singles'!$C$2*(N450-1))),IF(M450="PLACED",((((N450-1)*J450)*'complete results singles'!$C$2)-'complete results singles'!$C$2),IF(J450=0,-'complete results singles'!$C$2,IF(J450=0,-'complete results singles'!$C$2,-('complete results singles'!$C$2*2)))))))*E450))</f>
        <v>0</v>
      </c>
      <c r="R450" s="17">
        <f>IF(ISBLANK(M450),,IF(T450&lt;&gt;1,((IF(M450="WON-EW",(((K450-1)*'complete results singles'!$C$2)*(1-$C$3))+(((L450-1)*'complete results singles'!$C$2)*(1-$C$3)),IF(M450="WON",(((K450-1)*'complete results singles'!$C$2)*(1-$C$3)),IF(M450="PLACED",(((L450-1)*'complete results singles'!$C$2)*(1-$C$3))-'complete results singles'!$C$2,IF(J450=0,-'complete results singles'!$C$2,-('complete results singles'!$C$2*2))))))*E450),0))</f>
        <v>0</v>
      </c>
      <c r="S450" s="64"/>
    </row>
    <row r="451" spans="8:19" ht="15" x14ac:dyDescent="0.2">
      <c r="H451" s="12"/>
      <c r="I451" s="12"/>
      <c r="J451" s="12"/>
      <c r="M451" s="7"/>
      <c r="N451" s="16">
        <f>((G451-1)*(1-(IF(H451="no",0,'complete results singles'!$C$3)))+1)</f>
        <v>5.0000000000000044E-2</v>
      </c>
      <c r="O451" s="16">
        <f t="shared" si="7"/>
        <v>0</v>
      </c>
      <c r="P4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1" s="17">
        <f>IF(ISBLANK(M451),,IF(ISBLANK(G451),,(IF(M451="WON-EW",((((N451-1)*J451)*'complete results singles'!$C$2)+('complete results singles'!$C$2*(N451-1))),IF(M451="WON",((((N451-1)*J451)*'complete results singles'!$C$2)+('complete results singles'!$C$2*(N451-1))),IF(M451="PLACED",((((N451-1)*J451)*'complete results singles'!$C$2)-'complete results singles'!$C$2),IF(J451=0,-'complete results singles'!$C$2,IF(J451=0,-'complete results singles'!$C$2,-('complete results singles'!$C$2*2)))))))*E451))</f>
        <v>0</v>
      </c>
      <c r="R451" s="17">
        <f>IF(ISBLANK(M451),,IF(T451&lt;&gt;1,((IF(M451="WON-EW",(((K451-1)*'complete results singles'!$C$2)*(1-$C$3))+(((L451-1)*'complete results singles'!$C$2)*(1-$C$3)),IF(M451="WON",(((K451-1)*'complete results singles'!$C$2)*(1-$C$3)),IF(M451="PLACED",(((L451-1)*'complete results singles'!$C$2)*(1-$C$3))-'complete results singles'!$C$2,IF(J451=0,-'complete results singles'!$C$2,-('complete results singles'!$C$2*2))))))*E451),0))</f>
        <v>0</v>
      </c>
      <c r="S451" s="64"/>
    </row>
    <row r="452" spans="8:19" ht="15" x14ac:dyDescent="0.2">
      <c r="H452" s="12"/>
      <c r="I452" s="12"/>
      <c r="J452" s="12"/>
      <c r="M452" s="7"/>
      <c r="N452" s="16">
        <f>((G452-1)*(1-(IF(H452="no",0,'complete results singles'!$C$3)))+1)</f>
        <v>5.0000000000000044E-2</v>
      </c>
      <c r="O452" s="16">
        <f t="shared" si="7"/>
        <v>0</v>
      </c>
      <c r="P4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2" s="17">
        <f>IF(ISBLANK(M452),,IF(ISBLANK(G452),,(IF(M452="WON-EW",((((N452-1)*J452)*'complete results singles'!$C$2)+('complete results singles'!$C$2*(N452-1))),IF(M452="WON",((((N452-1)*J452)*'complete results singles'!$C$2)+('complete results singles'!$C$2*(N452-1))),IF(M452="PLACED",((((N452-1)*J452)*'complete results singles'!$C$2)-'complete results singles'!$C$2),IF(J452=0,-'complete results singles'!$C$2,IF(J452=0,-'complete results singles'!$C$2,-('complete results singles'!$C$2*2)))))))*E452))</f>
        <v>0</v>
      </c>
      <c r="R452" s="17">
        <f>IF(ISBLANK(M452),,IF(T452&lt;&gt;1,((IF(M452="WON-EW",(((K452-1)*'complete results singles'!$C$2)*(1-$C$3))+(((L452-1)*'complete results singles'!$C$2)*(1-$C$3)),IF(M452="WON",(((K452-1)*'complete results singles'!$C$2)*(1-$C$3)),IF(M452="PLACED",(((L452-1)*'complete results singles'!$C$2)*(1-$C$3))-'complete results singles'!$C$2,IF(J452=0,-'complete results singles'!$C$2,-('complete results singles'!$C$2*2))))))*E452),0))</f>
        <v>0</v>
      </c>
      <c r="S452" s="64"/>
    </row>
    <row r="453" spans="8:19" ht="15" x14ac:dyDescent="0.2">
      <c r="H453" s="12"/>
      <c r="I453" s="12"/>
      <c r="J453" s="12"/>
      <c r="M453" s="7"/>
      <c r="N453" s="16">
        <f>((G453-1)*(1-(IF(H453="no",0,'complete results singles'!$C$3)))+1)</f>
        <v>5.0000000000000044E-2</v>
      </c>
      <c r="O453" s="16">
        <f t="shared" si="7"/>
        <v>0</v>
      </c>
      <c r="P4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3" s="17">
        <f>IF(ISBLANK(M453),,IF(ISBLANK(G453),,(IF(M453="WON-EW",((((N453-1)*J453)*'complete results singles'!$C$2)+('complete results singles'!$C$2*(N453-1))),IF(M453="WON",((((N453-1)*J453)*'complete results singles'!$C$2)+('complete results singles'!$C$2*(N453-1))),IF(M453="PLACED",((((N453-1)*J453)*'complete results singles'!$C$2)-'complete results singles'!$C$2),IF(J453=0,-'complete results singles'!$C$2,IF(J453=0,-'complete results singles'!$C$2,-('complete results singles'!$C$2*2)))))))*E453))</f>
        <v>0</v>
      </c>
      <c r="R453" s="17">
        <f>IF(ISBLANK(M453),,IF(T453&lt;&gt;1,((IF(M453="WON-EW",(((K453-1)*'complete results singles'!$C$2)*(1-$C$3))+(((L453-1)*'complete results singles'!$C$2)*(1-$C$3)),IF(M453="WON",(((K453-1)*'complete results singles'!$C$2)*(1-$C$3)),IF(M453="PLACED",(((L453-1)*'complete results singles'!$C$2)*(1-$C$3))-'complete results singles'!$C$2,IF(J453=0,-'complete results singles'!$C$2,-('complete results singles'!$C$2*2))))))*E453),0))</f>
        <v>0</v>
      </c>
      <c r="S453" s="64"/>
    </row>
    <row r="454" spans="8:19" ht="15" x14ac:dyDescent="0.2">
      <c r="H454" s="12"/>
      <c r="I454" s="12"/>
      <c r="J454" s="12"/>
      <c r="M454" s="7"/>
      <c r="N454" s="16">
        <f>((G454-1)*(1-(IF(H454="no",0,'complete results singles'!$C$3)))+1)</f>
        <v>5.0000000000000044E-2</v>
      </c>
      <c r="O454" s="16">
        <f t="shared" si="7"/>
        <v>0</v>
      </c>
      <c r="P4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4" s="17">
        <f>IF(ISBLANK(M454),,IF(ISBLANK(G454),,(IF(M454="WON-EW",((((N454-1)*J454)*'complete results singles'!$C$2)+('complete results singles'!$C$2*(N454-1))),IF(M454="WON",((((N454-1)*J454)*'complete results singles'!$C$2)+('complete results singles'!$C$2*(N454-1))),IF(M454="PLACED",((((N454-1)*J454)*'complete results singles'!$C$2)-'complete results singles'!$C$2),IF(J454=0,-'complete results singles'!$C$2,IF(J454=0,-'complete results singles'!$C$2,-('complete results singles'!$C$2*2)))))))*E454))</f>
        <v>0</v>
      </c>
      <c r="R454" s="17">
        <f>IF(ISBLANK(M454),,IF(T454&lt;&gt;1,((IF(M454="WON-EW",(((K454-1)*'complete results singles'!$C$2)*(1-$C$3))+(((L454-1)*'complete results singles'!$C$2)*(1-$C$3)),IF(M454="WON",(((K454-1)*'complete results singles'!$C$2)*(1-$C$3)),IF(M454="PLACED",(((L454-1)*'complete results singles'!$C$2)*(1-$C$3))-'complete results singles'!$C$2,IF(J454=0,-'complete results singles'!$C$2,-('complete results singles'!$C$2*2))))))*E454),0))</f>
        <v>0</v>
      </c>
      <c r="S454" s="64"/>
    </row>
    <row r="455" spans="8:19" ht="15" x14ac:dyDescent="0.2">
      <c r="H455" s="12"/>
      <c r="I455" s="12"/>
      <c r="J455" s="12"/>
      <c r="M455" s="7"/>
      <c r="N455" s="16">
        <f>((G455-1)*(1-(IF(H455="no",0,'complete results singles'!$C$3)))+1)</f>
        <v>5.0000000000000044E-2</v>
      </c>
      <c r="O455" s="16">
        <f t="shared" si="7"/>
        <v>0</v>
      </c>
      <c r="P4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5" s="17">
        <f>IF(ISBLANK(M455),,IF(ISBLANK(G455),,(IF(M455="WON-EW",((((N455-1)*J455)*'complete results singles'!$C$2)+('complete results singles'!$C$2*(N455-1))),IF(M455="WON",((((N455-1)*J455)*'complete results singles'!$C$2)+('complete results singles'!$C$2*(N455-1))),IF(M455="PLACED",((((N455-1)*J455)*'complete results singles'!$C$2)-'complete results singles'!$C$2),IF(J455=0,-'complete results singles'!$C$2,IF(J455=0,-'complete results singles'!$C$2,-('complete results singles'!$C$2*2)))))))*E455))</f>
        <v>0</v>
      </c>
      <c r="R455" s="17">
        <f>IF(ISBLANK(M455),,IF(T455&lt;&gt;1,((IF(M455="WON-EW",(((K455-1)*'complete results singles'!$C$2)*(1-$C$3))+(((L455-1)*'complete results singles'!$C$2)*(1-$C$3)),IF(M455="WON",(((K455-1)*'complete results singles'!$C$2)*(1-$C$3)),IF(M455="PLACED",(((L455-1)*'complete results singles'!$C$2)*(1-$C$3))-'complete results singles'!$C$2,IF(J455=0,-'complete results singles'!$C$2,-('complete results singles'!$C$2*2))))))*E455),0))</f>
        <v>0</v>
      </c>
      <c r="S455" s="64"/>
    </row>
    <row r="456" spans="8:19" ht="15" x14ac:dyDescent="0.2">
      <c r="H456" s="12"/>
      <c r="I456" s="12"/>
      <c r="J456" s="12"/>
      <c r="M456" s="7"/>
      <c r="N456" s="16">
        <f>((G456-1)*(1-(IF(H456="no",0,'complete results singles'!$C$3)))+1)</f>
        <v>5.0000000000000044E-2</v>
      </c>
      <c r="O456" s="16">
        <f t="shared" si="7"/>
        <v>0</v>
      </c>
      <c r="P4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6" s="17">
        <f>IF(ISBLANK(M456),,IF(ISBLANK(G456),,(IF(M456="WON-EW",((((N456-1)*J456)*'complete results singles'!$C$2)+('complete results singles'!$C$2*(N456-1))),IF(M456="WON",((((N456-1)*J456)*'complete results singles'!$C$2)+('complete results singles'!$C$2*(N456-1))),IF(M456="PLACED",((((N456-1)*J456)*'complete results singles'!$C$2)-'complete results singles'!$C$2),IF(J456=0,-'complete results singles'!$C$2,IF(J456=0,-'complete results singles'!$C$2,-('complete results singles'!$C$2*2)))))))*E456))</f>
        <v>0</v>
      </c>
      <c r="R456" s="17">
        <f>IF(ISBLANK(M456),,IF(T456&lt;&gt;1,((IF(M456="WON-EW",(((K456-1)*'complete results singles'!$C$2)*(1-$C$3))+(((L456-1)*'complete results singles'!$C$2)*(1-$C$3)),IF(M456="WON",(((K456-1)*'complete results singles'!$C$2)*(1-$C$3)),IF(M456="PLACED",(((L456-1)*'complete results singles'!$C$2)*(1-$C$3))-'complete results singles'!$C$2,IF(J456=0,-'complete results singles'!$C$2,-('complete results singles'!$C$2*2))))))*E456),0))</f>
        <v>0</v>
      </c>
      <c r="S456" s="64"/>
    </row>
    <row r="457" spans="8:19" ht="15" x14ac:dyDescent="0.2">
      <c r="H457" s="12"/>
      <c r="I457" s="12"/>
      <c r="J457" s="12"/>
      <c r="M457" s="7"/>
      <c r="N457" s="16">
        <f>((G457-1)*(1-(IF(H457="no",0,'complete results singles'!$C$3)))+1)</f>
        <v>5.0000000000000044E-2</v>
      </c>
      <c r="O457" s="16">
        <f t="shared" si="7"/>
        <v>0</v>
      </c>
      <c r="P4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7" s="17">
        <f>IF(ISBLANK(M457),,IF(ISBLANK(G457),,(IF(M457="WON-EW",((((N457-1)*J457)*'complete results singles'!$C$2)+('complete results singles'!$C$2*(N457-1))),IF(M457="WON",((((N457-1)*J457)*'complete results singles'!$C$2)+('complete results singles'!$C$2*(N457-1))),IF(M457="PLACED",((((N457-1)*J457)*'complete results singles'!$C$2)-'complete results singles'!$C$2),IF(J457=0,-'complete results singles'!$C$2,IF(J457=0,-'complete results singles'!$C$2,-('complete results singles'!$C$2*2)))))))*E457))</f>
        <v>0</v>
      </c>
      <c r="R457" s="17">
        <f>IF(ISBLANK(M457),,IF(T457&lt;&gt;1,((IF(M457="WON-EW",(((K457-1)*'complete results singles'!$C$2)*(1-$C$3))+(((L457-1)*'complete results singles'!$C$2)*(1-$C$3)),IF(M457="WON",(((K457-1)*'complete results singles'!$C$2)*(1-$C$3)),IF(M457="PLACED",(((L457-1)*'complete results singles'!$C$2)*(1-$C$3))-'complete results singles'!$C$2,IF(J457=0,-'complete results singles'!$C$2,-('complete results singles'!$C$2*2))))))*E457),0))</f>
        <v>0</v>
      </c>
      <c r="S457" s="64"/>
    </row>
    <row r="458" spans="8:19" ht="15" x14ac:dyDescent="0.2">
      <c r="H458" s="12"/>
      <c r="I458" s="12"/>
      <c r="J458" s="12"/>
      <c r="M458" s="7"/>
      <c r="N458" s="16">
        <f>((G458-1)*(1-(IF(H458="no",0,'complete results singles'!$C$3)))+1)</f>
        <v>5.0000000000000044E-2</v>
      </c>
      <c r="O458" s="16">
        <f t="shared" si="7"/>
        <v>0</v>
      </c>
      <c r="P4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8" s="17">
        <f>IF(ISBLANK(M458),,IF(ISBLANK(G458),,(IF(M458="WON-EW",((((N458-1)*J458)*'complete results singles'!$C$2)+('complete results singles'!$C$2*(N458-1))),IF(M458="WON",((((N458-1)*J458)*'complete results singles'!$C$2)+('complete results singles'!$C$2*(N458-1))),IF(M458="PLACED",((((N458-1)*J458)*'complete results singles'!$C$2)-'complete results singles'!$C$2),IF(J458=0,-'complete results singles'!$C$2,IF(J458=0,-'complete results singles'!$C$2,-('complete results singles'!$C$2*2)))))))*E458))</f>
        <v>0</v>
      </c>
      <c r="R458" s="17">
        <f>IF(ISBLANK(M458),,IF(T458&lt;&gt;1,((IF(M458="WON-EW",(((K458-1)*'complete results singles'!$C$2)*(1-$C$3))+(((L458-1)*'complete results singles'!$C$2)*(1-$C$3)),IF(M458="WON",(((K458-1)*'complete results singles'!$C$2)*(1-$C$3)),IF(M458="PLACED",(((L458-1)*'complete results singles'!$C$2)*(1-$C$3))-'complete results singles'!$C$2,IF(J458=0,-'complete results singles'!$C$2,-('complete results singles'!$C$2*2))))))*E458),0))</f>
        <v>0</v>
      </c>
      <c r="S458" s="64"/>
    </row>
    <row r="459" spans="8:19" ht="15" x14ac:dyDescent="0.2">
      <c r="H459" s="12"/>
      <c r="I459" s="12"/>
      <c r="J459" s="12"/>
      <c r="M459" s="7"/>
      <c r="N459" s="16">
        <f>((G459-1)*(1-(IF(H459="no",0,'complete results singles'!$C$3)))+1)</f>
        <v>5.0000000000000044E-2</v>
      </c>
      <c r="O459" s="16">
        <f t="shared" si="7"/>
        <v>0</v>
      </c>
      <c r="P4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59" s="17">
        <f>IF(ISBLANK(M459),,IF(ISBLANK(G459),,(IF(M459="WON-EW",((((N459-1)*J459)*'complete results singles'!$C$2)+('complete results singles'!$C$2*(N459-1))),IF(M459="WON",((((N459-1)*J459)*'complete results singles'!$C$2)+('complete results singles'!$C$2*(N459-1))),IF(M459="PLACED",((((N459-1)*J459)*'complete results singles'!$C$2)-'complete results singles'!$C$2),IF(J459=0,-'complete results singles'!$C$2,IF(J459=0,-'complete results singles'!$C$2,-('complete results singles'!$C$2*2)))))))*E459))</f>
        <v>0</v>
      </c>
      <c r="R459" s="17">
        <f>IF(ISBLANK(M459),,IF(T459&lt;&gt;1,((IF(M459="WON-EW",(((K459-1)*'complete results singles'!$C$2)*(1-$C$3))+(((L459-1)*'complete results singles'!$C$2)*(1-$C$3)),IF(M459="WON",(((K459-1)*'complete results singles'!$C$2)*(1-$C$3)),IF(M459="PLACED",(((L459-1)*'complete results singles'!$C$2)*(1-$C$3))-'complete results singles'!$C$2,IF(J459=0,-'complete results singles'!$C$2,-('complete results singles'!$C$2*2))))))*E459),0))</f>
        <v>0</v>
      </c>
      <c r="S459" s="64"/>
    </row>
    <row r="460" spans="8:19" ht="15" x14ac:dyDescent="0.2">
      <c r="H460" s="12"/>
      <c r="I460" s="12"/>
      <c r="J460" s="12"/>
      <c r="M460" s="7"/>
      <c r="N460" s="16">
        <f>((G460-1)*(1-(IF(H460="no",0,'complete results singles'!$C$3)))+1)</f>
        <v>5.0000000000000044E-2</v>
      </c>
      <c r="O460" s="16">
        <f t="shared" si="7"/>
        <v>0</v>
      </c>
      <c r="P4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0" s="17">
        <f>IF(ISBLANK(M460),,IF(ISBLANK(G460),,(IF(M460="WON-EW",((((N460-1)*J460)*'complete results singles'!$C$2)+('complete results singles'!$C$2*(N460-1))),IF(M460="WON",((((N460-1)*J460)*'complete results singles'!$C$2)+('complete results singles'!$C$2*(N460-1))),IF(M460="PLACED",((((N460-1)*J460)*'complete results singles'!$C$2)-'complete results singles'!$C$2),IF(J460=0,-'complete results singles'!$C$2,IF(J460=0,-'complete results singles'!$C$2,-('complete results singles'!$C$2*2)))))))*E460))</f>
        <v>0</v>
      </c>
      <c r="R460" s="17">
        <f>IF(ISBLANK(M460),,IF(T460&lt;&gt;1,((IF(M460="WON-EW",(((K460-1)*'complete results singles'!$C$2)*(1-$C$3))+(((L460-1)*'complete results singles'!$C$2)*(1-$C$3)),IF(M460="WON",(((K460-1)*'complete results singles'!$C$2)*(1-$C$3)),IF(M460="PLACED",(((L460-1)*'complete results singles'!$C$2)*(1-$C$3))-'complete results singles'!$C$2,IF(J460=0,-'complete results singles'!$C$2,-('complete results singles'!$C$2*2))))))*E460),0))</f>
        <v>0</v>
      </c>
      <c r="S460" s="64"/>
    </row>
    <row r="461" spans="8:19" ht="15" x14ac:dyDescent="0.2">
      <c r="H461" s="12"/>
      <c r="I461" s="12"/>
      <c r="J461" s="12"/>
      <c r="M461" s="7"/>
      <c r="N461" s="16">
        <f>((G461-1)*(1-(IF(H461="no",0,'complete results singles'!$C$3)))+1)</f>
        <v>5.0000000000000044E-2</v>
      </c>
      <c r="O461" s="16">
        <f t="shared" si="7"/>
        <v>0</v>
      </c>
      <c r="P4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1" s="17">
        <f>IF(ISBLANK(M461),,IF(ISBLANK(G461),,(IF(M461="WON-EW",((((N461-1)*J461)*'complete results singles'!$C$2)+('complete results singles'!$C$2*(N461-1))),IF(M461="WON",((((N461-1)*J461)*'complete results singles'!$C$2)+('complete results singles'!$C$2*(N461-1))),IF(M461="PLACED",((((N461-1)*J461)*'complete results singles'!$C$2)-'complete results singles'!$C$2),IF(J461=0,-'complete results singles'!$C$2,IF(J461=0,-'complete results singles'!$C$2,-('complete results singles'!$C$2*2)))))))*E461))</f>
        <v>0</v>
      </c>
      <c r="R461" s="17">
        <f>IF(ISBLANK(M461),,IF(T461&lt;&gt;1,((IF(M461="WON-EW",(((K461-1)*'complete results singles'!$C$2)*(1-$C$3))+(((L461-1)*'complete results singles'!$C$2)*(1-$C$3)),IF(M461="WON",(((K461-1)*'complete results singles'!$C$2)*(1-$C$3)),IF(M461="PLACED",(((L461-1)*'complete results singles'!$C$2)*(1-$C$3))-'complete results singles'!$C$2,IF(J461=0,-'complete results singles'!$C$2,-('complete results singles'!$C$2*2))))))*E461),0))</f>
        <v>0</v>
      </c>
      <c r="S461" s="64"/>
    </row>
    <row r="462" spans="8:19" ht="15" x14ac:dyDescent="0.2">
      <c r="H462" s="12"/>
      <c r="I462" s="12"/>
      <c r="J462" s="12"/>
      <c r="M462" s="7"/>
      <c r="N462" s="16">
        <f>((G462-1)*(1-(IF(H462="no",0,'complete results singles'!$C$3)))+1)</f>
        <v>5.0000000000000044E-2</v>
      </c>
      <c r="O462" s="16">
        <f t="shared" si="7"/>
        <v>0</v>
      </c>
      <c r="P4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2" s="17">
        <f>IF(ISBLANK(M462),,IF(ISBLANK(G462),,(IF(M462="WON-EW",((((N462-1)*J462)*'complete results singles'!$C$2)+('complete results singles'!$C$2*(N462-1))),IF(M462="WON",((((N462-1)*J462)*'complete results singles'!$C$2)+('complete results singles'!$C$2*(N462-1))),IF(M462="PLACED",((((N462-1)*J462)*'complete results singles'!$C$2)-'complete results singles'!$C$2),IF(J462=0,-'complete results singles'!$C$2,IF(J462=0,-'complete results singles'!$C$2,-('complete results singles'!$C$2*2)))))))*E462))</f>
        <v>0</v>
      </c>
      <c r="R462" s="17">
        <f>IF(ISBLANK(M462),,IF(T462&lt;&gt;1,((IF(M462="WON-EW",(((K462-1)*'complete results singles'!$C$2)*(1-$C$3))+(((L462-1)*'complete results singles'!$C$2)*(1-$C$3)),IF(M462="WON",(((K462-1)*'complete results singles'!$C$2)*(1-$C$3)),IF(M462="PLACED",(((L462-1)*'complete results singles'!$C$2)*(1-$C$3))-'complete results singles'!$C$2,IF(J462=0,-'complete results singles'!$C$2,-('complete results singles'!$C$2*2))))))*E462),0))</f>
        <v>0</v>
      </c>
      <c r="S462" s="64"/>
    </row>
    <row r="463" spans="8:19" ht="15" x14ac:dyDescent="0.2">
      <c r="H463" s="12"/>
      <c r="I463" s="12"/>
      <c r="J463" s="12"/>
      <c r="M463" s="7"/>
      <c r="N463" s="16">
        <f>((G463-1)*(1-(IF(H463="no",0,'complete results singles'!$C$3)))+1)</f>
        <v>5.0000000000000044E-2</v>
      </c>
      <c r="O463" s="16">
        <f t="shared" si="7"/>
        <v>0</v>
      </c>
      <c r="P4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3" s="17">
        <f>IF(ISBLANK(M463),,IF(ISBLANK(G463),,(IF(M463="WON-EW",((((N463-1)*J463)*'complete results singles'!$C$2)+('complete results singles'!$C$2*(N463-1))),IF(M463="WON",((((N463-1)*J463)*'complete results singles'!$C$2)+('complete results singles'!$C$2*(N463-1))),IF(M463="PLACED",((((N463-1)*J463)*'complete results singles'!$C$2)-'complete results singles'!$C$2),IF(J463=0,-'complete results singles'!$C$2,IF(J463=0,-'complete results singles'!$C$2,-('complete results singles'!$C$2*2)))))))*E463))</f>
        <v>0</v>
      </c>
      <c r="R463" s="17">
        <f>IF(ISBLANK(M463),,IF(T463&lt;&gt;1,((IF(M463="WON-EW",(((K463-1)*'complete results singles'!$C$2)*(1-$C$3))+(((L463-1)*'complete results singles'!$C$2)*(1-$C$3)),IF(M463="WON",(((K463-1)*'complete results singles'!$C$2)*(1-$C$3)),IF(M463="PLACED",(((L463-1)*'complete results singles'!$C$2)*(1-$C$3))-'complete results singles'!$C$2,IF(J463=0,-'complete results singles'!$C$2,-('complete results singles'!$C$2*2))))))*E463),0))</f>
        <v>0</v>
      </c>
      <c r="S463" s="64"/>
    </row>
    <row r="464" spans="8:19" ht="15" x14ac:dyDescent="0.2">
      <c r="H464" s="12"/>
      <c r="I464" s="12"/>
      <c r="J464" s="12"/>
      <c r="M464" s="7"/>
      <c r="N464" s="16">
        <f>((G464-1)*(1-(IF(H464="no",0,'complete results singles'!$C$3)))+1)</f>
        <v>5.0000000000000044E-2</v>
      </c>
      <c r="O464" s="16">
        <f t="shared" ref="O464:O527" si="8">E464*IF(I464="yes",2,1)</f>
        <v>0</v>
      </c>
      <c r="P4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4" s="17">
        <f>IF(ISBLANK(M464),,IF(ISBLANK(G464),,(IF(M464="WON-EW",((((N464-1)*J464)*'complete results singles'!$C$2)+('complete results singles'!$C$2*(N464-1))),IF(M464="WON",((((N464-1)*J464)*'complete results singles'!$C$2)+('complete results singles'!$C$2*(N464-1))),IF(M464="PLACED",((((N464-1)*J464)*'complete results singles'!$C$2)-'complete results singles'!$C$2),IF(J464=0,-'complete results singles'!$C$2,IF(J464=0,-'complete results singles'!$C$2,-('complete results singles'!$C$2*2)))))))*E464))</f>
        <v>0</v>
      </c>
      <c r="R464" s="17">
        <f>IF(ISBLANK(M464),,IF(T464&lt;&gt;1,((IF(M464="WON-EW",(((K464-1)*'complete results singles'!$C$2)*(1-$C$3))+(((L464-1)*'complete results singles'!$C$2)*(1-$C$3)),IF(M464="WON",(((K464-1)*'complete results singles'!$C$2)*(1-$C$3)),IF(M464="PLACED",(((L464-1)*'complete results singles'!$C$2)*(1-$C$3))-'complete results singles'!$C$2,IF(J464=0,-'complete results singles'!$C$2,-('complete results singles'!$C$2*2))))))*E464),0))</f>
        <v>0</v>
      </c>
      <c r="S464" s="64"/>
    </row>
    <row r="465" spans="8:19" ht="15" x14ac:dyDescent="0.2">
      <c r="H465" s="12"/>
      <c r="I465" s="12"/>
      <c r="J465" s="12"/>
      <c r="M465" s="7"/>
      <c r="N465" s="16">
        <f>((G465-1)*(1-(IF(H465="no",0,'complete results singles'!$C$3)))+1)</f>
        <v>5.0000000000000044E-2</v>
      </c>
      <c r="O465" s="16">
        <f t="shared" si="8"/>
        <v>0</v>
      </c>
      <c r="P4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5" s="17">
        <f>IF(ISBLANK(M465),,IF(ISBLANK(G465),,(IF(M465="WON-EW",((((N465-1)*J465)*'complete results singles'!$C$2)+('complete results singles'!$C$2*(N465-1))),IF(M465="WON",((((N465-1)*J465)*'complete results singles'!$C$2)+('complete results singles'!$C$2*(N465-1))),IF(M465="PLACED",((((N465-1)*J465)*'complete results singles'!$C$2)-'complete results singles'!$C$2),IF(J465=0,-'complete results singles'!$C$2,IF(J465=0,-'complete results singles'!$C$2,-('complete results singles'!$C$2*2)))))))*E465))</f>
        <v>0</v>
      </c>
      <c r="R465" s="17">
        <f>IF(ISBLANK(M465),,IF(T465&lt;&gt;1,((IF(M465="WON-EW",(((K465-1)*'complete results singles'!$C$2)*(1-$C$3))+(((L465-1)*'complete results singles'!$C$2)*(1-$C$3)),IF(M465="WON",(((K465-1)*'complete results singles'!$C$2)*(1-$C$3)),IF(M465="PLACED",(((L465-1)*'complete results singles'!$C$2)*(1-$C$3))-'complete results singles'!$C$2,IF(J465=0,-'complete results singles'!$C$2,-('complete results singles'!$C$2*2))))))*E465),0))</f>
        <v>0</v>
      </c>
      <c r="S465" s="64"/>
    </row>
    <row r="466" spans="8:19" ht="15" x14ac:dyDescent="0.2">
      <c r="H466" s="12"/>
      <c r="I466" s="12"/>
      <c r="J466" s="12"/>
      <c r="M466" s="7"/>
      <c r="N466" s="16">
        <f>((G466-1)*(1-(IF(H466="no",0,'complete results singles'!$C$3)))+1)</f>
        <v>5.0000000000000044E-2</v>
      </c>
      <c r="O466" s="16">
        <f t="shared" si="8"/>
        <v>0</v>
      </c>
      <c r="P4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6" s="17">
        <f>IF(ISBLANK(M466),,IF(ISBLANK(G466),,(IF(M466="WON-EW",((((N466-1)*J466)*'complete results singles'!$C$2)+('complete results singles'!$C$2*(N466-1))),IF(M466="WON",((((N466-1)*J466)*'complete results singles'!$C$2)+('complete results singles'!$C$2*(N466-1))),IF(M466="PLACED",((((N466-1)*J466)*'complete results singles'!$C$2)-'complete results singles'!$C$2),IF(J466=0,-'complete results singles'!$C$2,IF(J466=0,-'complete results singles'!$C$2,-('complete results singles'!$C$2*2)))))))*E466))</f>
        <v>0</v>
      </c>
      <c r="R466" s="17">
        <f>IF(ISBLANK(M466),,IF(T466&lt;&gt;1,((IF(M466="WON-EW",(((K466-1)*'complete results singles'!$C$2)*(1-$C$3))+(((L466-1)*'complete results singles'!$C$2)*(1-$C$3)),IF(M466="WON",(((K466-1)*'complete results singles'!$C$2)*(1-$C$3)),IF(M466="PLACED",(((L466-1)*'complete results singles'!$C$2)*(1-$C$3))-'complete results singles'!$C$2,IF(J466=0,-'complete results singles'!$C$2,-('complete results singles'!$C$2*2))))))*E466),0))</f>
        <v>0</v>
      </c>
      <c r="S466" s="64"/>
    </row>
    <row r="467" spans="8:19" ht="15" x14ac:dyDescent="0.2">
      <c r="H467" s="12"/>
      <c r="I467" s="12"/>
      <c r="J467" s="12"/>
      <c r="M467" s="7"/>
      <c r="N467" s="16">
        <f>((G467-1)*(1-(IF(H467="no",0,'complete results singles'!$C$3)))+1)</f>
        <v>5.0000000000000044E-2</v>
      </c>
      <c r="O467" s="16">
        <f t="shared" si="8"/>
        <v>0</v>
      </c>
      <c r="P4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7" s="17">
        <f>IF(ISBLANK(M467),,IF(ISBLANK(G467),,(IF(M467="WON-EW",((((N467-1)*J467)*'complete results singles'!$C$2)+('complete results singles'!$C$2*(N467-1))),IF(M467="WON",((((N467-1)*J467)*'complete results singles'!$C$2)+('complete results singles'!$C$2*(N467-1))),IF(M467="PLACED",((((N467-1)*J467)*'complete results singles'!$C$2)-'complete results singles'!$C$2),IF(J467=0,-'complete results singles'!$C$2,IF(J467=0,-'complete results singles'!$C$2,-('complete results singles'!$C$2*2)))))))*E467))</f>
        <v>0</v>
      </c>
      <c r="R467" s="17">
        <f>IF(ISBLANK(M467),,IF(T467&lt;&gt;1,((IF(M467="WON-EW",(((K467-1)*'complete results singles'!$C$2)*(1-$C$3))+(((L467-1)*'complete results singles'!$C$2)*(1-$C$3)),IF(M467="WON",(((K467-1)*'complete results singles'!$C$2)*(1-$C$3)),IF(M467="PLACED",(((L467-1)*'complete results singles'!$C$2)*(1-$C$3))-'complete results singles'!$C$2,IF(J467=0,-'complete results singles'!$C$2,-('complete results singles'!$C$2*2))))))*E467),0))</f>
        <v>0</v>
      </c>
      <c r="S467" s="64"/>
    </row>
    <row r="468" spans="8:19" ht="15" x14ac:dyDescent="0.2">
      <c r="H468" s="12"/>
      <c r="I468" s="12"/>
      <c r="J468" s="12"/>
      <c r="M468" s="7"/>
      <c r="N468" s="16">
        <f>((G468-1)*(1-(IF(H468="no",0,'complete results singles'!$C$3)))+1)</f>
        <v>5.0000000000000044E-2</v>
      </c>
      <c r="O468" s="16">
        <f t="shared" si="8"/>
        <v>0</v>
      </c>
      <c r="P4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8" s="17">
        <f>IF(ISBLANK(M468),,IF(ISBLANK(G468),,(IF(M468="WON-EW",((((N468-1)*J468)*'complete results singles'!$C$2)+('complete results singles'!$C$2*(N468-1))),IF(M468="WON",((((N468-1)*J468)*'complete results singles'!$C$2)+('complete results singles'!$C$2*(N468-1))),IF(M468="PLACED",((((N468-1)*J468)*'complete results singles'!$C$2)-'complete results singles'!$C$2),IF(J468=0,-'complete results singles'!$C$2,IF(J468=0,-'complete results singles'!$C$2,-('complete results singles'!$C$2*2)))))))*E468))</f>
        <v>0</v>
      </c>
      <c r="R468" s="17">
        <f>IF(ISBLANK(M468),,IF(T468&lt;&gt;1,((IF(M468="WON-EW",(((K468-1)*'complete results singles'!$C$2)*(1-$C$3))+(((L468-1)*'complete results singles'!$C$2)*(1-$C$3)),IF(M468="WON",(((K468-1)*'complete results singles'!$C$2)*(1-$C$3)),IF(M468="PLACED",(((L468-1)*'complete results singles'!$C$2)*(1-$C$3))-'complete results singles'!$C$2,IF(J468=0,-'complete results singles'!$C$2,-('complete results singles'!$C$2*2))))))*E468),0))</f>
        <v>0</v>
      </c>
      <c r="S468" s="64"/>
    </row>
    <row r="469" spans="8:19" ht="15" x14ac:dyDescent="0.2">
      <c r="H469" s="12"/>
      <c r="I469" s="12"/>
      <c r="J469" s="12"/>
      <c r="M469" s="7"/>
      <c r="N469" s="16">
        <f>((G469-1)*(1-(IF(H469="no",0,'complete results singles'!$C$3)))+1)</f>
        <v>5.0000000000000044E-2</v>
      </c>
      <c r="O469" s="16">
        <f t="shared" si="8"/>
        <v>0</v>
      </c>
      <c r="P4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69" s="17">
        <f>IF(ISBLANK(M469),,IF(ISBLANK(G469),,(IF(M469="WON-EW",((((N469-1)*J469)*'complete results singles'!$C$2)+('complete results singles'!$C$2*(N469-1))),IF(M469="WON",((((N469-1)*J469)*'complete results singles'!$C$2)+('complete results singles'!$C$2*(N469-1))),IF(M469="PLACED",((((N469-1)*J469)*'complete results singles'!$C$2)-'complete results singles'!$C$2),IF(J469=0,-'complete results singles'!$C$2,IF(J469=0,-'complete results singles'!$C$2,-('complete results singles'!$C$2*2)))))))*E469))</f>
        <v>0</v>
      </c>
      <c r="R469" s="17">
        <f>IF(ISBLANK(M469),,IF(T469&lt;&gt;1,((IF(M469="WON-EW",(((K469-1)*'complete results singles'!$C$2)*(1-$C$3))+(((L469-1)*'complete results singles'!$C$2)*(1-$C$3)),IF(M469="WON",(((K469-1)*'complete results singles'!$C$2)*(1-$C$3)),IF(M469="PLACED",(((L469-1)*'complete results singles'!$C$2)*(1-$C$3))-'complete results singles'!$C$2,IF(J469=0,-'complete results singles'!$C$2,-('complete results singles'!$C$2*2))))))*E469),0))</f>
        <v>0</v>
      </c>
      <c r="S469" s="64"/>
    </row>
    <row r="470" spans="8:19" ht="15" x14ac:dyDescent="0.2">
      <c r="H470" s="12"/>
      <c r="I470" s="12"/>
      <c r="J470" s="12"/>
      <c r="M470" s="7"/>
      <c r="N470" s="16">
        <f>((G470-1)*(1-(IF(H470="no",0,'complete results singles'!$C$3)))+1)</f>
        <v>5.0000000000000044E-2</v>
      </c>
      <c r="O470" s="16">
        <f t="shared" si="8"/>
        <v>0</v>
      </c>
      <c r="P4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0" s="17">
        <f>IF(ISBLANK(M470),,IF(ISBLANK(G470),,(IF(M470="WON-EW",((((N470-1)*J470)*'complete results singles'!$C$2)+('complete results singles'!$C$2*(N470-1))),IF(M470="WON",((((N470-1)*J470)*'complete results singles'!$C$2)+('complete results singles'!$C$2*(N470-1))),IF(M470="PLACED",((((N470-1)*J470)*'complete results singles'!$C$2)-'complete results singles'!$C$2),IF(J470=0,-'complete results singles'!$C$2,IF(J470=0,-'complete results singles'!$C$2,-('complete results singles'!$C$2*2)))))))*E470))</f>
        <v>0</v>
      </c>
      <c r="R470" s="17">
        <f>IF(ISBLANK(M470),,IF(T470&lt;&gt;1,((IF(M470="WON-EW",(((K470-1)*'complete results singles'!$C$2)*(1-$C$3))+(((L470-1)*'complete results singles'!$C$2)*(1-$C$3)),IF(M470="WON",(((K470-1)*'complete results singles'!$C$2)*(1-$C$3)),IF(M470="PLACED",(((L470-1)*'complete results singles'!$C$2)*(1-$C$3))-'complete results singles'!$C$2,IF(J470=0,-'complete results singles'!$C$2,-('complete results singles'!$C$2*2))))))*E470),0))</f>
        <v>0</v>
      </c>
      <c r="S470" s="64"/>
    </row>
    <row r="471" spans="8:19" ht="15" x14ac:dyDescent="0.2">
      <c r="H471" s="12"/>
      <c r="I471" s="12"/>
      <c r="J471" s="12"/>
      <c r="M471" s="7"/>
      <c r="N471" s="16">
        <f>((G471-1)*(1-(IF(H471="no",0,'complete results singles'!$C$3)))+1)</f>
        <v>5.0000000000000044E-2</v>
      </c>
      <c r="O471" s="16">
        <f t="shared" si="8"/>
        <v>0</v>
      </c>
      <c r="P4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1" s="17">
        <f>IF(ISBLANK(M471),,IF(ISBLANK(G471),,(IF(M471="WON-EW",((((N471-1)*J471)*'complete results singles'!$C$2)+('complete results singles'!$C$2*(N471-1))),IF(M471="WON",((((N471-1)*J471)*'complete results singles'!$C$2)+('complete results singles'!$C$2*(N471-1))),IF(M471="PLACED",((((N471-1)*J471)*'complete results singles'!$C$2)-'complete results singles'!$C$2),IF(J471=0,-'complete results singles'!$C$2,IF(J471=0,-'complete results singles'!$C$2,-('complete results singles'!$C$2*2)))))))*E471))</f>
        <v>0</v>
      </c>
      <c r="R471" s="17">
        <f>IF(ISBLANK(M471),,IF(T471&lt;&gt;1,((IF(M471="WON-EW",(((K471-1)*'complete results singles'!$C$2)*(1-$C$3))+(((L471-1)*'complete results singles'!$C$2)*(1-$C$3)),IF(M471="WON",(((K471-1)*'complete results singles'!$C$2)*(1-$C$3)),IF(M471="PLACED",(((L471-1)*'complete results singles'!$C$2)*(1-$C$3))-'complete results singles'!$C$2,IF(J471=0,-'complete results singles'!$C$2,-('complete results singles'!$C$2*2))))))*E471),0))</f>
        <v>0</v>
      </c>
      <c r="S471" s="64"/>
    </row>
    <row r="472" spans="8:19" ht="15" x14ac:dyDescent="0.2">
      <c r="H472" s="12"/>
      <c r="I472" s="12"/>
      <c r="J472" s="12"/>
      <c r="M472" s="7"/>
      <c r="N472" s="16">
        <f>((G472-1)*(1-(IF(H472="no",0,'complete results singles'!$C$3)))+1)</f>
        <v>5.0000000000000044E-2</v>
      </c>
      <c r="O472" s="16">
        <f t="shared" si="8"/>
        <v>0</v>
      </c>
      <c r="P4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2" s="17">
        <f>IF(ISBLANK(M472),,IF(ISBLANK(G472),,(IF(M472="WON-EW",((((N472-1)*J472)*'complete results singles'!$C$2)+('complete results singles'!$C$2*(N472-1))),IF(M472="WON",((((N472-1)*J472)*'complete results singles'!$C$2)+('complete results singles'!$C$2*(N472-1))),IF(M472="PLACED",((((N472-1)*J472)*'complete results singles'!$C$2)-'complete results singles'!$C$2),IF(J472=0,-'complete results singles'!$C$2,IF(J472=0,-'complete results singles'!$C$2,-('complete results singles'!$C$2*2)))))))*E472))</f>
        <v>0</v>
      </c>
      <c r="R472" s="17">
        <f>IF(ISBLANK(M472),,IF(T472&lt;&gt;1,((IF(M472="WON-EW",(((K472-1)*'complete results singles'!$C$2)*(1-$C$3))+(((L472-1)*'complete results singles'!$C$2)*(1-$C$3)),IF(M472="WON",(((K472-1)*'complete results singles'!$C$2)*(1-$C$3)),IF(M472="PLACED",(((L472-1)*'complete results singles'!$C$2)*(1-$C$3))-'complete results singles'!$C$2,IF(J472=0,-'complete results singles'!$C$2,-('complete results singles'!$C$2*2))))))*E472),0))</f>
        <v>0</v>
      </c>
      <c r="S472" s="64"/>
    </row>
    <row r="473" spans="8:19" ht="15" x14ac:dyDescent="0.2">
      <c r="H473" s="12"/>
      <c r="I473" s="12"/>
      <c r="J473" s="12"/>
      <c r="M473" s="7"/>
      <c r="N473" s="16">
        <f>((G473-1)*(1-(IF(H473="no",0,'complete results singles'!$C$3)))+1)</f>
        <v>5.0000000000000044E-2</v>
      </c>
      <c r="O473" s="16">
        <f t="shared" si="8"/>
        <v>0</v>
      </c>
      <c r="P4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3" s="17">
        <f>IF(ISBLANK(M473),,IF(ISBLANK(G473),,(IF(M473="WON-EW",((((N473-1)*J473)*'complete results singles'!$C$2)+('complete results singles'!$C$2*(N473-1))),IF(M473="WON",((((N473-1)*J473)*'complete results singles'!$C$2)+('complete results singles'!$C$2*(N473-1))),IF(M473="PLACED",((((N473-1)*J473)*'complete results singles'!$C$2)-'complete results singles'!$C$2),IF(J473=0,-'complete results singles'!$C$2,IF(J473=0,-'complete results singles'!$C$2,-('complete results singles'!$C$2*2)))))))*E473))</f>
        <v>0</v>
      </c>
      <c r="R473" s="17">
        <f>IF(ISBLANK(M473),,IF(T473&lt;&gt;1,((IF(M473="WON-EW",(((K473-1)*'complete results singles'!$C$2)*(1-$C$3))+(((L473-1)*'complete results singles'!$C$2)*(1-$C$3)),IF(M473="WON",(((K473-1)*'complete results singles'!$C$2)*(1-$C$3)),IF(M473="PLACED",(((L473-1)*'complete results singles'!$C$2)*(1-$C$3))-'complete results singles'!$C$2,IF(J473=0,-'complete results singles'!$C$2,-('complete results singles'!$C$2*2))))))*E473),0))</f>
        <v>0</v>
      </c>
      <c r="S473" s="64"/>
    </row>
    <row r="474" spans="8:19" ht="15" x14ac:dyDescent="0.2">
      <c r="H474" s="12"/>
      <c r="I474" s="12"/>
      <c r="J474" s="12"/>
      <c r="M474" s="7"/>
      <c r="N474" s="16">
        <f>((G474-1)*(1-(IF(H474="no",0,'complete results singles'!$C$3)))+1)</f>
        <v>5.0000000000000044E-2</v>
      </c>
      <c r="O474" s="16">
        <f t="shared" si="8"/>
        <v>0</v>
      </c>
      <c r="P4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4" s="17">
        <f>IF(ISBLANK(M474),,IF(ISBLANK(G474),,(IF(M474="WON-EW",((((N474-1)*J474)*'complete results singles'!$C$2)+('complete results singles'!$C$2*(N474-1))),IF(M474="WON",((((N474-1)*J474)*'complete results singles'!$C$2)+('complete results singles'!$C$2*(N474-1))),IF(M474="PLACED",((((N474-1)*J474)*'complete results singles'!$C$2)-'complete results singles'!$C$2),IF(J474=0,-'complete results singles'!$C$2,IF(J474=0,-'complete results singles'!$C$2,-('complete results singles'!$C$2*2)))))))*E474))</f>
        <v>0</v>
      </c>
      <c r="R474" s="17">
        <f>IF(ISBLANK(M474),,IF(T474&lt;&gt;1,((IF(M474="WON-EW",(((K474-1)*'complete results singles'!$C$2)*(1-$C$3))+(((L474-1)*'complete results singles'!$C$2)*(1-$C$3)),IF(M474="WON",(((K474-1)*'complete results singles'!$C$2)*(1-$C$3)),IF(M474="PLACED",(((L474-1)*'complete results singles'!$C$2)*(1-$C$3))-'complete results singles'!$C$2,IF(J474=0,-'complete results singles'!$C$2,-('complete results singles'!$C$2*2))))))*E474),0))</f>
        <v>0</v>
      </c>
      <c r="S474" s="64"/>
    </row>
    <row r="475" spans="8:19" ht="15" x14ac:dyDescent="0.2">
      <c r="H475" s="12"/>
      <c r="I475" s="12"/>
      <c r="J475" s="12"/>
      <c r="M475" s="7"/>
      <c r="N475" s="16">
        <f>((G475-1)*(1-(IF(H475="no",0,'complete results singles'!$C$3)))+1)</f>
        <v>5.0000000000000044E-2</v>
      </c>
      <c r="O475" s="16">
        <f t="shared" si="8"/>
        <v>0</v>
      </c>
      <c r="P4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5" s="17">
        <f>IF(ISBLANK(M475),,IF(ISBLANK(G475),,(IF(M475="WON-EW",((((N475-1)*J475)*'complete results singles'!$C$2)+('complete results singles'!$C$2*(N475-1))),IF(M475="WON",((((N475-1)*J475)*'complete results singles'!$C$2)+('complete results singles'!$C$2*(N475-1))),IF(M475="PLACED",((((N475-1)*J475)*'complete results singles'!$C$2)-'complete results singles'!$C$2),IF(J475=0,-'complete results singles'!$C$2,IF(J475=0,-'complete results singles'!$C$2,-('complete results singles'!$C$2*2)))))))*E475))</f>
        <v>0</v>
      </c>
      <c r="R475" s="17">
        <f>IF(ISBLANK(M475),,IF(T475&lt;&gt;1,((IF(M475="WON-EW",(((K475-1)*'complete results singles'!$C$2)*(1-$C$3))+(((L475-1)*'complete results singles'!$C$2)*(1-$C$3)),IF(M475="WON",(((K475-1)*'complete results singles'!$C$2)*(1-$C$3)),IF(M475="PLACED",(((L475-1)*'complete results singles'!$C$2)*(1-$C$3))-'complete results singles'!$C$2,IF(J475=0,-'complete results singles'!$C$2,-('complete results singles'!$C$2*2))))))*E475),0))</f>
        <v>0</v>
      </c>
      <c r="S475" s="64"/>
    </row>
    <row r="476" spans="8:19" ht="15" x14ac:dyDescent="0.2">
      <c r="H476" s="12"/>
      <c r="I476" s="12"/>
      <c r="J476" s="12"/>
      <c r="M476" s="7"/>
      <c r="N476" s="16">
        <f>((G476-1)*(1-(IF(H476="no",0,'complete results singles'!$C$3)))+1)</f>
        <v>5.0000000000000044E-2</v>
      </c>
      <c r="O476" s="16">
        <f t="shared" si="8"/>
        <v>0</v>
      </c>
      <c r="P4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6" s="17">
        <f>IF(ISBLANK(M476),,IF(ISBLANK(G476),,(IF(M476="WON-EW",((((N476-1)*J476)*'complete results singles'!$C$2)+('complete results singles'!$C$2*(N476-1))),IF(M476="WON",((((N476-1)*J476)*'complete results singles'!$C$2)+('complete results singles'!$C$2*(N476-1))),IF(M476="PLACED",((((N476-1)*J476)*'complete results singles'!$C$2)-'complete results singles'!$C$2),IF(J476=0,-'complete results singles'!$C$2,IF(J476=0,-'complete results singles'!$C$2,-('complete results singles'!$C$2*2)))))))*E476))</f>
        <v>0</v>
      </c>
      <c r="R476" s="17">
        <f>IF(ISBLANK(M476),,IF(T476&lt;&gt;1,((IF(M476="WON-EW",(((K476-1)*'complete results singles'!$C$2)*(1-$C$3))+(((L476-1)*'complete results singles'!$C$2)*(1-$C$3)),IF(M476="WON",(((K476-1)*'complete results singles'!$C$2)*(1-$C$3)),IF(M476="PLACED",(((L476-1)*'complete results singles'!$C$2)*(1-$C$3))-'complete results singles'!$C$2,IF(J476=0,-'complete results singles'!$C$2,-('complete results singles'!$C$2*2))))))*E476),0))</f>
        <v>0</v>
      </c>
      <c r="S476" s="64"/>
    </row>
    <row r="477" spans="8:19" ht="15" x14ac:dyDescent="0.2">
      <c r="H477" s="12"/>
      <c r="I477" s="12"/>
      <c r="J477" s="12"/>
      <c r="M477" s="7"/>
      <c r="N477" s="16">
        <f>((G477-1)*(1-(IF(H477="no",0,'complete results singles'!$C$3)))+1)</f>
        <v>5.0000000000000044E-2</v>
      </c>
      <c r="O477" s="16">
        <f t="shared" si="8"/>
        <v>0</v>
      </c>
      <c r="P4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7" s="17">
        <f>IF(ISBLANK(M477),,IF(ISBLANK(G477),,(IF(M477="WON-EW",((((N477-1)*J477)*'complete results singles'!$C$2)+('complete results singles'!$C$2*(N477-1))),IF(M477="WON",((((N477-1)*J477)*'complete results singles'!$C$2)+('complete results singles'!$C$2*(N477-1))),IF(M477="PLACED",((((N477-1)*J477)*'complete results singles'!$C$2)-'complete results singles'!$C$2),IF(J477=0,-'complete results singles'!$C$2,IF(J477=0,-'complete results singles'!$C$2,-('complete results singles'!$C$2*2)))))))*E477))</f>
        <v>0</v>
      </c>
      <c r="R477" s="17">
        <f>IF(ISBLANK(M477),,IF(T477&lt;&gt;1,((IF(M477="WON-EW",(((K477-1)*'complete results singles'!$C$2)*(1-$C$3))+(((L477-1)*'complete results singles'!$C$2)*(1-$C$3)),IF(M477="WON",(((K477-1)*'complete results singles'!$C$2)*(1-$C$3)),IF(M477="PLACED",(((L477-1)*'complete results singles'!$C$2)*(1-$C$3))-'complete results singles'!$C$2,IF(J477=0,-'complete results singles'!$C$2,-('complete results singles'!$C$2*2))))))*E477),0))</f>
        <v>0</v>
      </c>
      <c r="S477" s="64"/>
    </row>
    <row r="478" spans="8:19" ht="15" x14ac:dyDescent="0.2">
      <c r="H478" s="12"/>
      <c r="I478" s="12"/>
      <c r="J478" s="12"/>
      <c r="M478" s="7"/>
      <c r="N478" s="16">
        <f>((G478-1)*(1-(IF(H478="no",0,'complete results singles'!$C$3)))+1)</f>
        <v>5.0000000000000044E-2</v>
      </c>
      <c r="O478" s="16">
        <f t="shared" si="8"/>
        <v>0</v>
      </c>
      <c r="P4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8" s="17">
        <f>IF(ISBLANK(M478),,IF(ISBLANK(G478),,(IF(M478="WON-EW",((((N478-1)*J478)*'complete results singles'!$C$2)+('complete results singles'!$C$2*(N478-1))),IF(M478="WON",((((N478-1)*J478)*'complete results singles'!$C$2)+('complete results singles'!$C$2*(N478-1))),IF(M478="PLACED",((((N478-1)*J478)*'complete results singles'!$C$2)-'complete results singles'!$C$2),IF(J478=0,-'complete results singles'!$C$2,IF(J478=0,-'complete results singles'!$C$2,-('complete results singles'!$C$2*2)))))))*E478))</f>
        <v>0</v>
      </c>
      <c r="R478" s="17">
        <f>IF(ISBLANK(M478),,IF(T478&lt;&gt;1,((IF(M478="WON-EW",(((K478-1)*'complete results singles'!$C$2)*(1-$C$3))+(((L478-1)*'complete results singles'!$C$2)*(1-$C$3)),IF(M478="WON",(((K478-1)*'complete results singles'!$C$2)*(1-$C$3)),IF(M478="PLACED",(((L478-1)*'complete results singles'!$C$2)*(1-$C$3))-'complete results singles'!$C$2,IF(J478=0,-'complete results singles'!$C$2,-('complete results singles'!$C$2*2))))))*E478),0))</f>
        <v>0</v>
      </c>
      <c r="S478" s="64"/>
    </row>
    <row r="479" spans="8:19" ht="15" x14ac:dyDescent="0.2">
      <c r="H479" s="12"/>
      <c r="I479" s="12"/>
      <c r="J479" s="12"/>
      <c r="M479" s="7"/>
      <c r="N479" s="16">
        <f>((G479-1)*(1-(IF(H479="no",0,'complete results singles'!$C$3)))+1)</f>
        <v>5.0000000000000044E-2</v>
      </c>
      <c r="O479" s="16">
        <f t="shared" si="8"/>
        <v>0</v>
      </c>
      <c r="P4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79" s="17">
        <f>IF(ISBLANK(M479),,IF(ISBLANK(G479),,(IF(M479="WON-EW",((((N479-1)*J479)*'complete results singles'!$C$2)+('complete results singles'!$C$2*(N479-1))),IF(M479="WON",((((N479-1)*J479)*'complete results singles'!$C$2)+('complete results singles'!$C$2*(N479-1))),IF(M479="PLACED",((((N479-1)*J479)*'complete results singles'!$C$2)-'complete results singles'!$C$2),IF(J479=0,-'complete results singles'!$C$2,IF(J479=0,-'complete results singles'!$C$2,-('complete results singles'!$C$2*2)))))))*E479))</f>
        <v>0</v>
      </c>
      <c r="R479" s="17">
        <f>IF(ISBLANK(M479),,IF(T479&lt;&gt;1,((IF(M479="WON-EW",(((K479-1)*'complete results singles'!$C$2)*(1-$C$3))+(((L479-1)*'complete results singles'!$C$2)*(1-$C$3)),IF(M479="WON",(((K479-1)*'complete results singles'!$C$2)*(1-$C$3)),IF(M479="PLACED",(((L479-1)*'complete results singles'!$C$2)*(1-$C$3))-'complete results singles'!$C$2,IF(J479=0,-'complete results singles'!$C$2,-('complete results singles'!$C$2*2))))))*E479),0))</f>
        <v>0</v>
      </c>
      <c r="S479" s="64"/>
    </row>
    <row r="480" spans="8:19" ht="15" x14ac:dyDescent="0.2">
      <c r="H480" s="12"/>
      <c r="I480" s="12"/>
      <c r="J480" s="12"/>
      <c r="M480" s="7"/>
      <c r="N480" s="16">
        <f>((G480-1)*(1-(IF(H480="no",0,'complete results singles'!$C$3)))+1)</f>
        <v>5.0000000000000044E-2</v>
      </c>
      <c r="O480" s="16">
        <f t="shared" si="8"/>
        <v>0</v>
      </c>
      <c r="P4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0" s="17">
        <f>IF(ISBLANK(M480),,IF(ISBLANK(G480),,(IF(M480="WON-EW",((((N480-1)*J480)*'complete results singles'!$C$2)+('complete results singles'!$C$2*(N480-1))),IF(M480="WON",((((N480-1)*J480)*'complete results singles'!$C$2)+('complete results singles'!$C$2*(N480-1))),IF(M480="PLACED",((((N480-1)*J480)*'complete results singles'!$C$2)-'complete results singles'!$C$2),IF(J480=0,-'complete results singles'!$C$2,IF(J480=0,-'complete results singles'!$C$2,-('complete results singles'!$C$2*2)))))))*E480))</f>
        <v>0</v>
      </c>
      <c r="R480" s="17">
        <f>IF(ISBLANK(M480),,IF(T480&lt;&gt;1,((IF(M480="WON-EW",(((K480-1)*'complete results singles'!$C$2)*(1-$C$3))+(((L480-1)*'complete results singles'!$C$2)*(1-$C$3)),IF(M480="WON",(((K480-1)*'complete results singles'!$C$2)*(1-$C$3)),IF(M480="PLACED",(((L480-1)*'complete results singles'!$C$2)*(1-$C$3))-'complete results singles'!$C$2,IF(J480=0,-'complete results singles'!$C$2,-('complete results singles'!$C$2*2))))))*E480),0))</f>
        <v>0</v>
      </c>
      <c r="S480" s="64"/>
    </row>
    <row r="481" spans="8:19" ht="15" x14ac:dyDescent="0.2">
      <c r="H481" s="12"/>
      <c r="I481" s="12"/>
      <c r="J481" s="12"/>
      <c r="M481" s="7"/>
      <c r="N481" s="16">
        <f>((G481-1)*(1-(IF(H481="no",0,'complete results singles'!$C$3)))+1)</f>
        <v>5.0000000000000044E-2</v>
      </c>
      <c r="O481" s="16">
        <f t="shared" si="8"/>
        <v>0</v>
      </c>
      <c r="P4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1" s="17">
        <f>IF(ISBLANK(M481),,IF(ISBLANK(G481),,(IF(M481="WON-EW",((((N481-1)*J481)*'complete results singles'!$C$2)+('complete results singles'!$C$2*(N481-1))),IF(M481="WON",((((N481-1)*J481)*'complete results singles'!$C$2)+('complete results singles'!$C$2*(N481-1))),IF(M481="PLACED",((((N481-1)*J481)*'complete results singles'!$C$2)-'complete results singles'!$C$2),IF(J481=0,-'complete results singles'!$C$2,IF(J481=0,-'complete results singles'!$C$2,-('complete results singles'!$C$2*2)))))))*E481))</f>
        <v>0</v>
      </c>
      <c r="R481" s="17">
        <f>IF(ISBLANK(M481),,IF(T481&lt;&gt;1,((IF(M481="WON-EW",(((K481-1)*'complete results singles'!$C$2)*(1-$C$3))+(((L481-1)*'complete results singles'!$C$2)*(1-$C$3)),IF(M481="WON",(((K481-1)*'complete results singles'!$C$2)*(1-$C$3)),IF(M481="PLACED",(((L481-1)*'complete results singles'!$C$2)*(1-$C$3))-'complete results singles'!$C$2,IF(J481=0,-'complete results singles'!$C$2,-('complete results singles'!$C$2*2))))))*E481),0))</f>
        <v>0</v>
      </c>
      <c r="S481" s="64"/>
    </row>
    <row r="482" spans="8:19" ht="15" x14ac:dyDescent="0.2">
      <c r="H482" s="12"/>
      <c r="I482" s="12"/>
      <c r="J482" s="12"/>
      <c r="M482" s="7"/>
      <c r="N482" s="16">
        <f>((G482-1)*(1-(IF(H482="no",0,'complete results singles'!$C$3)))+1)</f>
        <v>5.0000000000000044E-2</v>
      </c>
      <c r="O482" s="16">
        <f t="shared" si="8"/>
        <v>0</v>
      </c>
      <c r="P4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2" s="17">
        <f>IF(ISBLANK(M482),,IF(ISBLANK(G482),,(IF(M482="WON-EW",((((N482-1)*J482)*'complete results singles'!$C$2)+('complete results singles'!$C$2*(N482-1))),IF(M482="WON",((((N482-1)*J482)*'complete results singles'!$C$2)+('complete results singles'!$C$2*(N482-1))),IF(M482="PLACED",((((N482-1)*J482)*'complete results singles'!$C$2)-'complete results singles'!$C$2),IF(J482=0,-'complete results singles'!$C$2,IF(J482=0,-'complete results singles'!$C$2,-('complete results singles'!$C$2*2)))))))*E482))</f>
        <v>0</v>
      </c>
      <c r="R482" s="17">
        <f>IF(ISBLANK(M482),,IF(T482&lt;&gt;1,((IF(M482="WON-EW",(((K482-1)*'complete results singles'!$C$2)*(1-$C$3))+(((L482-1)*'complete results singles'!$C$2)*(1-$C$3)),IF(M482="WON",(((K482-1)*'complete results singles'!$C$2)*(1-$C$3)),IF(M482="PLACED",(((L482-1)*'complete results singles'!$C$2)*(1-$C$3))-'complete results singles'!$C$2,IF(J482=0,-'complete results singles'!$C$2,-('complete results singles'!$C$2*2))))))*E482),0))</f>
        <v>0</v>
      </c>
      <c r="S482" s="64"/>
    </row>
    <row r="483" spans="8:19" ht="15" x14ac:dyDescent="0.2">
      <c r="H483" s="12"/>
      <c r="I483" s="12"/>
      <c r="J483" s="12"/>
      <c r="M483" s="7"/>
      <c r="N483" s="16">
        <f>((G483-1)*(1-(IF(H483="no",0,'complete results singles'!$C$3)))+1)</f>
        <v>5.0000000000000044E-2</v>
      </c>
      <c r="O483" s="16">
        <f t="shared" si="8"/>
        <v>0</v>
      </c>
      <c r="P4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3" s="17">
        <f>IF(ISBLANK(M483),,IF(ISBLANK(G483),,(IF(M483="WON-EW",((((N483-1)*J483)*'complete results singles'!$C$2)+('complete results singles'!$C$2*(N483-1))),IF(M483="WON",((((N483-1)*J483)*'complete results singles'!$C$2)+('complete results singles'!$C$2*(N483-1))),IF(M483="PLACED",((((N483-1)*J483)*'complete results singles'!$C$2)-'complete results singles'!$C$2),IF(J483=0,-'complete results singles'!$C$2,IF(J483=0,-'complete results singles'!$C$2,-('complete results singles'!$C$2*2)))))))*E483))</f>
        <v>0</v>
      </c>
      <c r="R483" s="17">
        <f>IF(ISBLANK(M483),,IF(T483&lt;&gt;1,((IF(M483="WON-EW",(((K483-1)*'complete results singles'!$C$2)*(1-$C$3))+(((L483-1)*'complete results singles'!$C$2)*(1-$C$3)),IF(M483="WON",(((K483-1)*'complete results singles'!$C$2)*(1-$C$3)),IF(M483="PLACED",(((L483-1)*'complete results singles'!$C$2)*(1-$C$3))-'complete results singles'!$C$2,IF(J483=0,-'complete results singles'!$C$2,-('complete results singles'!$C$2*2))))))*E483),0))</f>
        <v>0</v>
      </c>
      <c r="S483" s="64"/>
    </row>
    <row r="484" spans="8:19" ht="15" x14ac:dyDescent="0.2">
      <c r="H484" s="12"/>
      <c r="I484" s="12"/>
      <c r="J484" s="12"/>
      <c r="M484" s="7"/>
      <c r="N484" s="16">
        <f>((G484-1)*(1-(IF(H484="no",0,'complete results singles'!$C$3)))+1)</f>
        <v>5.0000000000000044E-2</v>
      </c>
      <c r="O484" s="16">
        <f t="shared" si="8"/>
        <v>0</v>
      </c>
      <c r="P4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4" s="17">
        <f>IF(ISBLANK(M484),,IF(ISBLANK(G484),,(IF(M484="WON-EW",((((N484-1)*J484)*'complete results singles'!$C$2)+('complete results singles'!$C$2*(N484-1))),IF(M484="WON",((((N484-1)*J484)*'complete results singles'!$C$2)+('complete results singles'!$C$2*(N484-1))),IF(M484="PLACED",((((N484-1)*J484)*'complete results singles'!$C$2)-'complete results singles'!$C$2),IF(J484=0,-'complete results singles'!$C$2,IF(J484=0,-'complete results singles'!$C$2,-('complete results singles'!$C$2*2)))))))*E484))</f>
        <v>0</v>
      </c>
      <c r="R484" s="17">
        <f>IF(ISBLANK(M484),,IF(T484&lt;&gt;1,((IF(M484="WON-EW",(((K484-1)*'complete results singles'!$C$2)*(1-$C$3))+(((L484-1)*'complete results singles'!$C$2)*(1-$C$3)),IF(M484="WON",(((K484-1)*'complete results singles'!$C$2)*(1-$C$3)),IF(M484="PLACED",(((L484-1)*'complete results singles'!$C$2)*(1-$C$3))-'complete results singles'!$C$2,IF(J484=0,-'complete results singles'!$C$2,-('complete results singles'!$C$2*2))))))*E484),0))</f>
        <v>0</v>
      </c>
      <c r="S484" s="64"/>
    </row>
    <row r="485" spans="8:19" ht="15" x14ac:dyDescent="0.2">
      <c r="H485" s="12"/>
      <c r="I485" s="12"/>
      <c r="J485" s="12"/>
      <c r="M485" s="7"/>
      <c r="N485" s="16">
        <f>((G485-1)*(1-(IF(H485="no",0,'complete results singles'!$C$3)))+1)</f>
        <v>5.0000000000000044E-2</v>
      </c>
      <c r="O485" s="16">
        <f t="shared" si="8"/>
        <v>0</v>
      </c>
      <c r="P4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5" s="17">
        <f>IF(ISBLANK(M485),,IF(ISBLANK(G485),,(IF(M485="WON-EW",((((N485-1)*J485)*'complete results singles'!$C$2)+('complete results singles'!$C$2*(N485-1))),IF(M485="WON",((((N485-1)*J485)*'complete results singles'!$C$2)+('complete results singles'!$C$2*(N485-1))),IF(M485="PLACED",((((N485-1)*J485)*'complete results singles'!$C$2)-'complete results singles'!$C$2),IF(J485=0,-'complete results singles'!$C$2,IF(J485=0,-'complete results singles'!$C$2,-('complete results singles'!$C$2*2)))))))*E485))</f>
        <v>0</v>
      </c>
      <c r="R485" s="17">
        <f>IF(ISBLANK(M485),,IF(T485&lt;&gt;1,((IF(M485="WON-EW",(((K485-1)*'complete results singles'!$C$2)*(1-$C$3))+(((L485-1)*'complete results singles'!$C$2)*(1-$C$3)),IF(M485="WON",(((K485-1)*'complete results singles'!$C$2)*(1-$C$3)),IF(M485="PLACED",(((L485-1)*'complete results singles'!$C$2)*(1-$C$3))-'complete results singles'!$C$2,IF(J485=0,-'complete results singles'!$C$2,-('complete results singles'!$C$2*2))))))*E485),0))</f>
        <v>0</v>
      </c>
      <c r="S485" s="64"/>
    </row>
    <row r="486" spans="8:19" ht="15" x14ac:dyDescent="0.2">
      <c r="H486" s="12"/>
      <c r="I486" s="12"/>
      <c r="J486" s="12"/>
      <c r="M486" s="7"/>
      <c r="N486" s="16">
        <f>((G486-1)*(1-(IF(H486="no",0,'complete results singles'!$C$3)))+1)</f>
        <v>5.0000000000000044E-2</v>
      </c>
      <c r="O486" s="16">
        <f t="shared" si="8"/>
        <v>0</v>
      </c>
      <c r="P4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6" s="17">
        <f>IF(ISBLANK(M486),,IF(ISBLANK(G486),,(IF(M486="WON-EW",((((N486-1)*J486)*'complete results singles'!$C$2)+('complete results singles'!$C$2*(N486-1))),IF(M486="WON",((((N486-1)*J486)*'complete results singles'!$C$2)+('complete results singles'!$C$2*(N486-1))),IF(M486="PLACED",((((N486-1)*J486)*'complete results singles'!$C$2)-'complete results singles'!$C$2),IF(J486=0,-'complete results singles'!$C$2,IF(J486=0,-'complete results singles'!$C$2,-('complete results singles'!$C$2*2)))))))*E486))</f>
        <v>0</v>
      </c>
      <c r="R486" s="17">
        <f>IF(ISBLANK(M486),,IF(T486&lt;&gt;1,((IF(M486="WON-EW",(((K486-1)*'complete results singles'!$C$2)*(1-$C$3))+(((L486-1)*'complete results singles'!$C$2)*(1-$C$3)),IF(M486="WON",(((K486-1)*'complete results singles'!$C$2)*(1-$C$3)),IF(M486="PLACED",(((L486-1)*'complete results singles'!$C$2)*(1-$C$3))-'complete results singles'!$C$2,IF(J486=0,-'complete results singles'!$C$2,-('complete results singles'!$C$2*2))))))*E486),0))</f>
        <v>0</v>
      </c>
      <c r="S486" s="64"/>
    </row>
    <row r="487" spans="8:19" ht="15" x14ac:dyDescent="0.2">
      <c r="H487" s="12"/>
      <c r="I487" s="12"/>
      <c r="J487" s="12"/>
      <c r="M487" s="7"/>
      <c r="N487" s="16">
        <f>((G487-1)*(1-(IF(H487="no",0,'complete results singles'!$C$3)))+1)</f>
        <v>5.0000000000000044E-2</v>
      </c>
      <c r="O487" s="16">
        <f t="shared" si="8"/>
        <v>0</v>
      </c>
      <c r="P4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7" s="17">
        <f>IF(ISBLANK(M487),,IF(ISBLANK(G487),,(IF(M487="WON-EW",((((N487-1)*J487)*'complete results singles'!$C$2)+('complete results singles'!$C$2*(N487-1))),IF(M487="WON",((((N487-1)*J487)*'complete results singles'!$C$2)+('complete results singles'!$C$2*(N487-1))),IF(M487="PLACED",((((N487-1)*J487)*'complete results singles'!$C$2)-'complete results singles'!$C$2),IF(J487=0,-'complete results singles'!$C$2,IF(J487=0,-'complete results singles'!$C$2,-('complete results singles'!$C$2*2)))))))*E487))</f>
        <v>0</v>
      </c>
      <c r="R487" s="17">
        <f>IF(ISBLANK(M487),,IF(T487&lt;&gt;1,((IF(M487="WON-EW",(((K487-1)*'complete results singles'!$C$2)*(1-$C$3))+(((L487-1)*'complete results singles'!$C$2)*(1-$C$3)),IF(M487="WON",(((K487-1)*'complete results singles'!$C$2)*(1-$C$3)),IF(M487="PLACED",(((L487-1)*'complete results singles'!$C$2)*(1-$C$3))-'complete results singles'!$C$2,IF(J487=0,-'complete results singles'!$C$2,-('complete results singles'!$C$2*2))))))*E487),0))</f>
        <v>0</v>
      </c>
      <c r="S487" s="64"/>
    </row>
    <row r="488" spans="8:19" ht="15" x14ac:dyDescent="0.2">
      <c r="H488" s="12"/>
      <c r="I488" s="12"/>
      <c r="J488" s="12"/>
      <c r="M488" s="7"/>
      <c r="N488" s="16">
        <f>((G488-1)*(1-(IF(H488="no",0,'complete results singles'!$C$3)))+1)</f>
        <v>5.0000000000000044E-2</v>
      </c>
      <c r="O488" s="16">
        <f t="shared" si="8"/>
        <v>0</v>
      </c>
      <c r="P4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8" s="17">
        <f>IF(ISBLANK(M488),,IF(ISBLANK(G488),,(IF(M488="WON-EW",((((N488-1)*J488)*'complete results singles'!$C$2)+('complete results singles'!$C$2*(N488-1))),IF(M488="WON",((((N488-1)*J488)*'complete results singles'!$C$2)+('complete results singles'!$C$2*(N488-1))),IF(M488="PLACED",((((N488-1)*J488)*'complete results singles'!$C$2)-'complete results singles'!$C$2),IF(J488=0,-'complete results singles'!$C$2,IF(J488=0,-'complete results singles'!$C$2,-('complete results singles'!$C$2*2)))))))*E488))</f>
        <v>0</v>
      </c>
      <c r="R488" s="17">
        <f>IF(ISBLANK(M488),,IF(T488&lt;&gt;1,((IF(M488="WON-EW",(((K488-1)*'complete results singles'!$C$2)*(1-$C$3))+(((L488-1)*'complete results singles'!$C$2)*(1-$C$3)),IF(M488="WON",(((K488-1)*'complete results singles'!$C$2)*(1-$C$3)),IF(M488="PLACED",(((L488-1)*'complete results singles'!$C$2)*(1-$C$3))-'complete results singles'!$C$2,IF(J488=0,-'complete results singles'!$C$2,-('complete results singles'!$C$2*2))))))*E488),0))</f>
        <v>0</v>
      </c>
      <c r="S488" s="64"/>
    </row>
    <row r="489" spans="8:19" ht="15" x14ac:dyDescent="0.2">
      <c r="H489" s="12"/>
      <c r="I489" s="12"/>
      <c r="J489" s="12"/>
      <c r="M489" s="7"/>
      <c r="N489" s="16">
        <f>((G489-1)*(1-(IF(H489="no",0,'complete results singles'!$C$3)))+1)</f>
        <v>5.0000000000000044E-2</v>
      </c>
      <c r="O489" s="16">
        <f t="shared" si="8"/>
        <v>0</v>
      </c>
      <c r="P4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89" s="17">
        <f>IF(ISBLANK(M489),,IF(ISBLANK(G489),,(IF(M489="WON-EW",((((N489-1)*J489)*'complete results singles'!$C$2)+('complete results singles'!$C$2*(N489-1))),IF(M489="WON",((((N489-1)*J489)*'complete results singles'!$C$2)+('complete results singles'!$C$2*(N489-1))),IF(M489="PLACED",((((N489-1)*J489)*'complete results singles'!$C$2)-'complete results singles'!$C$2),IF(J489=0,-'complete results singles'!$C$2,IF(J489=0,-'complete results singles'!$C$2,-('complete results singles'!$C$2*2)))))))*E489))</f>
        <v>0</v>
      </c>
      <c r="R489" s="17">
        <f>IF(ISBLANK(M489),,IF(T489&lt;&gt;1,((IF(M489="WON-EW",(((K489-1)*'complete results singles'!$C$2)*(1-$C$3))+(((L489-1)*'complete results singles'!$C$2)*(1-$C$3)),IF(M489="WON",(((K489-1)*'complete results singles'!$C$2)*(1-$C$3)),IF(M489="PLACED",(((L489-1)*'complete results singles'!$C$2)*(1-$C$3))-'complete results singles'!$C$2,IF(J489=0,-'complete results singles'!$C$2,-('complete results singles'!$C$2*2))))))*E489),0))</f>
        <v>0</v>
      </c>
      <c r="S489" s="64"/>
    </row>
    <row r="490" spans="8:19" ht="15" x14ac:dyDescent="0.2">
      <c r="H490" s="12"/>
      <c r="I490" s="12"/>
      <c r="J490" s="12"/>
      <c r="M490" s="7"/>
      <c r="N490" s="16">
        <f>((G490-1)*(1-(IF(H490="no",0,'complete results singles'!$C$3)))+1)</f>
        <v>5.0000000000000044E-2</v>
      </c>
      <c r="O490" s="16">
        <f t="shared" si="8"/>
        <v>0</v>
      </c>
      <c r="P4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0" s="17">
        <f>IF(ISBLANK(M490),,IF(ISBLANK(G490),,(IF(M490="WON-EW",((((N490-1)*J490)*'complete results singles'!$C$2)+('complete results singles'!$C$2*(N490-1))),IF(M490="WON",((((N490-1)*J490)*'complete results singles'!$C$2)+('complete results singles'!$C$2*(N490-1))),IF(M490="PLACED",((((N490-1)*J490)*'complete results singles'!$C$2)-'complete results singles'!$C$2),IF(J490=0,-'complete results singles'!$C$2,IF(J490=0,-'complete results singles'!$C$2,-('complete results singles'!$C$2*2)))))))*E490))</f>
        <v>0</v>
      </c>
      <c r="R490" s="17">
        <f>IF(ISBLANK(M490),,IF(T490&lt;&gt;1,((IF(M490="WON-EW",(((K490-1)*'complete results singles'!$C$2)*(1-$C$3))+(((L490-1)*'complete results singles'!$C$2)*(1-$C$3)),IF(M490="WON",(((K490-1)*'complete results singles'!$C$2)*(1-$C$3)),IF(M490="PLACED",(((L490-1)*'complete results singles'!$C$2)*(1-$C$3))-'complete results singles'!$C$2,IF(J490=0,-'complete results singles'!$C$2,-('complete results singles'!$C$2*2))))))*E490),0))</f>
        <v>0</v>
      </c>
      <c r="S490" s="64"/>
    </row>
    <row r="491" spans="8:19" ht="15" x14ac:dyDescent="0.2">
      <c r="H491" s="12"/>
      <c r="I491" s="12"/>
      <c r="J491" s="12"/>
      <c r="M491" s="7"/>
      <c r="N491" s="16">
        <f>((G491-1)*(1-(IF(H491="no",0,'complete results singles'!$C$3)))+1)</f>
        <v>5.0000000000000044E-2</v>
      </c>
      <c r="O491" s="16">
        <f t="shared" si="8"/>
        <v>0</v>
      </c>
      <c r="P4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1" s="17">
        <f>IF(ISBLANK(M491),,IF(ISBLANK(G491),,(IF(M491="WON-EW",((((N491-1)*J491)*'complete results singles'!$C$2)+('complete results singles'!$C$2*(N491-1))),IF(M491="WON",((((N491-1)*J491)*'complete results singles'!$C$2)+('complete results singles'!$C$2*(N491-1))),IF(M491="PLACED",((((N491-1)*J491)*'complete results singles'!$C$2)-'complete results singles'!$C$2),IF(J491=0,-'complete results singles'!$C$2,IF(J491=0,-'complete results singles'!$C$2,-('complete results singles'!$C$2*2)))))))*E491))</f>
        <v>0</v>
      </c>
      <c r="R491" s="17">
        <f>IF(ISBLANK(M491),,IF(T491&lt;&gt;1,((IF(M491="WON-EW",(((K491-1)*'complete results singles'!$C$2)*(1-$C$3))+(((L491-1)*'complete results singles'!$C$2)*(1-$C$3)),IF(M491="WON",(((K491-1)*'complete results singles'!$C$2)*(1-$C$3)),IF(M491="PLACED",(((L491-1)*'complete results singles'!$C$2)*(1-$C$3))-'complete results singles'!$C$2,IF(J491=0,-'complete results singles'!$C$2,-('complete results singles'!$C$2*2))))))*E491),0))</f>
        <v>0</v>
      </c>
      <c r="S491" s="64"/>
    </row>
    <row r="492" spans="8:19" ht="15" x14ac:dyDescent="0.2">
      <c r="H492" s="12"/>
      <c r="I492" s="12"/>
      <c r="J492" s="12"/>
      <c r="M492" s="7"/>
      <c r="N492" s="16">
        <f>((G492-1)*(1-(IF(H492="no",0,'complete results singles'!$C$3)))+1)</f>
        <v>5.0000000000000044E-2</v>
      </c>
      <c r="O492" s="16">
        <f t="shared" si="8"/>
        <v>0</v>
      </c>
      <c r="P4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2" s="17">
        <f>IF(ISBLANK(M492),,IF(ISBLANK(G492),,(IF(M492="WON-EW",((((N492-1)*J492)*'complete results singles'!$C$2)+('complete results singles'!$C$2*(N492-1))),IF(M492="WON",((((N492-1)*J492)*'complete results singles'!$C$2)+('complete results singles'!$C$2*(N492-1))),IF(M492="PLACED",((((N492-1)*J492)*'complete results singles'!$C$2)-'complete results singles'!$C$2),IF(J492=0,-'complete results singles'!$C$2,IF(J492=0,-'complete results singles'!$C$2,-('complete results singles'!$C$2*2)))))))*E492))</f>
        <v>0</v>
      </c>
      <c r="R492" s="17">
        <f>IF(ISBLANK(M492),,IF(T492&lt;&gt;1,((IF(M492="WON-EW",(((K492-1)*'complete results singles'!$C$2)*(1-$C$3))+(((L492-1)*'complete results singles'!$C$2)*(1-$C$3)),IF(M492="WON",(((K492-1)*'complete results singles'!$C$2)*(1-$C$3)),IF(M492="PLACED",(((L492-1)*'complete results singles'!$C$2)*(1-$C$3))-'complete results singles'!$C$2,IF(J492=0,-'complete results singles'!$C$2,-('complete results singles'!$C$2*2))))))*E492),0))</f>
        <v>0</v>
      </c>
      <c r="S492" s="64"/>
    </row>
    <row r="493" spans="8:19" ht="15" x14ac:dyDescent="0.2">
      <c r="H493" s="12"/>
      <c r="I493" s="12"/>
      <c r="J493" s="12"/>
      <c r="M493" s="7"/>
      <c r="N493" s="16">
        <f>((G493-1)*(1-(IF(H493="no",0,'complete results singles'!$C$3)))+1)</f>
        <v>5.0000000000000044E-2</v>
      </c>
      <c r="O493" s="16">
        <f t="shared" si="8"/>
        <v>0</v>
      </c>
      <c r="P4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3" s="17">
        <f>IF(ISBLANK(M493),,IF(ISBLANK(G493),,(IF(M493="WON-EW",((((N493-1)*J493)*'complete results singles'!$C$2)+('complete results singles'!$C$2*(N493-1))),IF(M493="WON",((((N493-1)*J493)*'complete results singles'!$C$2)+('complete results singles'!$C$2*(N493-1))),IF(M493="PLACED",((((N493-1)*J493)*'complete results singles'!$C$2)-'complete results singles'!$C$2),IF(J493=0,-'complete results singles'!$C$2,IF(J493=0,-'complete results singles'!$C$2,-('complete results singles'!$C$2*2)))))))*E493))</f>
        <v>0</v>
      </c>
      <c r="R493" s="17">
        <f>IF(ISBLANK(M493),,IF(T493&lt;&gt;1,((IF(M493="WON-EW",(((K493-1)*'complete results singles'!$C$2)*(1-$C$3))+(((L493-1)*'complete results singles'!$C$2)*(1-$C$3)),IF(M493="WON",(((K493-1)*'complete results singles'!$C$2)*(1-$C$3)),IF(M493="PLACED",(((L493-1)*'complete results singles'!$C$2)*(1-$C$3))-'complete results singles'!$C$2,IF(J493=0,-'complete results singles'!$C$2,-('complete results singles'!$C$2*2))))))*E493),0))</f>
        <v>0</v>
      </c>
      <c r="S493" s="64"/>
    </row>
    <row r="494" spans="8:19" ht="15" x14ac:dyDescent="0.2">
      <c r="H494" s="12"/>
      <c r="I494" s="12"/>
      <c r="J494" s="12"/>
      <c r="M494" s="7"/>
      <c r="N494" s="16">
        <f>((G494-1)*(1-(IF(H494="no",0,'complete results singles'!$C$3)))+1)</f>
        <v>5.0000000000000044E-2</v>
      </c>
      <c r="O494" s="16">
        <f t="shared" si="8"/>
        <v>0</v>
      </c>
      <c r="P4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4" s="17">
        <f>IF(ISBLANK(M494),,IF(ISBLANK(G494),,(IF(M494="WON-EW",((((N494-1)*J494)*'complete results singles'!$C$2)+('complete results singles'!$C$2*(N494-1))),IF(M494="WON",((((N494-1)*J494)*'complete results singles'!$C$2)+('complete results singles'!$C$2*(N494-1))),IF(M494="PLACED",((((N494-1)*J494)*'complete results singles'!$C$2)-'complete results singles'!$C$2),IF(J494=0,-'complete results singles'!$C$2,IF(J494=0,-'complete results singles'!$C$2,-('complete results singles'!$C$2*2)))))))*E494))</f>
        <v>0</v>
      </c>
      <c r="R494" s="17">
        <f>IF(ISBLANK(M494),,IF(T494&lt;&gt;1,((IF(M494="WON-EW",(((K494-1)*'complete results singles'!$C$2)*(1-$C$3))+(((L494-1)*'complete results singles'!$C$2)*(1-$C$3)),IF(M494="WON",(((K494-1)*'complete results singles'!$C$2)*(1-$C$3)),IF(M494="PLACED",(((L494-1)*'complete results singles'!$C$2)*(1-$C$3))-'complete results singles'!$C$2,IF(J494=0,-'complete results singles'!$C$2,-('complete results singles'!$C$2*2))))))*E494),0))</f>
        <v>0</v>
      </c>
      <c r="S494" s="64"/>
    </row>
    <row r="495" spans="8:19" ht="15" x14ac:dyDescent="0.2">
      <c r="H495" s="12"/>
      <c r="I495" s="12"/>
      <c r="J495" s="12"/>
      <c r="M495" s="7"/>
      <c r="N495" s="16">
        <f>((G495-1)*(1-(IF(H495="no",0,'complete results singles'!$C$3)))+1)</f>
        <v>5.0000000000000044E-2</v>
      </c>
      <c r="O495" s="16">
        <f t="shared" si="8"/>
        <v>0</v>
      </c>
      <c r="P4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5" s="17">
        <f>IF(ISBLANK(M495),,IF(ISBLANK(G495),,(IF(M495="WON-EW",((((N495-1)*J495)*'complete results singles'!$C$2)+('complete results singles'!$C$2*(N495-1))),IF(M495="WON",((((N495-1)*J495)*'complete results singles'!$C$2)+('complete results singles'!$C$2*(N495-1))),IF(M495="PLACED",((((N495-1)*J495)*'complete results singles'!$C$2)-'complete results singles'!$C$2),IF(J495=0,-'complete results singles'!$C$2,IF(J495=0,-'complete results singles'!$C$2,-('complete results singles'!$C$2*2)))))))*E495))</f>
        <v>0</v>
      </c>
      <c r="R495" s="17">
        <f>IF(ISBLANK(M495),,IF(T495&lt;&gt;1,((IF(M495="WON-EW",(((K495-1)*'complete results singles'!$C$2)*(1-$C$3))+(((L495-1)*'complete results singles'!$C$2)*(1-$C$3)),IF(M495="WON",(((K495-1)*'complete results singles'!$C$2)*(1-$C$3)),IF(M495="PLACED",(((L495-1)*'complete results singles'!$C$2)*(1-$C$3))-'complete results singles'!$C$2,IF(J495=0,-'complete results singles'!$C$2,-('complete results singles'!$C$2*2))))))*E495),0))</f>
        <v>0</v>
      </c>
      <c r="S495" s="64"/>
    </row>
    <row r="496" spans="8:19" ht="15" x14ac:dyDescent="0.2">
      <c r="H496" s="12"/>
      <c r="I496" s="12"/>
      <c r="J496" s="12"/>
      <c r="M496" s="7"/>
      <c r="N496" s="16">
        <f>((G496-1)*(1-(IF(H496="no",0,'complete results singles'!$C$3)))+1)</f>
        <v>5.0000000000000044E-2</v>
      </c>
      <c r="O496" s="16">
        <f t="shared" si="8"/>
        <v>0</v>
      </c>
      <c r="P4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6" s="17">
        <f>IF(ISBLANK(M496),,IF(ISBLANK(G496),,(IF(M496="WON-EW",((((N496-1)*J496)*'complete results singles'!$C$2)+('complete results singles'!$C$2*(N496-1))),IF(M496="WON",((((N496-1)*J496)*'complete results singles'!$C$2)+('complete results singles'!$C$2*(N496-1))),IF(M496="PLACED",((((N496-1)*J496)*'complete results singles'!$C$2)-'complete results singles'!$C$2),IF(J496=0,-'complete results singles'!$C$2,IF(J496=0,-'complete results singles'!$C$2,-('complete results singles'!$C$2*2)))))))*E496))</f>
        <v>0</v>
      </c>
      <c r="R496" s="17">
        <f>IF(ISBLANK(M496),,IF(T496&lt;&gt;1,((IF(M496="WON-EW",(((K496-1)*'complete results singles'!$C$2)*(1-$C$3))+(((L496-1)*'complete results singles'!$C$2)*(1-$C$3)),IF(M496="WON",(((K496-1)*'complete results singles'!$C$2)*(1-$C$3)),IF(M496="PLACED",(((L496-1)*'complete results singles'!$C$2)*(1-$C$3))-'complete results singles'!$C$2,IF(J496=0,-'complete results singles'!$C$2,-('complete results singles'!$C$2*2))))))*E496),0))</f>
        <v>0</v>
      </c>
      <c r="S496" s="64"/>
    </row>
    <row r="497" spans="8:19" ht="15" x14ac:dyDescent="0.2">
      <c r="H497" s="12"/>
      <c r="I497" s="12"/>
      <c r="J497" s="12"/>
      <c r="M497" s="7"/>
      <c r="N497" s="16">
        <f>((G497-1)*(1-(IF(H497="no",0,'complete results singles'!$C$3)))+1)</f>
        <v>5.0000000000000044E-2</v>
      </c>
      <c r="O497" s="16">
        <f t="shared" si="8"/>
        <v>0</v>
      </c>
      <c r="P4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7" s="17">
        <f>IF(ISBLANK(M497),,IF(ISBLANK(G497),,(IF(M497="WON-EW",((((N497-1)*J497)*'complete results singles'!$C$2)+('complete results singles'!$C$2*(N497-1))),IF(M497="WON",((((N497-1)*J497)*'complete results singles'!$C$2)+('complete results singles'!$C$2*(N497-1))),IF(M497="PLACED",((((N497-1)*J497)*'complete results singles'!$C$2)-'complete results singles'!$C$2),IF(J497=0,-'complete results singles'!$C$2,IF(J497=0,-'complete results singles'!$C$2,-('complete results singles'!$C$2*2)))))))*E497))</f>
        <v>0</v>
      </c>
      <c r="R497" s="17">
        <f>IF(ISBLANK(M497),,IF(T497&lt;&gt;1,((IF(M497="WON-EW",(((K497-1)*'complete results singles'!$C$2)*(1-$C$3))+(((L497-1)*'complete results singles'!$C$2)*(1-$C$3)),IF(M497="WON",(((K497-1)*'complete results singles'!$C$2)*(1-$C$3)),IF(M497="PLACED",(((L497-1)*'complete results singles'!$C$2)*(1-$C$3))-'complete results singles'!$C$2,IF(J497=0,-'complete results singles'!$C$2,-('complete results singles'!$C$2*2))))))*E497),0))</f>
        <v>0</v>
      </c>
      <c r="S497" s="64"/>
    </row>
    <row r="498" spans="8:19" ht="15" x14ac:dyDescent="0.2">
      <c r="H498" s="12"/>
      <c r="I498" s="12"/>
      <c r="J498" s="12"/>
      <c r="M498" s="7"/>
      <c r="N498" s="16">
        <f>((G498-1)*(1-(IF(H498="no",0,'complete results singles'!$C$3)))+1)</f>
        <v>5.0000000000000044E-2</v>
      </c>
      <c r="O498" s="16">
        <f t="shared" si="8"/>
        <v>0</v>
      </c>
      <c r="P4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8" s="17">
        <f>IF(ISBLANK(M498),,IF(ISBLANK(G498),,(IF(M498="WON-EW",((((N498-1)*J498)*'complete results singles'!$C$2)+('complete results singles'!$C$2*(N498-1))),IF(M498="WON",((((N498-1)*J498)*'complete results singles'!$C$2)+('complete results singles'!$C$2*(N498-1))),IF(M498="PLACED",((((N498-1)*J498)*'complete results singles'!$C$2)-'complete results singles'!$C$2),IF(J498=0,-'complete results singles'!$C$2,IF(J498=0,-'complete results singles'!$C$2,-('complete results singles'!$C$2*2)))))))*E498))</f>
        <v>0</v>
      </c>
      <c r="R498" s="17">
        <f>IF(ISBLANK(M498),,IF(T498&lt;&gt;1,((IF(M498="WON-EW",(((K498-1)*'complete results singles'!$C$2)*(1-$C$3))+(((L498-1)*'complete results singles'!$C$2)*(1-$C$3)),IF(M498="WON",(((K498-1)*'complete results singles'!$C$2)*(1-$C$3)),IF(M498="PLACED",(((L498-1)*'complete results singles'!$C$2)*(1-$C$3))-'complete results singles'!$C$2,IF(J498=0,-'complete results singles'!$C$2,-('complete results singles'!$C$2*2))))))*E498),0))</f>
        <v>0</v>
      </c>
      <c r="S498" s="64"/>
    </row>
    <row r="499" spans="8:19" ht="15" x14ac:dyDescent="0.2">
      <c r="H499" s="12"/>
      <c r="I499" s="12"/>
      <c r="J499" s="12"/>
      <c r="M499" s="7"/>
      <c r="N499" s="16">
        <f>((G499-1)*(1-(IF(H499="no",0,'complete results singles'!$C$3)))+1)</f>
        <v>5.0000000000000044E-2</v>
      </c>
      <c r="O499" s="16">
        <f t="shared" si="8"/>
        <v>0</v>
      </c>
      <c r="P4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499" s="17">
        <f>IF(ISBLANK(M499),,IF(ISBLANK(G499),,(IF(M499="WON-EW",((((N499-1)*J499)*'complete results singles'!$C$2)+('complete results singles'!$C$2*(N499-1))),IF(M499="WON",((((N499-1)*J499)*'complete results singles'!$C$2)+('complete results singles'!$C$2*(N499-1))),IF(M499="PLACED",((((N499-1)*J499)*'complete results singles'!$C$2)-'complete results singles'!$C$2),IF(J499=0,-'complete results singles'!$C$2,IF(J499=0,-'complete results singles'!$C$2,-('complete results singles'!$C$2*2)))))))*E499))</f>
        <v>0</v>
      </c>
      <c r="R499" s="17">
        <f>IF(ISBLANK(M499),,IF(T499&lt;&gt;1,((IF(M499="WON-EW",(((K499-1)*'complete results singles'!$C$2)*(1-$C$3))+(((L499-1)*'complete results singles'!$C$2)*(1-$C$3)),IF(M499="WON",(((K499-1)*'complete results singles'!$C$2)*(1-$C$3)),IF(M499="PLACED",(((L499-1)*'complete results singles'!$C$2)*(1-$C$3))-'complete results singles'!$C$2,IF(J499=0,-'complete results singles'!$C$2,-('complete results singles'!$C$2*2))))))*E499),0))</f>
        <v>0</v>
      </c>
      <c r="S499" s="64"/>
    </row>
    <row r="500" spans="8:19" ht="15" x14ac:dyDescent="0.2">
      <c r="H500" s="12"/>
      <c r="I500" s="12"/>
      <c r="J500" s="12"/>
      <c r="M500" s="7"/>
      <c r="N500" s="16">
        <f>((G500-1)*(1-(IF(H500="no",0,'complete results singles'!$C$3)))+1)</f>
        <v>5.0000000000000044E-2</v>
      </c>
      <c r="O500" s="16">
        <f t="shared" si="8"/>
        <v>0</v>
      </c>
      <c r="P5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0" s="17">
        <f>IF(ISBLANK(M500),,IF(ISBLANK(G500),,(IF(M500="WON-EW",((((N500-1)*J500)*'complete results singles'!$C$2)+('complete results singles'!$C$2*(N500-1))),IF(M500="WON",((((N500-1)*J500)*'complete results singles'!$C$2)+('complete results singles'!$C$2*(N500-1))),IF(M500="PLACED",((((N500-1)*J500)*'complete results singles'!$C$2)-'complete results singles'!$C$2),IF(J500=0,-'complete results singles'!$C$2,IF(J500=0,-'complete results singles'!$C$2,-('complete results singles'!$C$2*2)))))))*E500))</f>
        <v>0</v>
      </c>
      <c r="R500" s="17">
        <f>IF(ISBLANK(M500),,IF(T500&lt;&gt;1,((IF(M500="WON-EW",(((K500-1)*'complete results singles'!$C$2)*(1-$C$3))+(((L500-1)*'complete results singles'!$C$2)*(1-$C$3)),IF(M500="WON",(((K500-1)*'complete results singles'!$C$2)*(1-$C$3)),IF(M500="PLACED",(((L500-1)*'complete results singles'!$C$2)*(1-$C$3))-'complete results singles'!$C$2,IF(J500=0,-'complete results singles'!$C$2,-('complete results singles'!$C$2*2))))))*E500),0))</f>
        <v>0</v>
      </c>
      <c r="S500" s="64"/>
    </row>
    <row r="501" spans="8:19" ht="15" x14ac:dyDescent="0.2">
      <c r="H501" s="12"/>
      <c r="I501" s="12"/>
      <c r="J501" s="12"/>
      <c r="M501" s="7"/>
      <c r="N501" s="16">
        <f>((G501-1)*(1-(IF(H501="no",0,'complete results singles'!$C$3)))+1)</f>
        <v>5.0000000000000044E-2</v>
      </c>
      <c r="O501" s="16">
        <f t="shared" si="8"/>
        <v>0</v>
      </c>
      <c r="P5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1" s="17">
        <f>IF(ISBLANK(M501),,IF(ISBLANK(G501),,(IF(M501="WON-EW",((((N501-1)*J501)*'complete results singles'!$C$2)+('complete results singles'!$C$2*(N501-1))),IF(M501="WON",((((N501-1)*J501)*'complete results singles'!$C$2)+('complete results singles'!$C$2*(N501-1))),IF(M501="PLACED",((((N501-1)*J501)*'complete results singles'!$C$2)-'complete results singles'!$C$2),IF(J501=0,-'complete results singles'!$C$2,IF(J501=0,-'complete results singles'!$C$2,-('complete results singles'!$C$2*2)))))))*E501))</f>
        <v>0</v>
      </c>
      <c r="R501" s="17">
        <f>IF(ISBLANK(M501),,IF(T501&lt;&gt;1,((IF(M501="WON-EW",(((K501-1)*'complete results singles'!$C$2)*(1-$C$3))+(((L501-1)*'complete results singles'!$C$2)*(1-$C$3)),IF(M501="WON",(((K501-1)*'complete results singles'!$C$2)*(1-$C$3)),IF(M501="PLACED",(((L501-1)*'complete results singles'!$C$2)*(1-$C$3))-'complete results singles'!$C$2,IF(J501=0,-'complete results singles'!$C$2,-('complete results singles'!$C$2*2))))))*E501),0))</f>
        <v>0</v>
      </c>
      <c r="S501" s="64"/>
    </row>
    <row r="502" spans="8:19" ht="15" x14ac:dyDescent="0.2">
      <c r="H502" s="12"/>
      <c r="I502" s="12"/>
      <c r="J502" s="12"/>
      <c r="M502" s="7"/>
      <c r="N502" s="16">
        <f>((G502-1)*(1-(IF(H502="no",0,'complete results singles'!$C$3)))+1)</f>
        <v>5.0000000000000044E-2</v>
      </c>
      <c r="O502" s="16">
        <f t="shared" si="8"/>
        <v>0</v>
      </c>
      <c r="P5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2" s="17">
        <f>IF(ISBLANK(M502),,IF(ISBLANK(G502),,(IF(M502="WON-EW",((((N502-1)*J502)*'complete results singles'!$C$2)+('complete results singles'!$C$2*(N502-1))),IF(M502="WON",((((N502-1)*J502)*'complete results singles'!$C$2)+('complete results singles'!$C$2*(N502-1))),IF(M502="PLACED",((((N502-1)*J502)*'complete results singles'!$C$2)-'complete results singles'!$C$2),IF(J502=0,-'complete results singles'!$C$2,IF(J502=0,-'complete results singles'!$C$2,-('complete results singles'!$C$2*2)))))))*E502))</f>
        <v>0</v>
      </c>
      <c r="R502" s="17">
        <f>IF(ISBLANK(M502),,IF(T502&lt;&gt;1,((IF(M502="WON-EW",(((K502-1)*'complete results singles'!$C$2)*(1-$C$3))+(((L502-1)*'complete results singles'!$C$2)*(1-$C$3)),IF(M502="WON",(((K502-1)*'complete results singles'!$C$2)*(1-$C$3)),IF(M502="PLACED",(((L502-1)*'complete results singles'!$C$2)*(1-$C$3))-'complete results singles'!$C$2,IF(J502=0,-'complete results singles'!$C$2,-('complete results singles'!$C$2*2))))))*E502),0))</f>
        <v>0</v>
      </c>
      <c r="S502" s="64"/>
    </row>
    <row r="503" spans="8:19" ht="15" x14ac:dyDescent="0.2">
      <c r="H503" s="12"/>
      <c r="I503" s="12"/>
      <c r="J503" s="12"/>
      <c r="M503" s="7"/>
      <c r="N503" s="16">
        <f>((G503-1)*(1-(IF(H503="no",0,'complete results singles'!$C$3)))+1)</f>
        <v>5.0000000000000044E-2</v>
      </c>
      <c r="O503" s="16">
        <f t="shared" si="8"/>
        <v>0</v>
      </c>
      <c r="P5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3" s="17">
        <f>IF(ISBLANK(M503),,IF(ISBLANK(G503),,(IF(M503="WON-EW",((((N503-1)*J503)*'complete results singles'!$C$2)+('complete results singles'!$C$2*(N503-1))),IF(M503="WON",((((N503-1)*J503)*'complete results singles'!$C$2)+('complete results singles'!$C$2*(N503-1))),IF(M503="PLACED",((((N503-1)*J503)*'complete results singles'!$C$2)-'complete results singles'!$C$2),IF(J503=0,-'complete results singles'!$C$2,IF(J503=0,-'complete results singles'!$C$2,-('complete results singles'!$C$2*2)))))))*E503))</f>
        <v>0</v>
      </c>
      <c r="R503" s="17">
        <f>IF(ISBLANK(M503),,IF(T503&lt;&gt;1,((IF(M503="WON-EW",(((K503-1)*'complete results singles'!$C$2)*(1-$C$3))+(((L503-1)*'complete results singles'!$C$2)*(1-$C$3)),IF(M503="WON",(((K503-1)*'complete results singles'!$C$2)*(1-$C$3)),IF(M503="PLACED",(((L503-1)*'complete results singles'!$C$2)*(1-$C$3))-'complete results singles'!$C$2,IF(J503=0,-'complete results singles'!$C$2,-('complete results singles'!$C$2*2))))))*E503),0))</f>
        <v>0</v>
      </c>
      <c r="S503" s="64"/>
    </row>
    <row r="504" spans="8:19" ht="15" x14ac:dyDescent="0.2">
      <c r="H504" s="12"/>
      <c r="I504" s="12"/>
      <c r="J504" s="12"/>
      <c r="M504" s="7"/>
      <c r="N504" s="16">
        <f>((G504-1)*(1-(IF(H504="no",0,'complete results singles'!$C$3)))+1)</f>
        <v>5.0000000000000044E-2</v>
      </c>
      <c r="O504" s="16">
        <f t="shared" si="8"/>
        <v>0</v>
      </c>
      <c r="P5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4" s="17">
        <f>IF(ISBLANK(M504),,IF(ISBLANK(G504),,(IF(M504="WON-EW",((((N504-1)*J504)*'complete results singles'!$C$2)+('complete results singles'!$C$2*(N504-1))),IF(M504="WON",((((N504-1)*J504)*'complete results singles'!$C$2)+('complete results singles'!$C$2*(N504-1))),IF(M504="PLACED",((((N504-1)*J504)*'complete results singles'!$C$2)-'complete results singles'!$C$2),IF(J504=0,-'complete results singles'!$C$2,IF(J504=0,-'complete results singles'!$C$2,-('complete results singles'!$C$2*2)))))))*E504))</f>
        <v>0</v>
      </c>
      <c r="R504" s="17">
        <f>IF(ISBLANK(M504),,IF(T504&lt;&gt;1,((IF(M504="WON-EW",(((K504-1)*'complete results singles'!$C$2)*(1-$C$3))+(((L504-1)*'complete results singles'!$C$2)*(1-$C$3)),IF(M504="WON",(((K504-1)*'complete results singles'!$C$2)*(1-$C$3)),IF(M504="PLACED",(((L504-1)*'complete results singles'!$C$2)*(1-$C$3))-'complete results singles'!$C$2,IF(J504=0,-'complete results singles'!$C$2,-('complete results singles'!$C$2*2))))))*E504),0))</f>
        <v>0</v>
      </c>
      <c r="S504" s="64"/>
    </row>
    <row r="505" spans="8:19" ht="15" x14ac:dyDescent="0.2">
      <c r="H505" s="12"/>
      <c r="I505" s="12"/>
      <c r="J505" s="12"/>
      <c r="M505" s="7"/>
      <c r="N505" s="16">
        <f>((G505-1)*(1-(IF(H505="no",0,'complete results singles'!$C$3)))+1)</f>
        <v>5.0000000000000044E-2</v>
      </c>
      <c r="O505" s="16">
        <f t="shared" si="8"/>
        <v>0</v>
      </c>
      <c r="P5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5" s="17">
        <f>IF(ISBLANK(M505),,IF(ISBLANK(G505),,(IF(M505="WON-EW",((((N505-1)*J505)*'complete results singles'!$C$2)+('complete results singles'!$C$2*(N505-1))),IF(M505="WON",((((N505-1)*J505)*'complete results singles'!$C$2)+('complete results singles'!$C$2*(N505-1))),IF(M505="PLACED",((((N505-1)*J505)*'complete results singles'!$C$2)-'complete results singles'!$C$2),IF(J505=0,-'complete results singles'!$C$2,IF(J505=0,-'complete results singles'!$C$2,-('complete results singles'!$C$2*2)))))))*E505))</f>
        <v>0</v>
      </c>
      <c r="R505" s="17">
        <f>IF(ISBLANK(M505),,IF(T505&lt;&gt;1,((IF(M505="WON-EW",(((K505-1)*'complete results singles'!$C$2)*(1-$C$3))+(((L505-1)*'complete results singles'!$C$2)*(1-$C$3)),IF(M505="WON",(((K505-1)*'complete results singles'!$C$2)*(1-$C$3)),IF(M505="PLACED",(((L505-1)*'complete results singles'!$C$2)*(1-$C$3))-'complete results singles'!$C$2,IF(J505=0,-'complete results singles'!$C$2,-('complete results singles'!$C$2*2))))))*E505),0))</f>
        <v>0</v>
      </c>
      <c r="S505" s="64"/>
    </row>
    <row r="506" spans="8:19" ht="15" x14ac:dyDescent="0.2">
      <c r="H506" s="12"/>
      <c r="I506" s="12"/>
      <c r="J506" s="12"/>
      <c r="M506" s="7"/>
      <c r="N506" s="16">
        <f>((G506-1)*(1-(IF(H506="no",0,'complete results singles'!$C$3)))+1)</f>
        <v>5.0000000000000044E-2</v>
      </c>
      <c r="O506" s="16">
        <f t="shared" si="8"/>
        <v>0</v>
      </c>
      <c r="P5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6" s="17">
        <f>IF(ISBLANK(M506),,IF(ISBLANK(G506),,(IF(M506="WON-EW",((((N506-1)*J506)*'complete results singles'!$C$2)+('complete results singles'!$C$2*(N506-1))),IF(M506="WON",((((N506-1)*J506)*'complete results singles'!$C$2)+('complete results singles'!$C$2*(N506-1))),IF(M506="PLACED",((((N506-1)*J506)*'complete results singles'!$C$2)-'complete results singles'!$C$2),IF(J506=0,-'complete results singles'!$C$2,IF(J506=0,-'complete results singles'!$C$2,-('complete results singles'!$C$2*2)))))))*E506))</f>
        <v>0</v>
      </c>
      <c r="R506" s="17">
        <f>IF(ISBLANK(M506),,IF(T506&lt;&gt;1,((IF(M506="WON-EW",(((K506-1)*'complete results singles'!$C$2)*(1-$C$3))+(((L506-1)*'complete results singles'!$C$2)*(1-$C$3)),IF(M506="WON",(((K506-1)*'complete results singles'!$C$2)*(1-$C$3)),IF(M506="PLACED",(((L506-1)*'complete results singles'!$C$2)*(1-$C$3))-'complete results singles'!$C$2,IF(J506=0,-'complete results singles'!$C$2,-('complete results singles'!$C$2*2))))))*E506),0))</f>
        <v>0</v>
      </c>
      <c r="S506" s="64"/>
    </row>
    <row r="507" spans="8:19" ht="15" x14ac:dyDescent="0.2">
      <c r="H507" s="12"/>
      <c r="I507" s="12"/>
      <c r="J507" s="12"/>
      <c r="M507" s="7"/>
      <c r="N507" s="16">
        <f>((G507-1)*(1-(IF(H507="no",0,'complete results singles'!$C$3)))+1)</f>
        <v>5.0000000000000044E-2</v>
      </c>
      <c r="O507" s="16">
        <f t="shared" si="8"/>
        <v>0</v>
      </c>
      <c r="P5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7" s="17">
        <f>IF(ISBLANK(M507),,IF(ISBLANK(G507),,(IF(M507="WON-EW",((((N507-1)*J507)*'complete results singles'!$C$2)+('complete results singles'!$C$2*(N507-1))),IF(M507="WON",((((N507-1)*J507)*'complete results singles'!$C$2)+('complete results singles'!$C$2*(N507-1))),IF(M507="PLACED",((((N507-1)*J507)*'complete results singles'!$C$2)-'complete results singles'!$C$2),IF(J507=0,-'complete results singles'!$C$2,IF(J507=0,-'complete results singles'!$C$2,-('complete results singles'!$C$2*2)))))))*E507))</f>
        <v>0</v>
      </c>
      <c r="R507" s="17">
        <f>IF(ISBLANK(M507),,IF(T507&lt;&gt;1,((IF(M507="WON-EW",(((K507-1)*'complete results singles'!$C$2)*(1-$C$3))+(((L507-1)*'complete results singles'!$C$2)*(1-$C$3)),IF(M507="WON",(((K507-1)*'complete results singles'!$C$2)*(1-$C$3)),IF(M507="PLACED",(((L507-1)*'complete results singles'!$C$2)*(1-$C$3))-'complete results singles'!$C$2,IF(J507=0,-'complete results singles'!$C$2,-('complete results singles'!$C$2*2))))))*E507),0))</f>
        <v>0</v>
      </c>
      <c r="S507" s="64"/>
    </row>
    <row r="508" spans="8:19" ht="15" x14ac:dyDescent="0.2">
      <c r="H508" s="12"/>
      <c r="I508" s="12"/>
      <c r="J508" s="12"/>
      <c r="M508" s="7"/>
      <c r="N508" s="16">
        <f>((G508-1)*(1-(IF(H508="no",0,'complete results singles'!$C$3)))+1)</f>
        <v>5.0000000000000044E-2</v>
      </c>
      <c r="O508" s="16">
        <f t="shared" si="8"/>
        <v>0</v>
      </c>
      <c r="P5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8" s="17">
        <f>IF(ISBLANK(M508),,IF(ISBLANK(G508),,(IF(M508="WON-EW",((((N508-1)*J508)*'complete results singles'!$C$2)+('complete results singles'!$C$2*(N508-1))),IF(M508="WON",((((N508-1)*J508)*'complete results singles'!$C$2)+('complete results singles'!$C$2*(N508-1))),IF(M508="PLACED",((((N508-1)*J508)*'complete results singles'!$C$2)-'complete results singles'!$C$2),IF(J508=0,-'complete results singles'!$C$2,IF(J508=0,-'complete results singles'!$C$2,-('complete results singles'!$C$2*2)))))))*E508))</f>
        <v>0</v>
      </c>
      <c r="R508" s="17">
        <f>IF(ISBLANK(M508),,IF(T508&lt;&gt;1,((IF(M508="WON-EW",(((K508-1)*'complete results singles'!$C$2)*(1-$C$3))+(((L508-1)*'complete results singles'!$C$2)*(1-$C$3)),IF(M508="WON",(((K508-1)*'complete results singles'!$C$2)*(1-$C$3)),IF(M508="PLACED",(((L508-1)*'complete results singles'!$C$2)*(1-$C$3))-'complete results singles'!$C$2,IF(J508=0,-'complete results singles'!$C$2,-('complete results singles'!$C$2*2))))))*E508),0))</f>
        <v>0</v>
      </c>
      <c r="S508" s="64"/>
    </row>
    <row r="509" spans="8:19" ht="15" x14ac:dyDescent="0.2">
      <c r="H509" s="12"/>
      <c r="I509" s="12"/>
      <c r="J509" s="12"/>
      <c r="M509" s="7"/>
      <c r="N509" s="16">
        <f>((G509-1)*(1-(IF(H509="no",0,'complete results singles'!$C$3)))+1)</f>
        <v>5.0000000000000044E-2</v>
      </c>
      <c r="O509" s="16">
        <f t="shared" si="8"/>
        <v>0</v>
      </c>
      <c r="P5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09" s="17">
        <f>IF(ISBLANK(M509),,IF(ISBLANK(G509),,(IF(M509="WON-EW",((((N509-1)*J509)*'complete results singles'!$C$2)+('complete results singles'!$C$2*(N509-1))),IF(M509="WON",((((N509-1)*J509)*'complete results singles'!$C$2)+('complete results singles'!$C$2*(N509-1))),IF(M509="PLACED",((((N509-1)*J509)*'complete results singles'!$C$2)-'complete results singles'!$C$2),IF(J509=0,-'complete results singles'!$C$2,IF(J509=0,-'complete results singles'!$C$2,-('complete results singles'!$C$2*2)))))))*E509))</f>
        <v>0</v>
      </c>
      <c r="R509" s="17">
        <f>IF(ISBLANK(M509),,IF(T509&lt;&gt;1,((IF(M509="WON-EW",(((K509-1)*'complete results singles'!$C$2)*(1-$C$3))+(((L509-1)*'complete results singles'!$C$2)*(1-$C$3)),IF(M509="WON",(((K509-1)*'complete results singles'!$C$2)*(1-$C$3)),IF(M509="PLACED",(((L509-1)*'complete results singles'!$C$2)*(1-$C$3))-'complete results singles'!$C$2,IF(J509=0,-'complete results singles'!$C$2,-('complete results singles'!$C$2*2))))))*E509),0))</f>
        <v>0</v>
      </c>
      <c r="S509" s="64"/>
    </row>
    <row r="510" spans="8:19" ht="15" x14ac:dyDescent="0.2">
      <c r="H510" s="12"/>
      <c r="I510" s="12"/>
      <c r="J510" s="12"/>
      <c r="M510" s="7"/>
      <c r="N510" s="16">
        <f>((G510-1)*(1-(IF(H510="no",0,'complete results singles'!$C$3)))+1)</f>
        <v>5.0000000000000044E-2</v>
      </c>
      <c r="O510" s="16">
        <f t="shared" si="8"/>
        <v>0</v>
      </c>
      <c r="P5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0" s="17">
        <f>IF(ISBLANK(M510),,IF(ISBLANK(G510),,(IF(M510="WON-EW",((((N510-1)*J510)*'complete results singles'!$C$2)+('complete results singles'!$C$2*(N510-1))),IF(M510="WON",((((N510-1)*J510)*'complete results singles'!$C$2)+('complete results singles'!$C$2*(N510-1))),IF(M510="PLACED",((((N510-1)*J510)*'complete results singles'!$C$2)-'complete results singles'!$C$2),IF(J510=0,-'complete results singles'!$C$2,IF(J510=0,-'complete results singles'!$C$2,-('complete results singles'!$C$2*2)))))))*E510))</f>
        <v>0</v>
      </c>
      <c r="R510" s="17">
        <f>IF(ISBLANK(M510),,IF(T510&lt;&gt;1,((IF(M510="WON-EW",(((K510-1)*'complete results singles'!$C$2)*(1-$C$3))+(((L510-1)*'complete results singles'!$C$2)*(1-$C$3)),IF(M510="WON",(((K510-1)*'complete results singles'!$C$2)*(1-$C$3)),IF(M510="PLACED",(((L510-1)*'complete results singles'!$C$2)*(1-$C$3))-'complete results singles'!$C$2,IF(J510=0,-'complete results singles'!$C$2,-('complete results singles'!$C$2*2))))))*E510),0))</f>
        <v>0</v>
      </c>
      <c r="S510" s="64"/>
    </row>
    <row r="511" spans="8:19" ht="15" x14ac:dyDescent="0.2">
      <c r="H511" s="12"/>
      <c r="I511" s="12"/>
      <c r="J511" s="12"/>
      <c r="M511" s="7"/>
      <c r="N511" s="16">
        <f>((G511-1)*(1-(IF(H511="no",0,'complete results singles'!$C$3)))+1)</f>
        <v>5.0000000000000044E-2</v>
      </c>
      <c r="O511" s="16">
        <f t="shared" si="8"/>
        <v>0</v>
      </c>
      <c r="P5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1" s="17">
        <f>IF(ISBLANK(M511),,IF(ISBLANK(G511),,(IF(M511="WON-EW",((((N511-1)*J511)*'complete results singles'!$C$2)+('complete results singles'!$C$2*(N511-1))),IF(M511="WON",((((N511-1)*J511)*'complete results singles'!$C$2)+('complete results singles'!$C$2*(N511-1))),IF(M511="PLACED",((((N511-1)*J511)*'complete results singles'!$C$2)-'complete results singles'!$C$2),IF(J511=0,-'complete results singles'!$C$2,IF(J511=0,-'complete results singles'!$C$2,-('complete results singles'!$C$2*2)))))))*E511))</f>
        <v>0</v>
      </c>
      <c r="R511" s="17">
        <f>IF(ISBLANK(M511),,IF(T511&lt;&gt;1,((IF(M511="WON-EW",(((K511-1)*'complete results singles'!$C$2)*(1-$C$3))+(((L511-1)*'complete results singles'!$C$2)*(1-$C$3)),IF(M511="WON",(((K511-1)*'complete results singles'!$C$2)*(1-$C$3)),IF(M511="PLACED",(((L511-1)*'complete results singles'!$C$2)*(1-$C$3))-'complete results singles'!$C$2,IF(J511=0,-'complete results singles'!$C$2,-('complete results singles'!$C$2*2))))))*E511),0))</f>
        <v>0</v>
      </c>
      <c r="S511" s="64"/>
    </row>
    <row r="512" spans="8:19" ht="15" x14ac:dyDescent="0.2">
      <c r="H512" s="12"/>
      <c r="I512" s="12"/>
      <c r="J512" s="12"/>
      <c r="M512" s="7"/>
      <c r="N512" s="16">
        <f>((G512-1)*(1-(IF(H512="no",0,'complete results singles'!$C$3)))+1)</f>
        <v>5.0000000000000044E-2</v>
      </c>
      <c r="O512" s="16">
        <f t="shared" si="8"/>
        <v>0</v>
      </c>
      <c r="P5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2" s="17">
        <f>IF(ISBLANK(M512),,IF(ISBLANK(G512),,(IF(M512="WON-EW",((((N512-1)*J512)*'complete results singles'!$C$2)+('complete results singles'!$C$2*(N512-1))),IF(M512="WON",((((N512-1)*J512)*'complete results singles'!$C$2)+('complete results singles'!$C$2*(N512-1))),IF(M512="PLACED",((((N512-1)*J512)*'complete results singles'!$C$2)-'complete results singles'!$C$2),IF(J512=0,-'complete results singles'!$C$2,IF(J512=0,-'complete results singles'!$C$2,-('complete results singles'!$C$2*2)))))))*E512))</f>
        <v>0</v>
      </c>
      <c r="R512" s="17">
        <f>IF(ISBLANK(M512),,IF(T512&lt;&gt;1,((IF(M512="WON-EW",(((K512-1)*'complete results singles'!$C$2)*(1-$C$3))+(((L512-1)*'complete results singles'!$C$2)*(1-$C$3)),IF(M512="WON",(((K512-1)*'complete results singles'!$C$2)*(1-$C$3)),IF(M512="PLACED",(((L512-1)*'complete results singles'!$C$2)*(1-$C$3))-'complete results singles'!$C$2,IF(J512=0,-'complete results singles'!$C$2,-('complete results singles'!$C$2*2))))))*E512),0))</f>
        <v>0</v>
      </c>
      <c r="S512" s="64"/>
    </row>
    <row r="513" spans="8:19" ht="15" x14ac:dyDescent="0.2">
      <c r="H513" s="12"/>
      <c r="I513" s="12"/>
      <c r="J513" s="12"/>
      <c r="M513" s="7"/>
      <c r="N513" s="16">
        <f>((G513-1)*(1-(IF(H513="no",0,'complete results singles'!$C$3)))+1)</f>
        <v>5.0000000000000044E-2</v>
      </c>
      <c r="O513" s="16">
        <f t="shared" si="8"/>
        <v>0</v>
      </c>
      <c r="P5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3" s="17">
        <f>IF(ISBLANK(M513),,IF(ISBLANK(G513),,(IF(M513="WON-EW",((((N513-1)*J513)*'complete results singles'!$C$2)+('complete results singles'!$C$2*(N513-1))),IF(M513="WON",((((N513-1)*J513)*'complete results singles'!$C$2)+('complete results singles'!$C$2*(N513-1))),IF(M513="PLACED",((((N513-1)*J513)*'complete results singles'!$C$2)-'complete results singles'!$C$2),IF(J513=0,-'complete results singles'!$C$2,IF(J513=0,-'complete results singles'!$C$2,-('complete results singles'!$C$2*2)))))))*E513))</f>
        <v>0</v>
      </c>
      <c r="R513" s="17">
        <f>IF(ISBLANK(M513),,IF(T513&lt;&gt;1,((IF(M513="WON-EW",(((K513-1)*'complete results singles'!$C$2)*(1-$C$3))+(((L513-1)*'complete results singles'!$C$2)*(1-$C$3)),IF(M513="WON",(((K513-1)*'complete results singles'!$C$2)*(1-$C$3)),IF(M513="PLACED",(((L513-1)*'complete results singles'!$C$2)*(1-$C$3))-'complete results singles'!$C$2,IF(J513=0,-'complete results singles'!$C$2,-('complete results singles'!$C$2*2))))))*E513),0))</f>
        <v>0</v>
      </c>
      <c r="S513" s="64"/>
    </row>
    <row r="514" spans="8:19" ht="15" x14ac:dyDescent="0.2">
      <c r="H514" s="12"/>
      <c r="I514" s="12"/>
      <c r="J514" s="12"/>
      <c r="M514" s="7"/>
      <c r="N514" s="16">
        <f>((G514-1)*(1-(IF(H514="no",0,'complete results singles'!$C$3)))+1)</f>
        <v>5.0000000000000044E-2</v>
      </c>
      <c r="O514" s="16">
        <f t="shared" si="8"/>
        <v>0</v>
      </c>
      <c r="P5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4" s="17">
        <f>IF(ISBLANK(M514),,IF(ISBLANK(G514),,(IF(M514="WON-EW",((((N514-1)*J514)*'complete results singles'!$C$2)+('complete results singles'!$C$2*(N514-1))),IF(M514="WON",((((N514-1)*J514)*'complete results singles'!$C$2)+('complete results singles'!$C$2*(N514-1))),IF(M514="PLACED",((((N514-1)*J514)*'complete results singles'!$C$2)-'complete results singles'!$C$2),IF(J514=0,-'complete results singles'!$C$2,IF(J514=0,-'complete results singles'!$C$2,-('complete results singles'!$C$2*2)))))))*E514))</f>
        <v>0</v>
      </c>
      <c r="R514" s="17">
        <f>IF(ISBLANK(M514),,IF(T514&lt;&gt;1,((IF(M514="WON-EW",(((K514-1)*'complete results singles'!$C$2)*(1-$C$3))+(((L514-1)*'complete results singles'!$C$2)*(1-$C$3)),IF(M514="WON",(((K514-1)*'complete results singles'!$C$2)*(1-$C$3)),IF(M514="PLACED",(((L514-1)*'complete results singles'!$C$2)*(1-$C$3))-'complete results singles'!$C$2,IF(J514=0,-'complete results singles'!$C$2,-('complete results singles'!$C$2*2))))))*E514),0))</f>
        <v>0</v>
      </c>
      <c r="S514" s="64"/>
    </row>
    <row r="515" spans="8:19" ht="15" x14ac:dyDescent="0.2">
      <c r="H515" s="12"/>
      <c r="I515" s="12"/>
      <c r="J515" s="12"/>
      <c r="M515" s="7"/>
      <c r="N515" s="16">
        <f>((G515-1)*(1-(IF(H515="no",0,'complete results singles'!$C$3)))+1)</f>
        <v>5.0000000000000044E-2</v>
      </c>
      <c r="O515" s="16">
        <f t="shared" si="8"/>
        <v>0</v>
      </c>
      <c r="P5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5" s="17">
        <f>IF(ISBLANK(M515),,IF(ISBLANK(G515),,(IF(M515="WON-EW",((((N515-1)*J515)*'complete results singles'!$C$2)+('complete results singles'!$C$2*(N515-1))),IF(M515="WON",((((N515-1)*J515)*'complete results singles'!$C$2)+('complete results singles'!$C$2*(N515-1))),IF(M515="PLACED",((((N515-1)*J515)*'complete results singles'!$C$2)-'complete results singles'!$C$2),IF(J515=0,-'complete results singles'!$C$2,IF(J515=0,-'complete results singles'!$C$2,-('complete results singles'!$C$2*2)))))))*E515))</f>
        <v>0</v>
      </c>
      <c r="R515" s="17">
        <f>IF(ISBLANK(M515),,IF(T515&lt;&gt;1,((IF(M515="WON-EW",(((K515-1)*'complete results singles'!$C$2)*(1-$C$3))+(((L515-1)*'complete results singles'!$C$2)*(1-$C$3)),IF(M515="WON",(((K515-1)*'complete results singles'!$C$2)*(1-$C$3)),IF(M515="PLACED",(((L515-1)*'complete results singles'!$C$2)*(1-$C$3))-'complete results singles'!$C$2,IF(J515=0,-'complete results singles'!$C$2,-('complete results singles'!$C$2*2))))))*E515),0))</f>
        <v>0</v>
      </c>
      <c r="S515" s="64"/>
    </row>
    <row r="516" spans="8:19" ht="15" x14ac:dyDescent="0.2">
      <c r="H516" s="12"/>
      <c r="I516" s="12"/>
      <c r="J516" s="12"/>
      <c r="M516" s="7"/>
      <c r="N516" s="16">
        <f>((G516-1)*(1-(IF(H516="no",0,'complete results singles'!$C$3)))+1)</f>
        <v>5.0000000000000044E-2</v>
      </c>
      <c r="O516" s="16">
        <f t="shared" si="8"/>
        <v>0</v>
      </c>
      <c r="P5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6" s="17">
        <f>IF(ISBLANK(M516),,IF(ISBLANK(G516),,(IF(M516="WON-EW",((((N516-1)*J516)*'complete results singles'!$C$2)+('complete results singles'!$C$2*(N516-1))),IF(M516="WON",((((N516-1)*J516)*'complete results singles'!$C$2)+('complete results singles'!$C$2*(N516-1))),IF(M516="PLACED",((((N516-1)*J516)*'complete results singles'!$C$2)-'complete results singles'!$C$2),IF(J516=0,-'complete results singles'!$C$2,IF(J516=0,-'complete results singles'!$C$2,-('complete results singles'!$C$2*2)))))))*E516))</f>
        <v>0</v>
      </c>
      <c r="R516" s="17">
        <f>IF(ISBLANK(M516),,IF(T516&lt;&gt;1,((IF(M516="WON-EW",(((K516-1)*'complete results singles'!$C$2)*(1-$C$3))+(((L516-1)*'complete results singles'!$C$2)*(1-$C$3)),IF(M516="WON",(((K516-1)*'complete results singles'!$C$2)*(1-$C$3)),IF(M516="PLACED",(((L516-1)*'complete results singles'!$C$2)*(1-$C$3))-'complete results singles'!$C$2,IF(J516=0,-'complete results singles'!$C$2,-('complete results singles'!$C$2*2))))))*E516),0))</f>
        <v>0</v>
      </c>
      <c r="S516" s="64"/>
    </row>
    <row r="517" spans="8:19" ht="15" x14ac:dyDescent="0.2">
      <c r="H517" s="12"/>
      <c r="I517" s="12"/>
      <c r="J517" s="12"/>
      <c r="M517" s="7"/>
      <c r="N517" s="16">
        <f>((G517-1)*(1-(IF(H517="no",0,'complete results singles'!$C$3)))+1)</f>
        <v>5.0000000000000044E-2</v>
      </c>
      <c r="O517" s="16">
        <f t="shared" si="8"/>
        <v>0</v>
      </c>
      <c r="P5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7" s="17">
        <f>IF(ISBLANK(M517),,IF(ISBLANK(G517),,(IF(M517="WON-EW",((((N517-1)*J517)*'complete results singles'!$C$2)+('complete results singles'!$C$2*(N517-1))),IF(M517="WON",((((N517-1)*J517)*'complete results singles'!$C$2)+('complete results singles'!$C$2*(N517-1))),IF(M517="PLACED",((((N517-1)*J517)*'complete results singles'!$C$2)-'complete results singles'!$C$2),IF(J517=0,-'complete results singles'!$C$2,IF(J517=0,-'complete results singles'!$C$2,-('complete results singles'!$C$2*2)))))))*E517))</f>
        <v>0</v>
      </c>
      <c r="R517" s="17">
        <f>IF(ISBLANK(M517),,IF(T517&lt;&gt;1,((IF(M517="WON-EW",(((K517-1)*'complete results singles'!$C$2)*(1-$C$3))+(((L517-1)*'complete results singles'!$C$2)*(1-$C$3)),IF(M517="WON",(((K517-1)*'complete results singles'!$C$2)*(1-$C$3)),IF(M517="PLACED",(((L517-1)*'complete results singles'!$C$2)*(1-$C$3))-'complete results singles'!$C$2,IF(J517=0,-'complete results singles'!$C$2,-('complete results singles'!$C$2*2))))))*E517),0))</f>
        <v>0</v>
      </c>
      <c r="S517" s="64"/>
    </row>
    <row r="518" spans="8:19" ht="15" x14ac:dyDescent="0.2">
      <c r="H518" s="12"/>
      <c r="I518" s="12"/>
      <c r="J518" s="12"/>
      <c r="M518" s="7"/>
      <c r="N518" s="16">
        <f>((G518-1)*(1-(IF(H518="no",0,'complete results singles'!$C$3)))+1)</f>
        <v>5.0000000000000044E-2</v>
      </c>
      <c r="O518" s="16">
        <f t="shared" si="8"/>
        <v>0</v>
      </c>
      <c r="P5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8" s="17">
        <f>IF(ISBLANK(M518),,IF(ISBLANK(G518),,(IF(M518="WON-EW",((((N518-1)*J518)*'complete results singles'!$C$2)+('complete results singles'!$C$2*(N518-1))),IF(M518="WON",((((N518-1)*J518)*'complete results singles'!$C$2)+('complete results singles'!$C$2*(N518-1))),IF(M518="PLACED",((((N518-1)*J518)*'complete results singles'!$C$2)-'complete results singles'!$C$2),IF(J518=0,-'complete results singles'!$C$2,IF(J518=0,-'complete results singles'!$C$2,-('complete results singles'!$C$2*2)))))))*E518))</f>
        <v>0</v>
      </c>
      <c r="R518" s="17">
        <f>IF(ISBLANK(M518),,IF(T518&lt;&gt;1,((IF(M518="WON-EW",(((K518-1)*'complete results singles'!$C$2)*(1-$C$3))+(((L518-1)*'complete results singles'!$C$2)*(1-$C$3)),IF(M518="WON",(((K518-1)*'complete results singles'!$C$2)*(1-$C$3)),IF(M518="PLACED",(((L518-1)*'complete results singles'!$C$2)*(1-$C$3))-'complete results singles'!$C$2,IF(J518=0,-'complete results singles'!$C$2,-('complete results singles'!$C$2*2))))))*E518),0))</f>
        <v>0</v>
      </c>
      <c r="S518" s="64"/>
    </row>
    <row r="519" spans="8:19" ht="15" x14ac:dyDescent="0.2">
      <c r="H519" s="12"/>
      <c r="I519" s="12"/>
      <c r="J519" s="12"/>
      <c r="M519" s="7"/>
      <c r="N519" s="16">
        <f>((G519-1)*(1-(IF(H519="no",0,'complete results singles'!$C$3)))+1)</f>
        <v>5.0000000000000044E-2</v>
      </c>
      <c r="O519" s="16">
        <f t="shared" si="8"/>
        <v>0</v>
      </c>
      <c r="P5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19" s="17">
        <f>IF(ISBLANK(M519),,IF(ISBLANK(G519),,(IF(M519="WON-EW",((((N519-1)*J519)*'complete results singles'!$C$2)+('complete results singles'!$C$2*(N519-1))),IF(M519="WON",((((N519-1)*J519)*'complete results singles'!$C$2)+('complete results singles'!$C$2*(N519-1))),IF(M519="PLACED",((((N519-1)*J519)*'complete results singles'!$C$2)-'complete results singles'!$C$2),IF(J519=0,-'complete results singles'!$C$2,IF(J519=0,-'complete results singles'!$C$2,-('complete results singles'!$C$2*2)))))))*E519))</f>
        <v>0</v>
      </c>
      <c r="R519" s="17">
        <f>IF(ISBLANK(M519),,IF(T519&lt;&gt;1,((IF(M519="WON-EW",(((K519-1)*'complete results singles'!$C$2)*(1-$C$3))+(((L519-1)*'complete results singles'!$C$2)*(1-$C$3)),IF(M519="WON",(((K519-1)*'complete results singles'!$C$2)*(1-$C$3)),IF(M519="PLACED",(((L519-1)*'complete results singles'!$C$2)*(1-$C$3))-'complete results singles'!$C$2,IF(J519=0,-'complete results singles'!$C$2,-('complete results singles'!$C$2*2))))))*E519),0))</f>
        <v>0</v>
      </c>
      <c r="S519" s="64"/>
    </row>
    <row r="520" spans="8:19" ht="15" x14ac:dyDescent="0.2">
      <c r="H520" s="12"/>
      <c r="I520" s="12"/>
      <c r="J520" s="12"/>
      <c r="M520" s="7"/>
      <c r="N520" s="16">
        <f>((G520-1)*(1-(IF(H520="no",0,'complete results singles'!$C$3)))+1)</f>
        <v>5.0000000000000044E-2</v>
      </c>
      <c r="O520" s="16">
        <f t="shared" si="8"/>
        <v>0</v>
      </c>
      <c r="P5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0" s="17">
        <f>IF(ISBLANK(M520),,IF(ISBLANK(G520),,(IF(M520="WON-EW",((((N520-1)*J520)*'complete results singles'!$C$2)+('complete results singles'!$C$2*(N520-1))),IF(M520="WON",((((N520-1)*J520)*'complete results singles'!$C$2)+('complete results singles'!$C$2*(N520-1))),IF(M520="PLACED",((((N520-1)*J520)*'complete results singles'!$C$2)-'complete results singles'!$C$2),IF(J520=0,-'complete results singles'!$C$2,IF(J520=0,-'complete results singles'!$C$2,-('complete results singles'!$C$2*2)))))))*E520))</f>
        <v>0</v>
      </c>
      <c r="R520" s="17">
        <f>IF(ISBLANK(M520),,IF(T520&lt;&gt;1,((IF(M520="WON-EW",(((K520-1)*'complete results singles'!$C$2)*(1-$C$3))+(((L520-1)*'complete results singles'!$C$2)*(1-$C$3)),IF(M520="WON",(((K520-1)*'complete results singles'!$C$2)*(1-$C$3)),IF(M520="PLACED",(((L520-1)*'complete results singles'!$C$2)*(1-$C$3))-'complete results singles'!$C$2,IF(J520=0,-'complete results singles'!$C$2,-('complete results singles'!$C$2*2))))))*E520),0))</f>
        <v>0</v>
      </c>
      <c r="S520" s="64"/>
    </row>
    <row r="521" spans="8:19" ht="15" x14ac:dyDescent="0.2">
      <c r="H521" s="12"/>
      <c r="I521" s="12"/>
      <c r="J521" s="12"/>
      <c r="M521" s="7"/>
      <c r="N521" s="16">
        <f>((G521-1)*(1-(IF(H521="no",0,'complete results singles'!$C$3)))+1)</f>
        <v>5.0000000000000044E-2</v>
      </c>
      <c r="O521" s="16">
        <f t="shared" si="8"/>
        <v>0</v>
      </c>
      <c r="P5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1" s="17">
        <f>IF(ISBLANK(M521),,IF(ISBLANK(G521),,(IF(M521="WON-EW",((((N521-1)*J521)*'complete results singles'!$C$2)+('complete results singles'!$C$2*(N521-1))),IF(M521="WON",((((N521-1)*J521)*'complete results singles'!$C$2)+('complete results singles'!$C$2*(N521-1))),IF(M521="PLACED",((((N521-1)*J521)*'complete results singles'!$C$2)-'complete results singles'!$C$2),IF(J521=0,-'complete results singles'!$C$2,IF(J521=0,-'complete results singles'!$C$2,-('complete results singles'!$C$2*2)))))))*E521))</f>
        <v>0</v>
      </c>
      <c r="R521" s="17">
        <f>IF(ISBLANK(M521),,IF(T521&lt;&gt;1,((IF(M521="WON-EW",(((K521-1)*'complete results singles'!$C$2)*(1-$C$3))+(((L521-1)*'complete results singles'!$C$2)*(1-$C$3)),IF(M521="WON",(((K521-1)*'complete results singles'!$C$2)*(1-$C$3)),IF(M521="PLACED",(((L521-1)*'complete results singles'!$C$2)*(1-$C$3))-'complete results singles'!$C$2,IF(J521=0,-'complete results singles'!$C$2,-('complete results singles'!$C$2*2))))))*E521),0))</f>
        <v>0</v>
      </c>
      <c r="S521" s="64"/>
    </row>
    <row r="522" spans="8:19" ht="15" x14ac:dyDescent="0.2">
      <c r="H522" s="12"/>
      <c r="I522" s="12"/>
      <c r="J522" s="12"/>
      <c r="M522" s="7"/>
      <c r="N522" s="16">
        <f>((G522-1)*(1-(IF(H522="no",0,'complete results singles'!$C$3)))+1)</f>
        <v>5.0000000000000044E-2</v>
      </c>
      <c r="O522" s="16">
        <f t="shared" si="8"/>
        <v>0</v>
      </c>
      <c r="P5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2" s="17">
        <f>IF(ISBLANK(M522),,IF(ISBLANK(G522),,(IF(M522="WON-EW",((((N522-1)*J522)*'complete results singles'!$C$2)+('complete results singles'!$C$2*(N522-1))),IF(M522="WON",((((N522-1)*J522)*'complete results singles'!$C$2)+('complete results singles'!$C$2*(N522-1))),IF(M522="PLACED",((((N522-1)*J522)*'complete results singles'!$C$2)-'complete results singles'!$C$2),IF(J522=0,-'complete results singles'!$C$2,IF(J522=0,-'complete results singles'!$C$2,-('complete results singles'!$C$2*2)))))))*E522))</f>
        <v>0</v>
      </c>
      <c r="R522" s="17">
        <f>IF(ISBLANK(M522),,IF(T522&lt;&gt;1,((IF(M522="WON-EW",(((K522-1)*'complete results singles'!$C$2)*(1-$C$3))+(((L522-1)*'complete results singles'!$C$2)*(1-$C$3)),IF(M522="WON",(((K522-1)*'complete results singles'!$C$2)*(1-$C$3)),IF(M522="PLACED",(((L522-1)*'complete results singles'!$C$2)*(1-$C$3))-'complete results singles'!$C$2,IF(J522=0,-'complete results singles'!$C$2,-('complete results singles'!$C$2*2))))))*E522),0))</f>
        <v>0</v>
      </c>
      <c r="S522" s="64"/>
    </row>
    <row r="523" spans="8:19" ht="15" x14ac:dyDescent="0.2">
      <c r="H523" s="12"/>
      <c r="I523" s="12"/>
      <c r="J523" s="12"/>
      <c r="M523" s="7"/>
      <c r="N523" s="16">
        <f>((G523-1)*(1-(IF(H523="no",0,'complete results singles'!$C$3)))+1)</f>
        <v>5.0000000000000044E-2</v>
      </c>
      <c r="O523" s="16">
        <f t="shared" si="8"/>
        <v>0</v>
      </c>
      <c r="P5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3" s="17">
        <f>IF(ISBLANK(M523),,IF(ISBLANK(G523),,(IF(M523="WON-EW",((((N523-1)*J523)*'complete results singles'!$C$2)+('complete results singles'!$C$2*(N523-1))),IF(M523="WON",((((N523-1)*J523)*'complete results singles'!$C$2)+('complete results singles'!$C$2*(N523-1))),IF(M523="PLACED",((((N523-1)*J523)*'complete results singles'!$C$2)-'complete results singles'!$C$2),IF(J523=0,-'complete results singles'!$C$2,IF(J523=0,-'complete results singles'!$C$2,-('complete results singles'!$C$2*2)))))))*E523))</f>
        <v>0</v>
      </c>
      <c r="R523" s="17">
        <f>IF(ISBLANK(M523),,IF(T523&lt;&gt;1,((IF(M523="WON-EW",(((K523-1)*'complete results singles'!$C$2)*(1-$C$3))+(((L523-1)*'complete results singles'!$C$2)*(1-$C$3)),IF(M523="WON",(((K523-1)*'complete results singles'!$C$2)*(1-$C$3)),IF(M523="PLACED",(((L523-1)*'complete results singles'!$C$2)*(1-$C$3))-'complete results singles'!$C$2,IF(J523=0,-'complete results singles'!$C$2,-('complete results singles'!$C$2*2))))))*E523),0))</f>
        <v>0</v>
      </c>
      <c r="S523" s="64"/>
    </row>
    <row r="524" spans="8:19" ht="15" x14ac:dyDescent="0.2">
      <c r="H524" s="12"/>
      <c r="I524" s="12"/>
      <c r="J524" s="12"/>
      <c r="M524" s="7"/>
      <c r="N524" s="16">
        <f>((G524-1)*(1-(IF(H524="no",0,'complete results singles'!$C$3)))+1)</f>
        <v>5.0000000000000044E-2</v>
      </c>
      <c r="O524" s="16">
        <f t="shared" si="8"/>
        <v>0</v>
      </c>
      <c r="P5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4" s="17">
        <f>IF(ISBLANK(M524),,IF(ISBLANK(G524),,(IF(M524="WON-EW",((((N524-1)*J524)*'complete results singles'!$C$2)+('complete results singles'!$C$2*(N524-1))),IF(M524="WON",((((N524-1)*J524)*'complete results singles'!$C$2)+('complete results singles'!$C$2*(N524-1))),IF(M524="PLACED",((((N524-1)*J524)*'complete results singles'!$C$2)-'complete results singles'!$C$2),IF(J524=0,-'complete results singles'!$C$2,IF(J524=0,-'complete results singles'!$C$2,-('complete results singles'!$C$2*2)))))))*E524))</f>
        <v>0</v>
      </c>
      <c r="R524" s="17">
        <f>IF(ISBLANK(M524),,IF(T524&lt;&gt;1,((IF(M524="WON-EW",(((K524-1)*'complete results singles'!$C$2)*(1-$C$3))+(((L524-1)*'complete results singles'!$C$2)*(1-$C$3)),IF(M524="WON",(((K524-1)*'complete results singles'!$C$2)*(1-$C$3)),IF(M524="PLACED",(((L524-1)*'complete results singles'!$C$2)*(1-$C$3))-'complete results singles'!$C$2,IF(J524=0,-'complete results singles'!$C$2,-('complete results singles'!$C$2*2))))))*E524),0))</f>
        <v>0</v>
      </c>
      <c r="S524" s="64"/>
    </row>
    <row r="525" spans="8:19" ht="15" x14ac:dyDescent="0.2">
      <c r="H525" s="12"/>
      <c r="I525" s="12"/>
      <c r="J525" s="12"/>
      <c r="M525" s="7"/>
      <c r="N525" s="16">
        <f>((G525-1)*(1-(IF(H525="no",0,'complete results singles'!$C$3)))+1)</f>
        <v>5.0000000000000044E-2</v>
      </c>
      <c r="O525" s="16">
        <f t="shared" si="8"/>
        <v>0</v>
      </c>
      <c r="P5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5" s="17">
        <f>IF(ISBLANK(M525),,IF(ISBLANK(G525),,(IF(M525="WON-EW",((((N525-1)*J525)*'complete results singles'!$C$2)+('complete results singles'!$C$2*(N525-1))),IF(M525="WON",((((N525-1)*J525)*'complete results singles'!$C$2)+('complete results singles'!$C$2*(N525-1))),IF(M525="PLACED",((((N525-1)*J525)*'complete results singles'!$C$2)-'complete results singles'!$C$2),IF(J525=0,-'complete results singles'!$C$2,IF(J525=0,-'complete results singles'!$C$2,-('complete results singles'!$C$2*2)))))))*E525))</f>
        <v>0</v>
      </c>
      <c r="R525" s="17">
        <f>IF(ISBLANK(M525),,IF(T525&lt;&gt;1,((IF(M525="WON-EW",(((K525-1)*'complete results singles'!$C$2)*(1-$C$3))+(((L525-1)*'complete results singles'!$C$2)*(1-$C$3)),IF(M525="WON",(((K525-1)*'complete results singles'!$C$2)*(1-$C$3)),IF(M525="PLACED",(((L525-1)*'complete results singles'!$C$2)*(1-$C$3))-'complete results singles'!$C$2,IF(J525=0,-'complete results singles'!$C$2,-('complete results singles'!$C$2*2))))))*E525),0))</f>
        <v>0</v>
      </c>
      <c r="S525" s="64"/>
    </row>
    <row r="526" spans="8:19" ht="15" x14ac:dyDescent="0.2">
      <c r="H526" s="12"/>
      <c r="I526" s="12"/>
      <c r="J526" s="12"/>
      <c r="M526" s="7"/>
      <c r="N526" s="16">
        <f>((G526-1)*(1-(IF(H526="no",0,'complete results singles'!$C$3)))+1)</f>
        <v>5.0000000000000044E-2</v>
      </c>
      <c r="O526" s="16">
        <f t="shared" si="8"/>
        <v>0</v>
      </c>
      <c r="P5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6" s="17">
        <f>IF(ISBLANK(M526),,IF(ISBLANK(G526),,(IF(M526="WON-EW",((((N526-1)*J526)*'complete results singles'!$C$2)+('complete results singles'!$C$2*(N526-1))),IF(M526="WON",((((N526-1)*J526)*'complete results singles'!$C$2)+('complete results singles'!$C$2*(N526-1))),IF(M526="PLACED",((((N526-1)*J526)*'complete results singles'!$C$2)-'complete results singles'!$C$2),IF(J526=0,-'complete results singles'!$C$2,IF(J526=0,-'complete results singles'!$C$2,-('complete results singles'!$C$2*2)))))))*E526))</f>
        <v>0</v>
      </c>
      <c r="R526" s="17">
        <f>IF(ISBLANK(M526),,IF(T526&lt;&gt;1,((IF(M526="WON-EW",(((K526-1)*'complete results singles'!$C$2)*(1-$C$3))+(((L526-1)*'complete results singles'!$C$2)*(1-$C$3)),IF(M526="WON",(((K526-1)*'complete results singles'!$C$2)*(1-$C$3)),IF(M526="PLACED",(((L526-1)*'complete results singles'!$C$2)*(1-$C$3))-'complete results singles'!$C$2,IF(J526=0,-'complete results singles'!$C$2,-('complete results singles'!$C$2*2))))))*E526),0))</f>
        <v>0</v>
      </c>
      <c r="S526" s="64"/>
    </row>
    <row r="527" spans="8:19" ht="15" x14ac:dyDescent="0.2">
      <c r="H527" s="12"/>
      <c r="I527" s="12"/>
      <c r="J527" s="12"/>
      <c r="M527" s="7"/>
      <c r="N527" s="16">
        <f>((G527-1)*(1-(IF(H527="no",0,'complete results singles'!$C$3)))+1)</f>
        <v>5.0000000000000044E-2</v>
      </c>
      <c r="O527" s="16">
        <f t="shared" si="8"/>
        <v>0</v>
      </c>
      <c r="P5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7" s="17">
        <f>IF(ISBLANK(M527),,IF(ISBLANK(G527),,(IF(M527="WON-EW",((((N527-1)*J527)*'complete results singles'!$C$2)+('complete results singles'!$C$2*(N527-1))),IF(M527="WON",((((N527-1)*J527)*'complete results singles'!$C$2)+('complete results singles'!$C$2*(N527-1))),IF(M527="PLACED",((((N527-1)*J527)*'complete results singles'!$C$2)-'complete results singles'!$C$2),IF(J527=0,-'complete results singles'!$C$2,IF(J527=0,-'complete results singles'!$C$2,-('complete results singles'!$C$2*2)))))))*E527))</f>
        <v>0</v>
      </c>
      <c r="R527" s="17">
        <f>IF(ISBLANK(M527),,IF(T527&lt;&gt;1,((IF(M527="WON-EW",(((K527-1)*'complete results singles'!$C$2)*(1-$C$3))+(((L527-1)*'complete results singles'!$C$2)*(1-$C$3)),IF(M527="WON",(((K527-1)*'complete results singles'!$C$2)*(1-$C$3)),IF(M527="PLACED",(((L527-1)*'complete results singles'!$C$2)*(1-$C$3))-'complete results singles'!$C$2,IF(J527=0,-'complete results singles'!$C$2,-('complete results singles'!$C$2*2))))))*E527),0))</f>
        <v>0</v>
      </c>
      <c r="S527" s="64"/>
    </row>
    <row r="528" spans="8:19" ht="15" x14ac:dyDescent="0.2">
      <c r="H528" s="12"/>
      <c r="I528" s="12"/>
      <c r="J528" s="12"/>
      <c r="M528" s="7"/>
      <c r="N528" s="16">
        <f>((G528-1)*(1-(IF(H528="no",0,'complete results singles'!$C$3)))+1)</f>
        <v>5.0000000000000044E-2</v>
      </c>
      <c r="O528" s="16">
        <f t="shared" ref="O528:O591" si="9">E528*IF(I528="yes",2,1)</f>
        <v>0</v>
      </c>
      <c r="P5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8" s="17">
        <f>IF(ISBLANK(M528),,IF(ISBLANK(G528),,(IF(M528="WON-EW",((((N528-1)*J528)*'complete results singles'!$C$2)+('complete results singles'!$C$2*(N528-1))),IF(M528="WON",((((N528-1)*J528)*'complete results singles'!$C$2)+('complete results singles'!$C$2*(N528-1))),IF(M528="PLACED",((((N528-1)*J528)*'complete results singles'!$C$2)-'complete results singles'!$C$2),IF(J528=0,-'complete results singles'!$C$2,IF(J528=0,-'complete results singles'!$C$2,-('complete results singles'!$C$2*2)))))))*E528))</f>
        <v>0</v>
      </c>
      <c r="R528" s="17">
        <f>IF(ISBLANK(M528),,IF(T528&lt;&gt;1,((IF(M528="WON-EW",(((K528-1)*'complete results singles'!$C$2)*(1-$C$3))+(((L528-1)*'complete results singles'!$C$2)*(1-$C$3)),IF(M528="WON",(((K528-1)*'complete results singles'!$C$2)*(1-$C$3)),IF(M528="PLACED",(((L528-1)*'complete results singles'!$C$2)*(1-$C$3))-'complete results singles'!$C$2,IF(J528=0,-'complete results singles'!$C$2,-('complete results singles'!$C$2*2))))))*E528),0))</f>
        <v>0</v>
      </c>
      <c r="S528" s="64"/>
    </row>
    <row r="529" spans="8:19" ht="15" x14ac:dyDescent="0.2">
      <c r="H529" s="12"/>
      <c r="I529" s="12"/>
      <c r="J529" s="12"/>
      <c r="M529" s="7"/>
      <c r="N529" s="16">
        <f>((G529-1)*(1-(IF(H529="no",0,'complete results singles'!$C$3)))+1)</f>
        <v>5.0000000000000044E-2</v>
      </c>
      <c r="O529" s="16">
        <f t="shared" si="9"/>
        <v>0</v>
      </c>
      <c r="P5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29" s="17">
        <f>IF(ISBLANK(M529),,IF(ISBLANK(G529),,(IF(M529="WON-EW",((((N529-1)*J529)*'complete results singles'!$C$2)+('complete results singles'!$C$2*(N529-1))),IF(M529="WON",((((N529-1)*J529)*'complete results singles'!$C$2)+('complete results singles'!$C$2*(N529-1))),IF(M529="PLACED",((((N529-1)*J529)*'complete results singles'!$C$2)-'complete results singles'!$C$2),IF(J529=0,-'complete results singles'!$C$2,IF(J529=0,-'complete results singles'!$C$2,-('complete results singles'!$C$2*2)))))))*E529))</f>
        <v>0</v>
      </c>
      <c r="R529" s="17">
        <f>IF(ISBLANK(M529),,IF(T529&lt;&gt;1,((IF(M529="WON-EW",(((K529-1)*'complete results singles'!$C$2)*(1-$C$3))+(((L529-1)*'complete results singles'!$C$2)*(1-$C$3)),IF(M529="WON",(((K529-1)*'complete results singles'!$C$2)*(1-$C$3)),IF(M529="PLACED",(((L529-1)*'complete results singles'!$C$2)*(1-$C$3))-'complete results singles'!$C$2,IF(J529=0,-'complete results singles'!$C$2,-('complete results singles'!$C$2*2))))))*E529),0))</f>
        <v>0</v>
      </c>
      <c r="S529" s="64"/>
    </row>
    <row r="530" spans="8:19" ht="15" x14ac:dyDescent="0.2">
      <c r="H530" s="12"/>
      <c r="I530" s="12"/>
      <c r="J530" s="12"/>
      <c r="M530" s="7"/>
      <c r="N530" s="16">
        <f>((G530-1)*(1-(IF(H530="no",0,'complete results singles'!$C$3)))+1)</f>
        <v>5.0000000000000044E-2</v>
      </c>
      <c r="O530" s="16">
        <f t="shared" si="9"/>
        <v>0</v>
      </c>
      <c r="P5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0" s="17">
        <f>IF(ISBLANK(M530),,IF(ISBLANK(G530),,(IF(M530="WON-EW",((((N530-1)*J530)*'complete results singles'!$C$2)+('complete results singles'!$C$2*(N530-1))),IF(M530="WON",((((N530-1)*J530)*'complete results singles'!$C$2)+('complete results singles'!$C$2*(N530-1))),IF(M530="PLACED",((((N530-1)*J530)*'complete results singles'!$C$2)-'complete results singles'!$C$2),IF(J530=0,-'complete results singles'!$C$2,IF(J530=0,-'complete results singles'!$C$2,-('complete results singles'!$C$2*2)))))))*E530))</f>
        <v>0</v>
      </c>
      <c r="R530" s="17">
        <f>IF(ISBLANK(M530),,IF(T530&lt;&gt;1,((IF(M530="WON-EW",(((K530-1)*'complete results singles'!$C$2)*(1-$C$3))+(((L530-1)*'complete results singles'!$C$2)*(1-$C$3)),IF(M530="WON",(((K530-1)*'complete results singles'!$C$2)*(1-$C$3)),IF(M530="PLACED",(((L530-1)*'complete results singles'!$C$2)*(1-$C$3))-'complete results singles'!$C$2,IF(J530=0,-'complete results singles'!$C$2,-('complete results singles'!$C$2*2))))))*E530),0))</f>
        <v>0</v>
      </c>
      <c r="S530" s="64"/>
    </row>
    <row r="531" spans="8:19" ht="15" x14ac:dyDescent="0.2">
      <c r="H531" s="12"/>
      <c r="I531" s="12"/>
      <c r="J531" s="12"/>
      <c r="M531" s="7"/>
      <c r="N531" s="16">
        <f>((G531-1)*(1-(IF(H531="no",0,'complete results singles'!$C$3)))+1)</f>
        <v>5.0000000000000044E-2</v>
      </c>
      <c r="O531" s="16">
        <f t="shared" si="9"/>
        <v>0</v>
      </c>
      <c r="P5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1" s="17">
        <f>IF(ISBLANK(M531),,IF(ISBLANK(G531),,(IF(M531="WON-EW",((((N531-1)*J531)*'complete results singles'!$C$2)+('complete results singles'!$C$2*(N531-1))),IF(M531="WON",((((N531-1)*J531)*'complete results singles'!$C$2)+('complete results singles'!$C$2*(N531-1))),IF(M531="PLACED",((((N531-1)*J531)*'complete results singles'!$C$2)-'complete results singles'!$C$2),IF(J531=0,-'complete results singles'!$C$2,IF(J531=0,-'complete results singles'!$C$2,-('complete results singles'!$C$2*2)))))))*E531))</f>
        <v>0</v>
      </c>
      <c r="R531" s="17">
        <f>IF(ISBLANK(M531),,IF(T531&lt;&gt;1,((IF(M531="WON-EW",(((K531-1)*'complete results singles'!$C$2)*(1-$C$3))+(((L531-1)*'complete results singles'!$C$2)*(1-$C$3)),IF(M531="WON",(((K531-1)*'complete results singles'!$C$2)*(1-$C$3)),IF(M531="PLACED",(((L531-1)*'complete results singles'!$C$2)*(1-$C$3))-'complete results singles'!$C$2,IF(J531=0,-'complete results singles'!$C$2,-('complete results singles'!$C$2*2))))))*E531),0))</f>
        <v>0</v>
      </c>
      <c r="S531" s="64"/>
    </row>
    <row r="532" spans="8:19" ht="15" x14ac:dyDescent="0.2">
      <c r="H532" s="12"/>
      <c r="I532" s="12"/>
      <c r="J532" s="12"/>
      <c r="M532" s="7"/>
      <c r="N532" s="16">
        <f>((G532-1)*(1-(IF(H532="no",0,'complete results singles'!$C$3)))+1)</f>
        <v>5.0000000000000044E-2</v>
      </c>
      <c r="O532" s="16">
        <f t="shared" si="9"/>
        <v>0</v>
      </c>
      <c r="P5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2" s="17">
        <f>IF(ISBLANK(M532),,IF(ISBLANK(G532),,(IF(M532="WON-EW",((((N532-1)*J532)*'complete results singles'!$C$2)+('complete results singles'!$C$2*(N532-1))),IF(M532="WON",((((N532-1)*J532)*'complete results singles'!$C$2)+('complete results singles'!$C$2*(N532-1))),IF(M532="PLACED",((((N532-1)*J532)*'complete results singles'!$C$2)-'complete results singles'!$C$2),IF(J532=0,-'complete results singles'!$C$2,IF(J532=0,-'complete results singles'!$C$2,-('complete results singles'!$C$2*2)))))))*E532))</f>
        <v>0</v>
      </c>
      <c r="R532" s="17">
        <f>IF(ISBLANK(M532),,IF(T532&lt;&gt;1,((IF(M532="WON-EW",(((K532-1)*'complete results singles'!$C$2)*(1-$C$3))+(((L532-1)*'complete results singles'!$C$2)*(1-$C$3)),IF(M532="WON",(((K532-1)*'complete results singles'!$C$2)*(1-$C$3)),IF(M532="PLACED",(((L532-1)*'complete results singles'!$C$2)*(1-$C$3))-'complete results singles'!$C$2,IF(J532=0,-'complete results singles'!$C$2,-('complete results singles'!$C$2*2))))))*E532),0))</f>
        <v>0</v>
      </c>
      <c r="S532" s="64"/>
    </row>
    <row r="533" spans="8:19" ht="15" x14ac:dyDescent="0.2">
      <c r="H533" s="12"/>
      <c r="I533" s="12"/>
      <c r="J533" s="12"/>
      <c r="M533" s="7"/>
      <c r="N533" s="16">
        <f>((G533-1)*(1-(IF(H533="no",0,'complete results singles'!$C$3)))+1)</f>
        <v>5.0000000000000044E-2</v>
      </c>
      <c r="O533" s="16">
        <f t="shared" si="9"/>
        <v>0</v>
      </c>
      <c r="P5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3" s="17">
        <f>IF(ISBLANK(M533),,IF(ISBLANK(G533),,(IF(M533="WON-EW",((((N533-1)*J533)*'complete results singles'!$C$2)+('complete results singles'!$C$2*(N533-1))),IF(M533="WON",((((N533-1)*J533)*'complete results singles'!$C$2)+('complete results singles'!$C$2*(N533-1))),IF(M533="PLACED",((((N533-1)*J533)*'complete results singles'!$C$2)-'complete results singles'!$C$2),IF(J533=0,-'complete results singles'!$C$2,IF(J533=0,-'complete results singles'!$C$2,-('complete results singles'!$C$2*2)))))))*E533))</f>
        <v>0</v>
      </c>
      <c r="R533" s="17">
        <f>IF(ISBLANK(M533),,IF(T533&lt;&gt;1,((IF(M533="WON-EW",(((K533-1)*'complete results singles'!$C$2)*(1-$C$3))+(((L533-1)*'complete results singles'!$C$2)*(1-$C$3)),IF(M533="WON",(((K533-1)*'complete results singles'!$C$2)*(1-$C$3)),IF(M533="PLACED",(((L533-1)*'complete results singles'!$C$2)*(1-$C$3))-'complete results singles'!$C$2,IF(J533=0,-'complete results singles'!$C$2,-('complete results singles'!$C$2*2))))))*E533),0))</f>
        <v>0</v>
      </c>
      <c r="S533" s="64"/>
    </row>
    <row r="534" spans="8:19" ht="15" x14ac:dyDescent="0.2">
      <c r="H534" s="12"/>
      <c r="I534" s="12"/>
      <c r="J534" s="12"/>
      <c r="M534" s="7"/>
      <c r="N534" s="16">
        <f>((G534-1)*(1-(IF(H534="no",0,'complete results singles'!$C$3)))+1)</f>
        <v>5.0000000000000044E-2</v>
      </c>
      <c r="O534" s="16">
        <f t="shared" si="9"/>
        <v>0</v>
      </c>
      <c r="P5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4" s="17">
        <f>IF(ISBLANK(M534),,IF(ISBLANK(G534),,(IF(M534="WON-EW",((((N534-1)*J534)*'complete results singles'!$C$2)+('complete results singles'!$C$2*(N534-1))),IF(M534="WON",((((N534-1)*J534)*'complete results singles'!$C$2)+('complete results singles'!$C$2*(N534-1))),IF(M534="PLACED",((((N534-1)*J534)*'complete results singles'!$C$2)-'complete results singles'!$C$2),IF(J534=0,-'complete results singles'!$C$2,IF(J534=0,-'complete results singles'!$C$2,-('complete results singles'!$C$2*2)))))))*E534))</f>
        <v>0</v>
      </c>
      <c r="R534" s="17">
        <f>IF(ISBLANK(M534),,IF(T534&lt;&gt;1,((IF(M534="WON-EW",(((K534-1)*'complete results singles'!$C$2)*(1-$C$3))+(((L534-1)*'complete results singles'!$C$2)*(1-$C$3)),IF(M534="WON",(((K534-1)*'complete results singles'!$C$2)*(1-$C$3)),IF(M534="PLACED",(((L534-1)*'complete results singles'!$C$2)*(1-$C$3))-'complete results singles'!$C$2,IF(J534=0,-'complete results singles'!$C$2,-('complete results singles'!$C$2*2))))))*E534),0))</f>
        <v>0</v>
      </c>
      <c r="S534" s="64"/>
    </row>
    <row r="535" spans="8:19" ht="15" x14ac:dyDescent="0.2">
      <c r="H535" s="12"/>
      <c r="I535" s="12"/>
      <c r="J535" s="12"/>
      <c r="M535" s="7"/>
      <c r="N535" s="16">
        <f>((G535-1)*(1-(IF(H535="no",0,'complete results singles'!$C$3)))+1)</f>
        <v>5.0000000000000044E-2</v>
      </c>
      <c r="O535" s="16">
        <f t="shared" si="9"/>
        <v>0</v>
      </c>
      <c r="P5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5" s="17">
        <f>IF(ISBLANK(M535),,IF(ISBLANK(G535),,(IF(M535="WON-EW",((((N535-1)*J535)*'complete results singles'!$C$2)+('complete results singles'!$C$2*(N535-1))),IF(M535="WON",((((N535-1)*J535)*'complete results singles'!$C$2)+('complete results singles'!$C$2*(N535-1))),IF(M535="PLACED",((((N535-1)*J535)*'complete results singles'!$C$2)-'complete results singles'!$C$2),IF(J535=0,-'complete results singles'!$C$2,IF(J535=0,-'complete results singles'!$C$2,-('complete results singles'!$C$2*2)))))))*E535))</f>
        <v>0</v>
      </c>
      <c r="R535" s="17">
        <f>IF(ISBLANK(M535),,IF(T535&lt;&gt;1,((IF(M535="WON-EW",(((K535-1)*'complete results singles'!$C$2)*(1-$C$3))+(((L535-1)*'complete results singles'!$C$2)*(1-$C$3)),IF(M535="WON",(((K535-1)*'complete results singles'!$C$2)*(1-$C$3)),IF(M535="PLACED",(((L535-1)*'complete results singles'!$C$2)*(1-$C$3))-'complete results singles'!$C$2,IF(J535=0,-'complete results singles'!$C$2,-('complete results singles'!$C$2*2))))))*E535),0))</f>
        <v>0</v>
      </c>
      <c r="S535" s="64"/>
    </row>
    <row r="536" spans="8:19" ht="15" x14ac:dyDescent="0.2">
      <c r="H536" s="12"/>
      <c r="I536" s="12"/>
      <c r="J536" s="12"/>
      <c r="M536" s="7"/>
      <c r="N536" s="16">
        <f>((G536-1)*(1-(IF(H536="no",0,'complete results singles'!$C$3)))+1)</f>
        <v>5.0000000000000044E-2</v>
      </c>
      <c r="O536" s="16">
        <f t="shared" si="9"/>
        <v>0</v>
      </c>
      <c r="P5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6" s="17">
        <f>IF(ISBLANK(M536),,IF(ISBLANK(G536),,(IF(M536="WON-EW",((((N536-1)*J536)*'complete results singles'!$C$2)+('complete results singles'!$C$2*(N536-1))),IF(M536="WON",((((N536-1)*J536)*'complete results singles'!$C$2)+('complete results singles'!$C$2*(N536-1))),IF(M536="PLACED",((((N536-1)*J536)*'complete results singles'!$C$2)-'complete results singles'!$C$2),IF(J536=0,-'complete results singles'!$C$2,IF(J536=0,-'complete results singles'!$C$2,-('complete results singles'!$C$2*2)))))))*E536))</f>
        <v>0</v>
      </c>
      <c r="R536" s="17">
        <f>IF(ISBLANK(M536),,IF(T536&lt;&gt;1,((IF(M536="WON-EW",(((K536-1)*'complete results singles'!$C$2)*(1-$C$3))+(((L536-1)*'complete results singles'!$C$2)*(1-$C$3)),IF(M536="WON",(((K536-1)*'complete results singles'!$C$2)*(1-$C$3)),IF(M536="PLACED",(((L536-1)*'complete results singles'!$C$2)*(1-$C$3))-'complete results singles'!$C$2,IF(J536=0,-'complete results singles'!$C$2,-('complete results singles'!$C$2*2))))))*E536),0))</f>
        <v>0</v>
      </c>
      <c r="S536" s="64"/>
    </row>
    <row r="537" spans="8:19" ht="15" x14ac:dyDescent="0.2">
      <c r="H537" s="12"/>
      <c r="I537" s="12"/>
      <c r="J537" s="12"/>
      <c r="M537" s="7"/>
      <c r="N537" s="16">
        <f>((G537-1)*(1-(IF(H537="no",0,'complete results singles'!$C$3)))+1)</f>
        <v>5.0000000000000044E-2</v>
      </c>
      <c r="O537" s="16">
        <f t="shared" si="9"/>
        <v>0</v>
      </c>
      <c r="P5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7" s="17">
        <f>IF(ISBLANK(M537),,IF(ISBLANK(G537),,(IF(M537="WON-EW",((((N537-1)*J537)*'complete results singles'!$C$2)+('complete results singles'!$C$2*(N537-1))),IF(M537="WON",((((N537-1)*J537)*'complete results singles'!$C$2)+('complete results singles'!$C$2*(N537-1))),IF(M537="PLACED",((((N537-1)*J537)*'complete results singles'!$C$2)-'complete results singles'!$C$2),IF(J537=0,-'complete results singles'!$C$2,IF(J537=0,-'complete results singles'!$C$2,-('complete results singles'!$C$2*2)))))))*E537))</f>
        <v>0</v>
      </c>
      <c r="R537" s="17">
        <f>IF(ISBLANK(M537),,IF(T537&lt;&gt;1,((IF(M537="WON-EW",(((K537-1)*'complete results singles'!$C$2)*(1-$C$3))+(((L537-1)*'complete results singles'!$C$2)*(1-$C$3)),IF(M537="WON",(((K537-1)*'complete results singles'!$C$2)*(1-$C$3)),IF(M537="PLACED",(((L537-1)*'complete results singles'!$C$2)*(1-$C$3))-'complete results singles'!$C$2,IF(J537=0,-'complete results singles'!$C$2,-('complete results singles'!$C$2*2))))))*E537),0))</f>
        <v>0</v>
      </c>
      <c r="S537" s="64"/>
    </row>
    <row r="538" spans="8:19" ht="15" x14ac:dyDescent="0.2">
      <c r="H538" s="12"/>
      <c r="I538" s="12"/>
      <c r="J538" s="12"/>
      <c r="M538" s="7"/>
      <c r="N538" s="16">
        <f>((G538-1)*(1-(IF(H538="no",0,'complete results singles'!$C$3)))+1)</f>
        <v>5.0000000000000044E-2</v>
      </c>
      <c r="O538" s="16">
        <f t="shared" si="9"/>
        <v>0</v>
      </c>
      <c r="P5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8" s="17">
        <f>IF(ISBLANK(M538),,IF(ISBLANK(G538),,(IF(M538="WON-EW",((((N538-1)*J538)*'complete results singles'!$C$2)+('complete results singles'!$C$2*(N538-1))),IF(M538="WON",((((N538-1)*J538)*'complete results singles'!$C$2)+('complete results singles'!$C$2*(N538-1))),IF(M538="PLACED",((((N538-1)*J538)*'complete results singles'!$C$2)-'complete results singles'!$C$2),IF(J538=0,-'complete results singles'!$C$2,IF(J538=0,-'complete results singles'!$C$2,-('complete results singles'!$C$2*2)))))))*E538))</f>
        <v>0</v>
      </c>
      <c r="R538" s="17">
        <f>IF(ISBLANK(M538),,IF(T538&lt;&gt;1,((IF(M538="WON-EW",(((K538-1)*'complete results singles'!$C$2)*(1-$C$3))+(((L538-1)*'complete results singles'!$C$2)*(1-$C$3)),IF(M538="WON",(((K538-1)*'complete results singles'!$C$2)*(1-$C$3)),IF(M538="PLACED",(((L538-1)*'complete results singles'!$C$2)*(1-$C$3))-'complete results singles'!$C$2,IF(J538=0,-'complete results singles'!$C$2,-('complete results singles'!$C$2*2))))))*E538),0))</f>
        <v>0</v>
      </c>
      <c r="S538" s="64"/>
    </row>
    <row r="539" spans="8:19" ht="15" x14ac:dyDescent="0.2">
      <c r="H539" s="12"/>
      <c r="I539" s="12"/>
      <c r="J539" s="12"/>
      <c r="M539" s="7"/>
      <c r="N539" s="16">
        <f>((G539-1)*(1-(IF(H539="no",0,'complete results singles'!$C$3)))+1)</f>
        <v>5.0000000000000044E-2</v>
      </c>
      <c r="O539" s="16">
        <f t="shared" si="9"/>
        <v>0</v>
      </c>
      <c r="P5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39" s="17">
        <f>IF(ISBLANK(M539),,IF(ISBLANK(G539),,(IF(M539="WON-EW",((((N539-1)*J539)*'complete results singles'!$C$2)+('complete results singles'!$C$2*(N539-1))),IF(M539="WON",((((N539-1)*J539)*'complete results singles'!$C$2)+('complete results singles'!$C$2*(N539-1))),IF(M539="PLACED",((((N539-1)*J539)*'complete results singles'!$C$2)-'complete results singles'!$C$2),IF(J539=0,-'complete results singles'!$C$2,IF(J539=0,-'complete results singles'!$C$2,-('complete results singles'!$C$2*2)))))))*E539))</f>
        <v>0</v>
      </c>
      <c r="R539" s="17">
        <f>IF(ISBLANK(M539),,IF(T539&lt;&gt;1,((IF(M539="WON-EW",(((K539-1)*'complete results singles'!$C$2)*(1-$C$3))+(((L539-1)*'complete results singles'!$C$2)*(1-$C$3)),IF(M539="WON",(((K539-1)*'complete results singles'!$C$2)*(1-$C$3)),IF(M539="PLACED",(((L539-1)*'complete results singles'!$C$2)*(1-$C$3))-'complete results singles'!$C$2,IF(J539=0,-'complete results singles'!$C$2,-('complete results singles'!$C$2*2))))))*E539),0))</f>
        <v>0</v>
      </c>
      <c r="S539" s="64"/>
    </row>
    <row r="540" spans="8:19" ht="15" x14ac:dyDescent="0.2">
      <c r="H540" s="12"/>
      <c r="I540" s="12"/>
      <c r="J540" s="12"/>
      <c r="M540" s="7"/>
      <c r="N540" s="16">
        <f>((G540-1)*(1-(IF(H540="no",0,'complete results singles'!$C$3)))+1)</f>
        <v>5.0000000000000044E-2</v>
      </c>
      <c r="O540" s="16">
        <f t="shared" si="9"/>
        <v>0</v>
      </c>
      <c r="P5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0" s="17">
        <f>IF(ISBLANK(M540),,IF(ISBLANK(G540),,(IF(M540="WON-EW",((((N540-1)*J540)*'complete results singles'!$C$2)+('complete results singles'!$C$2*(N540-1))),IF(M540="WON",((((N540-1)*J540)*'complete results singles'!$C$2)+('complete results singles'!$C$2*(N540-1))),IF(M540="PLACED",((((N540-1)*J540)*'complete results singles'!$C$2)-'complete results singles'!$C$2),IF(J540=0,-'complete results singles'!$C$2,IF(J540=0,-'complete results singles'!$C$2,-('complete results singles'!$C$2*2)))))))*E540))</f>
        <v>0</v>
      </c>
      <c r="R540" s="17">
        <f>IF(ISBLANK(M540),,IF(T540&lt;&gt;1,((IF(M540="WON-EW",(((K540-1)*'complete results singles'!$C$2)*(1-$C$3))+(((L540-1)*'complete results singles'!$C$2)*(1-$C$3)),IF(M540="WON",(((K540-1)*'complete results singles'!$C$2)*(1-$C$3)),IF(M540="PLACED",(((L540-1)*'complete results singles'!$C$2)*(1-$C$3))-'complete results singles'!$C$2,IF(J540=0,-'complete results singles'!$C$2,-('complete results singles'!$C$2*2))))))*E540),0))</f>
        <v>0</v>
      </c>
      <c r="S540" s="64"/>
    </row>
    <row r="541" spans="8:19" ht="15" x14ac:dyDescent="0.2">
      <c r="H541" s="12"/>
      <c r="I541" s="12"/>
      <c r="J541" s="12"/>
      <c r="M541" s="7"/>
      <c r="N541" s="16">
        <f>((G541-1)*(1-(IF(H541="no",0,'complete results singles'!$C$3)))+1)</f>
        <v>5.0000000000000044E-2</v>
      </c>
      <c r="O541" s="16">
        <f t="shared" si="9"/>
        <v>0</v>
      </c>
      <c r="P5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1" s="17">
        <f>IF(ISBLANK(M541),,IF(ISBLANK(G541),,(IF(M541="WON-EW",((((N541-1)*J541)*'complete results singles'!$C$2)+('complete results singles'!$C$2*(N541-1))),IF(M541="WON",((((N541-1)*J541)*'complete results singles'!$C$2)+('complete results singles'!$C$2*(N541-1))),IF(M541="PLACED",((((N541-1)*J541)*'complete results singles'!$C$2)-'complete results singles'!$C$2),IF(J541=0,-'complete results singles'!$C$2,IF(J541=0,-'complete results singles'!$C$2,-('complete results singles'!$C$2*2)))))))*E541))</f>
        <v>0</v>
      </c>
      <c r="R541" s="17">
        <f>IF(ISBLANK(M541),,IF(T541&lt;&gt;1,((IF(M541="WON-EW",(((K541-1)*'complete results singles'!$C$2)*(1-$C$3))+(((L541-1)*'complete results singles'!$C$2)*(1-$C$3)),IF(M541="WON",(((K541-1)*'complete results singles'!$C$2)*(1-$C$3)),IF(M541="PLACED",(((L541-1)*'complete results singles'!$C$2)*(1-$C$3))-'complete results singles'!$C$2,IF(J541=0,-'complete results singles'!$C$2,-('complete results singles'!$C$2*2))))))*E541),0))</f>
        <v>0</v>
      </c>
      <c r="S541" s="64"/>
    </row>
    <row r="542" spans="8:19" ht="15" x14ac:dyDescent="0.2">
      <c r="H542" s="12"/>
      <c r="I542" s="12"/>
      <c r="J542" s="12"/>
      <c r="M542" s="7"/>
      <c r="N542" s="16">
        <f>((G542-1)*(1-(IF(H542="no",0,'complete results singles'!$C$3)))+1)</f>
        <v>5.0000000000000044E-2</v>
      </c>
      <c r="O542" s="16">
        <f t="shared" si="9"/>
        <v>0</v>
      </c>
      <c r="P5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2" s="17">
        <f>IF(ISBLANK(M542),,IF(ISBLANK(G542),,(IF(M542="WON-EW",((((N542-1)*J542)*'complete results singles'!$C$2)+('complete results singles'!$C$2*(N542-1))),IF(M542="WON",((((N542-1)*J542)*'complete results singles'!$C$2)+('complete results singles'!$C$2*(N542-1))),IF(M542="PLACED",((((N542-1)*J542)*'complete results singles'!$C$2)-'complete results singles'!$C$2),IF(J542=0,-'complete results singles'!$C$2,IF(J542=0,-'complete results singles'!$C$2,-('complete results singles'!$C$2*2)))))))*E542))</f>
        <v>0</v>
      </c>
      <c r="R542" s="17">
        <f>IF(ISBLANK(M542),,IF(T542&lt;&gt;1,((IF(M542="WON-EW",(((K542-1)*'complete results singles'!$C$2)*(1-$C$3))+(((L542-1)*'complete results singles'!$C$2)*(1-$C$3)),IF(M542="WON",(((K542-1)*'complete results singles'!$C$2)*(1-$C$3)),IF(M542="PLACED",(((L542-1)*'complete results singles'!$C$2)*(1-$C$3))-'complete results singles'!$C$2,IF(J542=0,-'complete results singles'!$C$2,-('complete results singles'!$C$2*2))))))*E542),0))</f>
        <v>0</v>
      </c>
      <c r="S542" s="64"/>
    </row>
    <row r="543" spans="8:19" ht="15" x14ac:dyDescent="0.2">
      <c r="H543" s="12"/>
      <c r="I543" s="12"/>
      <c r="J543" s="12"/>
      <c r="M543" s="7"/>
      <c r="N543" s="16">
        <f>((G543-1)*(1-(IF(H543="no",0,'complete results singles'!$C$3)))+1)</f>
        <v>5.0000000000000044E-2</v>
      </c>
      <c r="O543" s="16">
        <f t="shared" si="9"/>
        <v>0</v>
      </c>
      <c r="P5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3" s="17">
        <f>IF(ISBLANK(M543),,IF(ISBLANK(G543),,(IF(M543="WON-EW",((((N543-1)*J543)*'complete results singles'!$C$2)+('complete results singles'!$C$2*(N543-1))),IF(M543="WON",((((N543-1)*J543)*'complete results singles'!$C$2)+('complete results singles'!$C$2*(N543-1))),IF(M543="PLACED",((((N543-1)*J543)*'complete results singles'!$C$2)-'complete results singles'!$C$2),IF(J543=0,-'complete results singles'!$C$2,IF(J543=0,-'complete results singles'!$C$2,-('complete results singles'!$C$2*2)))))))*E543))</f>
        <v>0</v>
      </c>
      <c r="R543" s="17">
        <f>IF(ISBLANK(M543),,IF(T543&lt;&gt;1,((IF(M543="WON-EW",(((K543-1)*'complete results singles'!$C$2)*(1-$C$3))+(((L543-1)*'complete results singles'!$C$2)*(1-$C$3)),IF(M543="WON",(((K543-1)*'complete results singles'!$C$2)*(1-$C$3)),IF(M543="PLACED",(((L543-1)*'complete results singles'!$C$2)*(1-$C$3))-'complete results singles'!$C$2,IF(J543=0,-'complete results singles'!$C$2,-('complete results singles'!$C$2*2))))))*E543),0))</f>
        <v>0</v>
      </c>
      <c r="S543" s="64"/>
    </row>
    <row r="544" spans="8:19" ht="15" x14ac:dyDescent="0.2">
      <c r="H544" s="12"/>
      <c r="I544" s="12"/>
      <c r="J544" s="12"/>
      <c r="M544" s="7"/>
      <c r="N544" s="16">
        <f>((G544-1)*(1-(IF(H544="no",0,'complete results singles'!$C$3)))+1)</f>
        <v>5.0000000000000044E-2</v>
      </c>
      <c r="O544" s="16">
        <f t="shared" si="9"/>
        <v>0</v>
      </c>
      <c r="P5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4" s="17">
        <f>IF(ISBLANK(M544),,IF(ISBLANK(G544),,(IF(M544="WON-EW",((((N544-1)*J544)*'complete results singles'!$C$2)+('complete results singles'!$C$2*(N544-1))),IF(M544="WON",((((N544-1)*J544)*'complete results singles'!$C$2)+('complete results singles'!$C$2*(N544-1))),IF(M544="PLACED",((((N544-1)*J544)*'complete results singles'!$C$2)-'complete results singles'!$C$2),IF(J544=0,-'complete results singles'!$C$2,IF(J544=0,-'complete results singles'!$C$2,-('complete results singles'!$C$2*2)))))))*E544))</f>
        <v>0</v>
      </c>
      <c r="R544" s="17">
        <f>IF(ISBLANK(M544),,IF(T544&lt;&gt;1,((IF(M544="WON-EW",(((K544-1)*'complete results singles'!$C$2)*(1-$C$3))+(((L544-1)*'complete results singles'!$C$2)*(1-$C$3)),IF(M544="WON",(((K544-1)*'complete results singles'!$C$2)*(1-$C$3)),IF(M544="PLACED",(((L544-1)*'complete results singles'!$C$2)*(1-$C$3))-'complete results singles'!$C$2,IF(J544=0,-'complete results singles'!$C$2,-('complete results singles'!$C$2*2))))))*E544),0))</f>
        <v>0</v>
      </c>
      <c r="S544" s="64"/>
    </row>
    <row r="545" spans="8:19" ht="15" x14ac:dyDescent="0.2">
      <c r="H545" s="12"/>
      <c r="I545" s="12"/>
      <c r="J545" s="12"/>
      <c r="M545" s="7"/>
      <c r="N545" s="16">
        <f>((G545-1)*(1-(IF(H545="no",0,'complete results singles'!$C$3)))+1)</f>
        <v>5.0000000000000044E-2</v>
      </c>
      <c r="O545" s="16">
        <f t="shared" si="9"/>
        <v>0</v>
      </c>
      <c r="P5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5" s="17">
        <f>IF(ISBLANK(M545),,IF(ISBLANK(G545),,(IF(M545="WON-EW",((((N545-1)*J545)*'complete results singles'!$C$2)+('complete results singles'!$C$2*(N545-1))),IF(M545="WON",((((N545-1)*J545)*'complete results singles'!$C$2)+('complete results singles'!$C$2*(N545-1))),IF(M545="PLACED",((((N545-1)*J545)*'complete results singles'!$C$2)-'complete results singles'!$C$2),IF(J545=0,-'complete results singles'!$C$2,IF(J545=0,-'complete results singles'!$C$2,-('complete results singles'!$C$2*2)))))))*E545))</f>
        <v>0</v>
      </c>
      <c r="R545" s="17">
        <f>IF(ISBLANK(M545),,IF(T545&lt;&gt;1,((IF(M545="WON-EW",(((K545-1)*'complete results singles'!$C$2)*(1-$C$3))+(((L545-1)*'complete results singles'!$C$2)*(1-$C$3)),IF(M545="WON",(((K545-1)*'complete results singles'!$C$2)*(1-$C$3)),IF(M545="PLACED",(((L545-1)*'complete results singles'!$C$2)*(1-$C$3))-'complete results singles'!$C$2,IF(J545=0,-'complete results singles'!$C$2,-('complete results singles'!$C$2*2))))))*E545),0))</f>
        <v>0</v>
      </c>
      <c r="S545" s="64"/>
    </row>
    <row r="546" spans="8:19" ht="15" x14ac:dyDescent="0.2">
      <c r="H546" s="12"/>
      <c r="I546" s="12"/>
      <c r="J546" s="12"/>
      <c r="M546" s="7"/>
      <c r="N546" s="16">
        <f>((G546-1)*(1-(IF(H546="no",0,'complete results singles'!$C$3)))+1)</f>
        <v>5.0000000000000044E-2</v>
      </c>
      <c r="O546" s="16">
        <f t="shared" si="9"/>
        <v>0</v>
      </c>
      <c r="P5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6" s="17">
        <f>IF(ISBLANK(M546),,IF(ISBLANK(G546),,(IF(M546="WON-EW",((((N546-1)*J546)*'complete results singles'!$C$2)+('complete results singles'!$C$2*(N546-1))),IF(M546="WON",((((N546-1)*J546)*'complete results singles'!$C$2)+('complete results singles'!$C$2*(N546-1))),IF(M546="PLACED",((((N546-1)*J546)*'complete results singles'!$C$2)-'complete results singles'!$C$2),IF(J546=0,-'complete results singles'!$C$2,IF(J546=0,-'complete results singles'!$C$2,-('complete results singles'!$C$2*2)))))))*E546))</f>
        <v>0</v>
      </c>
      <c r="R546" s="17">
        <f>IF(ISBLANK(M546),,IF(T546&lt;&gt;1,((IF(M546="WON-EW",(((K546-1)*'complete results singles'!$C$2)*(1-$C$3))+(((L546-1)*'complete results singles'!$C$2)*(1-$C$3)),IF(M546="WON",(((K546-1)*'complete results singles'!$C$2)*(1-$C$3)),IF(M546="PLACED",(((L546-1)*'complete results singles'!$C$2)*(1-$C$3))-'complete results singles'!$C$2,IF(J546=0,-'complete results singles'!$C$2,-('complete results singles'!$C$2*2))))))*E546),0))</f>
        <v>0</v>
      </c>
      <c r="S546" s="64"/>
    </row>
    <row r="547" spans="8:19" ht="15" x14ac:dyDescent="0.2">
      <c r="H547" s="12"/>
      <c r="I547" s="12"/>
      <c r="J547" s="12"/>
      <c r="M547" s="7"/>
      <c r="N547" s="16">
        <f>((G547-1)*(1-(IF(H547="no",0,'complete results singles'!$C$3)))+1)</f>
        <v>5.0000000000000044E-2</v>
      </c>
      <c r="O547" s="16">
        <f t="shared" si="9"/>
        <v>0</v>
      </c>
      <c r="P5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7" s="17">
        <f>IF(ISBLANK(M547),,IF(ISBLANK(G547),,(IF(M547="WON-EW",((((N547-1)*J547)*'complete results singles'!$C$2)+('complete results singles'!$C$2*(N547-1))),IF(M547="WON",((((N547-1)*J547)*'complete results singles'!$C$2)+('complete results singles'!$C$2*(N547-1))),IF(M547="PLACED",((((N547-1)*J547)*'complete results singles'!$C$2)-'complete results singles'!$C$2),IF(J547=0,-'complete results singles'!$C$2,IF(J547=0,-'complete results singles'!$C$2,-('complete results singles'!$C$2*2)))))))*E547))</f>
        <v>0</v>
      </c>
      <c r="R547" s="17">
        <f>IF(ISBLANK(M547),,IF(T547&lt;&gt;1,((IF(M547="WON-EW",(((K547-1)*'complete results singles'!$C$2)*(1-$C$3))+(((L547-1)*'complete results singles'!$C$2)*(1-$C$3)),IF(M547="WON",(((K547-1)*'complete results singles'!$C$2)*(1-$C$3)),IF(M547="PLACED",(((L547-1)*'complete results singles'!$C$2)*(1-$C$3))-'complete results singles'!$C$2,IF(J547=0,-'complete results singles'!$C$2,-('complete results singles'!$C$2*2))))))*E547),0))</f>
        <v>0</v>
      </c>
      <c r="S547" s="64"/>
    </row>
    <row r="548" spans="8:19" ht="15" x14ac:dyDescent="0.2">
      <c r="H548" s="12"/>
      <c r="I548" s="12"/>
      <c r="J548" s="12"/>
      <c r="M548" s="7"/>
      <c r="N548" s="16">
        <f>((G548-1)*(1-(IF(H548="no",0,'complete results singles'!$C$3)))+1)</f>
        <v>5.0000000000000044E-2</v>
      </c>
      <c r="O548" s="16">
        <f t="shared" si="9"/>
        <v>0</v>
      </c>
      <c r="P5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8" s="17">
        <f>IF(ISBLANK(M548),,IF(ISBLANK(G548),,(IF(M548="WON-EW",((((N548-1)*J548)*'complete results singles'!$C$2)+('complete results singles'!$C$2*(N548-1))),IF(M548="WON",((((N548-1)*J548)*'complete results singles'!$C$2)+('complete results singles'!$C$2*(N548-1))),IF(M548="PLACED",((((N548-1)*J548)*'complete results singles'!$C$2)-'complete results singles'!$C$2),IF(J548=0,-'complete results singles'!$C$2,IF(J548=0,-'complete results singles'!$C$2,-('complete results singles'!$C$2*2)))))))*E548))</f>
        <v>0</v>
      </c>
      <c r="R548" s="17">
        <f>IF(ISBLANK(M548),,IF(T548&lt;&gt;1,((IF(M548="WON-EW",(((K548-1)*'complete results singles'!$C$2)*(1-$C$3))+(((L548-1)*'complete results singles'!$C$2)*(1-$C$3)),IF(M548="WON",(((K548-1)*'complete results singles'!$C$2)*(1-$C$3)),IF(M548="PLACED",(((L548-1)*'complete results singles'!$C$2)*(1-$C$3))-'complete results singles'!$C$2,IF(J548=0,-'complete results singles'!$C$2,-('complete results singles'!$C$2*2))))))*E548),0))</f>
        <v>0</v>
      </c>
      <c r="S548" s="64"/>
    </row>
    <row r="549" spans="8:19" ht="15" x14ac:dyDescent="0.2">
      <c r="H549" s="12"/>
      <c r="I549" s="12"/>
      <c r="J549" s="12"/>
      <c r="M549" s="7"/>
      <c r="N549" s="16">
        <f>((G549-1)*(1-(IF(H549="no",0,'complete results singles'!$C$3)))+1)</f>
        <v>5.0000000000000044E-2</v>
      </c>
      <c r="O549" s="16">
        <f t="shared" si="9"/>
        <v>0</v>
      </c>
      <c r="P5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49" s="17">
        <f>IF(ISBLANK(M549),,IF(ISBLANK(G549),,(IF(M549="WON-EW",((((N549-1)*J549)*'complete results singles'!$C$2)+('complete results singles'!$C$2*(N549-1))),IF(M549="WON",((((N549-1)*J549)*'complete results singles'!$C$2)+('complete results singles'!$C$2*(N549-1))),IF(M549="PLACED",((((N549-1)*J549)*'complete results singles'!$C$2)-'complete results singles'!$C$2),IF(J549=0,-'complete results singles'!$C$2,IF(J549=0,-'complete results singles'!$C$2,-('complete results singles'!$C$2*2)))))))*E549))</f>
        <v>0</v>
      </c>
      <c r="R549" s="17">
        <f>IF(ISBLANK(M549),,IF(T549&lt;&gt;1,((IF(M549="WON-EW",(((K549-1)*'complete results singles'!$C$2)*(1-$C$3))+(((L549-1)*'complete results singles'!$C$2)*(1-$C$3)),IF(M549="WON",(((K549-1)*'complete results singles'!$C$2)*(1-$C$3)),IF(M549="PLACED",(((L549-1)*'complete results singles'!$C$2)*(1-$C$3))-'complete results singles'!$C$2,IF(J549=0,-'complete results singles'!$C$2,-('complete results singles'!$C$2*2))))))*E549),0))</f>
        <v>0</v>
      </c>
      <c r="S549" s="64"/>
    </row>
    <row r="550" spans="8:19" ht="15" x14ac:dyDescent="0.2">
      <c r="H550" s="12"/>
      <c r="I550" s="12"/>
      <c r="J550" s="12"/>
      <c r="M550" s="7"/>
      <c r="N550" s="16">
        <f>((G550-1)*(1-(IF(H550="no",0,'complete results singles'!$C$3)))+1)</f>
        <v>5.0000000000000044E-2</v>
      </c>
      <c r="O550" s="16">
        <f t="shared" si="9"/>
        <v>0</v>
      </c>
      <c r="P5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0" s="17">
        <f>IF(ISBLANK(M550),,IF(ISBLANK(G550),,(IF(M550="WON-EW",((((N550-1)*J550)*'complete results singles'!$C$2)+('complete results singles'!$C$2*(N550-1))),IF(M550="WON",((((N550-1)*J550)*'complete results singles'!$C$2)+('complete results singles'!$C$2*(N550-1))),IF(M550="PLACED",((((N550-1)*J550)*'complete results singles'!$C$2)-'complete results singles'!$C$2),IF(J550=0,-'complete results singles'!$C$2,IF(J550=0,-'complete results singles'!$C$2,-('complete results singles'!$C$2*2)))))))*E550))</f>
        <v>0</v>
      </c>
      <c r="R550" s="17">
        <f>IF(ISBLANK(M550),,IF(T550&lt;&gt;1,((IF(M550="WON-EW",(((K550-1)*'complete results singles'!$C$2)*(1-$C$3))+(((L550-1)*'complete results singles'!$C$2)*(1-$C$3)),IF(M550="WON",(((K550-1)*'complete results singles'!$C$2)*(1-$C$3)),IF(M550="PLACED",(((L550-1)*'complete results singles'!$C$2)*(1-$C$3))-'complete results singles'!$C$2,IF(J550=0,-'complete results singles'!$C$2,-('complete results singles'!$C$2*2))))))*E550),0))</f>
        <v>0</v>
      </c>
      <c r="S550" s="64"/>
    </row>
    <row r="551" spans="8:19" ht="15" x14ac:dyDescent="0.2">
      <c r="H551" s="12"/>
      <c r="I551" s="12"/>
      <c r="J551" s="12"/>
      <c r="M551" s="7"/>
      <c r="N551" s="16">
        <f>((G551-1)*(1-(IF(H551="no",0,'complete results singles'!$C$3)))+1)</f>
        <v>5.0000000000000044E-2</v>
      </c>
      <c r="O551" s="16">
        <f t="shared" si="9"/>
        <v>0</v>
      </c>
      <c r="P5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1" s="17">
        <f>IF(ISBLANK(M551),,IF(ISBLANK(G551),,(IF(M551="WON-EW",((((N551-1)*J551)*'complete results singles'!$C$2)+('complete results singles'!$C$2*(N551-1))),IF(M551="WON",((((N551-1)*J551)*'complete results singles'!$C$2)+('complete results singles'!$C$2*(N551-1))),IF(M551="PLACED",((((N551-1)*J551)*'complete results singles'!$C$2)-'complete results singles'!$C$2),IF(J551=0,-'complete results singles'!$C$2,IF(J551=0,-'complete results singles'!$C$2,-('complete results singles'!$C$2*2)))))))*E551))</f>
        <v>0</v>
      </c>
      <c r="R551" s="17">
        <f>IF(ISBLANK(M551),,IF(T551&lt;&gt;1,((IF(M551="WON-EW",(((K551-1)*'complete results singles'!$C$2)*(1-$C$3))+(((L551-1)*'complete results singles'!$C$2)*(1-$C$3)),IF(M551="WON",(((K551-1)*'complete results singles'!$C$2)*(1-$C$3)),IF(M551="PLACED",(((L551-1)*'complete results singles'!$C$2)*(1-$C$3))-'complete results singles'!$C$2,IF(J551=0,-'complete results singles'!$C$2,-('complete results singles'!$C$2*2))))))*E551),0))</f>
        <v>0</v>
      </c>
      <c r="S551" s="64"/>
    </row>
    <row r="552" spans="8:19" ht="15" x14ac:dyDescent="0.2">
      <c r="H552" s="12"/>
      <c r="I552" s="12"/>
      <c r="J552" s="12"/>
      <c r="M552" s="7"/>
      <c r="N552" s="16">
        <f>((G552-1)*(1-(IF(H552="no",0,'complete results singles'!$C$3)))+1)</f>
        <v>5.0000000000000044E-2</v>
      </c>
      <c r="O552" s="16">
        <f t="shared" si="9"/>
        <v>0</v>
      </c>
      <c r="P5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2" s="17">
        <f>IF(ISBLANK(M552),,IF(ISBLANK(G552),,(IF(M552="WON-EW",((((N552-1)*J552)*'complete results singles'!$C$2)+('complete results singles'!$C$2*(N552-1))),IF(M552="WON",((((N552-1)*J552)*'complete results singles'!$C$2)+('complete results singles'!$C$2*(N552-1))),IF(M552="PLACED",((((N552-1)*J552)*'complete results singles'!$C$2)-'complete results singles'!$C$2),IF(J552=0,-'complete results singles'!$C$2,IF(J552=0,-'complete results singles'!$C$2,-('complete results singles'!$C$2*2)))))))*E552))</f>
        <v>0</v>
      </c>
      <c r="R552" s="17">
        <f>IF(ISBLANK(M552),,IF(T552&lt;&gt;1,((IF(M552="WON-EW",(((K552-1)*'complete results singles'!$C$2)*(1-$C$3))+(((L552-1)*'complete results singles'!$C$2)*(1-$C$3)),IF(M552="WON",(((K552-1)*'complete results singles'!$C$2)*(1-$C$3)),IF(M552="PLACED",(((L552-1)*'complete results singles'!$C$2)*(1-$C$3))-'complete results singles'!$C$2,IF(J552=0,-'complete results singles'!$C$2,-('complete results singles'!$C$2*2))))))*E552),0))</f>
        <v>0</v>
      </c>
      <c r="S552" s="64"/>
    </row>
    <row r="553" spans="8:19" ht="15" x14ac:dyDescent="0.2">
      <c r="H553" s="12"/>
      <c r="I553" s="12"/>
      <c r="J553" s="12"/>
      <c r="M553" s="7"/>
      <c r="N553" s="16">
        <f>((G553-1)*(1-(IF(H553="no",0,'complete results singles'!$C$3)))+1)</f>
        <v>5.0000000000000044E-2</v>
      </c>
      <c r="O553" s="16">
        <f t="shared" si="9"/>
        <v>0</v>
      </c>
      <c r="P5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3" s="17">
        <f>IF(ISBLANK(M553),,IF(ISBLANK(G553),,(IF(M553="WON-EW",((((N553-1)*J553)*'complete results singles'!$C$2)+('complete results singles'!$C$2*(N553-1))),IF(M553="WON",((((N553-1)*J553)*'complete results singles'!$C$2)+('complete results singles'!$C$2*(N553-1))),IF(M553="PLACED",((((N553-1)*J553)*'complete results singles'!$C$2)-'complete results singles'!$C$2),IF(J553=0,-'complete results singles'!$C$2,IF(J553=0,-'complete results singles'!$C$2,-('complete results singles'!$C$2*2)))))))*E553))</f>
        <v>0</v>
      </c>
      <c r="R553" s="17">
        <f>IF(ISBLANK(M553),,IF(T553&lt;&gt;1,((IF(M553="WON-EW",(((K553-1)*'complete results singles'!$C$2)*(1-$C$3))+(((L553-1)*'complete results singles'!$C$2)*(1-$C$3)),IF(M553="WON",(((K553-1)*'complete results singles'!$C$2)*(1-$C$3)),IF(M553="PLACED",(((L553-1)*'complete results singles'!$C$2)*(1-$C$3))-'complete results singles'!$C$2,IF(J553=0,-'complete results singles'!$C$2,-('complete results singles'!$C$2*2))))))*E553),0))</f>
        <v>0</v>
      </c>
      <c r="S553" s="64"/>
    </row>
    <row r="554" spans="8:19" ht="15" x14ac:dyDescent="0.2">
      <c r="H554" s="12"/>
      <c r="I554" s="12"/>
      <c r="J554" s="12"/>
      <c r="M554" s="7"/>
      <c r="N554" s="16">
        <f>((G554-1)*(1-(IF(H554="no",0,'complete results singles'!$C$3)))+1)</f>
        <v>5.0000000000000044E-2</v>
      </c>
      <c r="O554" s="16">
        <f t="shared" si="9"/>
        <v>0</v>
      </c>
      <c r="P5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4" s="17">
        <f>IF(ISBLANK(M554),,IF(ISBLANK(G554),,(IF(M554="WON-EW",((((N554-1)*J554)*'complete results singles'!$C$2)+('complete results singles'!$C$2*(N554-1))),IF(M554="WON",((((N554-1)*J554)*'complete results singles'!$C$2)+('complete results singles'!$C$2*(N554-1))),IF(M554="PLACED",((((N554-1)*J554)*'complete results singles'!$C$2)-'complete results singles'!$C$2),IF(J554=0,-'complete results singles'!$C$2,IF(J554=0,-'complete results singles'!$C$2,-('complete results singles'!$C$2*2)))))))*E554))</f>
        <v>0</v>
      </c>
      <c r="R554" s="17">
        <f>IF(ISBLANK(M554),,IF(T554&lt;&gt;1,((IF(M554="WON-EW",(((K554-1)*'complete results singles'!$C$2)*(1-$C$3))+(((L554-1)*'complete results singles'!$C$2)*(1-$C$3)),IF(M554="WON",(((K554-1)*'complete results singles'!$C$2)*(1-$C$3)),IF(M554="PLACED",(((L554-1)*'complete results singles'!$C$2)*(1-$C$3))-'complete results singles'!$C$2,IF(J554=0,-'complete results singles'!$C$2,-('complete results singles'!$C$2*2))))))*E554),0))</f>
        <v>0</v>
      </c>
      <c r="S554" s="64"/>
    </row>
    <row r="555" spans="8:19" ht="15" x14ac:dyDescent="0.2">
      <c r="H555" s="12"/>
      <c r="I555" s="12"/>
      <c r="J555" s="12"/>
      <c r="M555" s="7"/>
      <c r="N555" s="16">
        <f>((G555-1)*(1-(IF(H555="no",0,'complete results singles'!$C$3)))+1)</f>
        <v>5.0000000000000044E-2</v>
      </c>
      <c r="O555" s="16">
        <f t="shared" si="9"/>
        <v>0</v>
      </c>
      <c r="P5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5" s="17">
        <f>IF(ISBLANK(M555),,IF(ISBLANK(G555),,(IF(M555="WON-EW",((((N555-1)*J555)*'complete results singles'!$C$2)+('complete results singles'!$C$2*(N555-1))),IF(M555="WON",((((N555-1)*J555)*'complete results singles'!$C$2)+('complete results singles'!$C$2*(N555-1))),IF(M555="PLACED",((((N555-1)*J555)*'complete results singles'!$C$2)-'complete results singles'!$C$2),IF(J555=0,-'complete results singles'!$C$2,IF(J555=0,-'complete results singles'!$C$2,-('complete results singles'!$C$2*2)))))))*E555))</f>
        <v>0</v>
      </c>
      <c r="R555" s="17">
        <f>IF(ISBLANK(M555),,IF(T555&lt;&gt;1,((IF(M555="WON-EW",(((K555-1)*'complete results singles'!$C$2)*(1-$C$3))+(((L555-1)*'complete results singles'!$C$2)*(1-$C$3)),IF(M555="WON",(((K555-1)*'complete results singles'!$C$2)*(1-$C$3)),IF(M555="PLACED",(((L555-1)*'complete results singles'!$C$2)*(1-$C$3))-'complete results singles'!$C$2,IF(J555=0,-'complete results singles'!$C$2,-('complete results singles'!$C$2*2))))))*E555),0))</f>
        <v>0</v>
      </c>
      <c r="S555" s="64"/>
    </row>
    <row r="556" spans="8:19" ht="15" x14ac:dyDescent="0.2">
      <c r="H556" s="12"/>
      <c r="I556" s="12"/>
      <c r="J556" s="12"/>
      <c r="M556" s="7"/>
      <c r="N556" s="16">
        <f>((G556-1)*(1-(IF(H556="no",0,'complete results singles'!$C$3)))+1)</f>
        <v>5.0000000000000044E-2</v>
      </c>
      <c r="O556" s="16">
        <f t="shared" si="9"/>
        <v>0</v>
      </c>
      <c r="P5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6" s="17">
        <f>IF(ISBLANK(M556),,IF(ISBLANK(G556),,(IF(M556="WON-EW",((((N556-1)*J556)*'complete results singles'!$C$2)+('complete results singles'!$C$2*(N556-1))),IF(M556="WON",((((N556-1)*J556)*'complete results singles'!$C$2)+('complete results singles'!$C$2*(N556-1))),IF(M556="PLACED",((((N556-1)*J556)*'complete results singles'!$C$2)-'complete results singles'!$C$2),IF(J556=0,-'complete results singles'!$C$2,IF(J556=0,-'complete results singles'!$C$2,-('complete results singles'!$C$2*2)))))))*E556))</f>
        <v>0</v>
      </c>
      <c r="R556" s="17">
        <f>IF(ISBLANK(M556),,IF(T556&lt;&gt;1,((IF(M556="WON-EW",(((K556-1)*'complete results singles'!$C$2)*(1-$C$3))+(((L556-1)*'complete results singles'!$C$2)*(1-$C$3)),IF(M556="WON",(((K556-1)*'complete results singles'!$C$2)*(1-$C$3)),IF(M556="PLACED",(((L556-1)*'complete results singles'!$C$2)*(1-$C$3))-'complete results singles'!$C$2,IF(J556=0,-'complete results singles'!$C$2,-('complete results singles'!$C$2*2))))))*E556),0))</f>
        <v>0</v>
      </c>
      <c r="S556" s="64"/>
    </row>
    <row r="557" spans="8:19" ht="15" x14ac:dyDescent="0.2">
      <c r="H557" s="12"/>
      <c r="I557" s="12"/>
      <c r="J557" s="12"/>
      <c r="M557" s="7"/>
      <c r="N557" s="16">
        <f>((G557-1)*(1-(IF(H557="no",0,'complete results singles'!$C$3)))+1)</f>
        <v>5.0000000000000044E-2</v>
      </c>
      <c r="O557" s="16">
        <f t="shared" si="9"/>
        <v>0</v>
      </c>
      <c r="P5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7" s="17">
        <f>IF(ISBLANK(M557),,IF(ISBLANK(G557),,(IF(M557="WON-EW",((((N557-1)*J557)*'complete results singles'!$C$2)+('complete results singles'!$C$2*(N557-1))),IF(M557="WON",((((N557-1)*J557)*'complete results singles'!$C$2)+('complete results singles'!$C$2*(N557-1))),IF(M557="PLACED",((((N557-1)*J557)*'complete results singles'!$C$2)-'complete results singles'!$C$2),IF(J557=0,-'complete results singles'!$C$2,IF(J557=0,-'complete results singles'!$C$2,-('complete results singles'!$C$2*2)))))))*E557))</f>
        <v>0</v>
      </c>
      <c r="R557" s="17">
        <f>IF(ISBLANK(M557),,IF(T557&lt;&gt;1,((IF(M557="WON-EW",(((K557-1)*'complete results singles'!$C$2)*(1-$C$3))+(((L557-1)*'complete results singles'!$C$2)*(1-$C$3)),IF(M557="WON",(((K557-1)*'complete results singles'!$C$2)*(1-$C$3)),IF(M557="PLACED",(((L557-1)*'complete results singles'!$C$2)*(1-$C$3))-'complete results singles'!$C$2,IF(J557=0,-'complete results singles'!$C$2,-('complete results singles'!$C$2*2))))))*E557),0))</f>
        <v>0</v>
      </c>
      <c r="S557" s="64"/>
    </row>
    <row r="558" spans="8:19" ht="15" x14ac:dyDescent="0.2">
      <c r="H558" s="12"/>
      <c r="I558" s="12"/>
      <c r="J558" s="12"/>
      <c r="M558" s="7"/>
      <c r="N558" s="16">
        <f>((G558-1)*(1-(IF(H558="no",0,'complete results singles'!$C$3)))+1)</f>
        <v>5.0000000000000044E-2</v>
      </c>
      <c r="O558" s="16">
        <f t="shared" si="9"/>
        <v>0</v>
      </c>
      <c r="P5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8" s="17">
        <f>IF(ISBLANK(M558),,IF(ISBLANK(G558),,(IF(M558="WON-EW",((((N558-1)*J558)*'complete results singles'!$C$2)+('complete results singles'!$C$2*(N558-1))),IF(M558="WON",((((N558-1)*J558)*'complete results singles'!$C$2)+('complete results singles'!$C$2*(N558-1))),IF(M558="PLACED",((((N558-1)*J558)*'complete results singles'!$C$2)-'complete results singles'!$C$2),IF(J558=0,-'complete results singles'!$C$2,IF(J558=0,-'complete results singles'!$C$2,-('complete results singles'!$C$2*2)))))))*E558))</f>
        <v>0</v>
      </c>
      <c r="R558" s="17">
        <f>IF(ISBLANK(M558),,IF(T558&lt;&gt;1,((IF(M558="WON-EW",(((K558-1)*'complete results singles'!$C$2)*(1-$C$3))+(((L558-1)*'complete results singles'!$C$2)*(1-$C$3)),IF(M558="WON",(((K558-1)*'complete results singles'!$C$2)*(1-$C$3)),IF(M558="PLACED",(((L558-1)*'complete results singles'!$C$2)*(1-$C$3))-'complete results singles'!$C$2,IF(J558=0,-'complete results singles'!$C$2,-('complete results singles'!$C$2*2))))))*E558),0))</f>
        <v>0</v>
      </c>
      <c r="S558" s="64"/>
    </row>
    <row r="559" spans="8:19" ht="15" x14ac:dyDescent="0.2">
      <c r="H559" s="12"/>
      <c r="I559" s="12"/>
      <c r="J559" s="12"/>
      <c r="M559" s="7"/>
      <c r="N559" s="16">
        <f>((G559-1)*(1-(IF(H559="no",0,'complete results singles'!$C$3)))+1)</f>
        <v>5.0000000000000044E-2</v>
      </c>
      <c r="O559" s="16">
        <f t="shared" si="9"/>
        <v>0</v>
      </c>
      <c r="P5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59" s="17">
        <f>IF(ISBLANK(M559),,IF(ISBLANK(G559),,(IF(M559="WON-EW",((((N559-1)*J559)*'complete results singles'!$C$2)+('complete results singles'!$C$2*(N559-1))),IF(M559="WON",((((N559-1)*J559)*'complete results singles'!$C$2)+('complete results singles'!$C$2*(N559-1))),IF(M559="PLACED",((((N559-1)*J559)*'complete results singles'!$C$2)-'complete results singles'!$C$2),IF(J559=0,-'complete results singles'!$C$2,IF(J559=0,-'complete results singles'!$C$2,-('complete results singles'!$C$2*2)))))))*E559))</f>
        <v>0</v>
      </c>
      <c r="R559" s="17">
        <f>IF(ISBLANK(M559),,IF(T559&lt;&gt;1,((IF(M559="WON-EW",(((K559-1)*'complete results singles'!$C$2)*(1-$C$3))+(((L559-1)*'complete results singles'!$C$2)*(1-$C$3)),IF(M559="WON",(((K559-1)*'complete results singles'!$C$2)*(1-$C$3)),IF(M559="PLACED",(((L559-1)*'complete results singles'!$C$2)*(1-$C$3))-'complete results singles'!$C$2,IF(J559=0,-'complete results singles'!$C$2,-('complete results singles'!$C$2*2))))))*E559),0))</f>
        <v>0</v>
      </c>
      <c r="S559" s="64"/>
    </row>
    <row r="560" spans="8:19" ht="15" x14ac:dyDescent="0.2">
      <c r="H560" s="12"/>
      <c r="I560" s="12"/>
      <c r="J560" s="12"/>
      <c r="M560" s="7"/>
      <c r="N560" s="16">
        <f>((G560-1)*(1-(IF(H560="no",0,'complete results singles'!$C$3)))+1)</f>
        <v>5.0000000000000044E-2</v>
      </c>
      <c r="O560" s="16">
        <f t="shared" si="9"/>
        <v>0</v>
      </c>
      <c r="P5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0" s="17">
        <f>IF(ISBLANK(M560),,IF(ISBLANK(G560),,(IF(M560="WON-EW",((((N560-1)*J560)*'complete results singles'!$C$2)+('complete results singles'!$C$2*(N560-1))),IF(M560="WON",((((N560-1)*J560)*'complete results singles'!$C$2)+('complete results singles'!$C$2*(N560-1))),IF(M560="PLACED",((((N560-1)*J560)*'complete results singles'!$C$2)-'complete results singles'!$C$2),IF(J560=0,-'complete results singles'!$C$2,IF(J560=0,-'complete results singles'!$C$2,-('complete results singles'!$C$2*2)))))))*E560))</f>
        <v>0</v>
      </c>
      <c r="R560" s="17">
        <f>IF(ISBLANK(M560),,IF(T560&lt;&gt;1,((IF(M560="WON-EW",(((K560-1)*'complete results singles'!$C$2)*(1-$C$3))+(((L560-1)*'complete results singles'!$C$2)*(1-$C$3)),IF(M560="WON",(((K560-1)*'complete results singles'!$C$2)*(1-$C$3)),IF(M560="PLACED",(((L560-1)*'complete results singles'!$C$2)*(1-$C$3))-'complete results singles'!$C$2,IF(J560=0,-'complete results singles'!$C$2,-('complete results singles'!$C$2*2))))))*E560),0))</f>
        <v>0</v>
      </c>
      <c r="S560" s="64"/>
    </row>
    <row r="561" spans="8:19" ht="15" x14ac:dyDescent="0.2">
      <c r="H561" s="12"/>
      <c r="I561" s="12"/>
      <c r="J561" s="12"/>
      <c r="M561" s="7"/>
      <c r="N561" s="16">
        <f>((G561-1)*(1-(IF(H561="no",0,'complete results singles'!$C$3)))+1)</f>
        <v>5.0000000000000044E-2</v>
      </c>
      <c r="O561" s="16">
        <f t="shared" si="9"/>
        <v>0</v>
      </c>
      <c r="P5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1" s="17">
        <f>IF(ISBLANK(M561),,IF(ISBLANK(G561),,(IF(M561="WON-EW",((((N561-1)*J561)*'complete results singles'!$C$2)+('complete results singles'!$C$2*(N561-1))),IF(M561="WON",((((N561-1)*J561)*'complete results singles'!$C$2)+('complete results singles'!$C$2*(N561-1))),IF(M561="PLACED",((((N561-1)*J561)*'complete results singles'!$C$2)-'complete results singles'!$C$2),IF(J561=0,-'complete results singles'!$C$2,IF(J561=0,-'complete results singles'!$C$2,-('complete results singles'!$C$2*2)))))))*E561))</f>
        <v>0</v>
      </c>
      <c r="R561" s="17">
        <f>IF(ISBLANK(M561),,IF(T561&lt;&gt;1,((IF(M561="WON-EW",(((K561-1)*'complete results singles'!$C$2)*(1-$C$3))+(((L561-1)*'complete results singles'!$C$2)*(1-$C$3)),IF(M561="WON",(((K561-1)*'complete results singles'!$C$2)*(1-$C$3)),IF(M561="PLACED",(((L561-1)*'complete results singles'!$C$2)*(1-$C$3))-'complete results singles'!$C$2,IF(J561=0,-'complete results singles'!$C$2,-('complete results singles'!$C$2*2))))))*E561),0))</f>
        <v>0</v>
      </c>
      <c r="S561" s="64"/>
    </row>
    <row r="562" spans="8:19" ht="15" x14ac:dyDescent="0.2">
      <c r="H562" s="12"/>
      <c r="I562" s="12"/>
      <c r="J562" s="12"/>
      <c r="M562" s="7"/>
      <c r="N562" s="16">
        <f>((G562-1)*(1-(IF(H562="no",0,'complete results singles'!$C$3)))+1)</f>
        <v>5.0000000000000044E-2</v>
      </c>
      <c r="O562" s="16">
        <f t="shared" si="9"/>
        <v>0</v>
      </c>
      <c r="P5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2" s="17">
        <f>IF(ISBLANK(M562),,IF(ISBLANK(G562),,(IF(M562="WON-EW",((((N562-1)*J562)*'complete results singles'!$C$2)+('complete results singles'!$C$2*(N562-1))),IF(M562="WON",((((N562-1)*J562)*'complete results singles'!$C$2)+('complete results singles'!$C$2*(N562-1))),IF(M562="PLACED",((((N562-1)*J562)*'complete results singles'!$C$2)-'complete results singles'!$C$2),IF(J562=0,-'complete results singles'!$C$2,IF(J562=0,-'complete results singles'!$C$2,-('complete results singles'!$C$2*2)))))))*E562))</f>
        <v>0</v>
      </c>
      <c r="R562" s="17">
        <f>IF(ISBLANK(M562),,IF(T562&lt;&gt;1,((IF(M562="WON-EW",(((K562-1)*'complete results singles'!$C$2)*(1-$C$3))+(((L562-1)*'complete results singles'!$C$2)*(1-$C$3)),IF(M562="WON",(((K562-1)*'complete results singles'!$C$2)*(1-$C$3)),IF(M562="PLACED",(((L562-1)*'complete results singles'!$C$2)*(1-$C$3))-'complete results singles'!$C$2,IF(J562=0,-'complete results singles'!$C$2,-('complete results singles'!$C$2*2))))))*E562),0))</f>
        <v>0</v>
      </c>
      <c r="S562" s="64"/>
    </row>
    <row r="563" spans="8:19" ht="15" x14ac:dyDescent="0.2">
      <c r="H563" s="12"/>
      <c r="I563" s="12"/>
      <c r="J563" s="12"/>
      <c r="M563" s="7"/>
      <c r="N563" s="16">
        <f>((G563-1)*(1-(IF(H563="no",0,'complete results singles'!$C$3)))+1)</f>
        <v>5.0000000000000044E-2</v>
      </c>
      <c r="O563" s="16">
        <f t="shared" si="9"/>
        <v>0</v>
      </c>
      <c r="P5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3" s="17">
        <f>IF(ISBLANK(M563),,IF(ISBLANK(G563),,(IF(M563="WON-EW",((((N563-1)*J563)*'complete results singles'!$C$2)+('complete results singles'!$C$2*(N563-1))),IF(M563="WON",((((N563-1)*J563)*'complete results singles'!$C$2)+('complete results singles'!$C$2*(N563-1))),IF(M563="PLACED",((((N563-1)*J563)*'complete results singles'!$C$2)-'complete results singles'!$C$2),IF(J563=0,-'complete results singles'!$C$2,IF(J563=0,-'complete results singles'!$C$2,-('complete results singles'!$C$2*2)))))))*E563))</f>
        <v>0</v>
      </c>
      <c r="R563" s="17">
        <f>IF(ISBLANK(M563),,IF(T563&lt;&gt;1,((IF(M563="WON-EW",(((K563-1)*'complete results singles'!$C$2)*(1-$C$3))+(((L563-1)*'complete results singles'!$C$2)*(1-$C$3)),IF(M563="WON",(((K563-1)*'complete results singles'!$C$2)*(1-$C$3)),IF(M563="PLACED",(((L563-1)*'complete results singles'!$C$2)*(1-$C$3))-'complete results singles'!$C$2,IF(J563=0,-'complete results singles'!$C$2,-('complete results singles'!$C$2*2))))))*E563),0))</f>
        <v>0</v>
      </c>
      <c r="S563" s="64"/>
    </row>
    <row r="564" spans="8:19" ht="15" x14ac:dyDescent="0.2">
      <c r="H564" s="12"/>
      <c r="I564" s="12"/>
      <c r="J564" s="12"/>
      <c r="M564" s="7"/>
      <c r="N564" s="16">
        <f>((G564-1)*(1-(IF(H564="no",0,'complete results singles'!$C$3)))+1)</f>
        <v>5.0000000000000044E-2</v>
      </c>
      <c r="O564" s="16">
        <f t="shared" si="9"/>
        <v>0</v>
      </c>
      <c r="P5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4" s="17">
        <f>IF(ISBLANK(M564),,IF(ISBLANK(G564),,(IF(M564="WON-EW",((((N564-1)*J564)*'complete results singles'!$C$2)+('complete results singles'!$C$2*(N564-1))),IF(M564="WON",((((N564-1)*J564)*'complete results singles'!$C$2)+('complete results singles'!$C$2*(N564-1))),IF(M564="PLACED",((((N564-1)*J564)*'complete results singles'!$C$2)-'complete results singles'!$C$2),IF(J564=0,-'complete results singles'!$C$2,IF(J564=0,-'complete results singles'!$C$2,-('complete results singles'!$C$2*2)))))))*E564))</f>
        <v>0</v>
      </c>
      <c r="R564" s="17">
        <f>IF(ISBLANK(M564),,IF(T564&lt;&gt;1,((IF(M564="WON-EW",(((K564-1)*'complete results singles'!$C$2)*(1-$C$3))+(((L564-1)*'complete results singles'!$C$2)*(1-$C$3)),IF(M564="WON",(((K564-1)*'complete results singles'!$C$2)*(1-$C$3)),IF(M564="PLACED",(((L564-1)*'complete results singles'!$C$2)*(1-$C$3))-'complete results singles'!$C$2,IF(J564=0,-'complete results singles'!$C$2,-('complete results singles'!$C$2*2))))))*E564),0))</f>
        <v>0</v>
      </c>
      <c r="S564" s="64"/>
    </row>
    <row r="565" spans="8:19" ht="15" x14ac:dyDescent="0.2">
      <c r="H565" s="12"/>
      <c r="I565" s="12"/>
      <c r="J565" s="12"/>
      <c r="M565" s="7"/>
      <c r="N565" s="16">
        <f>((G565-1)*(1-(IF(H565="no",0,'complete results singles'!$C$3)))+1)</f>
        <v>5.0000000000000044E-2</v>
      </c>
      <c r="O565" s="16">
        <f t="shared" si="9"/>
        <v>0</v>
      </c>
      <c r="P5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5" s="17">
        <f>IF(ISBLANK(M565),,IF(ISBLANK(G565),,(IF(M565="WON-EW",((((N565-1)*J565)*'complete results singles'!$C$2)+('complete results singles'!$C$2*(N565-1))),IF(M565="WON",((((N565-1)*J565)*'complete results singles'!$C$2)+('complete results singles'!$C$2*(N565-1))),IF(M565="PLACED",((((N565-1)*J565)*'complete results singles'!$C$2)-'complete results singles'!$C$2),IF(J565=0,-'complete results singles'!$C$2,IF(J565=0,-'complete results singles'!$C$2,-('complete results singles'!$C$2*2)))))))*E565))</f>
        <v>0</v>
      </c>
      <c r="R565" s="17">
        <f>IF(ISBLANK(M565),,IF(T565&lt;&gt;1,((IF(M565="WON-EW",(((K565-1)*'complete results singles'!$C$2)*(1-$C$3))+(((L565-1)*'complete results singles'!$C$2)*(1-$C$3)),IF(M565="WON",(((K565-1)*'complete results singles'!$C$2)*(1-$C$3)),IF(M565="PLACED",(((L565-1)*'complete results singles'!$C$2)*(1-$C$3))-'complete results singles'!$C$2,IF(J565=0,-'complete results singles'!$C$2,-('complete results singles'!$C$2*2))))))*E565),0))</f>
        <v>0</v>
      </c>
      <c r="S565" s="64"/>
    </row>
    <row r="566" spans="8:19" ht="15" x14ac:dyDescent="0.2">
      <c r="H566" s="12"/>
      <c r="I566" s="12"/>
      <c r="J566" s="12"/>
      <c r="M566" s="7"/>
      <c r="N566" s="16">
        <f>((G566-1)*(1-(IF(H566="no",0,'complete results singles'!$C$3)))+1)</f>
        <v>5.0000000000000044E-2</v>
      </c>
      <c r="O566" s="16">
        <f t="shared" si="9"/>
        <v>0</v>
      </c>
      <c r="P5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6" s="17">
        <f>IF(ISBLANK(M566),,IF(ISBLANK(G566),,(IF(M566="WON-EW",((((N566-1)*J566)*'complete results singles'!$C$2)+('complete results singles'!$C$2*(N566-1))),IF(M566="WON",((((N566-1)*J566)*'complete results singles'!$C$2)+('complete results singles'!$C$2*(N566-1))),IF(M566="PLACED",((((N566-1)*J566)*'complete results singles'!$C$2)-'complete results singles'!$C$2),IF(J566=0,-'complete results singles'!$C$2,IF(J566=0,-'complete results singles'!$C$2,-('complete results singles'!$C$2*2)))))))*E566))</f>
        <v>0</v>
      </c>
      <c r="R566" s="17">
        <f>IF(ISBLANK(M566),,IF(T566&lt;&gt;1,((IF(M566="WON-EW",(((K566-1)*'complete results singles'!$C$2)*(1-$C$3))+(((L566-1)*'complete results singles'!$C$2)*(1-$C$3)),IF(M566="WON",(((K566-1)*'complete results singles'!$C$2)*(1-$C$3)),IF(M566="PLACED",(((L566-1)*'complete results singles'!$C$2)*(1-$C$3))-'complete results singles'!$C$2,IF(J566=0,-'complete results singles'!$C$2,-('complete results singles'!$C$2*2))))))*E566),0))</f>
        <v>0</v>
      </c>
      <c r="S566" s="64"/>
    </row>
    <row r="567" spans="8:19" ht="15" x14ac:dyDescent="0.2">
      <c r="H567" s="12"/>
      <c r="I567" s="12"/>
      <c r="J567" s="12"/>
      <c r="M567" s="7"/>
      <c r="N567" s="16">
        <f>((G567-1)*(1-(IF(H567="no",0,'complete results singles'!$C$3)))+1)</f>
        <v>5.0000000000000044E-2</v>
      </c>
      <c r="O567" s="16">
        <f t="shared" si="9"/>
        <v>0</v>
      </c>
      <c r="P5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7" s="17">
        <f>IF(ISBLANK(M567),,IF(ISBLANK(G567),,(IF(M567="WON-EW",((((N567-1)*J567)*'complete results singles'!$C$2)+('complete results singles'!$C$2*(N567-1))),IF(M567="WON",((((N567-1)*J567)*'complete results singles'!$C$2)+('complete results singles'!$C$2*(N567-1))),IF(M567="PLACED",((((N567-1)*J567)*'complete results singles'!$C$2)-'complete results singles'!$C$2),IF(J567=0,-'complete results singles'!$C$2,IF(J567=0,-'complete results singles'!$C$2,-('complete results singles'!$C$2*2)))))))*E567))</f>
        <v>0</v>
      </c>
      <c r="R567" s="17">
        <f>IF(ISBLANK(M567),,IF(T567&lt;&gt;1,((IF(M567="WON-EW",(((K567-1)*'complete results singles'!$C$2)*(1-$C$3))+(((L567-1)*'complete results singles'!$C$2)*(1-$C$3)),IF(M567="WON",(((K567-1)*'complete results singles'!$C$2)*(1-$C$3)),IF(M567="PLACED",(((L567-1)*'complete results singles'!$C$2)*(1-$C$3))-'complete results singles'!$C$2,IF(J567=0,-'complete results singles'!$C$2,-('complete results singles'!$C$2*2))))))*E567),0))</f>
        <v>0</v>
      </c>
      <c r="S567" s="64"/>
    </row>
    <row r="568" spans="8:19" ht="15" x14ac:dyDescent="0.2">
      <c r="H568" s="12"/>
      <c r="I568" s="12"/>
      <c r="J568" s="12"/>
      <c r="M568" s="7"/>
      <c r="N568" s="16">
        <f>((G568-1)*(1-(IF(H568="no",0,'complete results singles'!$C$3)))+1)</f>
        <v>5.0000000000000044E-2</v>
      </c>
      <c r="O568" s="16">
        <f t="shared" si="9"/>
        <v>0</v>
      </c>
      <c r="P5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8" s="17">
        <f>IF(ISBLANK(M568),,IF(ISBLANK(G568),,(IF(M568="WON-EW",((((N568-1)*J568)*'complete results singles'!$C$2)+('complete results singles'!$C$2*(N568-1))),IF(M568="WON",((((N568-1)*J568)*'complete results singles'!$C$2)+('complete results singles'!$C$2*(N568-1))),IF(M568="PLACED",((((N568-1)*J568)*'complete results singles'!$C$2)-'complete results singles'!$C$2),IF(J568=0,-'complete results singles'!$C$2,IF(J568=0,-'complete results singles'!$C$2,-('complete results singles'!$C$2*2)))))))*E568))</f>
        <v>0</v>
      </c>
      <c r="R568" s="17">
        <f>IF(ISBLANK(M568),,IF(T568&lt;&gt;1,((IF(M568="WON-EW",(((K568-1)*'complete results singles'!$C$2)*(1-$C$3))+(((L568-1)*'complete results singles'!$C$2)*(1-$C$3)),IF(M568="WON",(((K568-1)*'complete results singles'!$C$2)*(1-$C$3)),IF(M568="PLACED",(((L568-1)*'complete results singles'!$C$2)*(1-$C$3))-'complete results singles'!$C$2,IF(J568=0,-'complete results singles'!$C$2,-('complete results singles'!$C$2*2))))))*E568),0))</f>
        <v>0</v>
      </c>
      <c r="S568" s="64"/>
    </row>
    <row r="569" spans="8:19" ht="15" x14ac:dyDescent="0.2">
      <c r="H569" s="12"/>
      <c r="I569" s="12"/>
      <c r="J569" s="12"/>
      <c r="M569" s="7"/>
      <c r="N569" s="16">
        <f>((G569-1)*(1-(IF(H569="no",0,'complete results singles'!$C$3)))+1)</f>
        <v>5.0000000000000044E-2</v>
      </c>
      <c r="O569" s="16">
        <f t="shared" si="9"/>
        <v>0</v>
      </c>
      <c r="P5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69" s="17">
        <f>IF(ISBLANK(M569),,IF(ISBLANK(G569),,(IF(M569="WON-EW",((((N569-1)*J569)*'complete results singles'!$C$2)+('complete results singles'!$C$2*(N569-1))),IF(M569="WON",((((N569-1)*J569)*'complete results singles'!$C$2)+('complete results singles'!$C$2*(N569-1))),IF(M569="PLACED",((((N569-1)*J569)*'complete results singles'!$C$2)-'complete results singles'!$C$2),IF(J569=0,-'complete results singles'!$C$2,IF(J569=0,-'complete results singles'!$C$2,-('complete results singles'!$C$2*2)))))))*E569))</f>
        <v>0</v>
      </c>
      <c r="R569" s="17">
        <f>IF(ISBLANK(M569),,IF(T569&lt;&gt;1,((IF(M569="WON-EW",(((K569-1)*'complete results singles'!$C$2)*(1-$C$3))+(((L569-1)*'complete results singles'!$C$2)*(1-$C$3)),IF(M569="WON",(((K569-1)*'complete results singles'!$C$2)*(1-$C$3)),IF(M569="PLACED",(((L569-1)*'complete results singles'!$C$2)*(1-$C$3))-'complete results singles'!$C$2,IF(J569=0,-'complete results singles'!$C$2,-('complete results singles'!$C$2*2))))))*E569),0))</f>
        <v>0</v>
      </c>
      <c r="S569" s="64"/>
    </row>
    <row r="570" spans="8:19" ht="15" x14ac:dyDescent="0.2">
      <c r="H570" s="12"/>
      <c r="I570" s="12"/>
      <c r="J570" s="12"/>
      <c r="M570" s="7"/>
      <c r="N570" s="16">
        <f>((G570-1)*(1-(IF(H570="no",0,'complete results singles'!$C$3)))+1)</f>
        <v>5.0000000000000044E-2</v>
      </c>
      <c r="O570" s="16">
        <f t="shared" si="9"/>
        <v>0</v>
      </c>
      <c r="P5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0" s="17">
        <f>IF(ISBLANK(M570),,IF(ISBLANK(G570),,(IF(M570="WON-EW",((((N570-1)*J570)*'complete results singles'!$C$2)+('complete results singles'!$C$2*(N570-1))),IF(M570="WON",((((N570-1)*J570)*'complete results singles'!$C$2)+('complete results singles'!$C$2*(N570-1))),IF(M570="PLACED",((((N570-1)*J570)*'complete results singles'!$C$2)-'complete results singles'!$C$2),IF(J570=0,-'complete results singles'!$C$2,IF(J570=0,-'complete results singles'!$C$2,-('complete results singles'!$C$2*2)))))))*E570))</f>
        <v>0</v>
      </c>
      <c r="R570" s="17">
        <f>IF(ISBLANK(M570),,IF(T570&lt;&gt;1,((IF(M570="WON-EW",(((K570-1)*'complete results singles'!$C$2)*(1-$C$3))+(((L570-1)*'complete results singles'!$C$2)*(1-$C$3)),IF(M570="WON",(((K570-1)*'complete results singles'!$C$2)*(1-$C$3)),IF(M570="PLACED",(((L570-1)*'complete results singles'!$C$2)*(1-$C$3))-'complete results singles'!$C$2,IF(J570=0,-'complete results singles'!$C$2,-('complete results singles'!$C$2*2))))))*E570),0))</f>
        <v>0</v>
      </c>
      <c r="S570" s="64"/>
    </row>
    <row r="571" spans="8:19" ht="15" x14ac:dyDescent="0.2">
      <c r="H571" s="12"/>
      <c r="I571" s="12"/>
      <c r="J571" s="12"/>
      <c r="M571" s="7"/>
      <c r="N571" s="16">
        <f>((G571-1)*(1-(IF(H571="no",0,'complete results singles'!$C$3)))+1)</f>
        <v>5.0000000000000044E-2</v>
      </c>
      <c r="O571" s="16">
        <f t="shared" si="9"/>
        <v>0</v>
      </c>
      <c r="P5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1" s="17">
        <f>IF(ISBLANK(M571),,IF(ISBLANK(G571),,(IF(M571="WON-EW",((((N571-1)*J571)*'complete results singles'!$C$2)+('complete results singles'!$C$2*(N571-1))),IF(M571="WON",((((N571-1)*J571)*'complete results singles'!$C$2)+('complete results singles'!$C$2*(N571-1))),IF(M571="PLACED",((((N571-1)*J571)*'complete results singles'!$C$2)-'complete results singles'!$C$2),IF(J571=0,-'complete results singles'!$C$2,IF(J571=0,-'complete results singles'!$C$2,-('complete results singles'!$C$2*2)))))))*E571))</f>
        <v>0</v>
      </c>
      <c r="R571" s="17">
        <f>IF(ISBLANK(M571),,IF(T571&lt;&gt;1,((IF(M571="WON-EW",(((K571-1)*'complete results singles'!$C$2)*(1-$C$3))+(((L571-1)*'complete results singles'!$C$2)*(1-$C$3)),IF(M571="WON",(((K571-1)*'complete results singles'!$C$2)*(1-$C$3)),IF(M571="PLACED",(((L571-1)*'complete results singles'!$C$2)*(1-$C$3))-'complete results singles'!$C$2,IF(J571=0,-'complete results singles'!$C$2,-('complete results singles'!$C$2*2))))))*E571),0))</f>
        <v>0</v>
      </c>
      <c r="S571" s="64"/>
    </row>
    <row r="572" spans="8:19" ht="15" x14ac:dyDescent="0.2">
      <c r="H572" s="12"/>
      <c r="I572" s="12"/>
      <c r="J572" s="12"/>
      <c r="M572" s="7"/>
      <c r="N572" s="16">
        <f>((G572-1)*(1-(IF(H572="no",0,'complete results singles'!$C$3)))+1)</f>
        <v>5.0000000000000044E-2</v>
      </c>
      <c r="O572" s="16">
        <f t="shared" si="9"/>
        <v>0</v>
      </c>
      <c r="P5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2" s="17">
        <f>IF(ISBLANK(M572),,IF(ISBLANK(G572),,(IF(M572="WON-EW",((((N572-1)*J572)*'complete results singles'!$C$2)+('complete results singles'!$C$2*(N572-1))),IF(M572="WON",((((N572-1)*J572)*'complete results singles'!$C$2)+('complete results singles'!$C$2*(N572-1))),IF(M572="PLACED",((((N572-1)*J572)*'complete results singles'!$C$2)-'complete results singles'!$C$2),IF(J572=0,-'complete results singles'!$C$2,IF(J572=0,-'complete results singles'!$C$2,-('complete results singles'!$C$2*2)))))))*E572))</f>
        <v>0</v>
      </c>
      <c r="R572" s="17">
        <f>IF(ISBLANK(M572),,IF(T572&lt;&gt;1,((IF(M572="WON-EW",(((K572-1)*'complete results singles'!$C$2)*(1-$C$3))+(((L572-1)*'complete results singles'!$C$2)*(1-$C$3)),IF(M572="WON",(((K572-1)*'complete results singles'!$C$2)*(1-$C$3)),IF(M572="PLACED",(((L572-1)*'complete results singles'!$C$2)*(1-$C$3))-'complete results singles'!$C$2,IF(J572=0,-'complete results singles'!$C$2,-('complete results singles'!$C$2*2))))))*E572),0))</f>
        <v>0</v>
      </c>
      <c r="S572" s="64"/>
    </row>
    <row r="573" spans="8:19" ht="15" x14ac:dyDescent="0.2">
      <c r="H573" s="12"/>
      <c r="I573" s="12"/>
      <c r="J573" s="12"/>
      <c r="M573" s="7"/>
      <c r="N573" s="16">
        <f>((G573-1)*(1-(IF(H573="no",0,'complete results singles'!$C$3)))+1)</f>
        <v>5.0000000000000044E-2</v>
      </c>
      <c r="O573" s="16">
        <f t="shared" si="9"/>
        <v>0</v>
      </c>
      <c r="P5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3" s="17">
        <f>IF(ISBLANK(M573),,IF(ISBLANK(G573),,(IF(M573="WON-EW",((((N573-1)*J573)*'complete results singles'!$C$2)+('complete results singles'!$C$2*(N573-1))),IF(M573="WON",((((N573-1)*J573)*'complete results singles'!$C$2)+('complete results singles'!$C$2*(N573-1))),IF(M573="PLACED",((((N573-1)*J573)*'complete results singles'!$C$2)-'complete results singles'!$C$2),IF(J573=0,-'complete results singles'!$C$2,IF(J573=0,-'complete results singles'!$C$2,-('complete results singles'!$C$2*2)))))))*E573))</f>
        <v>0</v>
      </c>
      <c r="R573" s="17">
        <f>IF(ISBLANK(M573),,IF(T573&lt;&gt;1,((IF(M573="WON-EW",(((K573-1)*'complete results singles'!$C$2)*(1-$C$3))+(((L573-1)*'complete results singles'!$C$2)*(1-$C$3)),IF(M573="WON",(((K573-1)*'complete results singles'!$C$2)*(1-$C$3)),IF(M573="PLACED",(((L573-1)*'complete results singles'!$C$2)*(1-$C$3))-'complete results singles'!$C$2,IF(J573=0,-'complete results singles'!$C$2,-('complete results singles'!$C$2*2))))))*E573),0))</f>
        <v>0</v>
      </c>
      <c r="S573" s="64"/>
    </row>
    <row r="574" spans="8:19" ht="15" x14ac:dyDescent="0.2">
      <c r="H574" s="12"/>
      <c r="I574" s="12"/>
      <c r="J574" s="12"/>
      <c r="M574" s="7"/>
      <c r="N574" s="16">
        <f>((G574-1)*(1-(IF(H574="no",0,'complete results singles'!$C$3)))+1)</f>
        <v>5.0000000000000044E-2</v>
      </c>
      <c r="O574" s="16">
        <f t="shared" si="9"/>
        <v>0</v>
      </c>
      <c r="P5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4" s="17">
        <f>IF(ISBLANK(M574),,IF(ISBLANK(G574),,(IF(M574="WON-EW",((((N574-1)*J574)*'complete results singles'!$C$2)+('complete results singles'!$C$2*(N574-1))),IF(M574="WON",((((N574-1)*J574)*'complete results singles'!$C$2)+('complete results singles'!$C$2*(N574-1))),IF(M574="PLACED",((((N574-1)*J574)*'complete results singles'!$C$2)-'complete results singles'!$C$2),IF(J574=0,-'complete results singles'!$C$2,IF(J574=0,-'complete results singles'!$C$2,-('complete results singles'!$C$2*2)))))))*E574))</f>
        <v>0</v>
      </c>
      <c r="R574" s="17">
        <f>IF(ISBLANK(M574),,IF(T574&lt;&gt;1,((IF(M574="WON-EW",(((K574-1)*'complete results singles'!$C$2)*(1-$C$3))+(((L574-1)*'complete results singles'!$C$2)*(1-$C$3)),IF(M574="WON",(((K574-1)*'complete results singles'!$C$2)*(1-$C$3)),IF(M574="PLACED",(((L574-1)*'complete results singles'!$C$2)*(1-$C$3))-'complete results singles'!$C$2,IF(J574=0,-'complete results singles'!$C$2,-('complete results singles'!$C$2*2))))))*E574),0))</f>
        <v>0</v>
      </c>
      <c r="S574" s="64"/>
    </row>
    <row r="575" spans="8:19" ht="15" x14ac:dyDescent="0.2">
      <c r="H575" s="12"/>
      <c r="I575" s="12"/>
      <c r="J575" s="12"/>
      <c r="M575" s="7"/>
      <c r="N575" s="16">
        <f>((G575-1)*(1-(IF(H575="no",0,'complete results singles'!$C$3)))+1)</f>
        <v>5.0000000000000044E-2</v>
      </c>
      <c r="O575" s="16">
        <f t="shared" si="9"/>
        <v>0</v>
      </c>
      <c r="P5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5" s="17">
        <f>IF(ISBLANK(M575),,IF(ISBLANK(G575),,(IF(M575="WON-EW",((((N575-1)*J575)*'complete results singles'!$C$2)+('complete results singles'!$C$2*(N575-1))),IF(M575="WON",((((N575-1)*J575)*'complete results singles'!$C$2)+('complete results singles'!$C$2*(N575-1))),IF(M575="PLACED",((((N575-1)*J575)*'complete results singles'!$C$2)-'complete results singles'!$C$2),IF(J575=0,-'complete results singles'!$C$2,IF(J575=0,-'complete results singles'!$C$2,-('complete results singles'!$C$2*2)))))))*E575))</f>
        <v>0</v>
      </c>
      <c r="R575" s="17">
        <f>IF(ISBLANK(M575),,IF(T575&lt;&gt;1,((IF(M575="WON-EW",(((K575-1)*'complete results singles'!$C$2)*(1-$C$3))+(((L575-1)*'complete results singles'!$C$2)*(1-$C$3)),IF(M575="WON",(((K575-1)*'complete results singles'!$C$2)*(1-$C$3)),IF(M575="PLACED",(((L575-1)*'complete results singles'!$C$2)*(1-$C$3))-'complete results singles'!$C$2,IF(J575=0,-'complete results singles'!$C$2,-('complete results singles'!$C$2*2))))))*E575),0))</f>
        <v>0</v>
      </c>
      <c r="S575" s="64"/>
    </row>
    <row r="576" spans="8:19" ht="15" x14ac:dyDescent="0.2">
      <c r="H576" s="12"/>
      <c r="I576" s="12"/>
      <c r="J576" s="12"/>
      <c r="M576" s="7"/>
      <c r="N576" s="16">
        <f>((G576-1)*(1-(IF(H576="no",0,'complete results singles'!$C$3)))+1)</f>
        <v>5.0000000000000044E-2</v>
      </c>
      <c r="O576" s="16">
        <f t="shared" si="9"/>
        <v>0</v>
      </c>
      <c r="P5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6" s="17">
        <f>IF(ISBLANK(M576),,IF(ISBLANK(G576),,(IF(M576="WON-EW",((((N576-1)*J576)*'complete results singles'!$C$2)+('complete results singles'!$C$2*(N576-1))),IF(M576="WON",((((N576-1)*J576)*'complete results singles'!$C$2)+('complete results singles'!$C$2*(N576-1))),IF(M576="PLACED",((((N576-1)*J576)*'complete results singles'!$C$2)-'complete results singles'!$C$2),IF(J576=0,-'complete results singles'!$C$2,IF(J576=0,-'complete results singles'!$C$2,-('complete results singles'!$C$2*2)))))))*E576))</f>
        <v>0</v>
      </c>
      <c r="R576" s="17">
        <f>IF(ISBLANK(M576),,IF(T576&lt;&gt;1,((IF(M576="WON-EW",(((K576-1)*'complete results singles'!$C$2)*(1-$C$3))+(((L576-1)*'complete results singles'!$C$2)*(1-$C$3)),IF(M576="WON",(((K576-1)*'complete results singles'!$C$2)*(1-$C$3)),IF(M576="PLACED",(((L576-1)*'complete results singles'!$C$2)*(1-$C$3))-'complete results singles'!$C$2,IF(J576=0,-'complete results singles'!$C$2,-('complete results singles'!$C$2*2))))))*E576),0))</f>
        <v>0</v>
      </c>
      <c r="S576" s="64"/>
    </row>
    <row r="577" spans="8:19" ht="15" x14ac:dyDescent="0.2">
      <c r="H577" s="12"/>
      <c r="I577" s="12"/>
      <c r="J577" s="12"/>
      <c r="M577" s="7"/>
      <c r="N577" s="16">
        <f>((G577-1)*(1-(IF(H577="no",0,'complete results singles'!$C$3)))+1)</f>
        <v>5.0000000000000044E-2</v>
      </c>
      <c r="O577" s="16">
        <f t="shared" si="9"/>
        <v>0</v>
      </c>
      <c r="P5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7" s="17">
        <f>IF(ISBLANK(M577),,IF(ISBLANK(G577),,(IF(M577="WON-EW",((((N577-1)*J577)*'complete results singles'!$C$2)+('complete results singles'!$C$2*(N577-1))),IF(M577="WON",((((N577-1)*J577)*'complete results singles'!$C$2)+('complete results singles'!$C$2*(N577-1))),IF(M577="PLACED",((((N577-1)*J577)*'complete results singles'!$C$2)-'complete results singles'!$C$2),IF(J577=0,-'complete results singles'!$C$2,IF(J577=0,-'complete results singles'!$C$2,-('complete results singles'!$C$2*2)))))))*E577))</f>
        <v>0</v>
      </c>
      <c r="R577" s="17">
        <f>IF(ISBLANK(M577),,IF(T577&lt;&gt;1,((IF(M577="WON-EW",(((K577-1)*'complete results singles'!$C$2)*(1-$C$3))+(((L577-1)*'complete results singles'!$C$2)*(1-$C$3)),IF(M577="WON",(((K577-1)*'complete results singles'!$C$2)*(1-$C$3)),IF(M577="PLACED",(((L577-1)*'complete results singles'!$C$2)*(1-$C$3))-'complete results singles'!$C$2,IF(J577=0,-'complete results singles'!$C$2,-('complete results singles'!$C$2*2))))))*E577),0))</f>
        <v>0</v>
      </c>
      <c r="S577" s="64"/>
    </row>
    <row r="578" spans="8:19" ht="15" x14ac:dyDescent="0.2">
      <c r="H578" s="12"/>
      <c r="I578" s="12"/>
      <c r="J578" s="12"/>
      <c r="M578" s="7"/>
      <c r="N578" s="16">
        <f>((G578-1)*(1-(IF(H578="no",0,'complete results singles'!$C$3)))+1)</f>
        <v>5.0000000000000044E-2</v>
      </c>
      <c r="O578" s="16">
        <f t="shared" si="9"/>
        <v>0</v>
      </c>
      <c r="P5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8" s="17">
        <f>IF(ISBLANK(M578),,IF(ISBLANK(G578),,(IF(M578="WON-EW",((((N578-1)*J578)*'complete results singles'!$C$2)+('complete results singles'!$C$2*(N578-1))),IF(M578="WON",((((N578-1)*J578)*'complete results singles'!$C$2)+('complete results singles'!$C$2*(N578-1))),IF(M578="PLACED",((((N578-1)*J578)*'complete results singles'!$C$2)-'complete results singles'!$C$2),IF(J578=0,-'complete results singles'!$C$2,IF(J578=0,-'complete results singles'!$C$2,-('complete results singles'!$C$2*2)))))))*E578))</f>
        <v>0</v>
      </c>
      <c r="R578" s="17">
        <f>IF(ISBLANK(M578),,IF(T578&lt;&gt;1,((IF(M578="WON-EW",(((K578-1)*'complete results singles'!$C$2)*(1-$C$3))+(((L578-1)*'complete results singles'!$C$2)*(1-$C$3)),IF(M578="WON",(((K578-1)*'complete results singles'!$C$2)*(1-$C$3)),IF(M578="PLACED",(((L578-1)*'complete results singles'!$C$2)*(1-$C$3))-'complete results singles'!$C$2,IF(J578=0,-'complete results singles'!$C$2,-('complete results singles'!$C$2*2))))))*E578),0))</f>
        <v>0</v>
      </c>
      <c r="S578" s="64"/>
    </row>
    <row r="579" spans="8:19" ht="15" x14ac:dyDescent="0.2">
      <c r="H579" s="12"/>
      <c r="I579" s="12"/>
      <c r="J579" s="12"/>
      <c r="M579" s="7"/>
      <c r="N579" s="16">
        <f>((G579-1)*(1-(IF(H579="no",0,'complete results singles'!$C$3)))+1)</f>
        <v>5.0000000000000044E-2</v>
      </c>
      <c r="O579" s="16">
        <f t="shared" si="9"/>
        <v>0</v>
      </c>
      <c r="P5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79" s="17">
        <f>IF(ISBLANK(M579),,IF(ISBLANK(G579),,(IF(M579="WON-EW",((((N579-1)*J579)*'complete results singles'!$C$2)+('complete results singles'!$C$2*(N579-1))),IF(M579="WON",((((N579-1)*J579)*'complete results singles'!$C$2)+('complete results singles'!$C$2*(N579-1))),IF(M579="PLACED",((((N579-1)*J579)*'complete results singles'!$C$2)-'complete results singles'!$C$2),IF(J579=0,-'complete results singles'!$C$2,IF(J579=0,-'complete results singles'!$C$2,-('complete results singles'!$C$2*2)))))))*E579))</f>
        <v>0</v>
      </c>
      <c r="R579" s="17">
        <f>IF(ISBLANK(M579),,IF(T579&lt;&gt;1,((IF(M579="WON-EW",(((K579-1)*'complete results singles'!$C$2)*(1-$C$3))+(((L579-1)*'complete results singles'!$C$2)*(1-$C$3)),IF(M579="WON",(((K579-1)*'complete results singles'!$C$2)*(1-$C$3)),IF(M579="PLACED",(((L579-1)*'complete results singles'!$C$2)*(1-$C$3))-'complete results singles'!$C$2,IF(J579=0,-'complete results singles'!$C$2,-('complete results singles'!$C$2*2))))))*E579),0))</f>
        <v>0</v>
      </c>
      <c r="S579" s="64"/>
    </row>
    <row r="580" spans="8:19" ht="15" x14ac:dyDescent="0.2">
      <c r="H580" s="12"/>
      <c r="I580" s="12"/>
      <c r="J580" s="12"/>
      <c r="M580" s="7"/>
      <c r="N580" s="16">
        <f>((G580-1)*(1-(IF(H580="no",0,'complete results singles'!$C$3)))+1)</f>
        <v>5.0000000000000044E-2</v>
      </c>
      <c r="O580" s="16">
        <f t="shared" si="9"/>
        <v>0</v>
      </c>
      <c r="P5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0" s="17">
        <f>IF(ISBLANK(M580),,IF(ISBLANK(G580),,(IF(M580="WON-EW",((((N580-1)*J580)*'complete results singles'!$C$2)+('complete results singles'!$C$2*(N580-1))),IF(M580="WON",((((N580-1)*J580)*'complete results singles'!$C$2)+('complete results singles'!$C$2*(N580-1))),IF(M580="PLACED",((((N580-1)*J580)*'complete results singles'!$C$2)-'complete results singles'!$C$2),IF(J580=0,-'complete results singles'!$C$2,IF(J580=0,-'complete results singles'!$C$2,-('complete results singles'!$C$2*2)))))))*E580))</f>
        <v>0</v>
      </c>
      <c r="R580" s="17">
        <f>IF(ISBLANK(M580),,IF(T580&lt;&gt;1,((IF(M580="WON-EW",(((K580-1)*'complete results singles'!$C$2)*(1-$C$3))+(((L580-1)*'complete results singles'!$C$2)*(1-$C$3)),IF(M580="WON",(((K580-1)*'complete results singles'!$C$2)*(1-$C$3)),IF(M580="PLACED",(((L580-1)*'complete results singles'!$C$2)*(1-$C$3))-'complete results singles'!$C$2,IF(J580=0,-'complete results singles'!$C$2,-('complete results singles'!$C$2*2))))))*E580),0))</f>
        <v>0</v>
      </c>
      <c r="S580" s="64"/>
    </row>
    <row r="581" spans="8:19" ht="15" x14ac:dyDescent="0.2">
      <c r="H581" s="12"/>
      <c r="I581" s="12"/>
      <c r="J581" s="12"/>
      <c r="M581" s="7"/>
      <c r="N581" s="16">
        <f>((G581-1)*(1-(IF(H581="no",0,'complete results singles'!$C$3)))+1)</f>
        <v>5.0000000000000044E-2</v>
      </c>
      <c r="O581" s="16">
        <f t="shared" si="9"/>
        <v>0</v>
      </c>
      <c r="P5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1" s="17">
        <f>IF(ISBLANK(M581),,IF(ISBLANK(G581),,(IF(M581="WON-EW",((((N581-1)*J581)*'complete results singles'!$C$2)+('complete results singles'!$C$2*(N581-1))),IF(M581="WON",((((N581-1)*J581)*'complete results singles'!$C$2)+('complete results singles'!$C$2*(N581-1))),IF(M581="PLACED",((((N581-1)*J581)*'complete results singles'!$C$2)-'complete results singles'!$C$2),IF(J581=0,-'complete results singles'!$C$2,IF(J581=0,-'complete results singles'!$C$2,-('complete results singles'!$C$2*2)))))))*E581))</f>
        <v>0</v>
      </c>
      <c r="R581" s="17">
        <f>IF(ISBLANK(M581),,IF(T581&lt;&gt;1,((IF(M581="WON-EW",(((K581-1)*'complete results singles'!$C$2)*(1-$C$3))+(((L581-1)*'complete results singles'!$C$2)*(1-$C$3)),IF(M581="WON",(((K581-1)*'complete results singles'!$C$2)*(1-$C$3)),IF(M581="PLACED",(((L581-1)*'complete results singles'!$C$2)*(1-$C$3))-'complete results singles'!$C$2,IF(J581=0,-'complete results singles'!$C$2,-('complete results singles'!$C$2*2))))))*E581),0))</f>
        <v>0</v>
      </c>
      <c r="S581" s="64"/>
    </row>
    <row r="582" spans="8:19" ht="15" x14ac:dyDescent="0.2">
      <c r="H582" s="12"/>
      <c r="I582" s="12"/>
      <c r="J582" s="12"/>
      <c r="M582" s="7"/>
      <c r="N582" s="16">
        <f>((G582-1)*(1-(IF(H582="no",0,'complete results singles'!$C$3)))+1)</f>
        <v>5.0000000000000044E-2</v>
      </c>
      <c r="O582" s="16">
        <f t="shared" si="9"/>
        <v>0</v>
      </c>
      <c r="P5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2" s="17">
        <f>IF(ISBLANK(M582),,IF(ISBLANK(G582),,(IF(M582="WON-EW",((((N582-1)*J582)*'complete results singles'!$C$2)+('complete results singles'!$C$2*(N582-1))),IF(M582="WON",((((N582-1)*J582)*'complete results singles'!$C$2)+('complete results singles'!$C$2*(N582-1))),IF(M582="PLACED",((((N582-1)*J582)*'complete results singles'!$C$2)-'complete results singles'!$C$2),IF(J582=0,-'complete results singles'!$C$2,IF(J582=0,-'complete results singles'!$C$2,-('complete results singles'!$C$2*2)))))))*E582))</f>
        <v>0</v>
      </c>
      <c r="R582" s="17">
        <f>IF(ISBLANK(M582),,IF(T582&lt;&gt;1,((IF(M582="WON-EW",(((K582-1)*'complete results singles'!$C$2)*(1-$C$3))+(((L582-1)*'complete results singles'!$C$2)*(1-$C$3)),IF(M582="WON",(((K582-1)*'complete results singles'!$C$2)*(1-$C$3)),IF(M582="PLACED",(((L582-1)*'complete results singles'!$C$2)*(1-$C$3))-'complete results singles'!$C$2,IF(J582=0,-'complete results singles'!$C$2,-('complete results singles'!$C$2*2))))))*E582),0))</f>
        <v>0</v>
      </c>
      <c r="S582" s="64"/>
    </row>
    <row r="583" spans="8:19" ht="15" x14ac:dyDescent="0.2">
      <c r="H583" s="12"/>
      <c r="I583" s="12"/>
      <c r="J583" s="12"/>
      <c r="M583" s="7"/>
      <c r="N583" s="16">
        <f>((G583-1)*(1-(IF(H583="no",0,'complete results singles'!$C$3)))+1)</f>
        <v>5.0000000000000044E-2</v>
      </c>
      <c r="O583" s="16">
        <f t="shared" si="9"/>
        <v>0</v>
      </c>
      <c r="P5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3" s="17">
        <f>IF(ISBLANK(M583),,IF(ISBLANK(G583),,(IF(M583="WON-EW",((((N583-1)*J583)*'complete results singles'!$C$2)+('complete results singles'!$C$2*(N583-1))),IF(M583="WON",((((N583-1)*J583)*'complete results singles'!$C$2)+('complete results singles'!$C$2*(N583-1))),IF(M583="PLACED",((((N583-1)*J583)*'complete results singles'!$C$2)-'complete results singles'!$C$2),IF(J583=0,-'complete results singles'!$C$2,IF(J583=0,-'complete results singles'!$C$2,-('complete results singles'!$C$2*2)))))))*E583))</f>
        <v>0</v>
      </c>
      <c r="R583" s="17">
        <f>IF(ISBLANK(M583),,IF(T583&lt;&gt;1,((IF(M583="WON-EW",(((K583-1)*'complete results singles'!$C$2)*(1-$C$3))+(((L583-1)*'complete results singles'!$C$2)*(1-$C$3)),IF(M583="WON",(((K583-1)*'complete results singles'!$C$2)*(1-$C$3)),IF(M583="PLACED",(((L583-1)*'complete results singles'!$C$2)*(1-$C$3))-'complete results singles'!$C$2,IF(J583=0,-'complete results singles'!$C$2,-('complete results singles'!$C$2*2))))))*E583),0))</f>
        <v>0</v>
      </c>
      <c r="S583" s="64"/>
    </row>
    <row r="584" spans="8:19" ht="15" x14ac:dyDescent="0.2">
      <c r="H584" s="12"/>
      <c r="I584" s="12"/>
      <c r="J584" s="12"/>
      <c r="M584" s="7"/>
      <c r="N584" s="16">
        <f>((G584-1)*(1-(IF(H584="no",0,'complete results singles'!$C$3)))+1)</f>
        <v>5.0000000000000044E-2</v>
      </c>
      <c r="O584" s="16">
        <f t="shared" si="9"/>
        <v>0</v>
      </c>
      <c r="P5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4" s="17">
        <f>IF(ISBLANK(M584),,IF(ISBLANK(G584),,(IF(M584="WON-EW",((((N584-1)*J584)*'complete results singles'!$C$2)+('complete results singles'!$C$2*(N584-1))),IF(M584="WON",((((N584-1)*J584)*'complete results singles'!$C$2)+('complete results singles'!$C$2*(N584-1))),IF(M584="PLACED",((((N584-1)*J584)*'complete results singles'!$C$2)-'complete results singles'!$C$2),IF(J584=0,-'complete results singles'!$C$2,IF(J584=0,-'complete results singles'!$C$2,-('complete results singles'!$C$2*2)))))))*E584))</f>
        <v>0</v>
      </c>
      <c r="R584" s="17">
        <f>IF(ISBLANK(M584),,IF(T584&lt;&gt;1,((IF(M584="WON-EW",(((K584-1)*'complete results singles'!$C$2)*(1-$C$3))+(((L584-1)*'complete results singles'!$C$2)*(1-$C$3)),IF(M584="WON",(((K584-1)*'complete results singles'!$C$2)*(1-$C$3)),IF(M584="PLACED",(((L584-1)*'complete results singles'!$C$2)*(1-$C$3))-'complete results singles'!$C$2,IF(J584=0,-'complete results singles'!$C$2,-('complete results singles'!$C$2*2))))))*E584),0))</f>
        <v>0</v>
      </c>
      <c r="S584" s="64"/>
    </row>
    <row r="585" spans="8:19" ht="15" x14ac:dyDescent="0.2">
      <c r="H585" s="12"/>
      <c r="I585" s="12"/>
      <c r="J585" s="12"/>
      <c r="M585" s="7"/>
      <c r="N585" s="16">
        <f>((G585-1)*(1-(IF(H585="no",0,'complete results singles'!$C$3)))+1)</f>
        <v>5.0000000000000044E-2</v>
      </c>
      <c r="O585" s="16">
        <f t="shared" si="9"/>
        <v>0</v>
      </c>
      <c r="P5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5" s="17">
        <f>IF(ISBLANK(M585),,IF(ISBLANK(G585),,(IF(M585="WON-EW",((((N585-1)*J585)*'complete results singles'!$C$2)+('complete results singles'!$C$2*(N585-1))),IF(M585="WON",((((N585-1)*J585)*'complete results singles'!$C$2)+('complete results singles'!$C$2*(N585-1))),IF(M585="PLACED",((((N585-1)*J585)*'complete results singles'!$C$2)-'complete results singles'!$C$2),IF(J585=0,-'complete results singles'!$C$2,IF(J585=0,-'complete results singles'!$C$2,-('complete results singles'!$C$2*2)))))))*E585))</f>
        <v>0</v>
      </c>
      <c r="R585" s="17">
        <f>IF(ISBLANK(M585),,IF(T585&lt;&gt;1,((IF(M585="WON-EW",(((K585-1)*'complete results singles'!$C$2)*(1-$C$3))+(((L585-1)*'complete results singles'!$C$2)*(1-$C$3)),IF(M585="WON",(((K585-1)*'complete results singles'!$C$2)*(1-$C$3)),IF(M585="PLACED",(((L585-1)*'complete results singles'!$C$2)*(1-$C$3))-'complete results singles'!$C$2,IF(J585=0,-'complete results singles'!$C$2,-('complete results singles'!$C$2*2))))))*E585),0))</f>
        <v>0</v>
      </c>
      <c r="S585" s="64"/>
    </row>
    <row r="586" spans="8:19" ht="15" x14ac:dyDescent="0.2">
      <c r="H586" s="12"/>
      <c r="I586" s="12"/>
      <c r="J586" s="12"/>
      <c r="M586" s="7"/>
      <c r="N586" s="16">
        <f>((G586-1)*(1-(IF(H586="no",0,'complete results singles'!$C$3)))+1)</f>
        <v>5.0000000000000044E-2</v>
      </c>
      <c r="O586" s="16">
        <f t="shared" si="9"/>
        <v>0</v>
      </c>
      <c r="P5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6" s="17">
        <f>IF(ISBLANK(M586),,IF(ISBLANK(G586),,(IF(M586="WON-EW",((((N586-1)*J586)*'complete results singles'!$C$2)+('complete results singles'!$C$2*(N586-1))),IF(M586="WON",((((N586-1)*J586)*'complete results singles'!$C$2)+('complete results singles'!$C$2*(N586-1))),IF(M586="PLACED",((((N586-1)*J586)*'complete results singles'!$C$2)-'complete results singles'!$C$2),IF(J586=0,-'complete results singles'!$C$2,IF(J586=0,-'complete results singles'!$C$2,-('complete results singles'!$C$2*2)))))))*E586))</f>
        <v>0</v>
      </c>
      <c r="R586" s="17">
        <f>IF(ISBLANK(M586),,IF(T586&lt;&gt;1,((IF(M586="WON-EW",(((K586-1)*'complete results singles'!$C$2)*(1-$C$3))+(((L586-1)*'complete results singles'!$C$2)*(1-$C$3)),IF(M586="WON",(((K586-1)*'complete results singles'!$C$2)*(1-$C$3)),IF(M586="PLACED",(((L586-1)*'complete results singles'!$C$2)*(1-$C$3))-'complete results singles'!$C$2,IF(J586=0,-'complete results singles'!$C$2,-('complete results singles'!$C$2*2))))))*E586),0))</f>
        <v>0</v>
      </c>
      <c r="S586" s="64"/>
    </row>
    <row r="587" spans="8:19" ht="15" x14ac:dyDescent="0.2">
      <c r="H587" s="12"/>
      <c r="I587" s="12"/>
      <c r="J587" s="12"/>
      <c r="M587" s="7"/>
      <c r="N587" s="16">
        <f>((G587-1)*(1-(IF(H587="no",0,'complete results singles'!$C$3)))+1)</f>
        <v>5.0000000000000044E-2</v>
      </c>
      <c r="O587" s="16">
        <f t="shared" si="9"/>
        <v>0</v>
      </c>
      <c r="P5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7" s="17">
        <f>IF(ISBLANK(M587),,IF(ISBLANK(G587),,(IF(M587="WON-EW",((((N587-1)*J587)*'complete results singles'!$C$2)+('complete results singles'!$C$2*(N587-1))),IF(M587="WON",((((N587-1)*J587)*'complete results singles'!$C$2)+('complete results singles'!$C$2*(N587-1))),IF(M587="PLACED",((((N587-1)*J587)*'complete results singles'!$C$2)-'complete results singles'!$C$2),IF(J587=0,-'complete results singles'!$C$2,IF(J587=0,-'complete results singles'!$C$2,-('complete results singles'!$C$2*2)))))))*E587))</f>
        <v>0</v>
      </c>
      <c r="R587" s="17">
        <f>IF(ISBLANK(M587),,IF(T587&lt;&gt;1,((IF(M587="WON-EW",(((K587-1)*'complete results singles'!$C$2)*(1-$C$3))+(((L587-1)*'complete results singles'!$C$2)*(1-$C$3)),IF(M587="WON",(((K587-1)*'complete results singles'!$C$2)*(1-$C$3)),IF(M587="PLACED",(((L587-1)*'complete results singles'!$C$2)*(1-$C$3))-'complete results singles'!$C$2,IF(J587=0,-'complete results singles'!$C$2,-('complete results singles'!$C$2*2))))))*E587),0))</f>
        <v>0</v>
      </c>
      <c r="S587" s="64"/>
    </row>
    <row r="588" spans="8:19" ht="15" x14ac:dyDescent="0.2">
      <c r="H588" s="12"/>
      <c r="I588" s="12"/>
      <c r="J588" s="12"/>
      <c r="M588" s="7"/>
      <c r="N588" s="16">
        <f>((G588-1)*(1-(IF(H588="no",0,'complete results singles'!$C$3)))+1)</f>
        <v>5.0000000000000044E-2</v>
      </c>
      <c r="O588" s="16">
        <f t="shared" si="9"/>
        <v>0</v>
      </c>
      <c r="P5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8" s="17">
        <f>IF(ISBLANK(M588),,IF(ISBLANK(G588),,(IF(M588="WON-EW",((((N588-1)*J588)*'complete results singles'!$C$2)+('complete results singles'!$C$2*(N588-1))),IF(M588="WON",((((N588-1)*J588)*'complete results singles'!$C$2)+('complete results singles'!$C$2*(N588-1))),IF(M588="PLACED",((((N588-1)*J588)*'complete results singles'!$C$2)-'complete results singles'!$C$2),IF(J588=0,-'complete results singles'!$C$2,IF(J588=0,-'complete results singles'!$C$2,-('complete results singles'!$C$2*2)))))))*E588))</f>
        <v>0</v>
      </c>
      <c r="R588" s="17">
        <f>IF(ISBLANK(M588),,IF(T588&lt;&gt;1,((IF(M588="WON-EW",(((K588-1)*'complete results singles'!$C$2)*(1-$C$3))+(((L588-1)*'complete results singles'!$C$2)*(1-$C$3)),IF(M588="WON",(((K588-1)*'complete results singles'!$C$2)*(1-$C$3)),IF(M588="PLACED",(((L588-1)*'complete results singles'!$C$2)*(1-$C$3))-'complete results singles'!$C$2,IF(J588=0,-'complete results singles'!$C$2,-('complete results singles'!$C$2*2))))))*E588),0))</f>
        <v>0</v>
      </c>
      <c r="S588" s="64"/>
    </row>
    <row r="589" spans="8:19" ht="15" x14ac:dyDescent="0.2">
      <c r="H589" s="12"/>
      <c r="I589" s="12"/>
      <c r="J589" s="12"/>
      <c r="M589" s="7"/>
      <c r="N589" s="16">
        <f>((G589-1)*(1-(IF(H589="no",0,'complete results singles'!$C$3)))+1)</f>
        <v>5.0000000000000044E-2</v>
      </c>
      <c r="O589" s="16">
        <f t="shared" si="9"/>
        <v>0</v>
      </c>
      <c r="P5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89" s="17">
        <f>IF(ISBLANK(M589),,IF(ISBLANK(G589),,(IF(M589="WON-EW",((((N589-1)*J589)*'complete results singles'!$C$2)+('complete results singles'!$C$2*(N589-1))),IF(M589="WON",((((N589-1)*J589)*'complete results singles'!$C$2)+('complete results singles'!$C$2*(N589-1))),IF(M589="PLACED",((((N589-1)*J589)*'complete results singles'!$C$2)-'complete results singles'!$C$2),IF(J589=0,-'complete results singles'!$C$2,IF(J589=0,-'complete results singles'!$C$2,-('complete results singles'!$C$2*2)))))))*E589))</f>
        <v>0</v>
      </c>
      <c r="R589" s="17">
        <f>IF(ISBLANK(M589),,IF(T589&lt;&gt;1,((IF(M589="WON-EW",(((K589-1)*'complete results singles'!$C$2)*(1-$C$3))+(((L589-1)*'complete results singles'!$C$2)*(1-$C$3)),IF(M589="WON",(((K589-1)*'complete results singles'!$C$2)*(1-$C$3)),IF(M589="PLACED",(((L589-1)*'complete results singles'!$C$2)*(1-$C$3))-'complete results singles'!$C$2,IF(J589=0,-'complete results singles'!$C$2,-('complete results singles'!$C$2*2))))))*E589),0))</f>
        <v>0</v>
      </c>
      <c r="S589" s="64"/>
    </row>
    <row r="590" spans="8:19" ht="15" x14ac:dyDescent="0.2">
      <c r="H590" s="12"/>
      <c r="I590" s="12"/>
      <c r="J590" s="12"/>
      <c r="M590" s="7"/>
      <c r="N590" s="16">
        <f>((G590-1)*(1-(IF(H590="no",0,'complete results singles'!$C$3)))+1)</f>
        <v>5.0000000000000044E-2</v>
      </c>
      <c r="O590" s="16">
        <f t="shared" si="9"/>
        <v>0</v>
      </c>
      <c r="P5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0" s="17">
        <f>IF(ISBLANK(M590),,IF(ISBLANK(G590),,(IF(M590="WON-EW",((((N590-1)*J590)*'complete results singles'!$C$2)+('complete results singles'!$C$2*(N590-1))),IF(M590="WON",((((N590-1)*J590)*'complete results singles'!$C$2)+('complete results singles'!$C$2*(N590-1))),IF(M590="PLACED",((((N590-1)*J590)*'complete results singles'!$C$2)-'complete results singles'!$C$2),IF(J590=0,-'complete results singles'!$C$2,IF(J590=0,-'complete results singles'!$C$2,-('complete results singles'!$C$2*2)))))))*E590))</f>
        <v>0</v>
      </c>
      <c r="R590" s="17">
        <f>IF(ISBLANK(M590),,IF(T590&lt;&gt;1,((IF(M590="WON-EW",(((K590-1)*'complete results singles'!$C$2)*(1-$C$3))+(((L590-1)*'complete results singles'!$C$2)*(1-$C$3)),IF(M590="WON",(((K590-1)*'complete results singles'!$C$2)*(1-$C$3)),IF(M590="PLACED",(((L590-1)*'complete results singles'!$C$2)*(1-$C$3))-'complete results singles'!$C$2,IF(J590=0,-'complete results singles'!$C$2,-('complete results singles'!$C$2*2))))))*E590),0))</f>
        <v>0</v>
      </c>
      <c r="S590" s="64"/>
    </row>
    <row r="591" spans="8:19" ht="15" x14ac:dyDescent="0.2">
      <c r="H591" s="12"/>
      <c r="I591" s="12"/>
      <c r="J591" s="12"/>
      <c r="M591" s="7"/>
      <c r="N591" s="16">
        <f>((G591-1)*(1-(IF(H591="no",0,'complete results singles'!$C$3)))+1)</f>
        <v>5.0000000000000044E-2</v>
      </c>
      <c r="O591" s="16">
        <f t="shared" si="9"/>
        <v>0</v>
      </c>
      <c r="P5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1" s="17">
        <f>IF(ISBLANK(M591),,IF(ISBLANK(G591),,(IF(M591="WON-EW",((((N591-1)*J591)*'complete results singles'!$C$2)+('complete results singles'!$C$2*(N591-1))),IF(M591="WON",((((N591-1)*J591)*'complete results singles'!$C$2)+('complete results singles'!$C$2*(N591-1))),IF(M591="PLACED",((((N591-1)*J591)*'complete results singles'!$C$2)-'complete results singles'!$C$2),IF(J591=0,-'complete results singles'!$C$2,IF(J591=0,-'complete results singles'!$C$2,-('complete results singles'!$C$2*2)))))))*E591))</f>
        <v>0</v>
      </c>
      <c r="R591" s="17">
        <f>IF(ISBLANK(M591),,IF(T591&lt;&gt;1,((IF(M591="WON-EW",(((K591-1)*'complete results singles'!$C$2)*(1-$C$3))+(((L591-1)*'complete results singles'!$C$2)*(1-$C$3)),IF(M591="WON",(((K591-1)*'complete results singles'!$C$2)*(1-$C$3)),IF(M591="PLACED",(((L591-1)*'complete results singles'!$C$2)*(1-$C$3))-'complete results singles'!$C$2,IF(J591=0,-'complete results singles'!$C$2,-('complete results singles'!$C$2*2))))))*E591),0))</f>
        <v>0</v>
      </c>
      <c r="S591" s="64"/>
    </row>
    <row r="592" spans="8:19" ht="15" x14ac:dyDescent="0.2">
      <c r="H592" s="12"/>
      <c r="I592" s="12"/>
      <c r="J592" s="12"/>
      <c r="M592" s="7"/>
      <c r="N592" s="16">
        <f>((G592-1)*(1-(IF(H592="no",0,'complete results singles'!$C$3)))+1)</f>
        <v>5.0000000000000044E-2</v>
      </c>
      <c r="O592" s="16">
        <f t="shared" ref="O592:O655" si="10">E592*IF(I592="yes",2,1)</f>
        <v>0</v>
      </c>
      <c r="P5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2" s="17">
        <f>IF(ISBLANK(M592),,IF(ISBLANK(G592),,(IF(M592="WON-EW",((((N592-1)*J592)*'complete results singles'!$C$2)+('complete results singles'!$C$2*(N592-1))),IF(M592="WON",((((N592-1)*J592)*'complete results singles'!$C$2)+('complete results singles'!$C$2*(N592-1))),IF(M592="PLACED",((((N592-1)*J592)*'complete results singles'!$C$2)-'complete results singles'!$C$2),IF(J592=0,-'complete results singles'!$C$2,IF(J592=0,-'complete results singles'!$C$2,-('complete results singles'!$C$2*2)))))))*E592))</f>
        <v>0</v>
      </c>
      <c r="R592" s="17">
        <f>IF(ISBLANK(M592),,IF(T592&lt;&gt;1,((IF(M592="WON-EW",(((K592-1)*'complete results singles'!$C$2)*(1-$C$3))+(((L592-1)*'complete results singles'!$C$2)*(1-$C$3)),IF(M592="WON",(((K592-1)*'complete results singles'!$C$2)*(1-$C$3)),IF(M592="PLACED",(((L592-1)*'complete results singles'!$C$2)*(1-$C$3))-'complete results singles'!$C$2,IF(J592=0,-'complete results singles'!$C$2,-('complete results singles'!$C$2*2))))))*E592),0))</f>
        <v>0</v>
      </c>
      <c r="S592" s="64"/>
    </row>
    <row r="593" spans="8:19" ht="15" x14ac:dyDescent="0.2">
      <c r="H593" s="12"/>
      <c r="I593" s="12"/>
      <c r="J593" s="12"/>
      <c r="M593" s="7"/>
      <c r="N593" s="16">
        <f>((G593-1)*(1-(IF(H593="no",0,'complete results singles'!$C$3)))+1)</f>
        <v>5.0000000000000044E-2</v>
      </c>
      <c r="O593" s="16">
        <f t="shared" si="10"/>
        <v>0</v>
      </c>
      <c r="P5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3" s="17">
        <f>IF(ISBLANK(M593),,IF(ISBLANK(G593),,(IF(M593="WON-EW",((((N593-1)*J593)*'complete results singles'!$C$2)+('complete results singles'!$C$2*(N593-1))),IF(M593="WON",((((N593-1)*J593)*'complete results singles'!$C$2)+('complete results singles'!$C$2*(N593-1))),IF(M593="PLACED",((((N593-1)*J593)*'complete results singles'!$C$2)-'complete results singles'!$C$2),IF(J593=0,-'complete results singles'!$C$2,IF(J593=0,-'complete results singles'!$C$2,-('complete results singles'!$C$2*2)))))))*E593))</f>
        <v>0</v>
      </c>
      <c r="R593" s="17">
        <f>IF(ISBLANK(M593),,IF(T593&lt;&gt;1,((IF(M593="WON-EW",(((K593-1)*'complete results singles'!$C$2)*(1-$C$3))+(((L593-1)*'complete results singles'!$C$2)*(1-$C$3)),IF(M593="WON",(((K593-1)*'complete results singles'!$C$2)*(1-$C$3)),IF(M593="PLACED",(((L593-1)*'complete results singles'!$C$2)*(1-$C$3))-'complete results singles'!$C$2,IF(J593=0,-'complete results singles'!$C$2,-('complete results singles'!$C$2*2))))))*E593),0))</f>
        <v>0</v>
      </c>
      <c r="S593" s="64"/>
    </row>
    <row r="594" spans="8:19" ht="15" x14ac:dyDescent="0.2">
      <c r="H594" s="12"/>
      <c r="I594" s="12"/>
      <c r="J594" s="12"/>
      <c r="M594" s="7"/>
      <c r="N594" s="16">
        <f>((G594-1)*(1-(IF(H594="no",0,'complete results singles'!$C$3)))+1)</f>
        <v>5.0000000000000044E-2</v>
      </c>
      <c r="O594" s="16">
        <f t="shared" si="10"/>
        <v>0</v>
      </c>
      <c r="P5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4" s="17">
        <f>IF(ISBLANK(M594),,IF(ISBLANK(G594),,(IF(M594="WON-EW",((((N594-1)*J594)*'complete results singles'!$C$2)+('complete results singles'!$C$2*(N594-1))),IF(M594="WON",((((N594-1)*J594)*'complete results singles'!$C$2)+('complete results singles'!$C$2*(N594-1))),IF(M594="PLACED",((((N594-1)*J594)*'complete results singles'!$C$2)-'complete results singles'!$C$2),IF(J594=0,-'complete results singles'!$C$2,IF(J594=0,-'complete results singles'!$C$2,-('complete results singles'!$C$2*2)))))))*E594))</f>
        <v>0</v>
      </c>
      <c r="R594" s="17">
        <f>IF(ISBLANK(M594),,IF(T594&lt;&gt;1,((IF(M594="WON-EW",(((K594-1)*'complete results singles'!$C$2)*(1-$C$3))+(((L594-1)*'complete results singles'!$C$2)*(1-$C$3)),IF(M594="WON",(((K594-1)*'complete results singles'!$C$2)*(1-$C$3)),IF(M594="PLACED",(((L594-1)*'complete results singles'!$C$2)*(1-$C$3))-'complete results singles'!$C$2,IF(J594=0,-'complete results singles'!$C$2,-('complete results singles'!$C$2*2))))))*E594),0))</f>
        <v>0</v>
      </c>
      <c r="S594" s="64"/>
    </row>
    <row r="595" spans="8:19" ht="15" x14ac:dyDescent="0.2">
      <c r="H595" s="12"/>
      <c r="I595" s="12"/>
      <c r="J595" s="12"/>
      <c r="M595" s="7"/>
      <c r="N595" s="16">
        <f>((G595-1)*(1-(IF(H595="no",0,'complete results singles'!$C$3)))+1)</f>
        <v>5.0000000000000044E-2</v>
      </c>
      <c r="O595" s="16">
        <f t="shared" si="10"/>
        <v>0</v>
      </c>
      <c r="P5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5" s="17">
        <f>IF(ISBLANK(M595),,IF(ISBLANK(G595),,(IF(M595="WON-EW",((((N595-1)*J595)*'complete results singles'!$C$2)+('complete results singles'!$C$2*(N595-1))),IF(M595="WON",((((N595-1)*J595)*'complete results singles'!$C$2)+('complete results singles'!$C$2*(N595-1))),IF(M595="PLACED",((((N595-1)*J595)*'complete results singles'!$C$2)-'complete results singles'!$C$2),IF(J595=0,-'complete results singles'!$C$2,IF(J595=0,-'complete results singles'!$C$2,-('complete results singles'!$C$2*2)))))))*E595))</f>
        <v>0</v>
      </c>
      <c r="R595" s="17">
        <f>IF(ISBLANK(M595),,IF(T595&lt;&gt;1,((IF(M595="WON-EW",(((K595-1)*'complete results singles'!$C$2)*(1-$C$3))+(((L595-1)*'complete results singles'!$C$2)*(1-$C$3)),IF(M595="WON",(((K595-1)*'complete results singles'!$C$2)*(1-$C$3)),IF(M595="PLACED",(((L595-1)*'complete results singles'!$C$2)*(1-$C$3))-'complete results singles'!$C$2,IF(J595=0,-'complete results singles'!$C$2,-('complete results singles'!$C$2*2))))))*E595),0))</f>
        <v>0</v>
      </c>
      <c r="S595" s="64"/>
    </row>
    <row r="596" spans="8:19" ht="15" x14ac:dyDescent="0.2">
      <c r="H596" s="12"/>
      <c r="I596" s="12"/>
      <c r="J596" s="12"/>
      <c r="M596" s="7"/>
      <c r="N596" s="16">
        <f>((G596-1)*(1-(IF(H596="no",0,'complete results singles'!$C$3)))+1)</f>
        <v>5.0000000000000044E-2</v>
      </c>
      <c r="O596" s="16">
        <f t="shared" si="10"/>
        <v>0</v>
      </c>
      <c r="P5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6" s="17">
        <f>IF(ISBLANK(M596),,IF(ISBLANK(G596),,(IF(M596="WON-EW",((((N596-1)*J596)*'complete results singles'!$C$2)+('complete results singles'!$C$2*(N596-1))),IF(M596="WON",((((N596-1)*J596)*'complete results singles'!$C$2)+('complete results singles'!$C$2*(N596-1))),IF(M596="PLACED",((((N596-1)*J596)*'complete results singles'!$C$2)-'complete results singles'!$C$2),IF(J596=0,-'complete results singles'!$C$2,IF(J596=0,-'complete results singles'!$C$2,-('complete results singles'!$C$2*2)))))))*E596))</f>
        <v>0</v>
      </c>
      <c r="R596" s="17">
        <f>IF(ISBLANK(M596),,IF(T596&lt;&gt;1,((IF(M596="WON-EW",(((K596-1)*'complete results singles'!$C$2)*(1-$C$3))+(((L596-1)*'complete results singles'!$C$2)*(1-$C$3)),IF(M596="WON",(((K596-1)*'complete results singles'!$C$2)*(1-$C$3)),IF(M596="PLACED",(((L596-1)*'complete results singles'!$C$2)*(1-$C$3))-'complete results singles'!$C$2,IF(J596=0,-'complete results singles'!$C$2,-('complete results singles'!$C$2*2))))))*E596),0))</f>
        <v>0</v>
      </c>
      <c r="S596" s="64"/>
    </row>
    <row r="597" spans="8:19" ht="15" x14ac:dyDescent="0.2">
      <c r="H597" s="12"/>
      <c r="I597" s="12"/>
      <c r="J597" s="12"/>
      <c r="M597" s="7"/>
      <c r="N597" s="16">
        <f>((G597-1)*(1-(IF(H597="no",0,'complete results singles'!$C$3)))+1)</f>
        <v>5.0000000000000044E-2</v>
      </c>
      <c r="O597" s="16">
        <f t="shared" si="10"/>
        <v>0</v>
      </c>
      <c r="P5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7" s="17">
        <f>IF(ISBLANK(M597),,IF(ISBLANK(G597),,(IF(M597="WON-EW",((((N597-1)*J597)*'complete results singles'!$C$2)+('complete results singles'!$C$2*(N597-1))),IF(M597="WON",((((N597-1)*J597)*'complete results singles'!$C$2)+('complete results singles'!$C$2*(N597-1))),IF(M597="PLACED",((((N597-1)*J597)*'complete results singles'!$C$2)-'complete results singles'!$C$2),IF(J597=0,-'complete results singles'!$C$2,IF(J597=0,-'complete results singles'!$C$2,-('complete results singles'!$C$2*2)))))))*E597))</f>
        <v>0</v>
      </c>
      <c r="R597" s="17">
        <f>IF(ISBLANK(M597),,IF(T597&lt;&gt;1,((IF(M597="WON-EW",(((K597-1)*'complete results singles'!$C$2)*(1-$C$3))+(((L597-1)*'complete results singles'!$C$2)*(1-$C$3)),IF(M597="WON",(((K597-1)*'complete results singles'!$C$2)*(1-$C$3)),IF(M597="PLACED",(((L597-1)*'complete results singles'!$C$2)*(1-$C$3))-'complete results singles'!$C$2,IF(J597=0,-'complete results singles'!$C$2,-('complete results singles'!$C$2*2))))))*E597),0))</f>
        <v>0</v>
      </c>
      <c r="S597" s="64"/>
    </row>
    <row r="598" spans="8:19" ht="15" x14ac:dyDescent="0.2">
      <c r="H598" s="12"/>
      <c r="I598" s="12"/>
      <c r="J598" s="12"/>
      <c r="M598" s="7"/>
      <c r="N598" s="16">
        <f>((G598-1)*(1-(IF(H598="no",0,'complete results singles'!$C$3)))+1)</f>
        <v>5.0000000000000044E-2</v>
      </c>
      <c r="O598" s="16">
        <f t="shared" si="10"/>
        <v>0</v>
      </c>
      <c r="P5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8" s="17">
        <f>IF(ISBLANK(M598),,IF(ISBLANK(G598),,(IF(M598="WON-EW",((((N598-1)*J598)*'complete results singles'!$C$2)+('complete results singles'!$C$2*(N598-1))),IF(M598="WON",((((N598-1)*J598)*'complete results singles'!$C$2)+('complete results singles'!$C$2*(N598-1))),IF(M598="PLACED",((((N598-1)*J598)*'complete results singles'!$C$2)-'complete results singles'!$C$2),IF(J598=0,-'complete results singles'!$C$2,IF(J598=0,-'complete results singles'!$C$2,-('complete results singles'!$C$2*2)))))))*E598))</f>
        <v>0</v>
      </c>
      <c r="R598" s="17">
        <f>IF(ISBLANK(M598),,IF(T598&lt;&gt;1,((IF(M598="WON-EW",(((K598-1)*'complete results singles'!$C$2)*(1-$C$3))+(((L598-1)*'complete results singles'!$C$2)*(1-$C$3)),IF(M598="WON",(((K598-1)*'complete results singles'!$C$2)*(1-$C$3)),IF(M598="PLACED",(((L598-1)*'complete results singles'!$C$2)*(1-$C$3))-'complete results singles'!$C$2,IF(J598=0,-'complete results singles'!$C$2,-('complete results singles'!$C$2*2))))))*E598),0))</f>
        <v>0</v>
      </c>
      <c r="S598" s="64"/>
    </row>
    <row r="599" spans="8:19" ht="15" x14ac:dyDescent="0.2">
      <c r="H599" s="12"/>
      <c r="I599" s="12"/>
      <c r="J599" s="12"/>
      <c r="M599" s="7"/>
      <c r="N599" s="16">
        <f>((G599-1)*(1-(IF(H599="no",0,'complete results singles'!$C$3)))+1)</f>
        <v>5.0000000000000044E-2</v>
      </c>
      <c r="O599" s="16">
        <f t="shared" si="10"/>
        <v>0</v>
      </c>
      <c r="P5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599" s="17">
        <f>IF(ISBLANK(M599),,IF(ISBLANK(G599),,(IF(M599="WON-EW",((((N599-1)*J599)*'complete results singles'!$C$2)+('complete results singles'!$C$2*(N599-1))),IF(M599="WON",((((N599-1)*J599)*'complete results singles'!$C$2)+('complete results singles'!$C$2*(N599-1))),IF(M599="PLACED",((((N599-1)*J599)*'complete results singles'!$C$2)-'complete results singles'!$C$2),IF(J599=0,-'complete results singles'!$C$2,IF(J599=0,-'complete results singles'!$C$2,-('complete results singles'!$C$2*2)))))))*E599))</f>
        <v>0</v>
      </c>
      <c r="R599" s="17">
        <f>IF(ISBLANK(M599),,IF(T599&lt;&gt;1,((IF(M599="WON-EW",(((K599-1)*'complete results singles'!$C$2)*(1-$C$3))+(((L599-1)*'complete results singles'!$C$2)*(1-$C$3)),IF(M599="WON",(((K599-1)*'complete results singles'!$C$2)*(1-$C$3)),IF(M599="PLACED",(((L599-1)*'complete results singles'!$C$2)*(1-$C$3))-'complete results singles'!$C$2,IF(J599=0,-'complete results singles'!$C$2,-('complete results singles'!$C$2*2))))))*E599),0))</f>
        <v>0</v>
      </c>
      <c r="S599" s="64"/>
    </row>
    <row r="600" spans="8:19" ht="15" x14ac:dyDescent="0.2">
      <c r="H600" s="12"/>
      <c r="I600" s="12"/>
      <c r="J600" s="12"/>
      <c r="M600" s="7"/>
      <c r="N600" s="16">
        <f>((G600-1)*(1-(IF(H600="no",0,'complete results singles'!$C$3)))+1)</f>
        <v>5.0000000000000044E-2</v>
      </c>
      <c r="O600" s="16">
        <f t="shared" si="10"/>
        <v>0</v>
      </c>
      <c r="P6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0" s="17">
        <f>IF(ISBLANK(M600),,IF(ISBLANK(G600),,(IF(M600="WON-EW",((((N600-1)*J600)*'complete results singles'!$C$2)+('complete results singles'!$C$2*(N600-1))),IF(M600="WON",((((N600-1)*J600)*'complete results singles'!$C$2)+('complete results singles'!$C$2*(N600-1))),IF(M600="PLACED",((((N600-1)*J600)*'complete results singles'!$C$2)-'complete results singles'!$C$2),IF(J600=0,-'complete results singles'!$C$2,IF(J600=0,-'complete results singles'!$C$2,-('complete results singles'!$C$2*2)))))))*E600))</f>
        <v>0</v>
      </c>
      <c r="R600" s="17">
        <f>IF(ISBLANK(M600),,IF(T600&lt;&gt;1,((IF(M600="WON-EW",(((K600-1)*'complete results singles'!$C$2)*(1-$C$3))+(((L600-1)*'complete results singles'!$C$2)*(1-$C$3)),IF(M600="WON",(((K600-1)*'complete results singles'!$C$2)*(1-$C$3)),IF(M600="PLACED",(((L600-1)*'complete results singles'!$C$2)*(1-$C$3))-'complete results singles'!$C$2,IF(J600=0,-'complete results singles'!$C$2,-('complete results singles'!$C$2*2))))))*E600),0))</f>
        <v>0</v>
      </c>
      <c r="S600" s="64"/>
    </row>
    <row r="601" spans="8:19" ht="15" x14ac:dyDescent="0.2">
      <c r="H601" s="12"/>
      <c r="I601" s="12"/>
      <c r="J601" s="12"/>
      <c r="M601" s="7"/>
      <c r="N601" s="16">
        <f>((G601-1)*(1-(IF(H601="no",0,'complete results singles'!$C$3)))+1)</f>
        <v>5.0000000000000044E-2</v>
      </c>
      <c r="O601" s="16">
        <f t="shared" si="10"/>
        <v>0</v>
      </c>
      <c r="P6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1" s="17">
        <f>IF(ISBLANK(M601),,IF(ISBLANK(G601),,(IF(M601="WON-EW",((((N601-1)*J601)*'complete results singles'!$C$2)+('complete results singles'!$C$2*(N601-1))),IF(M601="WON",((((N601-1)*J601)*'complete results singles'!$C$2)+('complete results singles'!$C$2*(N601-1))),IF(M601="PLACED",((((N601-1)*J601)*'complete results singles'!$C$2)-'complete results singles'!$C$2),IF(J601=0,-'complete results singles'!$C$2,IF(J601=0,-'complete results singles'!$C$2,-('complete results singles'!$C$2*2)))))))*E601))</f>
        <v>0</v>
      </c>
      <c r="R601" s="17">
        <f>IF(ISBLANK(M601),,IF(T601&lt;&gt;1,((IF(M601="WON-EW",(((K601-1)*'complete results singles'!$C$2)*(1-$C$3))+(((L601-1)*'complete results singles'!$C$2)*(1-$C$3)),IF(M601="WON",(((K601-1)*'complete results singles'!$C$2)*(1-$C$3)),IF(M601="PLACED",(((L601-1)*'complete results singles'!$C$2)*(1-$C$3))-'complete results singles'!$C$2,IF(J601=0,-'complete results singles'!$C$2,-('complete results singles'!$C$2*2))))))*E601),0))</f>
        <v>0</v>
      </c>
      <c r="S601" s="64"/>
    </row>
    <row r="602" spans="8:19" ht="15" x14ac:dyDescent="0.2">
      <c r="H602" s="12"/>
      <c r="I602" s="12"/>
      <c r="J602" s="12"/>
      <c r="M602" s="7"/>
      <c r="N602" s="16">
        <f>((G602-1)*(1-(IF(H602="no",0,'complete results singles'!$C$3)))+1)</f>
        <v>5.0000000000000044E-2</v>
      </c>
      <c r="O602" s="16">
        <f t="shared" si="10"/>
        <v>0</v>
      </c>
      <c r="P6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2" s="17">
        <f>IF(ISBLANK(M602),,IF(ISBLANK(G602),,(IF(M602="WON-EW",((((N602-1)*J602)*'complete results singles'!$C$2)+('complete results singles'!$C$2*(N602-1))),IF(M602="WON",((((N602-1)*J602)*'complete results singles'!$C$2)+('complete results singles'!$C$2*(N602-1))),IF(M602="PLACED",((((N602-1)*J602)*'complete results singles'!$C$2)-'complete results singles'!$C$2),IF(J602=0,-'complete results singles'!$C$2,IF(J602=0,-'complete results singles'!$C$2,-('complete results singles'!$C$2*2)))))))*E602))</f>
        <v>0</v>
      </c>
      <c r="R602" s="17">
        <f>IF(ISBLANK(M602),,IF(T602&lt;&gt;1,((IF(M602="WON-EW",(((K602-1)*'complete results singles'!$C$2)*(1-$C$3))+(((L602-1)*'complete results singles'!$C$2)*(1-$C$3)),IF(M602="WON",(((K602-1)*'complete results singles'!$C$2)*(1-$C$3)),IF(M602="PLACED",(((L602-1)*'complete results singles'!$C$2)*(1-$C$3))-'complete results singles'!$C$2,IF(J602=0,-'complete results singles'!$C$2,-('complete results singles'!$C$2*2))))))*E602),0))</f>
        <v>0</v>
      </c>
      <c r="S602" s="64"/>
    </row>
    <row r="603" spans="8:19" ht="15" x14ac:dyDescent="0.2">
      <c r="H603" s="12"/>
      <c r="I603" s="12"/>
      <c r="J603" s="12"/>
      <c r="M603" s="7"/>
      <c r="N603" s="16">
        <f>((G603-1)*(1-(IF(H603="no",0,'complete results singles'!$C$3)))+1)</f>
        <v>5.0000000000000044E-2</v>
      </c>
      <c r="O603" s="16">
        <f t="shared" si="10"/>
        <v>0</v>
      </c>
      <c r="P6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3" s="17">
        <f>IF(ISBLANK(M603),,IF(ISBLANK(G603),,(IF(M603="WON-EW",((((N603-1)*J603)*'complete results singles'!$C$2)+('complete results singles'!$C$2*(N603-1))),IF(M603="WON",((((N603-1)*J603)*'complete results singles'!$C$2)+('complete results singles'!$C$2*(N603-1))),IF(M603="PLACED",((((N603-1)*J603)*'complete results singles'!$C$2)-'complete results singles'!$C$2),IF(J603=0,-'complete results singles'!$C$2,IF(J603=0,-'complete results singles'!$C$2,-('complete results singles'!$C$2*2)))))))*E603))</f>
        <v>0</v>
      </c>
      <c r="R603" s="17">
        <f>IF(ISBLANK(M603),,IF(T603&lt;&gt;1,((IF(M603="WON-EW",(((K603-1)*'complete results singles'!$C$2)*(1-$C$3))+(((L603-1)*'complete results singles'!$C$2)*(1-$C$3)),IF(M603="WON",(((K603-1)*'complete results singles'!$C$2)*(1-$C$3)),IF(M603="PLACED",(((L603-1)*'complete results singles'!$C$2)*(1-$C$3))-'complete results singles'!$C$2,IF(J603=0,-'complete results singles'!$C$2,-('complete results singles'!$C$2*2))))))*E603),0))</f>
        <v>0</v>
      </c>
      <c r="S603" s="64"/>
    </row>
    <row r="604" spans="8:19" ht="15" x14ac:dyDescent="0.2">
      <c r="H604" s="12"/>
      <c r="I604" s="12"/>
      <c r="J604" s="12"/>
      <c r="M604" s="7"/>
      <c r="N604" s="16">
        <f>((G604-1)*(1-(IF(H604="no",0,'complete results singles'!$C$3)))+1)</f>
        <v>5.0000000000000044E-2</v>
      </c>
      <c r="O604" s="16">
        <f t="shared" si="10"/>
        <v>0</v>
      </c>
      <c r="P6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4" s="17">
        <f>IF(ISBLANK(M604),,IF(ISBLANK(G604),,(IF(M604="WON-EW",((((N604-1)*J604)*'complete results singles'!$C$2)+('complete results singles'!$C$2*(N604-1))),IF(M604="WON",((((N604-1)*J604)*'complete results singles'!$C$2)+('complete results singles'!$C$2*(N604-1))),IF(M604="PLACED",((((N604-1)*J604)*'complete results singles'!$C$2)-'complete results singles'!$C$2),IF(J604=0,-'complete results singles'!$C$2,IF(J604=0,-'complete results singles'!$C$2,-('complete results singles'!$C$2*2)))))))*E604))</f>
        <v>0</v>
      </c>
      <c r="R604" s="17">
        <f>IF(ISBLANK(M604),,IF(T604&lt;&gt;1,((IF(M604="WON-EW",(((K604-1)*'complete results singles'!$C$2)*(1-$C$3))+(((L604-1)*'complete results singles'!$C$2)*(1-$C$3)),IF(M604="WON",(((K604-1)*'complete results singles'!$C$2)*(1-$C$3)),IF(M604="PLACED",(((L604-1)*'complete results singles'!$C$2)*(1-$C$3))-'complete results singles'!$C$2,IF(J604=0,-'complete results singles'!$C$2,-('complete results singles'!$C$2*2))))))*E604),0))</f>
        <v>0</v>
      </c>
      <c r="S604" s="64"/>
    </row>
    <row r="605" spans="8:19" ht="15" x14ac:dyDescent="0.2">
      <c r="H605" s="12"/>
      <c r="I605" s="12"/>
      <c r="J605" s="12"/>
      <c r="M605" s="7"/>
      <c r="N605" s="16">
        <f>((G605-1)*(1-(IF(H605="no",0,'complete results singles'!$C$3)))+1)</f>
        <v>5.0000000000000044E-2</v>
      </c>
      <c r="O605" s="16">
        <f t="shared" si="10"/>
        <v>0</v>
      </c>
      <c r="P6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5" s="17">
        <f>IF(ISBLANK(M605),,IF(ISBLANK(G605),,(IF(M605="WON-EW",((((N605-1)*J605)*'complete results singles'!$C$2)+('complete results singles'!$C$2*(N605-1))),IF(M605="WON",((((N605-1)*J605)*'complete results singles'!$C$2)+('complete results singles'!$C$2*(N605-1))),IF(M605="PLACED",((((N605-1)*J605)*'complete results singles'!$C$2)-'complete results singles'!$C$2),IF(J605=0,-'complete results singles'!$C$2,IF(J605=0,-'complete results singles'!$C$2,-('complete results singles'!$C$2*2)))))))*E605))</f>
        <v>0</v>
      </c>
      <c r="R605" s="17">
        <f>IF(ISBLANK(M605),,IF(T605&lt;&gt;1,((IF(M605="WON-EW",(((K605-1)*'complete results singles'!$C$2)*(1-$C$3))+(((L605-1)*'complete results singles'!$C$2)*(1-$C$3)),IF(M605="WON",(((K605-1)*'complete results singles'!$C$2)*(1-$C$3)),IF(M605="PLACED",(((L605-1)*'complete results singles'!$C$2)*(1-$C$3))-'complete results singles'!$C$2,IF(J605=0,-'complete results singles'!$C$2,-('complete results singles'!$C$2*2))))))*E605),0))</f>
        <v>0</v>
      </c>
      <c r="S605" s="64"/>
    </row>
    <row r="606" spans="8:19" ht="15" x14ac:dyDescent="0.2">
      <c r="H606" s="12"/>
      <c r="I606" s="12"/>
      <c r="J606" s="12"/>
      <c r="M606" s="7"/>
      <c r="N606" s="16">
        <f>((G606-1)*(1-(IF(H606="no",0,'complete results singles'!$C$3)))+1)</f>
        <v>5.0000000000000044E-2</v>
      </c>
      <c r="O606" s="16">
        <f t="shared" si="10"/>
        <v>0</v>
      </c>
      <c r="P6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6" s="17">
        <f>IF(ISBLANK(M606),,IF(ISBLANK(G606),,(IF(M606="WON-EW",((((N606-1)*J606)*'complete results singles'!$C$2)+('complete results singles'!$C$2*(N606-1))),IF(M606="WON",((((N606-1)*J606)*'complete results singles'!$C$2)+('complete results singles'!$C$2*(N606-1))),IF(M606="PLACED",((((N606-1)*J606)*'complete results singles'!$C$2)-'complete results singles'!$C$2),IF(J606=0,-'complete results singles'!$C$2,IF(J606=0,-'complete results singles'!$C$2,-('complete results singles'!$C$2*2)))))))*E606))</f>
        <v>0</v>
      </c>
      <c r="R606" s="17">
        <f>IF(ISBLANK(M606),,IF(T606&lt;&gt;1,((IF(M606="WON-EW",(((K606-1)*'complete results singles'!$C$2)*(1-$C$3))+(((L606-1)*'complete results singles'!$C$2)*(1-$C$3)),IF(M606="WON",(((K606-1)*'complete results singles'!$C$2)*(1-$C$3)),IF(M606="PLACED",(((L606-1)*'complete results singles'!$C$2)*(1-$C$3))-'complete results singles'!$C$2,IF(J606=0,-'complete results singles'!$C$2,-('complete results singles'!$C$2*2))))))*E606),0))</f>
        <v>0</v>
      </c>
      <c r="S606" s="64"/>
    </row>
    <row r="607" spans="8:19" ht="15" x14ac:dyDescent="0.2">
      <c r="H607" s="12"/>
      <c r="I607" s="12"/>
      <c r="J607" s="12"/>
      <c r="M607" s="7"/>
      <c r="N607" s="16">
        <f>((G607-1)*(1-(IF(H607="no",0,'complete results singles'!$C$3)))+1)</f>
        <v>5.0000000000000044E-2</v>
      </c>
      <c r="O607" s="16">
        <f t="shared" si="10"/>
        <v>0</v>
      </c>
      <c r="P6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7" s="17">
        <f>IF(ISBLANK(M607),,IF(ISBLANK(G607),,(IF(M607="WON-EW",((((N607-1)*J607)*'complete results singles'!$C$2)+('complete results singles'!$C$2*(N607-1))),IF(M607="WON",((((N607-1)*J607)*'complete results singles'!$C$2)+('complete results singles'!$C$2*(N607-1))),IF(M607="PLACED",((((N607-1)*J607)*'complete results singles'!$C$2)-'complete results singles'!$C$2),IF(J607=0,-'complete results singles'!$C$2,IF(J607=0,-'complete results singles'!$C$2,-('complete results singles'!$C$2*2)))))))*E607))</f>
        <v>0</v>
      </c>
      <c r="R607" s="17">
        <f>IF(ISBLANK(M607),,IF(T607&lt;&gt;1,((IF(M607="WON-EW",(((K607-1)*'complete results singles'!$C$2)*(1-$C$3))+(((L607-1)*'complete results singles'!$C$2)*(1-$C$3)),IF(M607="WON",(((K607-1)*'complete results singles'!$C$2)*(1-$C$3)),IF(M607="PLACED",(((L607-1)*'complete results singles'!$C$2)*(1-$C$3))-'complete results singles'!$C$2,IF(J607=0,-'complete results singles'!$C$2,-('complete results singles'!$C$2*2))))))*E607),0))</f>
        <v>0</v>
      </c>
      <c r="S607" s="64"/>
    </row>
    <row r="608" spans="8:19" ht="15" x14ac:dyDescent="0.2">
      <c r="H608" s="12"/>
      <c r="I608" s="12"/>
      <c r="J608" s="12"/>
      <c r="M608" s="7"/>
      <c r="N608" s="16">
        <f>((G608-1)*(1-(IF(H608="no",0,'complete results singles'!$C$3)))+1)</f>
        <v>5.0000000000000044E-2</v>
      </c>
      <c r="O608" s="16">
        <f t="shared" si="10"/>
        <v>0</v>
      </c>
      <c r="P6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8" s="17">
        <f>IF(ISBLANK(M608),,IF(ISBLANK(G608),,(IF(M608="WON-EW",((((N608-1)*J608)*'complete results singles'!$C$2)+('complete results singles'!$C$2*(N608-1))),IF(M608="WON",((((N608-1)*J608)*'complete results singles'!$C$2)+('complete results singles'!$C$2*(N608-1))),IF(M608="PLACED",((((N608-1)*J608)*'complete results singles'!$C$2)-'complete results singles'!$C$2),IF(J608=0,-'complete results singles'!$C$2,IF(J608=0,-'complete results singles'!$C$2,-('complete results singles'!$C$2*2)))))))*E608))</f>
        <v>0</v>
      </c>
      <c r="R608" s="17">
        <f>IF(ISBLANK(M608),,IF(T608&lt;&gt;1,((IF(M608="WON-EW",(((K608-1)*'complete results singles'!$C$2)*(1-$C$3))+(((L608-1)*'complete results singles'!$C$2)*(1-$C$3)),IF(M608="WON",(((K608-1)*'complete results singles'!$C$2)*(1-$C$3)),IF(M608="PLACED",(((L608-1)*'complete results singles'!$C$2)*(1-$C$3))-'complete results singles'!$C$2,IF(J608=0,-'complete results singles'!$C$2,-('complete results singles'!$C$2*2))))))*E608),0))</f>
        <v>0</v>
      </c>
      <c r="S608" s="64"/>
    </row>
    <row r="609" spans="8:19" ht="15" x14ac:dyDescent="0.2">
      <c r="H609" s="12"/>
      <c r="I609" s="12"/>
      <c r="J609" s="12"/>
      <c r="M609" s="7"/>
      <c r="N609" s="16">
        <f>((G609-1)*(1-(IF(H609="no",0,'complete results singles'!$C$3)))+1)</f>
        <v>5.0000000000000044E-2</v>
      </c>
      <c r="O609" s="16">
        <f t="shared" si="10"/>
        <v>0</v>
      </c>
      <c r="P6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09" s="17">
        <f>IF(ISBLANK(M609),,IF(ISBLANK(G609),,(IF(M609="WON-EW",((((N609-1)*J609)*'complete results singles'!$C$2)+('complete results singles'!$C$2*(N609-1))),IF(M609="WON",((((N609-1)*J609)*'complete results singles'!$C$2)+('complete results singles'!$C$2*(N609-1))),IF(M609="PLACED",((((N609-1)*J609)*'complete results singles'!$C$2)-'complete results singles'!$C$2),IF(J609=0,-'complete results singles'!$C$2,IF(J609=0,-'complete results singles'!$C$2,-('complete results singles'!$C$2*2)))))))*E609))</f>
        <v>0</v>
      </c>
      <c r="R609" s="17">
        <f>IF(ISBLANK(M609),,IF(T609&lt;&gt;1,((IF(M609="WON-EW",(((K609-1)*'complete results singles'!$C$2)*(1-$C$3))+(((L609-1)*'complete results singles'!$C$2)*(1-$C$3)),IF(M609="WON",(((K609-1)*'complete results singles'!$C$2)*(1-$C$3)),IF(M609="PLACED",(((L609-1)*'complete results singles'!$C$2)*(1-$C$3))-'complete results singles'!$C$2,IF(J609=0,-'complete results singles'!$C$2,-('complete results singles'!$C$2*2))))))*E609),0))</f>
        <v>0</v>
      </c>
      <c r="S609" s="64"/>
    </row>
    <row r="610" spans="8:19" ht="15" x14ac:dyDescent="0.2">
      <c r="H610" s="12"/>
      <c r="I610" s="12"/>
      <c r="J610" s="12"/>
      <c r="M610" s="7"/>
      <c r="N610" s="16">
        <f>((G610-1)*(1-(IF(H610="no",0,'complete results singles'!$C$3)))+1)</f>
        <v>5.0000000000000044E-2</v>
      </c>
      <c r="O610" s="16">
        <f t="shared" si="10"/>
        <v>0</v>
      </c>
      <c r="P6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0" s="17">
        <f>IF(ISBLANK(M610),,IF(ISBLANK(G610),,(IF(M610="WON-EW",((((N610-1)*J610)*'complete results singles'!$C$2)+('complete results singles'!$C$2*(N610-1))),IF(M610="WON",((((N610-1)*J610)*'complete results singles'!$C$2)+('complete results singles'!$C$2*(N610-1))),IF(M610="PLACED",((((N610-1)*J610)*'complete results singles'!$C$2)-'complete results singles'!$C$2),IF(J610=0,-'complete results singles'!$C$2,IF(J610=0,-'complete results singles'!$C$2,-('complete results singles'!$C$2*2)))))))*E610))</f>
        <v>0</v>
      </c>
      <c r="R610" s="17">
        <f>IF(ISBLANK(M610),,IF(T610&lt;&gt;1,((IF(M610="WON-EW",(((K610-1)*'complete results singles'!$C$2)*(1-$C$3))+(((L610-1)*'complete results singles'!$C$2)*(1-$C$3)),IF(M610="WON",(((K610-1)*'complete results singles'!$C$2)*(1-$C$3)),IF(M610="PLACED",(((L610-1)*'complete results singles'!$C$2)*(1-$C$3))-'complete results singles'!$C$2,IF(J610=0,-'complete results singles'!$C$2,-('complete results singles'!$C$2*2))))))*E610),0))</f>
        <v>0</v>
      </c>
      <c r="S610" s="64"/>
    </row>
    <row r="611" spans="8:19" ht="15" x14ac:dyDescent="0.2">
      <c r="H611" s="12"/>
      <c r="I611" s="12"/>
      <c r="J611" s="12"/>
      <c r="M611" s="7"/>
      <c r="N611" s="16">
        <f>((G611-1)*(1-(IF(H611="no",0,'complete results singles'!$C$3)))+1)</f>
        <v>5.0000000000000044E-2</v>
      </c>
      <c r="O611" s="16">
        <f t="shared" si="10"/>
        <v>0</v>
      </c>
      <c r="P6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1" s="17">
        <f>IF(ISBLANK(M611),,IF(ISBLANK(G611),,(IF(M611="WON-EW",((((N611-1)*J611)*'complete results singles'!$C$2)+('complete results singles'!$C$2*(N611-1))),IF(M611="WON",((((N611-1)*J611)*'complete results singles'!$C$2)+('complete results singles'!$C$2*(N611-1))),IF(M611="PLACED",((((N611-1)*J611)*'complete results singles'!$C$2)-'complete results singles'!$C$2),IF(J611=0,-'complete results singles'!$C$2,IF(J611=0,-'complete results singles'!$C$2,-('complete results singles'!$C$2*2)))))))*E611))</f>
        <v>0</v>
      </c>
      <c r="R611" s="17">
        <f>IF(ISBLANK(M611),,IF(T611&lt;&gt;1,((IF(M611="WON-EW",(((K611-1)*'complete results singles'!$C$2)*(1-$C$3))+(((L611-1)*'complete results singles'!$C$2)*(1-$C$3)),IF(M611="WON",(((K611-1)*'complete results singles'!$C$2)*(1-$C$3)),IF(M611="PLACED",(((L611-1)*'complete results singles'!$C$2)*(1-$C$3))-'complete results singles'!$C$2,IF(J611=0,-'complete results singles'!$C$2,-('complete results singles'!$C$2*2))))))*E611),0))</f>
        <v>0</v>
      </c>
      <c r="S611" s="64"/>
    </row>
    <row r="612" spans="8:19" ht="15" x14ac:dyDescent="0.2">
      <c r="H612" s="12"/>
      <c r="I612" s="12"/>
      <c r="J612" s="12"/>
      <c r="M612" s="7"/>
      <c r="N612" s="16">
        <f>((G612-1)*(1-(IF(H612="no",0,'complete results singles'!$C$3)))+1)</f>
        <v>5.0000000000000044E-2</v>
      </c>
      <c r="O612" s="16">
        <f t="shared" si="10"/>
        <v>0</v>
      </c>
      <c r="P6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2" s="17">
        <f>IF(ISBLANK(M612),,IF(ISBLANK(G612),,(IF(M612="WON-EW",((((N612-1)*J612)*'complete results singles'!$C$2)+('complete results singles'!$C$2*(N612-1))),IF(M612="WON",((((N612-1)*J612)*'complete results singles'!$C$2)+('complete results singles'!$C$2*(N612-1))),IF(M612="PLACED",((((N612-1)*J612)*'complete results singles'!$C$2)-'complete results singles'!$C$2),IF(J612=0,-'complete results singles'!$C$2,IF(J612=0,-'complete results singles'!$C$2,-('complete results singles'!$C$2*2)))))))*E612))</f>
        <v>0</v>
      </c>
      <c r="R612" s="17">
        <f>IF(ISBLANK(M612),,IF(T612&lt;&gt;1,((IF(M612="WON-EW",(((K612-1)*'complete results singles'!$C$2)*(1-$C$3))+(((L612-1)*'complete results singles'!$C$2)*(1-$C$3)),IF(M612="WON",(((K612-1)*'complete results singles'!$C$2)*(1-$C$3)),IF(M612="PLACED",(((L612-1)*'complete results singles'!$C$2)*(1-$C$3))-'complete results singles'!$C$2,IF(J612=0,-'complete results singles'!$C$2,-('complete results singles'!$C$2*2))))))*E612),0))</f>
        <v>0</v>
      </c>
      <c r="S612" s="64"/>
    </row>
    <row r="613" spans="8:19" ht="15" x14ac:dyDescent="0.2">
      <c r="H613" s="12"/>
      <c r="I613" s="12"/>
      <c r="J613" s="12"/>
      <c r="M613" s="7"/>
      <c r="N613" s="16">
        <f>((G613-1)*(1-(IF(H613="no",0,'complete results singles'!$C$3)))+1)</f>
        <v>5.0000000000000044E-2</v>
      </c>
      <c r="O613" s="16">
        <f t="shared" si="10"/>
        <v>0</v>
      </c>
      <c r="P6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3" s="17">
        <f>IF(ISBLANK(M613),,IF(ISBLANK(G613),,(IF(M613="WON-EW",((((N613-1)*J613)*'complete results singles'!$C$2)+('complete results singles'!$C$2*(N613-1))),IF(M613="WON",((((N613-1)*J613)*'complete results singles'!$C$2)+('complete results singles'!$C$2*(N613-1))),IF(M613="PLACED",((((N613-1)*J613)*'complete results singles'!$C$2)-'complete results singles'!$C$2),IF(J613=0,-'complete results singles'!$C$2,IF(J613=0,-'complete results singles'!$C$2,-('complete results singles'!$C$2*2)))))))*E613))</f>
        <v>0</v>
      </c>
      <c r="R613" s="17">
        <f>IF(ISBLANK(M613),,IF(T613&lt;&gt;1,((IF(M613="WON-EW",(((K613-1)*'complete results singles'!$C$2)*(1-$C$3))+(((L613-1)*'complete results singles'!$C$2)*(1-$C$3)),IF(M613="WON",(((K613-1)*'complete results singles'!$C$2)*(1-$C$3)),IF(M613="PLACED",(((L613-1)*'complete results singles'!$C$2)*(1-$C$3))-'complete results singles'!$C$2,IF(J613=0,-'complete results singles'!$C$2,-('complete results singles'!$C$2*2))))))*E613),0))</f>
        <v>0</v>
      </c>
      <c r="S613" s="64"/>
    </row>
    <row r="614" spans="8:19" ht="15" x14ac:dyDescent="0.2">
      <c r="H614" s="12"/>
      <c r="I614" s="12"/>
      <c r="J614" s="12"/>
      <c r="M614" s="7"/>
      <c r="N614" s="16">
        <f>((G614-1)*(1-(IF(H614="no",0,'complete results singles'!$C$3)))+1)</f>
        <v>5.0000000000000044E-2</v>
      </c>
      <c r="O614" s="16">
        <f t="shared" si="10"/>
        <v>0</v>
      </c>
      <c r="P6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4" s="17">
        <f>IF(ISBLANK(M614),,IF(ISBLANK(G614),,(IF(M614="WON-EW",((((N614-1)*J614)*'complete results singles'!$C$2)+('complete results singles'!$C$2*(N614-1))),IF(M614="WON",((((N614-1)*J614)*'complete results singles'!$C$2)+('complete results singles'!$C$2*(N614-1))),IF(M614="PLACED",((((N614-1)*J614)*'complete results singles'!$C$2)-'complete results singles'!$C$2),IF(J614=0,-'complete results singles'!$C$2,IF(J614=0,-'complete results singles'!$C$2,-('complete results singles'!$C$2*2)))))))*E614))</f>
        <v>0</v>
      </c>
      <c r="R614" s="17">
        <f>IF(ISBLANK(M614),,IF(T614&lt;&gt;1,((IF(M614="WON-EW",(((K614-1)*'complete results singles'!$C$2)*(1-$C$3))+(((L614-1)*'complete results singles'!$C$2)*(1-$C$3)),IF(M614="WON",(((K614-1)*'complete results singles'!$C$2)*(1-$C$3)),IF(M614="PLACED",(((L614-1)*'complete results singles'!$C$2)*(1-$C$3))-'complete results singles'!$C$2,IF(J614=0,-'complete results singles'!$C$2,-('complete results singles'!$C$2*2))))))*E614),0))</f>
        <v>0</v>
      </c>
      <c r="S614" s="64"/>
    </row>
    <row r="615" spans="8:19" ht="15" x14ac:dyDescent="0.2">
      <c r="H615" s="12"/>
      <c r="I615" s="12"/>
      <c r="J615" s="12"/>
      <c r="M615" s="7"/>
      <c r="N615" s="16">
        <f>((G615-1)*(1-(IF(H615="no",0,'complete results singles'!$C$3)))+1)</f>
        <v>5.0000000000000044E-2</v>
      </c>
      <c r="O615" s="16">
        <f t="shared" si="10"/>
        <v>0</v>
      </c>
      <c r="P6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5" s="17">
        <f>IF(ISBLANK(M615),,IF(ISBLANK(G615),,(IF(M615="WON-EW",((((N615-1)*J615)*'complete results singles'!$C$2)+('complete results singles'!$C$2*(N615-1))),IF(M615="WON",((((N615-1)*J615)*'complete results singles'!$C$2)+('complete results singles'!$C$2*(N615-1))),IF(M615="PLACED",((((N615-1)*J615)*'complete results singles'!$C$2)-'complete results singles'!$C$2),IF(J615=0,-'complete results singles'!$C$2,IF(J615=0,-'complete results singles'!$C$2,-('complete results singles'!$C$2*2)))))))*E615))</f>
        <v>0</v>
      </c>
      <c r="R615" s="17">
        <f>IF(ISBLANK(M615),,IF(T615&lt;&gt;1,((IF(M615="WON-EW",(((K615-1)*'complete results singles'!$C$2)*(1-$C$3))+(((L615-1)*'complete results singles'!$C$2)*(1-$C$3)),IF(M615="WON",(((K615-1)*'complete results singles'!$C$2)*(1-$C$3)),IF(M615="PLACED",(((L615-1)*'complete results singles'!$C$2)*(1-$C$3))-'complete results singles'!$C$2,IF(J615=0,-'complete results singles'!$C$2,-('complete results singles'!$C$2*2))))))*E615),0))</f>
        <v>0</v>
      </c>
      <c r="S615" s="64"/>
    </row>
    <row r="616" spans="8:19" ht="15" x14ac:dyDescent="0.2">
      <c r="H616" s="12"/>
      <c r="I616" s="12"/>
      <c r="J616" s="12"/>
      <c r="M616" s="7"/>
      <c r="N616" s="16">
        <f>((G616-1)*(1-(IF(H616="no",0,'complete results singles'!$C$3)))+1)</f>
        <v>5.0000000000000044E-2</v>
      </c>
      <c r="O616" s="16">
        <f t="shared" si="10"/>
        <v>0</v>
      </c>
      <c r="P6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6" s="17">
        <f>IF(ISBLANK(M616),,IF(ISBLANK(G616),,(IF(M616="WON-EW",((((N616-1)*J616)*'complete results singles'!$C$2)+('complete results singles'!$C$2*(N616-1))),IF(M616="WON",((((N616-1)*J616)*'complete results singles'!$C$2)+('complete results singles'!$C$2*(N616-1))),IF(M616="PLACED",((((N616-1)*J616)*'complete results singles'!$C$2)-'complete results singles'!$C$2),IF(J616=0,-'complete results singles'!$C$2,IF(J616=0,-'complete results singles'!$C$2,-('complete results singles'!$C$2*2)))))))*E616))</f>
        <v>0</v>
      </c>
      <c r="R616" s="17">
        <f>IF(ISBLANK(M616),,IF(T616&lt;&gt;1,((IF(M616="WON-EW",(((K616-1)*'complete results singles'!$C$2)*(1-$C$3))+(((L616-1)*'complete results singles'!$C$2)*(1-$C$3)),IF(M616="WON",(((K616-1)*'complete results singles'!$C$2)*(1-$C$3)),IF(M616="PLACED",(((L616-1)*'complete results singles'!$C$2)*(1-$C$3))-'complete results singles'!$C$2,IF(J616=0,-'complete results singles'!$C$2,-('complete results singles'!$C$2*2))))))*E616),0))</f>
        <v>0</v>
      </c>
      <c r="S616" s="64"/>
    </row>
    <row r="617" spans="8:19" ht="15" x14ac:dyDescent="0.2">
      <c r="H617" s="12"/>
      <c r="I617" s="12"/>
      <c r="J617" s="12"/>
      <c r="M617" s="7"/>
      <c r="N617" s="16">
        <f>((G617-1)*(1-(IF(H617="no",0,'complete results singles'!$C$3)))+1)</f>
        <v>5.0000000000000044E-2</v>
      </c>
      <c r="O617" s="16">
        <f t="shared" si="10"/>
        <v>0</v>
      </c>
      <c r="P6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7" s="17">
        <f>IF(ISBLANK(M617),,IF(ISBLANK(G617),,(IF(M617="WON-EW",((((N617-1)*J617)*'complete results singles'!$C$2)+('complete results singles'!$C$2*(N617-1))),IF(M617="WON",((((N617-1)*J617)*'complete results singles'!$C$2)+('complete results singles'!$C$2*(N617-1))),IF(M617="PLACED",((((N617-1)*J617)*'complete results singles'!$C$2)-'complete results singles'!$C$2),IF(J617=0,-'complete results singles'!$C$2,IF(J617=0,-'complete results singles'!$C$2,-('complete results singles'!$C$2*2)))))))*E617))</f>
        <v>0</v>
      </c>
      <c r="R617" s="17">
        <f>IF(ISBLANK(M617),,IF(T617&lt;&gt;1,((IF(M617="WON-EW",(((K617-1)*'complete results singles'!$C$2)*(1-$C$3))+(((L617-1)*'complete results singles'!$C$2)*(1-$C$3)),IF(M617="WON",(((K617-1)*'complete results singles'!$C$2)*(1-$C$3)),IF(M617="PLACED",(((L617-1)*'complete results singles'!$C$2)*(1-$C$3))-'complete results singles'!$C$2,IF(J617=0,-'complete results singles'!$C$2,-('complete results singles'!$C$2*2))))))*E617),0))</f>
        <v>0</v>
      </c>
      <c r="S617" s="64"/>
    </row>
    <row r="618" spans="8:19" ht="15" x14ac:dyDescent="0.2">
      <c r="H618" s="12"/>
      <c r="I618" s="12"/>
      <c r="J618" s="12"/>
      <c r="M618" s="7"/>
      <c r="N618" s="16">
        <f>((G618-1)*(1-(IF(H618="no",0,'complete results singles'!$C$3)))+1)</f>
        <v>5.0000000000000044E-2</v>
      </c>
      <c r="O618" s="16">
        <f t="shared" si="10"/>
        <v>0</v>
      </c>
      <c r="P6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8" s="17">
        <f>IF(ISBLANK(M618),,IF(ISBLANK(G618),,(IF(M618="WON-EW",((((N618-1)*J618)*'complete results singles'!$C$2)+('complete results singles'!$C$2*(N618-1))),IF(M618="WON",((((N618-1)*J618)*'complete results singles'!$C$2)+('complete results singles'!$C$2*(N618-1))),IF(M618="PLACED",((((N618-1)*J618)*'complete results singles'!$C$2)-'complete results singles'!$C$2),IF(J618=0,-'complete results singles'!$C$2,IF(J618=0,-'complete results singles'!$C$2,-('complete results singles'!$C$2*2)))))))*E618))</f>
        <v>0</v>
      </c>
      <c r="R618" s="17">
        <f>IF(ISBLANK(M618),,IF(T618&lt;&gt;1,((IF(M618="WON-EW",(((K618-1)*'complete results singles'!$C$2)*(1-$C$3))+(((L618-1)*'complete results singles'!$C$2)*(1-$C$3)),IF(M618="WON",(((K618-1)*'complete results singles'!$C$2)*(1-$C$3)),IF(M618="PLACED",(((L618-1)*'complete results singles'!$C$2)*(1-$C$3))-'complete results singles'!$C$2,IF(J618=0,-'complete results singles'!$C$2,-('complete results singles'!$C$2*2))))))*E618),0))</f>
        <v>0</v>
      </c>
      <c r="S618" s="64"/>
    </row>
    <row r="619" spans="8:19" ht="15" x14ac:dyDescent="0.2">
      <c r="H619" s="12"/>
      <c r="I619" s="12"/>
      <c r="J619" s="12"/>
      <c r="M619" s="7"/>
      <c r="N619" s="16">
        <f>((G619-1)*(1-(IF(H619="no",0,'complete results singles'!$C$3)))+1)</f>
        <v>5.0000000000000044E-2</v>
      </c>
      <c r="O619" s="16">
        <f t="shared" si="10"/>
        <v>0</v>
      </c>
      <c r="P6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19" s="17">
        <f>IF(ISBLANK(M619),,IF(ISBLANK(G619),,(IF(M619="WON-EW",((((N619-1)*J619)*'complete results singles'!$C$2)+('complete results singles'!$C$2*(N619-1))),IF(M619="WON",((((N619-1)*J619)*'complete results singles'!$C$2)+('complete results singles'!$C$2*(N619-1))),IF(M619="PLACED",((((N619-1)*J619)*'complete results singles'!$C$2)-'complete results singles'!$C$2),IF(J619=0,-'complete results singles'!$C$2,IF(J619=0,-'complete results singles'!$C$2,-('complete results singles'!$C$2*2)))))))*E619))</f>
        <v>0</v>
      </c>
      <c r="R619" s="17">
        <f>IF(ISBLANK(M619),,IF(T619&lt;&gt;1,((IF(M619="WON-EW",(((K619-1)*'complete results singles'!$C$2)*(1-$C$3))+(((L619-1)*'complete results singles'!$C$2)*(1-$C$3)),IF(M619="WON",(((K619-1)*'complete results singles'!$C$2)*(1-$C$3)),IF(M619="PLACED",(((L619-1)*'complete results singles'!$C$2)*(1-$C$3))-'complete results singles'!$C$2,IF(J619=0,-'complete results singles'!$C$2,-('complete results singles'!$C$2*2))))))*E619),0))</f>
        <v>0</v>
      </c>
      <c r="S619" s="64"/>
    </row>
    <row r="620" spans="8:19" ht="15" x14ac:dyDescent="0.2">
      <c r="H620" s="12"/>
      <c r="I620" s="12"/>
      <c r="J620" s="12"/>
      <c r="M620" s="7"/>
      <c r="N620" s="16">
        <f>((G620-1)*(1-(IF(H620="no",0,'complete results singles'!$C$3)))+1)</f>
        <v>5.0000000000000044E-2</v>
      </c>
      <c r="O620" s="16">
        <f t="shared" si="10"/>
        <v>0</v>
      </c>
      <c r="P6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0" s="17">
        <f>IF(ISBLANK(M620),,IF(ISBLANK(G620),,(IF(M620="WON-EW",((((N620-1)*J620)*'complete results singles'!$C$2)+('complete results singles'!$C$2*(N620-1))),IF(M620="WON",((((N620-1)*J620)*'complete results singles'!$C$2)+('complete results singles'!$C$2*(N620-1))),IF(M620="PLACED",((((N620-1)*J620)*'complete results singles'!$C$2)-'complete results singles'!$C$2),IF(J620=0,-'complete results singles'!$C$2,IF(J620=0,-'complete results singles'!$C$2,-('complete results singles'!$C$2*2)))))))*E620))</f>
        <v>0</v>
      </c>
      <c r="R620" s="17">
        <f>IF(ISBLANK(M620),,IF(T620&lt;&gt;1,((IF(M620="WON-EW",(((K620-1)*'complete results singles'!$C$2)*(1-$C$3))+(((L620-1)*'complete results singles'!$C$2)*(1-$C$3)),IF(M620="WON",(((K620-1)*'complete results singles'!$C$2)*(1-$C$3)),IF(M620="PLACED",(((L620-1)*'complete results singles'!$C$2)*(1-$C$3))-'complete results singles'!$C$2,IF(J620=0,-'complete results singles'!$C$2,-('complete results singles'!$C$2*2))))))*E620),0))</f>
        <v>0</v>
      </c>
      <c r="S620" s="64"/>
    </row>
    <row r="621" spans="8:19" ht="15" x14ac:dyDescent="0.2">
      <c r="H621" s="12"/>
      <c r="I621" s="12"/>
      <c r="J621" s="12"/>
      <c r="M621" s="7"/>
      <c r="N621" s="16">
        <f>((G621-1)*(1-(IF(H621="no",0,'complete results singles'!$C$3)))+1)</f>
        <v>5.0000000000000044E-2</v>
      </c>
      <c r="O621" s="16">
        <f t="shared" si="10"/>
        <v>0</v>
      </c>
      <c r="P6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1" s="17">
        <f>IF(ISBLANK(M621),,IF(ISBLANK(G621),,(IF(M621="WON-EW",((((N621-1)*J621)*'complete results singles'!$C$2)+('complete results singles'!$C$2*(N621-1))),IF(M621="WON",((((N621-1)*J621)*'complete results singles'!$C$2)+('complete results singles'!$C$2*(N621-1))),IF(M621="PLACED",((((N621-1)*J621)*'complete results singles'!$C$2)-'complete results singles'!$C$2),IF(J621=0,-'complete results singles'!$C$2,IF(J621=0,-'complete results singles'!$C$2,-('complete results singles'!$C$2*2)))))))*E621))</f>
        <v>0</v>
      </c>
      <c r="R621" s="17">
        <f>IF(ISBLANK(M621),,IF(T621&lt;&gt;1,((IF(M621="WON-EW",(((K621-1)*'complete results singles'!$C$2)*(1-$C$3))+(((L621-1)*'complete results singles'!$C$2)*(1-$C$3)),IF(M621="WON",(((K621-1)*'complete results singles'!$C$2)*(1-$C$3)),IF(M621="PLACED",(((L621-1)*'complete results singles'!$C$2)*(1-$C$3))-'complete results singles'!$C$2,IF(J621=0,-'complete results singles'!$C$2,-('complete results singles'!$C$2*2))))))*E621),0))</f>
        <v>0</v>
      </c>
      <c r="S621" s="64"/>
    </row>
    <row r="622" spans="8:19" ht="15" x14ac:dyDescent="0.2">
      <c r="H622" s="12"/>
      <c r="I622" s="12"/>
      <c r="J622" s="12"/>
      <c r="M622" s="7"/>
      <c r="N622" s="16">
        <f>((G622-1)*(1-(IF(H622="no",0,'complete results singles'!$C$3)))+1)</f>
        <v>5.0000000000000044E-2</v>
      </c>
      <c r="O622" s="16">
        <f t="shared" si="10"/>
        <v>0</v>
      </c>
      <c r="P6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2" s="17">
        <f>IF(ISBLANK(M622),,IF(ISBLANK(G622),,(IF(M622="WON-EW",((((N622-1)*J622)*'complete results singles'!$C$2)+('complete results singles'!$C$2*(N622-1))),IF(M622="WON",((((N622-1)*J622)*'complete results singles'!$C$2)+('complete results singles'!$C$2*(N622-1))),IF(M622="PLACED",((((N622-1)*J622)*'complete results singles'!$C$2)-'complete results singles'!$C$2),IF(J622=0,-'complete results singles'!$C$2,IF(J622=0,-'complete results singles'!$C$2,-('complete results singles'!$C$2*2)))))))*E622))</f>
        <v>0</v>
      </c>
      <c r="R622" s="17">
        <f>IF(ISBLANK(M622),,IF(T622&lt;&gt;1,((IF(M622="WON-EW",(((K622-1)*'complete results singles'!$C$2)*(1-$C$3))+(((L622-1)*'complete results singles'!$C$2)*(1-$C$3)),IF(M622="WON",(((K622-1)*'complete results singles'!$C$2)*(1-$C$3)),IF(M622="PLACED",(((L622-1)*'complete results singles'!$C$2)*(1-$C$3))-'complete results singles'!$C$2,IF(J622=0,-'complete results singles'!$C$2,-('complete results singles'!$C$2*2))))))*E622),0))</f>
        <v>0</v>
      </c>
      <c r="S622" s="64"/>
    </row>
    <row r="623" spans="8:19" ht="15" x14ac:dyDescent="0.2">
      <c r="H623" s="12"/>
      <c r="I623" s="12"/>
      <c r="J623" s="12"/>
      <c r="M623" s="7"/>
      <c r="N623" s="16">
        <f>((G623-1)*(1-(IF(H623="no",0,'complete results singles'!$C$3)))+1)</f>
        <v>5.0000000000000044E-2</v>
      </c>
      <c r="O623" s="16">
        <f t="shared" si="10"/>
        <v>0</v>
      </c>
      <c r="P6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3" s="17">
        <f>IF(ISBLANK(M623),,IF(ISBLANK(G623),,(IF(M623="WON-EW",((((N623-1)*J623)*'complete results singles'!$C$2)+('complete results singles'!$C$2*(N623-1))),IF(M623="WON",((((N623-1)*J623)*'complete results singles'!$C$2)+('complete results singles'!$C$2*(N623-1))),IF(M623="PLACED",((((N623-1)*J623)*'complete results singles'!$C$2)-'complete results singles'!$C$2),IF(J623=0,-'complete results singles'!$C$2,IF(J623=0,-'complete results singles'!$C$2,-('complete results singles'!$C$2*2)))))))*E623))</f>
        <v>0</v>
      </c>
      <c r="R623" s="17">
        <f>IF(ISBLANK(M623),,IF(T623&lt;&gt;1,((IF(M623="WON-EW",(((K623-1)*'complete results singles'!$C$2)*(1-$C$3))+(((L623-1)*'complete results singles'!$C$2)*(1-$C$3)),IF(M623="WON",(((K623-1)*'complete results singles'!$C$2)*(1-$C$3)),IF(M623="PLACED",(((L623-1)*'complete results singles'!$C$2)*(1-$C$3))-'complete results singles'!$C$2,IF(J623=0,-'complete results singles'!$C$2,-('complete results singles'!$C$2*2))))))*E623),0))</f>
        <v>0</v>
      </c>
      <c r="S623" s="64"/>
    </row>
    <row r="624" spans="8:19" ht="15" x14ac:dyDescent="0.2">
      <c r="H624" s="12"/>
      <c r="I624" s="12"/>
      <c r="J624" s="12"/>
      <c r="M624" s="7"/>
      <c r="N624" s="16">
        <f>((G624-1)*(1-(IF(H624="no",0,'complete results singles'!$C$3)))+1)</f>
        <v>5.0000000000000044E-2</v>
      </c>
      <c r="O624" s="16">
        <f t="shared" si="10"/>
        <v>0</v>
      </c>
      <c r="P6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4" s="17">
        <f>IF(ISBLANK(M624),,IF(ISBLANK(G624),,(IF(M624="WON-EW",((((N624-1)*J624)*'complete results singles'!$C$2)+('complete results singles'!$C$2*(N624-1))),IF(M624="WON",((((N624-1)*J624)*'complete results singles'!$C$2)+('complete results singles'!$C$2*(N624-1))),IF(M624="PLACED",((((N624-1)*J624)*'complete results singles'!$C$2)-'complete results singles'!$C$2),IF(J624=0,-'complete results singles'!$C$2,IF(J624=0,-'complete results singles'!$C$2,-('complete results singles'!$C$2*2)))))))*E624))</f>
        <v>0</v>
      </c>
      <c r="R624" s="17">
        <f>IF(ISBLANK(M624),,IF(T624&lt;&gt;1,((IF(M624="WON-EW",(((K624-1)*'complete results singles'!$C$2)*(1-$C$3))+(((L624-1)*'complete results singles'!$C$2)*(1-$C$3)),IF(M624="WON",(((K624-1)*'complete results singles'!$C$2)*(1-$C$3)),IF(M624="PLACED",(((L624-1)*'complete results singles'!$C$2)*(1-$C$3))-'complete results singles'!$C$2,IF(J624=0,-'complete results singles'!$C$2,-('complete results singles'!$C$2*2))))))*E624),0))</f>
        <v>0</v>
      </c>
      <c r="S624" s="64"/>
    </row>
    <row r="625" spans="8:19" ht="15" x14ac:dyDescent="0.2">
      <c r="H625" s="12"/>
      <c r="I625" s="12"/>
      <c r="J625" s="12"/>
      <c r="M625" s="7"/>
      <c r="N625" s="16">
        <f>((G625-1)*(1-(IF(H625="no",0,'complete results singles'!$C$3)))+1)</f>
        <v>5.0000000000000044E-2</v>
      </c>
      <c r="O625" s="16">
        <f t="shared" si="10"/>
        <v>0</v>
      </c>
      <c r="P6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5" s="17">
        <f>IF(ISBLANK(M625),,IF(ISBLANK(G625),,(IF(M625="WON-EW",((((N625-1)*J625)*'complete results singles'!$C$2)+('complete results singles'!$C$2*(N625-1))),IF(M625="WON",((((N625-1)*J625)*'complete results singles'!$C$2)+('complete results singles'!$C$2*(N625-1))),IF(M625="PLACED",((((N625-1)*J625)*'complete results singles'!$C$2)-'complete results singles'!$C$2),IF(J625=0,-'complete results singles'!$C$2,IF(J625=0,-'complete results singles'!$C$2,-('complete results singles'!$C$2*2)))))))*E625))</f>
        <v>0</v>
      </c>
      <c r="R625" s="17">
        <f>IF(ISBLANK(M625),,IF(T625&lt;&gt;1,((IF(M625="WON-EW",(((K625-1)*'complete results singles'!$C$2)*(1-$C$3))+(((L625-1)*'complete results singles'!$C$2)*(1-$C$3)),IF(M625="WON",(((K625-1)*'complete results singles'!$C$2)*(1-$C$3)),IF(M625="PLACED",(((L625-1)*'complete results singles'!$C$2)*(1-$C$3))-'complete results singles'!$C$2,IF(J625=0,-'complete results singles'!$C$2,-('complete results singles'!$C$2*2))))))*E625),0))</f>
        <v>0</v>
      </c>
      <c r="S625" s="64"/>
    </row>
    <row r="626" spans="8:19" ht="15" x14ac:dyDescent="0.2">
      <c r="H626" s="12"/>
      <c r="I626" s="12"/>
      <c r="J626" s="12"/>
      <c r="M626" s="7"/>
      <c r="N626" s="16">
        <f>((G626-1)*(1-(IF(H626="no",0,'complete results singles'!$C$3)))+1)</f>
        <v>5.0000000000000044E-2</v>
      </c>
      <c r="O626" s="16">
        <f t="shared" si="10"/>
        <v>0</v>
      </c>
      <c r="P6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6" s="17">
        <f>IF(ISBLANK(M626),,IF(ISBLANK(G626),,(IF(M626="WON-EW",((((N626-1)*J626)*'complete results singles'!$C$2)+('complete results singles'!$C$2*(N626-1))),IF(M626="WON",((((N626-1)*J626)*'complete results singles'!$C$2)+('complete results singles'!$C$2*(N626-1))),IF(M626="PLACED",((((N626-1)*J626)*'complete results singles'!$C$2)-'complete results singles'!$C$2),IF(J626=0,-'complete results singles'!$C$2,IF(J626=0,-'complete results singles'!$C$2,-('complete results singles'!$C$2*2)))))))*E626))</f>
        <v>0</v>
      </c>
      <c r="R626" s="17">
        <f>IF(ISBLANK(M626),,IF(T626&lt;&gt;1,((IF(M626="WON-EW",(((K626-1)*'complete results singles'!$C$2)*(1-$C$3))+(((L626-1)*'complete results singles'!$C$2)*(1-$C$3)),IF(M626="WON",(((K626-1)*'complete results singles'!$C$2)*(1-$C$3)),IF(M626="PLACED",(((L626-1)*'complete results singles'!$C$2)*(1-$C$3))-'complete results singles'!$C$2,IF(J626=0,-'complete results singles'!$C$2,-('complete results singles'!$C$2*2))))))*E626),0))</f>
        <v>0</v>
      </c>
      <c r="S626" s="64"/>
    </row>
    <row r="627" spans="8:19" ht="15" x14ac:dyDescent="0.2">
      <c r="H627" s="12"/>
      <c r="I627" s="12"/>
      <c r="J627" s="12"/>
      <c r="M627" s="7"/>
      <c r="N627" s="16">
        <f>((G627-1)*(1-(IF(H627="no",0,'complete results singles'!$C$3)))+1)</f>
        <v>5.0000000000000044E-2</v>
      </c>
      <c r="O627" s="16">
        <f t="shared" si="10"/>
        <v>0</v>
      </c>
      <c r="P6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7" s="17">
        <f>IF(ISBLANK(M627),,IF(ISBLANK(G627),,(IF(M627="WON-EW",((((N627-1)*J627)*'complete results singles'!$C$2)+('complete results singles'!$C$2*(N627-1))),IF(M627="WON",((((N627-1)*J627)*'complete results singles'!$C$2)+('complete results singles'!$C$2*(N627-1))),IF(M627="PLACED",((((N627-1)*J627)*'complete results singles'!$C$2)-'complete results singles'!$C$2),IF(J627=0,-'complete results singles'!$C$2,IF(J627=0,-'complete results singles'!$C$2,-('complete results singles'!$C$2*2)))))))*E627))</f>
        <v>0</v>
      </c>
      <c r="R627" s="17">
        <f>IF(ISBLANK(M627),,IF(T627&lt;&gt;1,((IF(M627="WON-EW",(((K627-1)*'complete results singles'!$C$2)*(1-$C$3))+(((L627-1)*'complete results singles'!$C$2)*(1-$C$3)),IF(M627="WON",(((K627-1)*'complete results singles'!$C$2)*(1-$C$3)),IF(M627="PLACED",(((L627-1)*'complete results singles'!$C$2)*(1-$C$3))-'complete results singles'!$C$2,IF(J627=0,-'complete results singles'!$C$2,-('complete results singles'!$C$2*2))))))*E627),0))</f>
        <v>0</v>
      </c>
      <c r="S627" s="64"/>
    </row>
    <row r="628" spans="8:19" ht="15" x14ac:dyDescent="0.2">
      <c r="H628" s="12"/>
      <c r="I628" s="12"/>
      <c r="J628" s="12"/>
      <c r="M628" s="7"/>
      <c r="N628" s="16">
        <f>((G628-1)*(1-(IF(H628="no",0,'complete results singles'!$C$3)))+1)</f>
        <v>5.0000000000000044E-2</v>
      </c>
      <c r="O628" s="16">
        <f t="shared" si="10"/>
        <v>0</v>
      </c>
      <c r="P6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8" s="17">
        <f>IF(ISBLANK(M628),,IF(ISBLANK(G628),,(IF(M628="WON-EW",((((N628-1)*J628)*'complete results singles'!$C$2)+('complete results singles'!$C$2*(N628-1))),IF(M628="WON",((((N628-1)*J628)*'complete results singles'!$C$2)+('complete results singles'!$C$2*(N628-1))),IF(M628="PLACED",((((N628-1)*J628)*'complete results singles'!$C$2)-'complete results singles'!$C$2),IF(J628=0,-'complete results singles'!$C$2,IF(J628=0,-'complete results singles'!$C$2,-('complete results singles'!$C$2*2)))))))*E628))</f>
        <v>0</v>
      </c>
      <c r="R628" s="17">
        <f>IF(ISBLANK(M628),,IF(T628&lt;&gt;1,((IF(M628="WON-EW",(((K628-1)*'complete results singles'!$C$2)*(1-$C$3))+(((L628-1)*'complete results singles'!$C$2)*(1-$C$3)),IF(M628="WON",(((K628-1)*'complete results singles'!$C$2)*(1-$C$3)),IF(M628="PLACED",(((L628-1)*'complete results singles'!$C$2)*(1-$C$3))-'complete results singles'!$C$2,IF(J628=0,-'complete results singles'!$C$2,-('complete results singles'!$C$2*2))))))*E628),0))</f>
        <v>0</v>
      </c>
      <c r="S628" s="64"/>
    </row>
    <row r="629" spans="8:19" ht="15" x14ac:dyDescent="0.2">
      <c r="H629" s="12"/>
      <c r="I629" s="12"/>
      <c r="J629" s="12"/>
      <c r="M629" s="7"/>
      <c r="N629" s="16">
        <f>((G629-1)*(1-(IF(H629="no",0,'complete results singles'!$C$3)))+1)</f>
        <v>5.0000000000000044E-2</v>
      </c>
      <c r="O629" s="16">
        <f t="shared" si="10"/>
        <v>0</v>
      </c>
      <c r="P6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29" s="17">
        <f>IF(ISBLANK(M629),,IF(ISBLANK(G629),,(IF(M629="WON-EW",((((N629-1)*J629)*'complete results singles'!$C$2)+('complete results singles'!$C$2*(N629-1))),IF(M629="WON",((((N629-1)*J629)*'complete results singles'!$C$2)+('complete results singles'!$C$2*(N629-1))),IF(M629="PLACED",((((N629-1)*J629)*'complete results singles'!$C$2)-'complete results singles'!$C$2),IF(J629=0,-'complete results singles'!$C$2,IF(J629=0,-'complete results singles'!$C$2,-('complete results singles'!$C$2*2)))))))*E629))</f>
        <v>0</v>
      </c>
      <c r="R629" s="17">
        <f>IF(ISBLANK(M629),,IF(T629&lt;&gt;1,((IF(M629="WON-EW",(((K629-1)*'complete results singles'!$C$2)*(1-$C$3))+(((L629-1)*'complete results singles'!$C$2)*(1-$C$3)),IF(M629="WON",(((K629-1)*'complete results singles'!$C$2)*(1-$C$3)),IF(M629="PLACED",(((L629-1)*'complete results singles'!$C$2)*(1-$C$3))-'complete results singles'!$C$2,IF(J629=0,-'complete results singles'!$C$2,-('complete results singles'!$C$2*2))))))*E629),0))</f>
        <v>0</v>
      </c>
      <c r="S629" s="64"/>
    </row>
    <row r="630" spans="8:19" ht="15" x14ac:dyDescent="0.2">
      <c r="H630" s="12"/>
      <c r="I630" s="12"/>
      <c r="J630" s="12"/>
      <c r="M630" s="7"/>
      <c r="N630" s="16">
        <f>((G630-1)*(1-(IF(H630="no",0,'complete results singles'!$C$3)))+1)</f>
        <v>5.0000000000000044E-2</v>
      </c>
      <c r="O630" s="16">
        <f t="shared" si="10"/>
        <v>0</v>
      </c>
      <c r="P6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0" s="17">
        <f>IF(ISBLANK(M630),,IF(ISBLANK(G630),,(IF(M630="WON-EW",((((N630-1)*J630)*'complete results singles'!$C$2)+('complete results singles'!$C$2*(N630-1))),IF(M630="WON",((((N630-1)*J630)*'complete results singles'!$C$2)+('complete results singles'!$C$2*(N630-1))),IF(M630="PLACED",((((N630-1)*J630)*'complete results singles'!$C$2)-'complete results singles'!$C$2),IF(J630=0,-'complete results singles'!$C$2,IF(J630=0,-'complete results singles'!$C$2,-('complete results singles'!$C$2*2)))))))*E630))</f>
        <v>0</v>
      </c>
      <c r="R630" s="17">
        <f>IF(ISBLANK(M630),,IF(T630&lt;&gt;1,((IF(M630="WON-EW",(((K630-1)*'complete results singles'!$C$2)*(1-$C$3))+(((L630-1)*'complete results singles'!$C$2)*(1-$C$3)),IF(M630="WON",(((K630-1)*'complete results singles'!$C$2)*(1-$C$3)),IF(M630="PLACED",(((L630-1)*'complete results singles'!$C$2)*(1-$C$3))-'complete results singles'!$C$2,IF(J630=0,-'complete results singles'!$C$2,-('complete results singles'!$C$2*2))))))*E630),0))</f>
        <v>0</v>
      </c>
      <c r="S630" s="64"/>
    </row>
    <row r="631" spans="8:19" ht="15" x14ac:dyDescent="0.2">
      <c r="H631" s="12"/>
      <c r="I631" s="12"/>
      <c r="J631" s="12"/>
      <c r="M631" s="7"/>
      <c r="N631" s="16">
        <f>((G631-1)*(1-(IF(H631="no",0,'complete results singles'!$C$3)))+1)</f>
        <v>5.0000000000000044E-2</v>
      </c>
      <c r="O631" s="16">
        <f t="shared" si="10"/>
        <v>0</v>
      </c>
      <c r="P6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1" s="17">
        <f>IF(ISBLANK(M631),,IF(ISBLANK(G631),,(IF(M631="WON-EW",((((N631-1)*J631)*'complete results singles'!$C$2)+('complete results singles'!$C$2*(N631-1))),IF(M631="WON",((((N631-1)*J631)*'complete results singles'!$C$2)+('complete results singles'!$C$2*(N631-1))),IF(M631="PLACED",((((N631-1)*J631)*'complete results singles'!$C$2)-'complete results singles'!$C$2),IF(J631=0,-'complete results singles'!$C$2,IF(J631=0,-'complete results singles'!$C$2,-('complete results singles'!$C$2*2)))))))*E631))</f>
        <v>0</v>
      </c>
      <c r="R631" s="17">
        <f>IF(ISBLANK(M631),,IF(T631&lt;&gt;1,((IF(M631="WON-EW",(((K631-1)*'complete results singles'!$C$2)*(1-$C$3))+(((L631-1)*'complete results singles'!$C$2)*(1-$C$3)),IF(M631="WON",(((K631-1)*'complete results singles'!$C$2)*(1-$C$3)),IF(M631="PLACED",(((L631-1)*'complete results singles'!$C$2)*(1-$C$3))-'complete results singles'!$C$2,IF(J631=0,-'complete results singles'!$C$2,-('complete results singles'!$C$2*2))))))*E631),0))</f>
        <v>0</v>
      </c>
      <c r="S631" s="64"/>
    </row>
    <row r="632" spans="8:19" ht="15" x14ac:dyDescent="0.2">
      <c r="H632" s="12"/>
      <c r="I632" s="12"/>
      <c r="J632" s="12"/>
      <c r="M632" s="7"/>
      <c r="N632" s="16">
        <f>((G632-1)*(1-(IF(H632="no",0,'complete results singles'!$C$3)))+1)</f>
        <v>5.0000000000000044E-2</v>
      </c>
      <c r="O632" s="16">
        <f t="shared" si="10"/>
        <v>0</v>
      </c>
      <c r="P6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2" s="17">
        <f>IF(ISBLANK(M632),,IF(ISBLANK(G632),,(IF(M632="WON-EW",((((N632-1)*J632)*'complete results singles'!$C$2)+('complete results singles'!$C$2*(N632-1))),IF(M632="WON",((((N632-1)*J632)*'complete results singles'!$C$2)+('complete results singles'!$C$2*(N632-1))),IF(M632="PLACED",((((N632-1)*J632)*'complete results singles'!$C$2)-'complete results singles'!$C$2),IF(J632=0,-'complete results singles'!$C$2,IF(J632=0,-'complete results singles'!$C$2,-('complete results singles'!$C$2*2)))))))*E632))</f>
        <v>0</v>
      </c>
      <c r="R632" s="17">
        <f>IF(ISBLANK(M632),,IF(T632&lt;&gt;1,((IF(M632="WON-EW",(((K632-1)*'complete results singles'!$C$2)*(1-$C$3))+(((L632-1)*'complete results singles'!$C$2)*(1-$C$3)),IF(M632="WON",(((K632-1)*'complete results singles'!$C$2)*(1-$C$3)),IF(M632="PLACED",(((L632-1)*'complete results singles'!$C$2)*(1-$C$3))-'complete results singles'!$C$2,IF(J632=0,-'complete results singles'!$C$2,-('complete results singles'!$C$2*2))))))*E632),0))</f>
        <v>0</v>
      </c>
      <c r="S632" s="64"/>
    </row>
    <row r="633" spans="8:19" ht="15" x14ac:dyDescent="0.2">
      <c r="H633" s="12"/>
      <c r="I633" s="12"/>
      <c r="J633" s="12"/>
      <c r="M633" s="7"/>
      <c r="N633" s="16">
        <f>((G633-1)*(1-(IF(H633="no",0,'complete results singles'!$C$3)))+1)</f>
        <v>5.0000000000000044E-2</v>
      </c>
      <c r="O633" s="16">
        <f t="shared" si="10"/>
        <v>0</v>
      </c>
      <c r="P6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3" s="17">
        <f>IF(ISBLANK(M633),,IF(ISBLANK(G633),,(IF(M633="WON-EW",((((N633-1)*J633)*'complete results singles'!$C$2)+('complete results singles'!$C$2*(N633-1))),IF(M633="WON",((((N633-1)*J633)*'complete results singles'!$C$2)+('complete results singles'!$C$2*(N633-1))),IF(M633="PLACED",((((N633-1)*J633)*'complete results singles'!$C$2)-'complete results singles'!$C$2),IF(J633=0,-'complete results singles'!$C$2,IF(J633=0,-'complete results singles'!$C$2,-('complete results singles'!$C$2*2)))))))*E633))</f>
        <v>0</v>
      </c>
      <c r="R633" s="17">
        <f>IF(ISBLANK(M633),,IF(T633&lt;&gt;1,((IF(M633="WON-EW",(((K633-1)*'complete results singles'!$C$2)*(1-$C$3))+(((L633-1)*'complete results singles'!$C$2)*(1-$C$3)),IF(M633="WON",(((K633-1)*'complete results singles'!$C$2)*(1-$C$3)),IF(M633="PLACED",(((L633-1)*'complete results singles'!$C$2)*(1-$C$3))-'complete results singles'!$C$2,IF(J633=0,-'complete results singles'!$C$2,-('complete results singles'!$C$2*2))))))*E633),0))</f>
        <v>0</v>
      </c>
      <c r="S633" s="64"/>
    </row>
    <row r="634" spans="8:19" ht="15" x14ac:dyDescent="0.2">
      <c r="H634" s="12"/>
      <c r="I634" s="12"/>
      <c r="J634" s="12"/>
      <c r="M634" s="7"/>
      <c r="N634" s="16">
        <f>((G634-1)*(1-(IF(H634="no",0,'complete results singles'!$C$3)))+1)</f>
        <v>5.0000000000000044E-2</v>
      </c>
      <c r="O634" s="16">
        <f t="shared" si="10"/>
        <v>0</v>
      </c>
      <c r="P6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4" s="17">
        <f>IF(ISBLANK(M634),,IF(ISBLANK(G634),,(IF(M634="WON-EW",((((N634-1)*J634)*'complete results singles'!$C$2)+('complete results singles'!$C$2*(N634-1))),IF(M634="WON",((((N634-1)*J634)*'complete results singles'!$C$2)+('complete results singles'!$C$2*(N634-1))),IF(M634="PLACED",((((N634-1)*J634)*'complete results singles'!$C$2)-'complete results singles'!$C$2),IF(J634=0,-'complete results singles'!$C$2,IF(J634=0,-'complete results singles'!$C$2,-('complete results singles'!$C$2*2)))))))*E634))</f>
        <v>0</v>
      </c>
      <c r="R634" s="17">
        <f>IF(ISBLANK(M634),,IF(T634&lt;&gt;1,((IF(M634="WON-EW",(((K634-1)*'complete results singles'!$C$2)*(1-$C$3))+(((L634-1)*'complete results singles'!$C$2)*(1-$C$3)),IF(M634="WON",(((K634-1)*'complete results singles'!$C$2)*(1-$C$3)),IF(M634="PLACED",(((L634-1)*'complete results singles'!$C$2)*(1-$C$3))-'complete results singles'!$C$2,IF(J634=0,-'complete results singles'!$C$2,-('complete results singles'!$C$2*2))))))*E634),0))</f>
        <v>0</v>
      </c>
      <c r="S634" s="64"/>
    </row>
    <row r="635" spans="8:19" ht="15" x14ac:dyDescent="0.2">
      <c r="H635" s="12"/>
      <c r="I635" s="12"/>
      <c r="J635" s="12"/>
      <c r="M635" s="7"/>
      <c r="N635" s="16">
        <f>((G635-1)*(1-(IF(H635="no",0,'complete results singles'!$C$3)))+1)</f>
        <v>5.0000000000000044E-2</v>
      </c>
      <c r="O635" s="16">
        <f t="shared" si="10"/>
        <v>0</v>
      </c>
      <c r="P6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5" s="17">
        <f>IF(ISBLANK(M635),,IF(ISBLANK(G635),,(IF(M635="WON-EW",((((N635-1)*J635)*'complete results singles'!$C$2)+('complete results singles'!$C$2*(N635-1))),IF(M635="WON",((((N635-1)*J635)*'complete results singles'!$C$2)+('complete results singles'!$C$2*(N635-1))),IF(M635="PLACED",((((N635-1)*J635)*'complete results singles'!$C$2)-'complete results singles'!$C$2),IF(J635=0,-'complete results singles'!$C$2,IF(J635=0,-'complete results singles'!$C$2,-('complete results singles'!$C$2*2)))))))*E635))</f>
        <v>0</v>
      </c>
      <c r="R635" s="17">
        <f>IF(ISBLANK(M635),,IF(T635&lt;&gt;1,((IF(M635="WON-EW",(((K635-1)*'complete results singles'!$C$2)*(1-$C$3))+(((L635-1)*'complete results singles'!$C$2)*(1-$C$3)),IF(M635="WON",(((K635-1)*'complete results singles'!$C$2)*(1-$C$3)),IF(M635="PLACED",(((L635-1)*'complete results singles'!$C$2)*(1-$C$3))-'complete results singles'!$C$2,IF(J635=0,-'complete results singles'!$C$2,-('complete results singles'!$C$2*2))))))*E635),0))</f>
        <v>0</v>
      </c>
      <c r="S635" s="64"/>
    </row>
    <row r="636" spans="8:19" ht="15" x14ac:dyDescent="0.2">
      <c r="H636" s="12"/>
      <c r="I636" s="12"/>
      <c r="J636" s="12"/>
      <c r="M636" s="7"/>
      <c r="N636" s="16">
        <f>((G636-1)*(1-(IF(H636="no",0,'complete results singles'!$C$3)))+1)</f>
        <v>5.0000000000000044E-2</v>
      </c>
      <c r="O636" s="16">
        <f t="shared" si="10"/>
        <v>0</v>
      </c>
      <c r="P6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6" s="17">
        <f>IF(ISBLANK(M636),,IF(ISBLANK(G636),,(IF(M636="WON-EW",((((N636-1)*J636)*'complete results singles'!$C$2)+('complete results singles'!$C$2*(N636-1))),IF(M636="WON",((((N636-1)*J636)*'complete results singles'!$C$2)+('complete results singles'!$C$2*(N636-1))),IF(M636="PLACED",((((N636-1)*J636)*'complete results singles'!$C$2)-'complete results singles'!$C$2),IF(J636=0,-'complete results singles'!$C$2,IF(J636=0,-'complete results singles'!$C$2,-('complete results singles'!$C$2*2)))))))*E636))</f>
        <v>0</v>
      </c>
      <c r="R636" s="17">
        <f>IF(ISBLANK(M636),,IF(T636&lt;&gt;1,((IF(M636="WON-EW",(((K636-1)*'complete results singles'!$C$2)*(1-$C$3))+(((L636-1)*'complete results singles'!$C$2)*(1-$C$3)),IF(M636="WON",(((K636-1)*'complete results singles'!$C$2)*(1-$C$3)),IF(M636="PLACED",(((L636-1)*'complete results singles'!$C$2)*(1-$C$3))-'complete results singles'!$C$2,IF(J636=0,-'complete results singles'!$C$2,-('complete results singles'!$C$2*2))))))*E636),0))</f>
        <v>0</v>
      </c>
      <c r="S636" s="64"/>
    </row>
    <row r="637" spans="8:19" ht="15" x14ac:dyDescent="0.2">
      <c r="H637" s="12"/>
      <c r="I637" s="12"/>
      <c r="J637" s="12"/>
      <c r="M637" s="7"/>
      <c r="N637" s="16">
        <f>((G637-1)*(1-(IF(H637="no",0,'complete results singles'!$C$3)))+1)</f>
        <v>5.0000000000000044E-2</v>
      </c>
      <c r="O637" s="16">
        <f t="shared" si="10"/>
        <v>0</v>
      </c>
      <c r="P6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7" s="17">
        <f>IF(ISBLANK(M637),,IF(ISBLANK(G637),,(IF(M637="WON-EW",((((N637-1)*J637)*'complete results singles'!$C$2)+('complete results singles'!$C$2*(N637-1))),IF(M637="WON",((((N637-1)*J637)*'complete results singles'!$C$2)+('complete results singles'!$C$2*(N637-1))),IF(M637="PLACED",((((N637-1)*J637)*'complete results singles'!$C$2)-'complete results singles'!$C$2),IF(J637=0,-'complete results singles'!$C$2,IF(J637=0,-'complete results singles'!$C$2,-('complete results singles'!$C$2*2)))))))*E637))</f>
        <v>0</v>
      </c>
      <c r="R637" s="17">
        <f>IF(ISBLANK(M637),,IF(T637&lt;&gt;1,((IF(M637="WON-EW",(((K637-1)*'complete results singles'!$C$2)*(1-$C$3))+(((L637-1)*'complete results singles'!$C$2)*(1-$C$3)),IF(M637="WON",(((K637-1)*'complete results singles'!$C$2)*(1-$C$3)),IF(M637="PLACED",(((L637-1)*'complete results singles'!$C$2)*(1-$C$3))-'complete results singles'!$C$2,IF(J637=0,-'complete results singles'!$C$2,-('complete results singles'!$C$2*2))))))*E637),0))</f>
        <v>0</v>
      </c>
      <c r="S637" s="64"/>
    </row>
    <row r="638" spans="8:19" ht="15" x14ac:dyDescent="0.2">
      <c r="H638" s="12"/>
      <c r="I638" s="12"/>
      <c r="J638" s="12"/>
      <c r="M638" s="7"/>
      <c r="N638" s="16">
        <f>((G638-1)*(1-(IF(H638="no",0,'complete results singles'!$C$3)))+1)</f>
        <v>5.0000000000000044E-2</v>
      </c>
      <c r="O638" s="16">
        <f t="shared" si="10"/>
        <v>0</v>
      </c>
      <c r="P6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8" s="17">
        <f>IF(ISBLANK(M638),,IF(ISBLANK(G638),,(IF(M638="WON-EW",((((N638-1)*J638)*'complete results singles'!$C$2)+('complete results singles'!$C$2*(N638-1))),IF(M638="WON",((((N638-1)*J638)*'complete results singles'!$C$2)+('complete results singles'!$C$2*(N638-1))),IF(M638="PLACED",((((N638-1)*J638)*'complete results singles'!$C$2)-'complete results singles'!$C$2),IF(J638=0,-'complete results singles'!$C$2,IF(J638=0,-'complete results singles'!$C$2,-('complete results singles'!$C$2*2)))))))*E638))</f>
        <v>0</v>
      </c>
      <c r="R638" s="17">
        <f>IF(ISBLANK(M638),,IF(T638&lt;&gt;1,((IF(M638="WON-EW",(((K638-1)*'complete results singles'!$C$2)*(1-$C$3))+(((L638-1)*'complete results singles'!$C$2)*(1-$C$3)),IF(M638="WON",(((K638-1)*'complete results singles'!$C$2)*(1-$C$3)),IF(M638="PLACED",(((L638-1)*'complete results singles'!$C$2)*(1-$C$3))-'complete results singles'!$C$2,IF(J638=0,-'complete results singles'!$C$2,-('complete results singles'!$C$2*2))))))*E638),0))</f>
        <v>0</v>
      </c>
      <c r="S638" s="64"/>
    </row>
    <row r="639" spans="8:19" ht="15" x14ac:dyDescent="0.2">
      <c r="H639" s="12"/>
      <c r="I639" s="12"/>
      <c r="J639" s="12"/>
      <c r="M639" s="7"/>
      <c r="N639" s="16">
        <f>((G639-1)*(1-(IF(H639="no",0,'complete results singles'!$C$3)))+1)</f>
        <v>5.0000000000000044E-2</v>
      </c>
      <c r="O639" s="16">
        <f t="shared" si="10"/>
        <v>0</v>
      </c>
      <c r="P6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39" s="17">
        <f>IF(ISBLANK(M639),,IF(ISBLANK(G639),,(IF(M639="WON-EW",((((N639-1)*J639)*'complete results singles'!$C$2)+('complete results singles'!$C$2*(N639-1))),IF(M639="WON",((((N639-1)*J639)*'complete results singles'!$C$2)+('complete results singles'!$C$2*(N639-1))),IF(M639="PLACED",((((N639-1)*J639)*'complete results singles'!$C$2)-'complete results singles'!$C$2),IF(J639=0,-'complete results singles'!$C$2,IF(J639=0,-'complete results singles'!$C$2,-('complete results singles'!$C$2*2)))))))*E639))</f>
        <v>0</v>
      </c>
      <c r="R639" s="17">
        <f>IF(ISBLANK(M639),,IF(T639&lt;&gt;1,((IF(M639="WON-EW",(((K639-1)*'complete results singles'!$C$2)*(1-$C$3))+(((L639-1)*'complete results singles'!$C$2)*(1-$C$3)),IF(M639="WON",(((K639-1)*'complete results singles'!$C$2)*(1-$C$3)),IF(M639="PLACED",(((L639-1)*'complete results singles'!$C$2)*(1-$C$3))-'complete results singles'!$C$2,IF(J639=0,-'complete results singles'!$C$2,-('complete results singles'!$C$2*2))))))*E639),0))</f>
        <v>0</v>
      </c>
      <c r="S639" s="64"/>
    </row>
    <row r="640" spans="8:19" ht="15" x14ac:dyDescent="0.2">
      <c r="H640" s="12"/>
      <c r="I640" s="12"/>
      <c r="J640" s="12"/>
      <c r="M640" s="7"/>
      <c r="N640" s="16">
        <f>((G640-1)*(1-(IF(H640="no",0,'complete results singles'!$C$3)))+1)</f>
        <v>5.0000000000000044E-2</v>
      </c>
      <c r="O640" s="16">
        <f t="shared" si="10"/>
        <v>0</v>
      </c>
      <c r="P6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0" s="17">
        <f>IF(ISBLANK(M640),,IF(ISBLANK(G640),,(IF(M640="WON-EW",((((N640-1)*J640)*'complete results singles'!$C$2)+('complete results singles'!$C$2*(N640-1))),IF(M640="WON",((((N640-1)*J640)*'complete results singles'!$C$2)+('complete results singles'!$C$2*(N640-1))),IF(M640="PLACED",((((N640-1)*J640)*'complete results singles'!$C$2)-'complete results singles'!$C$2),IF(J640=0,-'complete results singles'!$C$2,IF(J640=0,-'complete results singles'!$C$2,-('complete results singles'!$C$2*2)))))))*E640))</f>
        <v>0</v>
      </c>
      <c r="R640" s="17">
        <f>IF(ISBLANK(M640),,IF(T640&lt;&gt;1,((IF(M640="WON-EW",(((K640-1)*'complete results singles'!$C$2)*(1-$C$3))+(((L640-1)*'complete results singles'!$C$2)*(1-$C$3)),IF(M640="WON",(((K640-1)*'complete results singles'!$C$2)*(1-$C$3)),IF(M640="PLACED",(((L640-1)*'complete results singles'!$C$2)*(1-$C$3))-'complete results singles'!$C$2,IF(J640=0,-'complete results singles'!$C$2,-('complete results singles'!$C$2*2))))))*E640),0))</f>
        <v>0</v>
      </c>
      <c r="S640" s="64"/>
    </row>
    <row r="641" spans="8:19" ht="15" x14ac:dyDescent="0.2">
      <c r="H641" s="12"/>
      <c r="I641" s="12"/>
      <c r="J641" s="12"/>
      <c r="M641" s="7"/>
      <c r="N641" s="16">
        <f>((G641-1)*(1-(IF(H641="no",0,'complete results singles'!$C$3)))+1)</f>
        <v>5.0000000000000044E-2</v>
      </c>
      <c r="O641" s="16">
        <f t="shared" si="10"/>
        <v>0</v>
      </c>
      <c r="P6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1" s="17">
        <f>IF(ISBLANK(M641),,IF(ISBLANK(G641),,(IF(M641="WON-EW",((((N641-1)*J641)*'complete results singles'!$C$2)+('complete results singles'!$C$2*(N641-1))),IF(M641="WON",((((N641-1)*J641)*'complete results singles'!$C$2)+('complete results singles'!$C$2*(N641-1))),IF(M641="PLACED",((((N641-1)*J641)*'complete results singles'!$C$2)-'complete results singles'!$C$2),IF(J641=0,-'complete results singles'!$C$2,IF(J641=0,-'complete results singles'!$C$2,-('complete results singles'!$C$2*2)))))))*E641))</f>
        <v>0</v>
      </c>
      <c r="R641" s="17">
        <f>IF(ISBLANK(M641),,IF(T641&lt;&gt;1,((IF(M641="WON-EW",(((K641-1)*'complete results singles'!$C$2)*(1-$C$3))+(((L641-1)*'complete results singles'!$C$2)*(1-$C$3)),IF(M641="WON",(((K641-1)*'complete results singles'!$C$2)*(1-$C$3)),IF(M641="PLACED",(((L641-1)*'complete results singles'!$C$2)*(1-$C$3))-'complete results singles'!$C$2,IF(J641=0,-'complete results singles'!$C$2,-('complete results singles'!$C$2*2))))))*E641),0))</f>
        <v>0</v>
      </c>
      <c r="S641" s="64"/>
    </row>
    <row r="642" spans="8:19" ht="15" x14ac:dyDescent="0.2">
      <c r="H642" s="12"/>
      <c r="I642" s="12"/>
      <c r="J642" s="12"/>
      <c r="M642" s="7"/>
      <c r="N642" s="16">
        <f>((G642-1)*(1-(IF(H642="no",0,'complete results singles'!$C$3)))+1)</f>
        <v>5.0000000000000044E-2</v>
      </c>
      <c r="O642" s="16">
        <f t="shared" si="10"/>
        <v>0</v>
      </c>
      <c r="P6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2" s="17">
        <f>IF(ISBLANK(M642),,IF(ISBLANK(G642),,(IF(M642="WON-EW",((((N642-1)*J642)*'complete results singles'!$C$2)+('complete results singles'!$C$2*(N642-1))),IF(M642="WON",((((N642-1)*J642)*'complete results singles'!$C$2)+('complete results singles'!$C$2*(N642-1))),IF(M642="PLACED",((((N642-1)*J642)*'complete results singles'!$C$2)-'complete results singles'!$C$2),IF(J642=0,-'complete results singles'!$C$2,IF(J642=0,-'complete results singles'!$C$2,-('complete results singles'!$C$2*2)))))))*E642))</f>
        <v>0</v>
      </c>
      <c r="R642" s="17">
        <f>IF(ISBLANK(M642),,IF(T642&lt;&gt;1,((IF(M642="WON-EW",(((K642-1)*'complete results singles'!$C$2)*(1-$C$3))+(((L642-1)*'complete results singles'!$C$2)*(1-$C$3)),IF(M642="WON",(((K642-1)*'complete results singles'!$C$2)*(1-$C$3)),IF(M642="PLACED",(((L642-1)*'complete results singles'!$C$2)*(1-$C$3))-'complete results singles'!$C$2,IF(J642=0,-'complete results singles'!$C$2,-('complete results singles'!$C$2*2))))))*E642),0))</f>
        <v>0</v>
      </c>
      <c r="S642" s="64"/>
    </row>
    <row r="643" spans="8:19" ht="15" x14ac:dyDescent="0.2">
      <c r="H643" s="12"/>
      <c r="I643" s="12"/>
      <c r="J643" s="12"/>
      <c r="M643" s="7"/>
      <c r="N643" s="16">
        <f>((G643-1)*(1-(IF(H643="no",0,'complete results singles'!$C$3)))+1)</f>
        <v>5.0000000000000044E-2</v>
      </c>
      <c r="O643" s="16">
        <f t="shared" si="10"/>
        <v>0</v>
      </c>
      <c r="P6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3" s="17">
        <f>IF(ISBLANK(M643),,IF(ISBLANK(G643),,(IF(M643="WON-EW",((((N643-1)*J643)*'complete results singles'!$C$2)+('complete results singles'!$C$2*(N643-1))),IF(M643="WON",((((N643-1)*J643)*'complete results singles'!$C$2)+('complete results singles'!$C$2*(N643-1))),IF(M643="PLACED",((((N643-1)*J643)*'complete results singles'!$C$2)-'complete results singles'!$C$2),IF(J643=0,-'complete results singles'!$C$2,IF(J643=0,-'complete results singles'!$C$2,-('complete results singles'!$C$2*2)))))))*E643))</f>
        <v>0</v>
      </c>
      <c r="R643" s="17">
        <f>IF(ISBLANK(M643),,IF(T643&lt;&gt;1,((IF(M643="WON-EW",(((K643-1)*'complete results singles'!$C$2)*(1-$C$3))+(((L643-1)*'complete results singles'!$C$2)*(1-$C$3)),IF(M643="WON",(((K643-1)*'complete results singles'!$C$2)*(1-$C$3)),IF(M643="PLACED",(((L643-1)*'complete results singles'!$C$2)*(1-$C$3))-'complete results singles'!$C$2,IF(J643=0,-'complete results singles'!$C$2,-('complete results singles'!$C$2*2))))))*E643),0))</f>
        <v>0</v>
      </c>
      <c r="S643" s="64"/>
    </row>
    <row r="644" spans="8:19" ht="15" x14ac:dyDescent="0.2">
      <c r="H644" s="12"/>
      <c r="I644" s="12"/>
      <c r="J644" s="12"/>
      <c r="M644" s="7"/>
      <c r="N644" s="16">
        <f>((G644-1)*(1-(IF(H644="no",0,'complete results singles'!$C$3)))+1)</f>
        <v>5.0000000000000044E-2</v>
      </c>
      <c r="O644" s="16">
        <f t="shared" si="10"/>
        <v>0</v>
      </c>
      <c r="P6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4" s="17">
        <f>IF(ISBLANK(M644),,IF(ISBLANK(G644),,(IF(M644="WON-EW",((((N644-1)*J644)*'complete results singles'!$C$2)+('complete results singles'!$C$2*(N644-1))),IF(M644="WON",((((N644-1)*J644)*'complete results singles'!$C$2)+('complete results singles'!$C$2*(N644-1))),IF(M644="PLACED",((((N644-1)*J644)*'complete results singles'!$C$2)-'complete results singles'!$C$2),IF(J644=0,-'complete results singles'!$C$2,IF(J644=0,-'complete results singles'!$C$2,-('complete results singles'!$C$2*2)))))))*E644))</f>
        <v>0</v>
      </c>
      <c r="R644" s="17">
        <f>IF(ISBLANK(M644),,IF(T644&lt;&gt;1,((IF(M644="WON-EW",(((K644-1)*'complete results singles'!$C$2)*(1-$C$3))+(((L644-1)*'complete results singles'!$C$2)*(1-$C$3)),IF(M644="WON",(((K644-1)*'complete results singles'!$C$2)*(1-$C$3)),IF(M644="PLACED",(((L644-1)*'complete results singles'!$C$2)*(1-$C$3))-'complete results singles'!$C$2,IF(J644=0,-'complete results singles'!$C$2,-('complete results singles'!$C$2*2))))))*E644),0))</f>
        <v>0</v>
      </c>
      <c r="S644" s="64"/>
    </row>
    <row r="645" spans="8:19" ht="15" x14ac:dyDescent="0.2">
      <c r="H645" s="12"/>
      <c r="I645" s="12"/>
      <c r="J645" s="12"/>
      <c r="M645" s="7"/>
      <c r="N645" s="16">
        <f>((G645-1)*(1-(IF(H645="no",0,'complete results singles'!$C$3)))+1)</f>
        <v>5.0000000000000044E-2</v>
      </c>
      <c r="O645" s="16">
        <f t="shared" si="10"/>
        <v>0</v>
      </c>
      <c r="P6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5" s="17">
        <f>IF(ISBLANK(M645),,IF(ISBLANK(G645),,(IF(M645="WON-EW",((((N645-1)*J645)*'complete results singles'!$C$2)+('complete results singles'!$C$2*(N645-1))),IF(M645="WON",((((N645-1)*J645)*'complete results singles'!$C$2)+('complete results singles'!$C$2*(N645-1))),IF(M645="PLACED",((((N645-1)*J645)*'complete results singles'!$C$2)-'complete results singles'!$C$2),IF(J645=0,-'complete results singles'!$C$2,IF(J645=0,-'complete results singles'!$C$2,-('complete results singles'!$C$2*2)))))))*E645))</f>
        <v>0</v>
      </c>
      <c r="R645" s="17">
        <f>IF(ISBLANK(M645),,IF(T645&lt;&gt;1,((IF(M645="WON-EW",(((K645-1)*'complete results singles'!$C$2)*(1-$C$3))+(((L645-1)*'complete results singles'!$C$2)*(1-$C$3)),IF(M645="WON",(((K645-1)*'complete results singles'!$C$2)*(1-$C$3)),IF(M645="PLACED",(((L645-1)*'complete results singles'!$C$2)*(1-$C$3))-'complete results singles'!$C$2,IF(J645=0,-'complete results singles'!$C$2,-('complete results singles'!$C$2*2))))))*E645),0))</f>
        <v>0</v>
      </c>
      <c r="S645" s="64"/>
    </row>
    <row r="646" spans="8:19" ht="15" x14ac:dyDescent="0.2">
      <c r="H646" s="12"/>
      <c r="I646" s="12"/>
      <c r="J646" s="12"/>
      <c r="M646" s="7"/>
      <c r="N646" s="16">
        <f>((G646-1)*(1-(IF(H646="no",0,'complete results singles'!$C$3)))+1)</f>
        <v>5.0000000000000044E-2</v>
      </c>
      <c r="O646" s="16">
        <f t="shared" si="10"/>
        <v>0</v>
      </c>
      <c r="P6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6" s="17">
        <f>IF(ISBLANK(M646),,IF(ISBLANK(G646),,(IF(M646="WON-EW",((((N646-1)*J646)*'complete results singles'!$C$2)+('complete results singles'!$C$2*(N646-1))),IF(M646="WON",((((N646-1)*J646)*'complete results singles'!$C$2)+('complete results singles'!$C$2*(N646-1))),IF(M646="PLACED",((((N646-1)*J646)*'complete results singles'!$C$2)-'complete results singles'!$C$2),IF(J646=0,-'complete results singles'!$C$2,IF(J646=0,-'complete results singles'!$C$2,-('complete results singles'!$C$2*2)))))))*E646))</f>
        <v>0</v>
      </c>
      <c r="R646" s="17">
        <f>IF(ISBLANK(M646),,IF(T646&lt;&gt;1,((IF(M646="WON-EW",(((K646-1)*'complete results singles'!$C$2)*(1-$C$3))+(((L646-1)*'complete results singles'!$C$2)*(1-$C$3)),IF(M646="WON",(((K646-1)*'complete results singles'!$C$2)*(1-$C$3)),IF(M646="PLACED",(((L646-1)*'complete results singles'!$C$2)*(1-$C$3))-'complete results singles'!$C$2,IF(J646=0,-'complete results singles'!$C$2,-('complete results singles'!$C$2*2))))))*E646),0))</f>
        <v>0</v>
      </c>
      <c r="S646" s="64"/>
    </row>
    <row r="647" spans="8:19" ht="15" x14ac:dyDescent="0.2">
      <c r="H647" s="12"/>
      <c r="I647" s="12"/>
      <c r="J647" s="12"/>
      <c r="M647" s="7"/>
      <c r="N647" s="16">
        <f>((G647-1)*(1-(IF(H647="no",0,'complete results singles'!$C$3)))+1)</f>
        <v>5.0000000000000044E-2</v>
      </c>
      <c r="O647" s="16">
        <f t="shared" si="10"/>
        <v>0</v>
      </c>
      <c r="P6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7" s="17">
        <f>IF(ISBLANK(M647),,IF(ISBLANK(G647),,(IF(M647="WON-EW",((((N647-1)*J647)*'complete results singles'!$C$2)+('complete results singles'!$C$2*(N647-1))),IF(M647="WON",((((N647-1)*J647)*'complete results singles'!$C$2)+('complete results singles'!$C$2*(N647-1))),IF(M647="PLACED",((((N647-1)*J647)*'complete results singles'!$C$2)-'complete results singles'!$C$2),IF(J647=0,-'complete results singles'!$C$2,IF(J647=0,-'complete results singles'!$C$2,-('complete results singles'!$C$2*2)))))))*E647))</f>
        <v>0</v>
      </c>
      <c r="R647" s="17">
        <f>IF(ISBLANK(M647),,IF(T647&lt;&gt;1,((IF(M647="WON-EW",(((K647-1)*'complete results singles'!$C$2)*(1-$C$3))+(((L647-1)*'complete results singles'!$C$2)*(1-$C$3)),IF(M647="WON",(((K647-1)*'complete results singles'!$C$2)*(1-$C$3)),IF(M647="PLACED",(((L647-1)*'complete results singles'!$C$2)*(1-$C$3))-'complete results singles'!$C$2,IF(J647=0,-'complete results singles'!$C$2,-('complete results singles'!$C$2*2))))))*E647),0))</f>
        <v>0</v>
      </c>
      <c r="S647" s="64"/>
    </row>
    <row r="648" spans="8:19" ht="15" x14ac:dyDescent="0.2">
      <c r="H648" s="12"/>
      <c r="I648" s="12"/>
      <c r="J648" s="12"/>
      <c r="M648" s="7"/>
      <c r="N648" s="16">
        <f>((G648-1)*(1-(IF(H648="no",0,'complete results singles'!$C$3)))+1)</f>
        <v>5.0000000000000044E-2</v>
      </c>
      <c r="O648" s="16">
        <f t="shared" si="10"/>
        <v>0</v>
      </c>
      <c r="P6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8" s="17">
        <f>IF(ISBLANK(M648),,IF(ISBLANK(G648),,(IF(M648="WON-EW",((((N648-1)*J648)*'complete results singles'!$C$2)+('complete results singles'!$C$2*(N648-1))),IF(M648="WON",((((N648-1)*J648)*'complete results singles'!$C$2)+('complete results singles'!$C$2*(N648-1))),IF(M648="PLACED",((((N648-1)*J648)*'complete results singles'!$C$2)-'complete results singles'!$C$2),IF(J648=0,-'complete results singles'!$C$2,IF(J648=0,-'complete results singles'!$C$2,-('complete results singles'!$C$2*2)))))))*E648))</f>
        <v>0</v>
      </c>
      <c r="R648" s="17">
        <f>IF(ISBLANK(M648),,IF(T648&lt;&gt;1,((IF(M648="WON-EW",(((K648-1)*'complete results singles'!$C$2)*(1-$C$3))+(((L648-1)*'complete results singles'!$C$2)*(1-$C$3)),IF(M648="WON",(((K648-1)*'complete results singles'!$C$2)*(1-$C$3)),IF(M648="PLACED",(((L648-1)*'complete results singles'!$C$2)*(1-$C$3))-'complete results singles'!$C$2,IF(J648=0,-'complete results singles'!$C$2,-('complete results singles'!$C$2*2))))))*E648),0))</f>
        <v>0</v>
      </c>
      <c r="S648" s="64"/>
    </row>
    <row r="649" spans="8:19" ht="15" x14ac:dyDescent="0.2">
      <c r="H649" s="12"/>
      <c r="I649" s="12"/>
      <c r="J649" s="12"/>
      <c r="M649" s="7"/>
      <c r="N649" s="16">
        <f>((G649-1)*(1-(IF(H649="no",0,'complete results singles'!$C$3)))+1)</f>
        <v>5.0000000000000044E-2</v>
      </c>
      <c r="O649" s="16">
        <f t="shared" si="10"/>
        <v>0</v>
      </c>
      <c r="P6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49" s="17">
        <f>IF(ISBLANK(M649),,IF(ISBLANK(G649),,(IF(M649="WON-EW",((((N649-1)*J649)*'complete results singles'!$C$2)+('complete results singles'!$C$2*(N649-1))),IF(M649="WON",((((N649-1)*J649)*'complete results singles'!$C$2)+('complete results singles'!$C$2*(N649-1))),IF(M649="PLACED",((((N649-1)*J649)*'complete results singles'!$C$2)-'complete results singles'!$C$2),IF(J649=0,-'complete results singles'!$C$2,IF(J649=0,-'complete results singles'!$C$2,-('complete results singles'!$C$2*2)))))))*E649))</f>
        <v>0</v>
      </c>
      <c r="R649" s="17">
        <f>IF(ISBLANK(M649),,IF(T649&lt;&gt;1,((IF(M649="WON-EW",(((K649-1)*'complete results singles'!$C$2)*(1-$C$3))+(((L649-1)*'complete results singles'!$C$2)*(1-$C$3)),IF(M649="WON",(((K649-1)*'complete results singles'!$C$2)*(1-$C$3)),IF(M649="PLACED",(((L649-1)*'complete results singles'!$C$2)*(1-$C$3))-'complete results singles'!$C$2,IF(J649=0,-'complete results singles'!$C$2,-('complete results singles'!$C$2*2))))))*E649),0))</f>
        <v>0</v>
      </c>
      <c r="S649" s="64"/>
    </row>
    <row r="650" spans="8:19" ht="15" x14ac:dyDescent="0.2">
      <c r="H650" s="12"/>
      <c r="I650" s="12"/>
      <c r="J650" s="12"/>
      <c r="M650" s="7"/>
      <c r="N650" s="16">
        <f>((G650-1)*(1-(IF(H650="no",0,'complete results singles'!$C$3)))+1)</f>
        <v>5.0000000000000044E-2</v>
      </c>
      <c r="O650" s="16">
        <f t="shared" si="10"/>
        <v>0</v>
      </c>
      <c r="P6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0" s="17">
        <f>IF(ISBLANK(M650),,IF(ISBLANK(G650),,(IF(M650="WON-EW",((((N650-1)*J650)*'complete results singles'!$C$2)+('complete results singles'!$C$2*(N650-1))),IF(M650="WON",((((N650-1)*J650)*'complete results singles'!$C$2)+('complete results singles'!$C$2*(N650-1))),IF(M650="PLACED",((((N650-1)*J650)*'complete results singles'!$C$2)-'complete results singles'!$C$2),IF(J650=0,-'complete results singles'!$C$2,IF(J650=0,-'complete results singles'!$C$2,-('complete results singles'!$C$2*2)))))))*E650))</f>
        <v>0</v>
      </c>
      <c r="R650" s="17">
        <f>IF(ISBLANK(M650),,IF(T650&lt;&gt;1,((IF(M650="WON-EW",(((K650-1)*'complete results singles'!$C$2)*(1-$C$3))+(((L650-1)*'complete results singles'!$C$2)*(1-$C$3)),IF(M650="WON",(((K650-1)*'complete results singles'!$C$2)*(1-$C$3)),IF(M650="PLACED",(((L650-1)*'complete results singles'!$C$2)*(1-$C$3))-'complete results singles'!$C$2,IF(J650=0,-'complete results singles'!$C$2,-('complete results singles'!$C$2*2))))))*E650),0))</f>
        <v>0</v>
      </c>
      <c r="S650" s="64"/>
    </row>
    <row r="651" spans="8:19" ht="15" x14ac:dyDescent="0.2">
      <c r="H651" s="12"/>
      <c r="I651" s="12"/>
      <c r="J651" s="12"/>
      <c r="M651" s="7"/>
      <c r="N651" s="16">
        <f>((G651-1)*(1-(IF(H651="no",0,'complete results singles'!$C$3)))+1)</f>
        <v>5.0000000000000044E-2</v>
      </c>
      <c r="O651" s="16">
        <f t="shared" si="10"/>
        <v>0</v>
      </c>
      <c r="P6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1" s="17">
        <f>IF(ISBLANK(M651),,IF(ISBLANK(G651),,(IF(M651="WON-EW",((((N651-1)*J651)*'complete results singles'!$C$2)+('complete results singles'!$C$2*(N651-1))),IF(M651="WON",((((N651-1)*J651)*'complete results singles'!$C$2)+('complete results singles'!$C$2*(N651-1))),IF(M651="PLACED",((((N651-1)*J651)*'complete results singles'!$C$2)-'complete results singles'!$C$2),IF(J651=0,-'complete results singles'!$C$2,IF(J651=0,-'complete results singles'!$C$2,-('complete results singles'!$C$2*2)))))))*E651))</f>
        <v>0</v>
      </c>
      <c r="R651" s="17">
        <f>IF(ISBLANK(M651),,IF(T651&lt;&gt;1,((IF(M651="WON-EW",(((K651-1)*'complete results singles'!$C$2)*(1-$C$3))+(((L651-1)*'complete results singles'!$C$2)*(1-$C$3)),IF(M651="WON",(((K651-1)*'complete results singles'!$C$2)*(1-$C$3)),IF(M651="PLACED",(((L651-1)*'complete results singles'!$C$2)*(1-$C$3))-'complete results singles'!$C$2,IF(J651=0,-'complete results singles'!$C$2,-('complete results singles'!$C$2*2))))))*E651),0))</f>
        <v>0</v>
      </c>
      <c r="S651" s="64"/>
    </row>
    <row r="652" spans="8:19" ht="15" x14ac:dyDescent="0.2">
      <c r="H652" s="12"/>
      <c r="I652" s="12"/>
      <c r="J652" s="12"/>
      <c r="M652" s="7"/>
      <c r="N652" s="16">
        <f>((G652-1)*(1-(IF(H652="no",0,'complete results singles'!$C$3)))+1)</f>
        <v>5.0000000000000044E-2</v>
      </c>
      <c r="O652" s="16">
        <f t="shared" si="10"/>
        <v>0</v>
      </c>
      <c r="P6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2" s="17">
        <f>IF(ISBLANK(M652),,IF(ISBLANK(G652),,(IF(M652="WON-EW",((((N652-1)*J652)*'complete results singles'!$C$2)+('complete results singles'!$C$2*(N652-1))),IF(M652="WON",((((N652-1)*J652)*'complete results singles'!$C$2)+('complete results singles'!$C$2*(N652-1))),IF(M652="PLACED",((((N652-1)*J652)*'complete results singles'!$C$2)-'complete results singles'!$C$2),IF(J652=0,-'complete results singles'!$C$2,IF(J652=0,-'complete results singles'!$C$2,-('complete results singles'!$C$2*2)))))))*E652))</f>
        <v>0</v>
      </c>
      <c r="R652" s="17">
        <f>IF(ISBLANK(M652),,IF(T652&lt;&gt;1,((IF(M652="WON-EW",(((K652-1)*'complete results singles'!$C$2)*(1-$C$3))+(((L652-1)*'complete results singles'!$C$2)*(1-$C$3)),IF(M652="WON",(((K652-1)*'complete results singles'!$C$2)*(1-$C$3)),IF(M652="PLACED",(((L652-1)*'complete results singles'!$C$2)*(1-$C$3))-'complete results singles'!$C$2,IF(J652=0,-'complete results singles'!$C$2,-('complete results singles'!$C$2*2))))))*E652),0))</f>
        <v>0</v>
      </c>
      <c r="S652" s="64"/>
    </row>
    <row r="653" spans="8:19" ht="15" x14ac:dyDescent="0.2">
      <c r="H653" s="12"/>
      <c r="I653" s="12"/>
      <c r="J653" s="12"/>
      <c r="M653" s="7"/>
      <c r="N653" s="16">
        <f>((G653-1)*(1-(IF(H653="no",0,'complete results singles'!$C$3)))+1)</f>
        <v>5.0000000000000044E-2</v>
      </c>
      <c r="O653" s="16">
        <f t="shared" si="10"/>
        <v>0</v>
      </c>
      <c r="P6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3" s="17">
        <f>IF(ISBLANK(M653),,IF(ISBLANK(G653),,(IF(M653="WON-EW",((((N653-1)*J653)*'complete results singles'!$C$2)+('complete results singles'!$C$2*(N653-1))),IF(M653="WON",((((N653-1)*J653)*'complete results singles'!$C$2)+('complete results singles'!$C$2*(N653-1))),IF(M653="PLACED",((((N653-1)*J653)*'complete results singles'!$C$2)-'complete results singles'!$C$2),IF(J653=0,-'complete results singles'!$C$2,IF(J653=0,-'complete results singles'!$C$2,-('complete results singles'!$C$2*2)))))))*E653))</f>
        <v>0</v>
      </c>
      <c r="R653" s="17">
        <f>IF(ISBLANK(M653),,IF(T653&lt;&gt;1,((IF(M653="WON-EW",(((K653-1)*'complete results singles'!$C$2)*(1-$C$3))+(((L653-1)*'complete results singles'!$C$2)*(1-$C$3)),IF(M653="WON",(((K653-1)*'complete results singles'!$C$2)*(1-$C$3)),IF(M653="PLACED",(((L653-1)*'complete results singles'!$C$2)*(1-$C$3))-'complete results singles'!$C$2,IF(J653=0,-'complete results singles'!$C$2,-('complete results singles'!$C$2*2))))))*E653),0))</f>
        <v>0</v>
      </c>
      <c r="S653" s="64"/>
    </row>
    <row r="654" spans="8:19" ht="15" x14ac:dyDescent="0.2">
      <c r="H654" s="12"/>
      <c r="I654" s="12"/>
      <c r="J654" s="12"/>
      <c r="M654" s="7"/>
      <c r="N654" s="16">
        <f>((G654-1)*(1-(IF(H654="no",0,'complete results singles'!$C$3)))+1)</f>
        <v>5.0000000000000044E-2</v>
      </c>
      <c r="O654" s="16">
        <f t="shared" si="10"/>
        <v>0</v>
      </c>
      <c r="P6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4" s="17">
        <f>IF(ISBLANK(M654),,IF(ISBLANK(G654),,(IF(M654="WON-EW",((((N654-1)*J654)*'complete results singles'!$C$2)+('complete results singles'!$C$2*(N654-1))),IF(M654="WON",((((N654-1)*J654)*'complete results singles'!$C$2)+('complete results singles'!$C$2*(N654-1))),IF(M654="PLACED",((((N654-1)*J654)*'complete results singles'!$C$2)-'complete results singles'!$C$2),IF(J654=0,-'complete results singles'!$C$2,IF(J654=0,-'complete results singles'!$C$2,-('complete results singles'!$C$2*2)))))))*E654))</f>
        <v>0</v>
      </c>
      <c r="R654" s="17">
        <f>IF(ISBLANK(M654),,IF(T654&lt;&gt;1,((IF(M654="WON-EW",(((K654-1)*'complete results singles'!$C$2)*(1-$C$3))+(((L654-1)*'complete results singles'!$C$2)*(1-$C$3)),IF(M654="WON",(((K654-1)*'complete results singles'!$C$2)*(1-$C$3)),IF(M654="PLACED",(((L654-1)*'complete results singles'!$C$2)*(1-$C$3))-'complete results singles'!$C$2,IF(J654=0,-'complete results singles'!$C$2,-('complete results singles'!$C$2*2))))))*E654),0))</f>
        <v>0</v>
      </c>
      <c r="S654" s="64"/>
    </row>
    <row r="655" spans="8:19" ht="15" x14ac:dyDescent="0.2">
      <c r="H655" s="12"/>
      <c r="I655" s="12"/>
      <c r="J655" s="12"/>
      <c r="M655" s="7"/>
      <c r="N655" s="16">
        <f>((G655-1)*(1-(IF(H655="no",0,'complete results singles'!$C$3)))+1)</f>
        <v>5.0000000000000044E-2</v>
      </c>
      <c r="O655" s="16">
        <f t="shared" si="10"/>
        <v>0</v>
      </c>
      <c r="P6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5" s="17">
        <f>IF(ISBLANK(M655),,IF(ISBLANK(G655),,(IF(M655="WON-EW",((((N655-1)*J655)*'complete results singles'!$C$2)+('complete results singles'!$C$2*(N655-1))),IF(M655="WON",((((N655-1)*J655)*'complete results singles'!$C$2)+('complete results singles'!$C$2*(N655-1))),IF(M655="PLACED",((((N655-1)*J655)*'complete results singles'!$C$2)-'complete results singles'!$C$2),IF(J655=0,-'complete results singles'!$C$2,IF(J655=0,-'complete results singles'!$C$2,-('complete results singles'!$C$2*2)))))))*E655))</f>
        <v>0</v>
      </c>
      <c r="R655" s="17">
        <f>IF(ISBLANK(M655),,IF(T655&lt;&gt;1,((IF(M655="WON-EW",(((K655-1)*'complete results singles'!$C$2)*(1-$C$3))+(((L655-1)*'complete results singles'!$C$2)*(1-$C$3)),IF(M655="WON",(((K655-1)*'complete results singles'!$C$2)*(1-$C$3)),IF(M655="PLACED",(((L655-1)*'complete results singles'!$C$2)*(1-$C$3))-'complete results singles'!$C$2,IF(J655=0,-'complete results singles'!$C$2,-('complete results singles'!$C$2*2))))))*E655),0))</f>
        <v>0</v>
      </c>
      <c r="S655" s="64"/>
    </row>
    <row r="656" spans="8:19" ht="15" x14ac:dyDescent="0.2">
      <c r="H656" s="12"/>
      <c r="I656" s="12"/>
      <c r="J656" s="12"/>
      <c r="M656" s="7"/>
      <c r="N656" s="16">
        <f>((G656-1)*(1-(IF(H656="no",0,'complete results singles'!$C$3)))+1)</f>
        <v>5.0000000000000044E-2</v>
      </c>
      <c r="O656" s="16">
        <f t="shared" ref="O656:O719" si="11">E656*IF(I656="yes",2,1)</f>
        <v>0</v>
      </c>
      <c r="P6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6" s="17">
        <f>IF(ISBLANK(M656),,IF(ISBLANK(G656),,(IF(M656="WON-EW",((((N656-1)*J656)*'complete results singles'!$C$2)+('complete results singles'!$C$2*(N656-1))),IF(M656="WON",((((N656-1)*J656)*'complete results singles'!$C$2)+('complete results singles'!$C$2*(N656-1))),IF(M656="PLACED",((((N656-1)*J656)*'complete results singles'!$C$2)-'complete results singles'!$C$2),IF(J656=0,-'complete results singles'!$C$2,IF(J656=0,-'complete results singles'!$C$2,-('complete results singles'!$C$2*2)))))))*E656))</f>
        <v>0</v>
      </c>
      <c r="R656" s="17">
        <f>IF(ISBLANK(M656),,IF(T656&lt;&gt;1,((IF(M656="WON-EW",(((K656-1)*'complete results singles'!$C$2)*(1-$C$3))+(((L656-1)*'complete results singles'!$C$2)*(1-$C$3)),IF(M656="WON",(((K656-1)*'complete results singles'!$C$2)*(1-$C$3)),IF(M656="PLACED",(((L656-1)*'complete results singles'!$C$2)*(1-$C$3))-'complete results singles'!$C$2,IF(J656=0,-'complete results singles'!$C$2,-('complete results singles'!$C$2*2))))))*E656),0))</f>
        <v>0</v>
      </c>
      <c r="S656" s="64"/>
    </row>
    <row r="657" spans="8:19" ht="15" x14ac:dyDescent="0.2">
      <c r="H657" s="12"/>
      <c r="I657" s="12"/>
      <c r="J657" s="12"/>
      <c r="M657" s="7"/>
      <c r="N657" s="16">
        <f>((G657-1)*(1-(IF(H657="no",0,'complete results singles'!$C$3)))+1)</f>
        <v>5.0000000000000044E-2</v>
      </c>
      <c r="O657" s="16">
        <f t="shared" si="11"/>
        <v>0</v>
      </c>
      <c r="P6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7" s="17">
        <f>IF(ISBLANK(M657),,IF(ISBLANK(G657),,(IF(M657="WON-EW",((((N657-1)*J657)*'complete results singles'!$C$2)+('complete results singles'!$C$2*(N657-1))),IF(M657="WON",((((N657-1)*J657)*'complete results singles'!$C$2)+('complete results singles'!$C$2*(N657-1))),IF(M657="PLACED",((((N657-1)*J657)*'complete results singles'!$C$2)-'complete results singles'!$C$2),IF(J657=0,-'complete results singles'!$C$2,IF(J657=0,-'complete results singles'!$C$2,-('complete results singles'!$C$2*2)))))))*E657))</f>
        <v>0</v>
      </c>
      <c r="R657" s="17">
        <f>IF(ISBLANK(M657),,IF(T657&lt;&gt;1,((IF(M657="WON-EW",(((K657-1)*'complete results singles'!$C$2)*(1-$C$3))+(((L657-1)*'complete results singles'!$C$2)*(1-$C$3)),IF(M657="WON",(((K657-1)*'complete results singles'!$C$2)*(1-$C$3)),IF(M657="PLACED",(((L657-1)*'complete results singles'!$C$2)*(1-$C$3))-'complete results singles'!$C$2,IF(J657=0,-'complete results singles'!$C$2,-('complete results singles'!$C$2*2))))))*E657),0))</f>
        <v>0</v>
      </c>
      <c r="S657" s="64"/>
    </row>
    <row r="658" spans="8:19" ht="15" x14ac:dyDescent="0.2">
      <c r="H658" s="12"/>
      <c r="I658" s="12"/>
      <c r="J658" s="12"/>
      <c r="M658" s="7"/>
      <c r="N658" s="16">
        <f>((G658-1)*(1-(IF(H658="no",0,'complete results singles'!$C$3)))+1)</f>
        <v>5.0000000000000044E-2</v>
      </c>
      <c r="O658" s="16">
        <f t="shared" si="11"/>
        <v>0</v>
      </c>
      <c r="P6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8" s="17">
        <f>IF(ISBLANK(M658),,IF(ISBLANK(G658),,(IF(M658="WON-EW",((((N658-1)*J658)*'complete results singles'!$C$2)+('complete results singles'!$C$2*(N658-1))),IF(M658="WON",((((N658-1)*J658)*'complete results singles'!$C$2)+('complete results singles'!$C$2*(N658-1))),IF(M658="PLACED",((((N658-1)*J658)*'complete results singles'!$C$2)-'complete results singles'!$C$2),IF(J658=0,-'complete results singles'!$C$2,IF(J658=0,-'complete results singles'!$C$2,-('complete results singles'!$C$2*2)))))))*E658))</f>
        <v>0</v>
      </c>
      <c r="R658" s="17">
        <f>IF(ISBLANK(M658),,IF(T658&lt;&gt;1,((IF(M658="WON-EW",(((K658-1)*'complete results singles'!$C$2)*(1-$C$3))+(((L658-1)*'complete results singles'!$C$2)*(1-$C$3)),IF(M658="WON",(((K658-1)*'complete results singles'!$C$2)*(1-$C$3)),IF(M658="PLACED",(((L658-1)*'complete results singles'!$C$2)*(1-$C$3))-'complete results singles'!$C$2,IF(J658=0,-'complete results singles'!$C$2,-('complete results singles'!$C$2*2))))))*E658),0))</f>
        <v>0</v>
      </c>
      <c r="S658" s="64"/>
    </row>
    <row r="659" spans="8:19" ht="15" x14ac:dyDescent="0.2">
      <c r="H659" s="12"/>
      <c r="I659" s="12"/>
      <c r="J659" s="12"/>
      <c r="M659" s="7"/>
      <c r="N659" s="16">
        <f>((G659-1)*(1-(IF(H659="no",0,'complete results singles'!$C$3)))+1)</f>
        <v>5.0000000000000044E-2</v>
      </c>
      <c r="O659" s="16">
        <f t="shared" si="11"/>
        <v>0</v>
      </c>
      <c r="P6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59" s="17">
        <f>IF(ISBLANK(M659),,IF(ISBLANK(G659),,(IF(M659="WON-EW",((((N659-1)*J659)*'complete results singles'!$C$2)+('complete results singles'!$C$2*(N659-1))),IF(M659="WON",((((N659-1)*J659)*'complete results singles'!$C$2)+('complete results singles'!$C$2*(N659-1))),IF(M659="PLACED",((((N659-1)*J659)*'complete results singles'!$C$2)-'complete results singles'!$C$2),IF(J659=0,-'complete results singles'!$C$2,IF(J659=0,-'complete results singles'!$C$2,-('complete results singles'!$C$2*2)))))))*E659))</f>
        <v>0</v>
      </c>
      <c r="R659" s="17">
        <f>IF(ISBLANK(M659),,IF(T659&lt;&gt;1,((IF(M659="WON-EW",(((K659-1)*'complete results singles'!$C$2)*(1-$C$3))+(((L659-1)*'complete results singles'!$C$2)*(1-$C$3)),IF(M659="WON",(((K659-1)*'complete results singles'!$C$2)*(1-$C$3)),IF(M659="PLACED",(((L659-1)*'complete results singles'!$C$2)*(1-$C$3))-'complete results singles'!$C$2,IF(J659=0,-'complete results singles'!$C$2,-('complete results singles'!$C$2*2))))))*E659),0))</f>
        <v>0</v>
      </c>
      <c r="S659" s="64"/>
    </row>
    <row r="660" spans="8:19" ht="15" x14ac:dyDescent="0.2">
      <c r="H660" s="12"/>
      <c r="I660" s="12"/>
      <c r="J660" s="12"/>
      <c r="M660" s="7"/>
      <c r="N660" s="16">
        <f>((G660-1)*(1-(IF(H660="no",0,'complete results singles'!$C$3)))+1)</f>
        <v>5.0000000000000044E-2</v>
      </c>
      <c r="O660" s="16">
        <f t="shared" si="11"/>
        <v>0</v>
      </c>
      <c r="P6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0" s="17">
        <f>IF(ISBLANK(M660),,IF(ISBLANK(G660),,(IF(M660="WON-EW",((((N660-1)*J660)*'complete results singles'!$C$2)+('complete results singles'!$C$2*(N660-1))),IF(M660="WON",((((N660-1)*J660)*'complete results singles'!$C$2)+('complete results singles'!$C$2*(N660-1))),IF(M660="PLACED",((((N660-1)*J660)*'complete results singles'!$C$2)-'complete results singles'!$C$2),IF(J660=0,-'complete results singles'!$C$2,IF(J660=0,-'complete results singles'!$C$2,-('complete results singles'!$C$2*2)))))))*E660))</f>
        <v>0</v>
      </c>
      <c r="R660" s="17">
        <f>IF(ISBLANK(M660),,IF(T660&lt;&gt;1,((IF(M660="WON-EW",(((K660-1)*'complete results singles'!$C$2)*(1-$C$3))+(((L660-1)*'complete results singles'!$C$2)*(1-$C$3)),IF(M660="WON",(((K660-1)*'complete results singles'!$C$2)*(1-$C$3)),IF(M660="PLACED",(((L660-1)*'complete results singles'!$C$2)*(1-$C$3))-'complete results singles'!$C$2,IF(J660=0,-'complete results singles'!$C$2,-('complete results singles'!$C$2*2))))))*E660),0))</f>
        <v>0</v>
      </c>
      <c r="S660" s="64"/>
    </row>
    <row r="661" spans="8:19" ht="15" x14ac:dyDescent="0.2">
      <c r="H661" s="12"/>
      <c r="I661" s="12"/>
      <c r="J661" s="12"/>
      <c r="M661" s="7"/>
      <c r="N661" s="16">
        <f>((G661-1)*(1-(IF(H661="no",0,'complete results singles'!$C$3)))+1)</f>
        <v>5.0000000000000044E-2</v>
      </c>
      <c r="O661" s="16">
        <f t="shared" si="11"/>
        <v>0</v>
      </c>
      <c r="P6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1" s="17">
        <f>IF(ISBLANK(M661),,IF(ISBLANK(G661),,(IF(M661="WON-EW",((((N661-1)*J661)*'complete results singles'!$C$2)+('complete results singles'!$C$2*(N661-1))),IF(M661="WON",((((N661-1)*J661)*'complete results singles'!$C$2)+('complete results singles'!$C$2*(N661-1))),IF(M661="PLACED",((((N661-1)*J661)*'complete results singles'!$C$2)-'complete results singles'!$C$2),IF(J661=0,-'complete results singles'!$C$2,IF(J661=0,-'complete results singles'!$C$2,-('complete results singles'!$C$2*2)))))))*E661))</f>
        <v>0</v>
      </c>
      <c r="R661" s="17">
        <f>IF(ISBLANK(M661),,IF(T661&lt;&gt;1,((IF(M661="WON-EW",(((K661-1)*'complete results singles'!$C$2)*(1-$C$3))+(((L661-1)*'complete results singles'!$C$2)*(1-$C$3)),IF(M661="WON",(((K661-1)*'complete results singles'!$C$2)*(1-$C$3)),IF(M661="PLACED",(((L661-1)*'complete results singles'!$C$2)*(1-$C$3))-'complete results singles'!$C$2,IF(J661=0,-'complete results singles'!$C$2,-('complete results singles'!$C$2*2))))))*E661),0))</f>
        <v>0</v>
      </c>
      <c r="S661" s="64"/>
    </row>
    <row r="662" spans="8:19" ht="15" x14ac:dyDescent="0.2">
      <c r="H662" s="12"/>
      <c r="I662" s="12"/>
      <c r="J662" s="12"/>
      <c r="M662" s="7"/>
      <c r="N662" s="16">
        <f>((G662-1)*(1-(IF(H662="no",0,'complete results singles'!$C$3)))+1)</f>
        <v>5.0000000000000044E-2</v>
      </c>
      <c r="O662" s="16">
        <f t="shared" si="11"/>
        <v>0</v>
      </c>
      <c r="P6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2" s="17">
        <f>IF(ISBLANK(M662),,IF(ISBLANK(G662),,(IF(M662="WON-EW",((((N662-1)*J662)*'complete results singles'!$C$2)+('complete results singles'!$C$2*(N662-1))),IF(M662="WON",((((N662-1)*J662)*'complete results singles'!$C$2)+('complete results singles'!$C$2*(N662-1))),IF(M662="PLACED",((((N662-1)*J662)*'complete results singles'!$C$2)-'complete results singles'!$C$2),IF(J662=0,-'complete results singles'!$C$2,IF(J662=0,-'complete results singles'!$C$2,-('complete results singles'!$C$2*2)))))))*E662))</f>
        <v>0</v>
      </c>
      <c r="R662" s="17">
        <f>IF(ISBLANK(M662),,IF(T662&lt;&gt;1,((IF(M662="WON-EW",(((K662-1)*'complete results singles'!$C$2)*(1-$C$3))+(((L662-1)*'complete results singles'!$C$2)*(1-$C$3)),IF(M662="WON",(((K662-1)*'complete results singles'!$C$2)*(1-$C$3)),IF(M662="PLACED",(((L662-1)*'complete results singles'!$C$2)*(1-$C$3))-'complete results singles'!$C$2,IF(J662=0,-'complete results singles'!$C$2,-('complete results singles'!$C$2*2))))))*E662),0))</f>
        <v>0</v>
      </c>
      <c r="S662" s="64"/>
    </row>
    <row r="663" spans="8:19" ht="15" x14ac:dyDescent="0.2">
      <c r="H663" s="12"/>
      <c r="I663" s="12"/>
      <c r="J663" s="12"/>
      <c r="M663" s="7"/>
      <c r="N663" s="16">
        <f>((G663-1)*(1-(IF(H663="no",0,'complete results singles'!$C$3)))+1)</f>
        <v>5.0000000000000044E-2</v>
      </c>
      <c r="O663" s="16">
        <f t="shared" si="11"/>
        <v>0</v>
      </c>
      <c r="P6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3" s="17">
        <f>IF(ISBLANK(M663),,IF(ISBLANK(G663),,(IF(M663="WON-EW",((((N663-1)*J663)*'complete results singles'!$C$2)+('complete results singles'!$C$2*(N663-1))),IF(M663="WON",((((N663-1)*J663)*'complete results singles'!$C$2)+('complete results singles'!$C$2*(N663-1))),IF(M663="PLACED",((((N663-1)*J663)*'complete results singles'!$C$2)-'complete results singles'!$C$2),IF(J663=0,-'complete results singles'!$C$2,IF(J663=0,-'complete results singles'!$C$2,-('complete results singles'!$C$2*2)))))))*E663))</f>
        <v>0</v>
      </c>
      <c r="R663" s="17">
        <f>IF(ISBLANK(M663),,IF(T663&lt;&gt;1,((IF(M663="WON-EW",(((K663-1)*'complete results singles'!$C$2)*(1-$C$3))+(((L663-1)*'complete results singles'!$C$2)*(1-$C$3)),IF(M663="WON",(((K663-1)*'complete results singles'!$C$2)*(1-$C$3)),IF(M663="PLACED",(((L663-1)*'complete results singles'!$C$2)*(1-$C$3))-'complete results singles'!$C$2,IF(J663=0,-'complete results singles'!$C$2,-('complete results singles'!$C$2*2))))))*E663),0))</f>
        <v>0</v>
      </c>
      <c r="S663" s="64"/>
    </row>
    <row r="664" spans="8:19" ht="15" x14ac:dyDescent="0.2">
      <c r="H664" s="12"/>
      <c r="I664" s="12"/>
      <c r="J664" s="12"/>
      <c r="M664" s="7"/>
      <c r="N664" s="16">
        <f>((G664-1)*(1-(IF(H664="no",0,'complete results singles'!$C$3)))+1)</f>
        <v>5.0000000000000044E-2</v>
      </c>
      <c r="O664" s="16">
        <f t="shared" si="11"/>
        <v>0</v>
      </c>
      <c r="P6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4" s="17">
        <f>IF(ISBLANK(M664),,IF(ISBLANK(G664),,(IF(M664="WON-EW",((((N664-1)*J664)*'complete results singles'!$C$2)+('complete results singles'!$C$2*(N664-1))),IF(M664="WON",((((N664-1)*J664)*'complete results singles'!$C$2)+('complete results singles'!$C$2*(N664-1))),IF(M664="PLACED",((((N664-1)*J664)*'complete results singles'!$C$2)-'complete results singles'!$C$2),IF(J664=0,-'complete results singles'!$C$2,IF(J664=0,-'complete results singles'!$C$2,-('complete results singles'!$C$2*2)))))))*E664))</f>
        <v>0</v>
      </c>
      <c r="R664" s="17">
        <f>IF(ISBLANK(M664),,IF(T664&lt;&gt;1,((IF(M664="WON-EW",(((K664-1)*'complete results singles'!$C$2)*(1-$C$3))+(((L664-1)*'complete results singles'!$C$2)*(1-$C$3)),IF(M664="WON",(((K664-1)*'complete results singles'!$C$2)*(1-$C$3)),IF(M664="PLACED",(((L664-1)*'complete results singles'!$C$2)*(1-$C$3))-'complete results singles'!$C$2,IF(J664=0,-'complete results singles'!$C$2,-('complete results singles'!$C$2*2))))))*E664),0))</f>
        <v>0</v>
      </c>
      <c r="S664" s="64"/>
    </row>
    <row r="665" spans="8:19" ht="15" x14ac:dyDescent="0.2">
      <c r="H665" s="12"/>
      <c r="I665" s="12"/>
      <c r="J665" s="12"/>
      <c r="M665" s="7"/>
      <c r="N665" s="16">
        <f>((G665-1)*(1-(IF(H665="no",0,'complete results singles'!$C$3)))+1)</f>
        <v>5.0000000000000044E-2</v>
      </c>
      <c r="O665" s="16">
        <f t="shared" si="11"/>
        <v>0</v>
      </c>
      <c r="P6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5" s="17">
        <f>IF(ISBLANK(M665),,IF(ISBLANK(G665),,(IF(M665="WON-EW",((((N665-1)*J665)*'complete results singles'!$C$2)+('complete results singles'!$C$2*(N665-1))),IF(M665="WON",((((N665-1)*J665)*'complete results singles'!$C$2)+('complete results singles'!$C$2*(N665-1))),IF(M665="PLACED",((((N665-1)*J665)*'complete results singles'!$C$2)-'complete results singles'!$C$2),IF(J665=0,-'complete results singles'!$C$2,IF(J665=0,-'complete results singles'!$C$2,-('complete results singles'!$C$2*2)))))))*E665))</f>
        <v>0</v>
      </c>
      <c r="R665" s="17">
        <f>IF(ISBLANK(M665),,IF(T665&lt;&gt;1,((IF(M665="WON-EW",(((K665-1)*'complete results singles'!$C$2)*(1-$C$3))+(((L665-1)*'complete results singles'!$C$2)*(1-$C$3)),IF(M665="WON",(((K665-1)*'complete results singles'!$C$2)*(1-$C$3)),IF(M665="PLACED",(((L665-1)*'complete results singles'!$C$2)*(1-$C$3))-'complete results singles'!$C$2,IF(J665=0,-'complete results singles'!$C$2,-('complete results singles'!$C$2*2))))))*E665),0))</f>
        <v>0</v>
      </c>
      <c r="S665" s="64"/>
    </row>
    <row r="666" spans="8:19" ht="15" x14ac:dyDescent="0.2">
      <c r="H666" s="12"/>
      <c r="I666" s="12"/>
      <c r="J666" s="12"/>
      <c r="M666" s="7"/>
      <c r="N666" s="16">
        <f>((G666-1)*(1-(IF(H666="no",0,'complete results singles'!$C$3)))+1)</f>
        <v>5.0000000000000044E-2</v>
      </c>
      <c r="O666" s="16">
        <f t="shared" si="11"/>
        <v>0</v>
      </c>
      <c r="P6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6" s="17">
        <f>IF(ISBLANK(M666),,IF(ISBLANK(G666),,(IF(M666="WON-EW",((((N666-1)*J666)*'complete results singles'!$C$2)+('complete results singles'!$C$2*(N666-1))),IF(M666="WON",((((N666-1)*J666)*'complete results singles'!$C$2)+('complete results singles'!$C$2*(N666-1))),IF(M666="PLACED",((((N666-1)*J666)*'complete results singles'!$C$2)-'complete results singles'!$C$2),IF(J666=0,-'complete results singles'!$C$2,IF(J666=0,-'complete results singles'!$C$2,-('complete results singles'!$C$2*2)))))))*E666))</f>
        <v>0</v>
      </c>
      <c r="R666" s="17">
        <f>IF(ISBLANK(M666),,IF(T666&lt;&gt;1,((IF(M666="WON-EW",(((K666-1)*'complete results singles'!$C$2)*(1-$C$3))+(((L666-1)*'complete results singles'!$C$2)*(1-$C$3)),IF(M666="WON",(((K666-1)*'complete results singles'!$C$2)*(1-$C$3)),IF(M666="PLACED",(((L666-1)*'complete results singles'!$C$2)*(1-$C$3))-'complete results singles'!$C$2,IF(J666=0,-'complete results singles'!$C$2,-('complete results singles'!$C$2*2))))))*E666),0))</f>
        <v>0</v>
      </c>
      <c r="S666" s="64"/>
    </row>
    <row r="667" spans="8:19" ht="15" x14ac:dyDescent="0.2">
      <c r="H667" s="12"/>
      <c r="I667" s="12"/>
      <c r="J667" s="12"/>
      <c r="M667" s="7"/>
      <c r="N667" s="16">
        <f>((G667-1)*(1-(IF(H667="no",0,'complete results singles'!$C$3)))+1)</f>
        <v>5.0000000000000044E-2</v>
      </c>
      <c r="O667" s="16">
        <f t="shared" si="11"/>
        <v>0</v>
      </c>
      <c r="P6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7" s="17">
        <f>IF(ISBLANK(M667),,IF(ISBLANK(G667),,(IF(M667="WON-EW",((((N667-1)*J667)*'complete results singles'!$C$2)+('complete results singles'!$C$2*(N667-1))),IF(M667="WON",((((N667-1)*J667)*'complete results singles'!$C$2)+('complete results singles'!$C$2*(N667-1))),IF(M667="PLACED",((((N667-1)*J667)*'complete results singles'!$C$2)-'complete results singles'!$C$2),IF(J667=0,-'complete results singles'!$C$2,IF(J667=0,-'complete results singles'!$C$2,-('complete results singles'!$C$2*2)))))))*E667))</f>
        <v>0</v>
      </c>
      <c r="R667" s="17">
        <f>IF(ISBLANK(M667),,IF(T667&lt;&gt;1,((IF(M667="WON-EW",(((K667-1)*'complete results singles'!$C$2)*(1-$C$3))+(((L667-1)*'complete results singles'!$C$2)*(1-$C$3)),IF(M667="WON",(((K667-1)*'complete results singles'!$C$2)*(1-$C$3)),IF(M667="PLACED",(((L667-1)*'complete results singles'!$C$2)*(1-$C$3))-'complete results singles'!$C$2,IF(J667=0,-'complete results singles'!$C$2,-('complete results singles'!$C$2*2))))))*E667),0))</f>
        <v>0</v>
      </c>
      <c r="S667" s="64"/>
    </row>
    <row r="668" spans="8:19" ht="15" x14ac:dyDescent="0.2">
      <c r="H668" s="12"/>
      <c r="I668" s="12"/>
      <c r="J668" s="12"/>
      <c r="M668" s="7"/>
      <c r="N668" s="16">
        <f>((G668-1)*(1-(IF(H668="no",0,'complete results singles'!$C$3)))+1)</f>
        <v>5.0000000000000044E-2</v>
      </c>
      <c r="O668" s="16">
        <f t="shared" si="11"/>
        <v>0</v>
      </c>
      <c r="P6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8" s="17">
        <f>IF(ISBLANK(M668),,IF(ISBLANK(G668),,(IF(M668="WON-EW",((((N668-1)*J668)*'complete results singles'!$C$2)+('complete results singles'!$C$2*(N668-1))),IF(M668="WON",((((N668-1)*J668)*'complete results singles'!$C$2)+('complete results singles'!$C$2*(N668-1))),IF(M668="PLACED",((((N668-1)*J668)*'complete results singles'!$C$2)-'complete results singles'!$C$2),IF(J668=0,-'complete results singles'!$C$2,IF(J668=0,-'complete results singles'!$C$2,-('complete results singles'!$C$2*2)))))))*E668))</f>
        <v>0</v>
      </c>
      <c r="R668" s="17">
        <f>IF(ISBLANK(M668),,IF(T668&lt;&gt;1,((IF(M668="WON-EW",(((K668-1)*'complete results singles'!$C$2)*(1-$C$3))+(((L668-1)*'complete results singles'!$C$2)*(1-$C$3)),IF(M668="WON",(((K668-1)*'complete results singles'!$C$2)*(1-$C$3)),IF(M668="PLACED",(((L668-1)*'complete results singles'!$C$2)*(1-$C$3))-'complete results singles'!$C$2,IF(J668=0,-'complete results singles'!$C$2,-('complete results singles'!$C$2*2))))))*E668),0))</f>
        <v>0</v>
      </c>
      <c r="S668" s="64"/>
    </row>
    <row r="669" spans="8:19" ht="15" x14ac:dyDescent="0.2">
      <c r="H669" s="12"/>
      <c r="I669" s="12"/>
      <c r="J669" s="12"/>
      <c r="M669" s="7"/>
      <c r="N669" s="16">
        <f>((G669-1)*(1-(IF(H669="no",0,'complete results singles'!$C$3)))+1)</f>
        <v>5.0000000000000044E-2</v>
      </c>
      <c r="O669" s="16">
        <f t="shared" si="11"/>
        <v>0</v>
      </c>
      <c r="P6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69" s="17">
        <f>IF(ISBLANK(M669),,IF(ISBLANK(G669),,(IF(M669="WON-EW",((((N669-1)*J669)*'complete results singles'!$C$2)+('complete results singles'!$C$2*(N669-1))),IF(M669="WON",((((N669-1)*J669)*'complete results singles'!$C$2)+('complete results singles'!$C$2*(N669-1))),IF(M669="PLACED",((((N669-1)*J669)*'complete results singles'!$C$2)-'complete results singles'!$C$2),IF(J669=0,-'complete results singles'!$C$2,IF(J669=0,-'complete results singles'!$C$2,-('complete results singles'!$C$2*2)))))))*E669))</f>
        <v>0</v>
      </c>
      <c r="R669" s="17">
        <f>IF(ISBLANK(M669),,IF(T669&lt;&gt;1,((IF(M669="WON-EW",(((K669-1)*'complete results singles'!$C$2)*(1-$C$3))+(((L669-1)*'complete results singles'!$C$2)*(1-$C$3)),IF(M669="WON",(((K669-1)*'complete results singles'!$C$2)*(1-$C$3)),IF(M669="PLACED",(((L669-1)*'complete results singles'!$C$2)*(1-$C$3))-'complete results singles'!$C$2,IF(J669=0,-'complete results singles'!$C$2,-('complete results singles'!$C$2*2))))))*E669),0))</f>
        <v>0</v>
      </c>
      <c r="S669" s="64"/>
    </row>
    <row r="670" spans="8:19" ht="15" x14ac:dyDescent="0.2">
      <c r="H670" s="12"/>
      <c r="I670" s="12"/>
      <c r="J670" s="12"/>
      <c r="M670" s="7"/>
      <c r="N670" s="16">
        <f>((G670-1)*(1-(IF(H670="no",0,'complete results singles'!$C$3)))+1)</f>
        <v>5.0000000000000044E-2</v>
      </c>
      <c r="O670" s="16">
        <f t="shared" si="11"/>
        <v>0</v>
      </c>
      <c r="P6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0" s="17">
        <f>IF(ISBLANK(M670),,IF(ISBLANK(G670),,(IF(M670="WON-EW",((((N670-1)*J670)*'complete results singles'!$C$2)+('complete results singles'!$C$2*(N670-1))),IF(M670="WON",((((N670-1)*J670)*'complete results singles'!$C$2)+('complete results singles'!$C$2*(N670-1))),IF(M670="PLACED",((((N670-1)*J670)*'complete results singles'!$C$2)-'complete results singles'!$C$2),IF(J670=0,-'complete results singles'!$C$2,IF(J670=0,-'complete results singles'!$C$2,-('complete results singles'!$C$2*2)))))))*E670))</f>
        <v>0</v>
      </c>
      <c r="R670" s="17">
        <f>IF(ISBLANK(M670),,IF(T670&lt;&gt;1,((IF(M670="WON-EW",(((K670-1)*'complete results singles'!$C$2)*(1-$C$3))+(((L670-1)*'complete results singles'!$C$2)*(1-$C$3)),IF(M670="WON",(((K670-1)*'complete results singles'!$C$2)*(1-$C$3)),IF(M670="PLACED",(((L670-1)*'complete results singles'!$C$2)*(1-$C$3))-'complete results singles'!$C$2,IF(J670=0,-'complete results singles'!$C$2,-('complete results singles'!$C$2*2))))))*E670),0))</f>
        <v>0</v>
      </c>
      <c r="S670" s="64"/>
    </row>
    <row r="671" spans="8:19" ht="15" x14ac:dyDescent="0.2">
      <c r="H671" s="12"/>
      <c r="I671" s="12"/>
      <c r="J671" s="12"/>
      <c r="M671" s="7"/>
      <c r="N671" s="16">
        <f>((G671-1)*(1-(IF(H671="no",0,'complete results singles'!$C$3)))+1)</f>
        <v>5.0000000000000044E-2</v>
      </c>
      <c r="O671" s="16">
        <f t="shared" si="11"/>
        <v>0</v>
      </c>
      <c r="P6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1" s="17">
        <f>IF(ISBLANK(M671),,IF(ISBLANK(G671),,(IF(M671="WON-EW",((((N671-1)*J671)*'complete results singles'!$C$2)+('complete results singles'!$C$2*(N671-1))),IF(M671="WON",((((N671-1)*J671)*'complete results singles'!$C$2)+('complete results singles'!$C$2*(N671-1))),IF(M671="PLACED",((((N671-1)*J671)*'complete results singles'!$C$2)-'complete results singles'!$C$2),IF(J671=0,-'complete results singles'!$C$2,IF(J671=0,-'complete results singles'!$C$2,-('complete results singles'!$C$2*2)))))))*E671))</f>
        <v>0</v>
      </c>
      <c r="R671" s="17">
        <f>IF(ISBLANK(M671),,IF(T671&lt;&gt;1,((IF(M671="WON-EW",(((K671-1)*'complete results singles'!$C$2)*(1-$C$3))+(((L671-1)*'complete results singles'!$C$2)*(1-$C$3)),IF(M671="WON",(((K671-1)*'complete results singles'!$C$2)*(1-$C$3)),IF(M671="PLACED",(((L671-1)*'complete results singles'!$C$2)*(1-$C$3))-'complete results singles'!$C$2,IF(J671=0,-'complete results singles'!$C$2,-('complete results singles'!$C$2*2))))))*E671),0))</f>
        <v>0</v>
      </c>
      <c r="S671" s="64"/>
    </row>
    <row r="672" spans="8:19" ht="15" x14ac:dyDescent="0.2">
      <c r="H672" s="12"/>
      <c r="I672" s="12"/>
      <c r="J672" s="12"/>
      <c r="M672" s="7"/>
      <c r="N672" s="16">
        <f>((G672-1)*(1-(IF(H672="no",0,'complete results singles'!$C$3)))+1)</f>
        <v>5.0000000000000044E-2</v>
      </c>
      <c r="O672" s="16">
        <f t="shared" si="11"/>
        <v>0</v>
      </c>
      <c r="P6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2" s="17">
        <f>IF(ISBLANK(M672),,IF(ISBLANK(G672),,(IF(M672="WON-EW",((((N672-1)*J672)*'complete results singles'!$C$2)+('complete results singles'!$C$2*(N672-1))),IF(M672="WON",((((N672-1)*J672)*'complete results singles'!$C$2)+('complete results singles'!$C$2*(N672-1))),IF(M672="PLACED",((((N672-1)*J672)*'complete results singles'!$C$2)-'complete results singles'!$C$2),IF(J672=0,-'complete results singles'!$C$2,IF(J672=0,-'complete results singles'!$C$2,-('complete results singles'!$C$2*2)))))))*E672))</f>
        <v>0</v>
      </c>
      <c r="R672" s="17">
        <f>IF(ISBLANK(M672),,IF(T672&lt;&gt;1,((IF(M672="WON-EW",(((K672-1)*'complete results singles'!$C$2)*(1-$C$3))+(((L672-1)*'complete results singles'!$C$2)*(1-$C$3)),IF(M672="WON",(((K672-1)*'complete results singles'!$C$2)*(1-$C$3)),IF(M672="PLACED",(((L672-1)*'complete results singles'!$C$2)*(1-$C$3))-'complete results singles'!$C$2,IF(J672=0,-'complete results singles'!$C$2,-('complete results singles'!$C$2*2))))))*E672),0))</f>
        <v>0</v>
      </c>
      <c r="S672" s="64"/>
    </row>
    <row r="673" spans="8:19" ht="15" x14ac:dyDescent="0.2">
      <c r="H673" s="12"/>
      <c r="I673" s="12"/>
      <c r="J673" s="12"/>
      <c r="M673" s="7"/>
      <c r="N673" s="16">
        <f>((G673-1)*(1-(IF(H673="no",0,'complete results singles'!$C$3)))+1)</f>
        <v>5.0000000000000044E-2</v>
      </c>
      <c r="O673" s="16">
        <f t="shared" si="11"/>
        <v>0</v>
      </c>
      <c r="P6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3" s="17">
        <f>IF(ISBLANK(M673),,IF(ISBLANK(G673),,(IF(M673="WON-EW",((((N673-1)*J673)*'complete results singles'!$C$2)+('complete results singles'!$C$2*(N673-1))),IF(M673="WON",((((N673-1)*J673)*'complete results singles'!$C$2)+('complete results singles'!$C$2*(N673-1))),IF(M673="PLACED",((((N673-1)*J673)*'complete results singles'!$C$2)-'complete results singles'!$C$2),IF(J673=0,-'complete results singles'!$C$2,IF(J673=0,-'complete results singles'!$C$2,-('complete results singles'!$C$2*2)))))))*E673))</f>
        <v>0</v>
      </c>
      <c r="R673" s="17">
        <f>IF(ISBLANK(M673),,IF(T673&lt;&gt;1,((IF(M673="WON-EW",(((K673-1)*'complete results singles'!$C$2)*(1-$C$3))+(((L673-1)*'complete results singles'!$C$2)*(1-$C$3)),IF(M673="WON",(((K673-1)*'complete results singles'!$C$2)*(1-$C$3)),IF(M673="PLACED",(((L673-1)*'complete results singles'!$C$2)*(1-$C$3))-'complete results singles'!$C$2,IF(J673=0,-'complete results singles'!$C$2,-('complete results singles'!$C$2*2))))))*E673),0))</f>
        <v>0</v>
      </c>
      <c r="S673" s="64"/>
    </row>
    <row r="674" spans="8:19" ht="15" x14ac:dyDescent="0.2">
      <c r="H674" s="12"/>
      <c r="I674" s="12"/>
      <c r="J674" s="12"/>
      <c r="M674" s="7"/>
      <c r="N674" s="16">
        <f>((G674-1)*(1-(IF(H674="no",0,'complete results singles'!$C$3)))+1)</f>
        <v>5.0000000000000044E-2</v>
      </c>
      <c r="O674" s="16">
        <f t="shared" si="11"/>
        <v>0</v>
      </c>
      <c r="P6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4" s="17">
        <f>IF(ISBLANK(M674),,IF(ISBLANK(G674),,(IF(M674="WON-EW",((((N674-1)*J674)*'complete results singles'!$C$2)+('complete results singles'!$C$2*(N674-1))),IF(M674="WON",((((N674-1)*J674)*'complete results singles'!$C$2)+('complete results singles'!$C$2*(N674-1))),IF(M674="PLACED",((((N674-1)*J674)*'complete results singles'!$C$2)-'complete results singles'!$C$2),IF(J674=0,-'complete results singles'!$C$2,IF(J674=0,-'complete results singles'!$C$2,-('complete results singles'!$C$2*2)))))))*E674))</f>
        <v>0</v>
      </c>
      <c r="R674" s="17">
        <f>IF(ISBLANK(M674),,IF(T674&lt;&gt;1,((IF(M674="WON-EW",(((K674-1)*'complete results singles'!$C$2)*(1-$C$3))+(((L674-1)*'complete results singles'!$C$2)*(1-$C$3)),IF(M674="WON",(((K674-1)*'complete results singles'!$C$2)*(1-$C$3)),IF(M674="PLACED",(((L674-1)*'complete results singles'!$C$2)*(1-$C$3))-'complete results singles'!$C$2,IF(J674=0,-'complete results singles'!$C$2,-('complete results singles'!$C$2*2))))))*E674),0))</f>
        <v>0</v>
      </c>
      <c r="S674" s="64"/>
    </row>
    <row r="675" spans="8:19" ht="15" x14ac:dyDescent="0.2">
      <c r="H675" s="12"/>
      <c r="I675" s="12"/>
      <c r="J675" s="12"/>
      <c r="M675" s="7"/>
      <c r="N675" s="16">
        <f>((G675-1)*(1-(IF(H675="no",0,'complete results singles'!$C$3)))+1)</f>
        <v>5.0000000000000044E-2</v>
      </c>
      <c r="O675" s="16">
        <f t="shared" si="11"/>
        <v>0</v>
      </c>
      <c r="P6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5" s="17">
        <f>IF(ISBLANK(M675),,IF(ISBLANK(G675),,(IF(M675="WON-EW",((((N675-1)*J675)*'complete results singles'!$C$2)+('complete results singles'!$C$2*(N675-1))),IF(M675="WON",((((N675-1)*J675)*'complete results singles'!$C$2)+('complete results singles'!$C$2*(N675-1))),IF(M675="PLACED",((((N675-1)*J675)*'complete results singles'!$C$2)-'complete results singles'!$C$2),IF(J675=0,-'complete results singles'!$C$2,IF(J675=0,-'complete results singles'!$C$2,-('complete results singles'!$C$2*2)))))))*E675))</f>
        <v>0</v>
      </c>
      <c r="R675" s="17">
        <f>IF(ISBLANK(M675),,IF(T675&lt;&gt;1,((IF(M675="WON-EW",(((K675-1)*'complete results singles'!$C$2)*(1-$C$3))+(((L675-1)*'complete results singles'!$C$2)*(1-$C$3)),IF(M675="WON",(((K675-1)*'complete results singles'!$C$2)*(1-$C$3)),IF(M675="PLACED",(((L675-1)*'complete results singles'!$C$2)*(1-$C$3))-'complete results singles'!$C$2,IF(J675=0,-'complete results singles'!$C$2,-('complete results singles'!$C$2*2))))))*E675),0))</f>
        <v>0</v>
      </c>
      <c r="S675" s="64"/>
    </row>
    <row r="676" spans="8:19" ht="15" x14ac:dyDescent="0.2">
      <c r="H676" s="12"/>
      <c r="I676" s="12"/>
      <c r="J676" s="12"/>
      <c r="M676" s="7"/>
      <c r="N676" s="16">
        <f>((G676-1)*(1-(IF(H676="no",0,'complete results singles'!$C$3)))+1)</f>
        <v>5.0000000000000044E-2</v>
      </c>
      <c r="O676" s="16">
        <f t="shared" si="11"/>
        <v>0</v>
      </c>
      <c r="P6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6" s="17">
        <f>IF(ISBLANK(M676),,IF(ISBLANK(G676),,(IF(M676="WON-EW",((((N676-1)*J676)*'complete results singles'!$C$2)+('complete results singles'!$C$2*(N676-1))),IF(M676="WON",((((N676-1)*J676)*'complete results singles'!$C$2)+('complete results singles'!$C$2*(N676-1))),IF(M676="PLACED",((((N676-1)*J676)*'complete results singles'!$C$2)-'complete results singles'!$C$2),IF(J676=0,-'complete results singles'!$C$2,IF(J676=0,-'complete results singles'!$C$2,-('complete results singles'!$C$2*2)))))))*E676))</f>
        <v>0</v>
      </c>
      <c r="R676" s="17">
        <f>IF(ISBLANK(M676),,IF(T676&lt;&gt;1,((IF(M676="WON-EW",(((K676-1)*'complete results singles'!$C$2)*(1-$C$3))+(((L676-1)*'complete results singles'!$C$2)*(1-$C$3)),IF(M676="WON",(((K676-1)*'complete results singles'!$C$2)*(1-$C$3)),IF(M676="PLACED",(((L676-1)*'complete results singles'!$C$2)*(1-$C$3))-'complete results singles'!$C$2,IF(J676=0,-'complete results singles'!$C$2,-('complete results singles'!$C$2*2))))))*E676),0))</f>
        <v>0</v>
      </c>
      <c r="S676" s="64"/>
    </row>
    <row r="677" spans="8:19" ht="15" x14ac:dyDescent="0.2">
      <c r="H677" s="12"/>
      <c r="I677" s="12"/>
      <c r="J677" s="12"/>
      <c r="M677" s="7"/>
      <c r="N677" s="16">
        <f>((G677-1)*(1-(IF(H677="no",0,'complete results singles'!$C$3)))+1)</f>
        <v>5.0000000000000044E-2</v>
      </c>
      <c r="O677" s="16">
        <f t="shared" si="11"/>
        <v>0</v>
      </c>
      <c r="P6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7" s="17">
        <f>IF(ISBLANK(M677),,IF(ISBLANK(G677),,(IF(M677="WON-EW",((((N677-1)*J677)*'complete results singles'!$C$2)+('complete results singles'!$C$2*(N677-1))),IF(M677="WON",((((N677-1)*J677)*'complete results singles'!$C$2)+('complete results singles'!$C$2*(N677-1))),IF(M677="PLACED",((((N677-1)*J677)*'complete results singles'!$C$2)-'complete results singles'!$C$2),IF(J677=0,-'complete results singles'!$C$2,IF(J677=0,-'complete results singles'!$C$2,-('complete results singles'!$C$2*2)))))))*E677))</f>
        <v>0</v>
      </c>
      <c r="R677" s="17">
        <f>IF(ISBLANK(M677),,IF(T677&lt;&gt;1,((IF(M677="WON-EW",(((K677-1)*'complete results singles'!$C$2)*(1-$C$3))+(((L677-1)*'complete results singles'!$C$2)*(1-$C$3)),IF(M677="WON",(((K677-1)*'complete results singles'!$C$2)*(1-$C$3)),IF(M677="PLACED",(((L677-1)*'complete results singles'!$C$2)*(1-$C$3))-'complete results singles'!$C$2,IF(J677=0,-'complete results singles'!$C$2,-('complete results singles'!$C$2*2))))))*E677),0))</f>
        <v>0</v>
      </c>
      <c r="S677" s="64"/>
    </row>
    <row r="678" spans="8:19" ht="15" x14ac:dyDescent="0.2">
      <c r="H678" s="12"/>
      <c r="I678" s="12"/>
      <c r="J678" s="12"/>
      <c r="M678" s="7"/>
      <c r="N678" s="16">
        <f>((G678-1)*(1-(IF(H678="no",0,'complete results singles'!$C$3)))+1)</f>
        <v>5.0000000000000044E-2</v>
      </c>
      <c r="O678" s="16">
        <f t="shared" si="11"/>
        <v>0</v>
      </c>
      <c r="P6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8" s="17">
        <f>IF(ISBLANK(M678),,IF(ISBLANK(G678),,(IF(M678="WON-EW",((((N678-1)*J678)*'complete results singles'!$C$2)+('complete results singles'!$C$2*(N678-1))),IF(M678="WON",((((N678-1)*J678)*'complete results singles'!$C$2)+('complete results singles'!$C$2*(N678-1))),IF(M678="PLACED",((((N678-1)*J678)*'complete results singles'!$C$2)-'complete results singles'!$C$2),IF(J678=0,-'complete results singles'!$C$2,IF(J678=0,-'complete results singles'!$C$2,-('complete results singles'!$C$2*2)))))))*E678))</f>
        <v>0</v>
      </c>
      <c r="R678" s="17">
        <f>IF(ISBLANK(M678),,IF(T678&lt;&gt;1,((IF(M678="WON-EW",(((K678-1)*'complete results singles'!$C$2)*(1-$C$3))+(((L678-1)*'complete results singles'!$C$2)*(1-$C$3)),IF(M678="WON",(((K678-1)*'complete results singles'!$C$2)*(1-$C$3)),IF(M678="PLACED",(((L678-1)*'complete results singles'!$C$2)*(1-$C$3))-'complete results singles'!$C$2,IF(J678=0,-'complete results singles'!$C$2,-('complete results singles'!$C$2*2))))))*E678),0))</f>
        <v>0</v>
      </c>
      <c r="S678" s="64"/>
    </row>
    <row r="679" spans="8:19" ht="15" x14ac:dyDescent="0.2">
      <c r="H679" s="12"/>
      <c r="I679" s="12"/>
      <c r="J679" s="12"/>
      <c r="M679" s="7"/>
      <c r="N679" s="16">
        <f>((G679-1)*(1-(IF(H679="no",0,'complete results singles'!$C$3)))+1)</f>
        <v>5.0000000000000044E-2</v>
      </c>
      <c r="O679" s="16">
        <f t="shared" si="11"/>
        <v>0</v>
      </c>
      <c r="P6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79" s="17">
        <f>IF(ISBLANK(M679),,IF(ISBLANK(G679),,(IF(M679="WON-EW",((((N679-1)*J679)*'complete results singles'!$C$2)+('complete results singles'!$C$2*(N679-1))),IF(M679="WON",((((N679-1)*J679)*'complete results singles'!$C$2)+('complete results singles'!$C$2*(N679-1))),IF(M679="PLACED",((((N679-1)*J679)*'complete results singles'!$C$2)-'complete results singles'!$C$2),IF(J679=0,-'complete results singles'!$C$2,IF(J679=0,-'complete results singles'!$C$2,-('complete results singles'!$C$2*2)))))))*E679))</f>
        <v>0</v>
      </c>
      <c r="R679" s="17">
        <f>IF(ISBLANK(M679),,IF(T679&lt;&gt;1,((IF(M679="WON-EW",(((K679-1)*'complete results singles'!$C$2)*(1-$C$3))+(((L679-1)*'complete results singles'!$C$2)*(1-$C$3)),IF(M679="WON",(((K679-1)*'complete results singles'!$C$2)*(1-$C$3)),IF(M679="PLACED",(((L679-1)*'complete results singles'!$C$2)*(1-$C$3))-'complete results singles'!$C$2,IF(J679=0,-'complete results singles'!$C$2,-('complete results singles'!$C$2*2))))))*E679),0))</f>
        <v>0</v>
      </c>
      <c r="S679" s="64"/>
    </row>
    <row r="680" spans="8:19" ht="15" x14ac:dyDescent="0.2">
      <c r="H680" s="12"/>
      <c r="I680" s="12"/>
      <c r="J680" s="12"/>
      <c r="M680" s="7"/>
      <c r="N680" s="16">
        <f>((G680-1)*(1-(IF(H680="no",0,'complete results singles'!$C$3)))+1)</f>
        <v>5.0000000000000044E-2</v>
      </c>
      <c r="O680" s="16">
        <f t="shared" si="11"/>
        <v>0</v>
      </c>
      <c r="P6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0" s="17">
        <f>IF(ISBLANK(M680),,IF(ISBLANK(G680),,(IF(M680="WON-EW",((((N680-1)*J680)*'complete results singles'!$C$2)+('complete results singles'!$C$2*(N680-1))),IF(M680="WON",((((N680-1)*J680)*'complete results singles'!$C$2)+('complete results singles'!$C$2*(N680-1))),IF(M680="PLACED",((((N680-1)*J680)*'complete results singles'!$C$2)-'complete results singles'!$C$2),IF(J680=0,-'complete results singles'!$C$2,IF(J680=0,-'complete results singles'!$C$2,-('complete results singles'!$C$2*2)))))))*E680))</f>
        <v>0</v>
      </c>
      <c r="R680" s="17">
        <f>IF(ISBLANK(M680),,IF(T680&lt;&gt;1,((IF(M680="WON-EW",(((K680-1)*'complete results singles'!$C$2)*(1-$C$3))+(((L680-1)*'complete results singles'!$C$2)*(1-$C$3)),IF(M680="WON",(((K680-1)*'complete results singles'!$C$2)*(1-$C$3)),IF(M680="PLACED",(((L680-1)*'complete results singles'!$C$2)*(1-$C$3))-'complete results singles'!$C$2,IF(J680=0,-'complete results singles'!$C$2,-('complete results singles'!$C$2*2))))))*E680),0))</f>
        <v>0</v>
      </c>
      <c r="S680" s="64"/>
    </row>
    <row r="681" spans="8:19" ht="15" x14ac:dyDescent="0.2">
      <c r="H681" s="12"/>
      <c r="I681" s="12"/>
      <c r="J681" s="12"/>
      <c r="M681" s="7"/>
      <c r="N681" s="16">
        <f>((G681-1)*(1-(IF(H681="no",0,'complete results singles'!$C$3)))+1)</f>
        <v>5.0000000000000044E-2</v>
      </c>
      <c r="O681" s="16">
        <f t="shared" si="11"/>
        <v>0</v>
      </c>
      <c r="P6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1" s="17">
        <f>IF(ISBLANK(M681),,IF(ISBLANK(G681),,(IF(M681="WON-EW",((((N681-1)*J681)*'complete results singles'!$C$2)+('complete results singles'!$C$2*(N681-1))),IF(M681="WON",((((N681-1)*J681)*'complete results singles'!$C$2)+('complete results singles'!$C$2*(N681-1))),IF(M681="PLACED",((((N681-1)*J681)*'complete results singles'!$C$2)-'complete results singles'!$C$2),IF(J681=0,-'complete results singles'!$C$2,IF(J681=0,-'complete results singles'!$C$2,-('complete results singles'!$C$2*2)))))))*E681))</f>
        <v>0</v>
      </c>
      <c r="R681" s="17">
        <f>IF(ISBLANK(M681),,IF(T681&lt;&gt;1,((IF(M681="WON-EW",(((K681-1)*'complete results singles'!$C$2)*(1-$C$3))+(((L681-1)*'complete results singles'!$C$2)*(1-$C$3)),IF(M681="WON",(((K681-1)*'complete results singles'!$C$2)*(1-$C$3)),IF(M681="PLACED",(((L681-1)*'complete results singles'!$C$2)*(1-$C$3))-'complete results singles'!$C$2,IF(J681=0,-'complete results singles'!$C$2,-('complete results singles'!$C$2*2))))))*E681),0))</f>
        <v>0</v>
      </c>
      <c r="S681" s="64"/>
    </row>
    <row r="682" spans="8:19" ht="15" x14ac:dyDescent="0.2">
      <c r="H682" s="12"/>
      <c r="I682" s="12"/>
      <c r="J682" s="12"/>
      <c r="M682" s="7"/>
      <c r="N682" s="16">
        <f>((G682-1)*(1-(IF(H682="no",0,'complete results singles'!$C$3)))+1)</f>
        <v>5.0000000000000044E-2</v>
      </c>
      <c r="O682" s="16">
        <f t="shared" si="11"/>
        <v>0</v>
      </c>
      <c r="P6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2" s="17">
        <f>IF(ISBLANK(M682),,IF(ISBLANK(G682),,(IF(M682="WON-EW",((((N682-1)*J682)*'complete results singles'!$C$2)+('complete results singles'!$C$2*(N682-1))),IF(M682="WON",((((N682-1)*J682)*'complete results singles'!$C$2)+('complete results singles'!$C$2*(N682-1))),IF(M682="PLACED",((((N682-1)*J682)*'complete results singles'!$C$2)-'complete results singles'!$C$2),IF(J682=0,-'complete results singles'!$C$2,IF(J682=0,-'complete results singles'!$C$2,-('complete results singles'!$C$2*2)))))))*E682))</f>
        <v>0</v>
      </c>
      <c r="R682" s="17">
        <f>IF(ISBLANK(M682),,IF(T682&lt;&gt;1,((IF(M682="WON-EW",(((K682-1)*'complete results singles'!$C$2)*(1-$C$3))+(((L682-1)*'complete results singles'!$C$2)*(1-$C$3)),IF(M682="WON",(((K682-1)*'complete results singles'!$C$2)*(1-$C$3)),IF(M682="PLACED",(((L682-1)*'complete results singles'!$C$2)*(1-$C$3))-'complete results singles'!$C$2,IF(J682=0,-'complete results singles'!$C$2,-('complete results singles'!$C$2*2))))))*E682),0))</f>
        <v>0</v>
      </c>
      <c r="S682" s="64"/>
    </row>
    <row r="683" spans="8:19" ht="15" x14ac:dyDescent="0.2">
      <c r="H683" s="12"/>
      <c r="I683" s="12"/>
      <c r="J683" s="12"/>
      <c r="M683" s="7"/>
      <c r="N683" s="16">
        <f>((G683-1)*(1-(IF(H683="no",0,'complete results singles'!$C$3)))+1)</f>
        <v>5.0000000000000044E-2</v>
      </c>
      <c r="O683" s="16">
        <f t="shared" si="11"/>
        <v>0</v>
      </c>
      <c r="P6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3" s="17">
        <f>IF(ISBLANK(M683),,IF(ISBLANK(G683),,(IF(M683="WON-EW",((((N683-1)*J683)*'complete results singles'!$C$2)+('complete results singles'!$C$2*(N683-1))),IF(M683="WON",((((N683-1)*J683)*'complete results singles'!$C$2)+('complete results singles'!$C$2*(N683-1))),IF(M683="PLACED",((((N683-1)*J683)*'complete results singles'!$C$2)-'complete results singles'!$C$2),IF(J683=0,-'complete results singles'!$C$2,IF(J683=0,-'complete results singles'!$C$2,-('complete results singles'!$C$2*2)))))))*E683))</f>
        <v>0</v>
      </c>
      <c r="R683" s="17">
        <f>IF(ISBLANK(M683),,IF(T683&lt;&gt;1,((IF(M683="WON-EW",(((K683-1)*'complete results singles'!$C$2)*(1-$C$3))+(((L683-1)*'complete results singles'!$C$2)*(1-$C$3)),IF(M683="WON",(((K683-1)*'complete results singles'!$C$2)*(1-$C$3)),IF(M683="PLACED",(((L683-1)*'complete results singles'!$C$2)*(1-$C$3))-'complete results singles'!$C$2,IF(J683=0,-'complete results singles'!$C$2,-('complete results singles'!$C$2*2))))))*E683),0))</f>
        <v>0</v>
      </c>
      <c r="S683" s="64"/>
    </row>
    <row r="684" spans="8:19" ht="15" x14ac:dyDescent="0.2">
      <c r="H684" s="12"/>
      <c r="I684" s="12"/>
      <c r="J684" s="12"/>
      <c r="M684" s="7"/>
      <c r="N684" s="16">
        <f>((G684-1)*(1-(IF(H684="no",0,'complete results singles'!$C$3)))+1)</f>
        <v>5.0000000000000044E-2</v>
      </c>
      <c r="O684" s="16">
        <f t="shared" si="11"/>
        <v>0</v>
      </c>
      <c r="P6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4" s="17">
        <f>IF(ISBLANK(M684),,IF(ISBLANK(G684),,(IF(M684="WON-EW",((((N684-1)*J684)*'complete results singles'!$C$2)+('complete results singles'!$C$2*(N684-1))),IF(M684="WON",((((N684-1)*J684)*'complete results singles'!$C$2)+('complete results singles'!$C$2*(N684-1))),IF(M684="PLACED",((((N684-1)*J684)*'complete results singles'!$C$2)-'complete results singles'!$C$2),IF(J684=0,-'complete results singles'!$C$2,IF(J684=0,-'complete results singles'!$C$2,-('complete results singles'!$C$2*2)))))))*E684))</f>
        <v>0</v>
      </c>
      <c r="R684" s="17">
        <f>IF(ISBLANK(M684),,IF(T684&lt;&gt;1,((IF(M684="WON-EW",(((K684-1)*'complete results singles'!$C$2)*(1-$C$3))+(((L684-1)*'complete results singles'!$C$2)*(1-$C$3)),IF(M684="WON",(((K684-1)*'complete results singles'!$C$2)*(1-$C$3)),IF(M684="PLACED",(((L684-1)*'complete results singles'!$C$2)*(1-$C$3))-'complete results singles'!$C$2,IF(J684=0,-'complete results singles'!$C$2,-('complete results singles'!$C$2*2))))))*E684),0))</f>
        <v>0</v>
      </c>
      <c r="S684" s="64"/>
    </row>
    <row r="685" spans="8:19" ht="15" x14ac:dyDescent="0.2">
      <c r="H685" s="12"/>
      <c r="I685" s="12"/>
      <c r="J685" s="12"/>
      <c r="M685" s="7"/>
      <c r="N685" s="16">
        <f>((G685-1)*(1-(IF(H685="no",0,'complete results singles'!$C$3)))+1)</f>
        <v>5.0000000000000044E-2</v>
      </c>
      <c r="O685" s="16">
        <f t="shared" si="11"/>
        <v>0</v>
      </c>
      <c r="P6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5" s="17">
        <f>IF(ISBLANK(M685),,IF(ISBLANK(G685),,(IF(M685="WON-EW",((((N685-1)*J685)*'complete results singles'!$C$2)+('complete results singles'!$C$2*(N685-1))),IF(M685="WON",((((N685-1)*J685)*'complete results singles'!$C$2)+('complete results singles'!$C$2*(N685-1))),IF(M685="PLACED",((((N685-1)*J685)*'complete results singles'!$C$2)-'complete results singles'!$C$2),IF(J685=0,-'complete results singles'!$C$2,IF(J685=0,-'complete results singles'!$C$2,-('complete results singles'!$C$2*2)))))))*E685))</f>
        <v>0</v>
      </c>
      <c r="R685" s="17">
        <f>IF(ISBLANK(M685),,IF(T685&lt;&gt;1,((IF(M685="WON-EW",(((K685-1)*'complete results singles'!$C$2)*(1-$C$3))+(((L685-1)*'complete results singles'!$C$2)*(1-$C$3)),IF(M685="WON",(((K685-1)*'complete results singles'!$C$2)*(1-$C$3)),IF(M685="PLACED",(((L685-1)*'complete results singles'!$C$2)*(1-$C$3))-'complete results singles'!$C$2,IF(J685=0,-'complete results singles'!$C$2,-('complete results singles'!$C$2*2))))))*E685),0))</f>
        <v>0</v>
      </c>
      <c r="S685" s="64"/>
    </row>
    <row r="686" spans="8:19" ht="15" x14ac:dyDescent="0.2">
      <c r="H686" s="12"/>
      <c r="I686" s="12"/>
      <c r="J686" s="12"/>
      <c r="M686" s="7"/>
      <c r="N686" s="16">
        <f>((G686-1)*(1-(IF(H686="no",0,'complete results singles'!$C$3)))+1)</f>
        <v>5.0000000000000044E-2</v>
      </c>
      <c r="O686" s="16">
        <f t="shared" si="11"/>
        <v>0</v>
      </c>
      <c r="P6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6" s="17">
        <f>IF(ISBLANK(M686),,IF(ISBLANK(G686),,(IF(M686="WON-EW",((((N686-1)*J686)*'complete results singles'!$C$2)+('complete results singles'!$C$2*(N686-1))),IF(M686="WON",((((N686-1)*J686)*'complete results singles'!$C$2)+('complete results singles'!$C$2*(N686-1))),IF(M686="PLACED",((((N686-1)*J686)*'complete results singles'!$C$2)-'complete results singles'!$C$2),IF(J686=0,-'complete results singles'!$C$2,IF(J686=0,-'complete results singles'!$C$2,-('complete results singles'!$C$2*2)))))))*E686))</f>
        <v>0</v>
      </c>
      <c r="R686" s="17">
        <f>IF(ISBLANK(M686),,IF(T686&lt;&gt;1,((IF(M686="WON-EW",(((K686-1)*'complete results singles'!$C$2)*(1-$C$3))+(((L686-1)*'complete results singles'!$C$2)*(1-$C$3)),IF(M686="WON",(((K686-1)*'complete results singles'!$C$2)*(1-$C$3)),IF(M686="PLACED",(((L686-1)*'complete results singles'!$C$2)*(1-$C$3))-'complete results singles'!$C$2,IF(J686=0,-'complete results singles'!$C$2,-('complete results singles'!$C$2*2))))))*E686),0))</f>
        <v>0</v>
      </c>
      <c r="S686" s="64"/>
    </row>
    <row r="687" spans="8:19" ht="15" x14ac:dyDescent="0.2">
      <c r="H687" s="12"/>
      <c r="I687" s="12"/>
      <c r="J687" s="12"/>
      <c r="M687" s="7"/>
      <c r="N687" s="16">
        <f>((G687-1)*(1-(IF(H687="no",0,'complete results singles'!$C$3)))+1)</f>
        <v>5.0000000000000044E-2</v>
      </c>
      <c r="O687" s="16">
        <f t="shared" si="11"/>
        <v>0</v>
      </c>
      <c r="P6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7" s="17">
        <f>IF(ISBLANK(M687),,IF(ISBLANK(G687),,(IF(M687="WON-EW",((((N687-1)*J687)*'complete results singles'!$C$2)+('complete results singles'!$C$2*(N687-1))),IF(M687="WON",((((N687-1)*J687)*'complete results singles'!$C$2)+('complete results singles'!$C$2*(N687-1))),IF(M687="PLACED",((((N687-1)*J687)*'complete results singles'!$C$2)-'complete results singles'!$C$2),IF(J687=0,-'complete results singles'!$C$2,IF(J687=0,-'complete results singles'!$C$2,-('complete results singles'!$C$2*2)))))))*E687))</f>
        <v>0</v>
      </c>
      <c r="R687" s="17">
        <f>IF(ISBLANK(M687),,IF(T687&lt;&gt;1,((IF(M687="WON-EW",(((K687-1)*'complete results singles'!$C$2)*(1-$C$3))+(((L687-1)*'complete results singles'!$C$2)*(1-$C$3)),IF(M687="WON",(((K687-1)*'complete results singles'!$C$2)*(1-$C$3)),IF(M687="PLACED",(((L687-1)*'complete results singles'!$C$2)*(1-$C$3))-'complete results singles'!$C$2,IF(J687=0,-'complete results singles'!$C$2,-('complete results singles'!$C$2*2))))))*E687),0))</f>
        <v>0</v>
      </c>
      <c r="S687" s="64"/>
    </row>
    <row r="688" spans="8:19" ht="15" x14ac:dyDescent="0.2">
      <c r="H688" s="12"/>
      <c r="I688" s="12"/>
      <c r="J688" s="12"/>
      <c r="M688" s="7"/>
      <c r="N688" s="16">
        <f>((G688-1)*(1-(IF(H688="no",0,'complete results singles'!$C$3)))+1)</f>
        <v>5.0000000000000044E-2</v>
      </c>
      <c r="O688" s="16">
        <f t="shared" si="11"/>
        <v>0</v>
      </c>
      <c r="P6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8" s="17">
        <f>IF(ISBLANK(M688),,IF(ISBLANK(G688),,(IF(M688="WON-EW",((((N688-1)*J688)*'complete results singles'!$C$2)+('complete results singles'!$C$2*(N688-1))),IF(M688="WON",((((N688-1)*J688)*'complete results singles'!$C$2)+('complete results singles'!$C$2*(N688-1))),IF(M688="PLACED",((((N688-1)*J688)*'complete results singles'!$C$2)-'complete results singles'!$C$2),IF(J688=0,-'complete results singles'!$C$2,IF(J688=0,-'complete results singles'!$C$2,-('complete results singles'!$C$2*2)))))))*E688))</f>
        <v>0</v>
      </c>
      <c r="R688" s="17">
        <f>IF(ISBLANK(M688),,IF(T688&lt;&gt;1,((IF(M688="WON-EW",(((K688-1)*'complete results singles'!$C$2)*(1-$C$3))+(((L688-1)*'complete results singles'!$C$2)*(1-$C$3)),IF(M688="WON",(((K688-1)*'complete results singles'!$C$2)*(1-$C$3)),IF(M688="PLACED",(((L688-1)*'complete results singles'!$C$2)*(1-$C$3))-'complete results singles'!$C$2,IF(J688=0,-'complete results singles'!$C$2,-('complete results singles'!$C$2*2))))))*E688),0))</f>
        <v>0</v>
      </c>
      <c r="S688" s="64"/>
    </row>
    <row r="689" spans="8:19" ht="15" x14ac:dyDescent="0.2">
      <c r="H689" s="12"/>
      <c r="I689" s="12"/>
      <c r="J689" s="12"/>
      <c r="M689" s="7"/>
      <c r="N689" s="16">
        <f>((G689-1)*(1-(IF(H689="no",0,'complete results singles'!$C$3)))+1)</f>
        <v>5.0000000000000044E-2</v>
      </c>
      <c r="O689" s="16">
        <f t="shared" si="11"/>
        <v>0</v>
      </c>
      <c r="P6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89" s="17">
        <f>IF(ISBLANK(M689),,IF(ISBLANK(G689),,(IF(M689="WON-EW",((((N689-1)*J689)*'complete results singles'!$C$2)+('complete results singles'!$C$2*(N689-1))),IF(M689="WON",((((N689-1)*J689)*'complete results singles'!$C$2)+('complete results singles'!$C$2*(N689-1))),IF(M689="PLACED",((((N689-1)*J689)*'complete results singles'!$C$2)-'complete results singles'!$C$2),IF(J689=0,-'complete results singles'!$C$2,IF(J689=0,-'complete results singles'!$C$2,-('complete results singles'!$C$2*2)))))))*E689))</f>
        <v>0</v>
      </c>
      <c r="R689" s="17">
        <f>IF(ISBLANK(M689),,IF(T689&lt;&gt;1,((IF(M689="WON-EW",(((K689-1)*'complete results singles'!$C$2)*(1-$C$3))+(((L689-1)*'complete results singles'!$C$2)*(1-$C$3)),IF(M689="WON",(((K689-1)*'complete results singles'!$C$2)*(1-$C$3)),IF(M689="PLACED",(((L689-1)*'complete results singles'!$C$2)*(1-$C$3))-'complete results singles'!$C$2,IF(J689=0,-'complete results singles'!$C$2,-('complete results singles'!$C$2*2))))))*E689),0))</f>
        <v>0</v>
      </c>
      <c r="S689" s="64"/>
    </row>
    <row r="690" spans="8:19" ht="15" x14ac:dyDescent="0.2">
      <c r="H690" s="12"/>
      <c r="I690" s="12"/>
      <c r="J690" s="12"/>
      <c r="M690" s="7"/>
      <c r="N690" s="16">
        <f>((G690-1)*(1-(IF(H690="no",0,'complete results singles'!$C$3)))+1)</f>
        <v>5.0000000000000044E-2</v>
      </c>
      <c r="O690" s="16">
        <f t="shared" si="11"/>
        <v>0</v>
      </c>
      <c r="P6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0" s="17">
        <f>IF(ISBLANK(M690),,IF(ISBLANK(G690),,(IF(M690="WON-EW",((((N690-1)*J690)*'complete results singles'!$C$2)+('complete results singles'!$C$2*(N690-1))),IF(M690="WON",((((N690-1)*J690)*'complete results singles'!$C$2)+('complete results singles'!$C$2*(N690-1))),IF(M690="PLACED",((((N690-1)*J690)*'complete results singles'!$C$2)-'complete results singles'!$C$2),IF(J690=0,-'complete results singles'!$C$2,IF(J690=0,-'complete results singles'!$C$2,-('complete results singles'!$C$2*2)))))))*E690))</f>
        <v>0</v>
      </c>
      <c r="R690" s="17">
        <f>IF(ISBLANK(M690),,IF(T690&lt;&gt;1,((IF(M690="WON-EW",(((K690-1)*'complete results singles'!$C$2)*(1-$C$3))+(((L690-1)*'complete results singles'!$C$2)*(1-$C$3)),IF(M690="WON",(((K690-1)*'complete results singles'!$C$2)*(1-$C$3)),IF(M690="PLACED",(((L690-1)*'complete results singles'!$C$2)*(1-$C$3))-'complete results singles'!$C$2,IF(J690=0,-'complete results singles'!$C$2,-('complete results singles'!$C$2*2))))))*E690),0))</f>
        <v>0</v>
      </c>
      <c r="S690" s="64"/>
    </row>
    <row r="691" spans="8:19" ht="15" x14ac:dyDescent="0.2">
      <c r="H691" s="12"/>
      <c r="I691" s="12"/>
      <c r="J691" s="12"/>
      <c r="M691" s="7"/>
      <c r="N691" s="16">
        <f>((G691-1)*(1-(IF(H691="no",0,'complete results singles'!$C$3)))+1)</f>
        <v>5.0000000000000044E-2</v>
      </c>
      <c r="O691" s="16">
        <f t="shared" si="11"/>
        <v>0</v>
      </c>
      <c r="P6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1" s="17">
        <f>IF(ISBLANK(M691),,IF(ISBLANK(G691),,(IF(M691="WON-EW",((((N691-1)*J691)*'complete results singles'!$C$2)+('complete results singles'!$C$2*(N691-1))),IF(M691="WON",((((N691-1)*J691)*'complete results singles'!$C$2)+('complete results singles'!$C$2*(N691-1))),IF(M691="PLACED",((((N691-1)*J691)*'complete results singles'!$C$2)-'complete results singles'!$C$2),IF(J691=0,-'complete results singles'!$C$2,IF(J691=0,-'complete results singles'!$C$2,-('complete results singles'!$C$2*2)))))))*E691))</f>
        <v>0</v>
      </c>
      <c r="R691" s="17">
        <f>IF(ISBLANK(M691),,IF(T691&lt;&gt;1,((IF(M691="WON-EW",(((K691-1)*'complete results singles'!$C$2)*(1-$C$3))+(((L691-1)*'complete results singles'!$C$2)*(1-$C$3)),IF(M691="WON",(((K691-1)*'complete results singles'!$C$2)*(1-$C$3)),IF(M691="PLACED",(((L691-1)*'complete results singles'!$C$2)*(1-$C$3))-'complete results singles'!$C$2,IF(J691=0,-'complete results singles'!$C$2,-('complete results singles'!$C$2*2))))))*E691),0))</f>
        <v>0</v>
      </c>
      <c r="S691" s="64"/>
    </row>
    <row r="692" spans="8:19" ht="15" x14ac:dyDescent="0.2">
      <c r="H692" s="12"/>
      <c r="I692" s="12"/>
      <c r="J692" s="12"/>
      <c r="M692" s="7"/>
      <c r="N692" s="16">
        <f>((G692-1)*(1-(IF(H692="no",0,'complete results singles'!$C$3)))+1)</f>
        <v>5.0000000000000044E-2</v>
      </c>
      <c r="O692" s="16">
        <f t="shared" si="11"/>
        <v>0</v>
      </c>
      <c r="P6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2" s="17">
        <f>IF(ISBLANK(M692),,IF(ISBLANK(G692),,(IF(M692="WON-EW",((((N692-1)*J692)*'complete results singles'!$C$2)+('complete results singles'!$C$2*(N692-1))),IF(M692="WON",((((N692-1)*J692)*'complete results singles'!$C$2)+('complete results singles'!$C$2*(N692-1))),IF(M692="PLACED",((((N692-1)*J692)*'complete results singles'!$C$2)-'complete results singles'!$C$2),IF(J692=0,-'complete results singles'!$C$2,IF(J692=0,-'complete results singles'!$C$2,-('complete results singles'!$C$2*2)))))))*E692))</f>
        <v>0</v>
      </c>
      <c r="R692" s="17">
        <f>IF(ISBLANK(M692),,IF(T692&lt;&gt;1,((IF(M692="WON-EW",(((K692-1)*'complete results singles'!$C$2)*(1-$C$3))+(((L692-1)*'complete results singles'!$C$2)*(1-$C$3)),IF(M692="WON",(((K692-1)*'complete results singles'!$C$2)*(1-$C$3)),IF(M692="PLACED",(((L692-1)*'complete results singles'!$C$2)*(1-$C$3))-'complete results singles'!$C$2,IF(J692=0,-'complete results singles'!$C$2,-('complete results singles'!$C$2*2))))))*E692),0))</f>
        <v>0</v>
      </c>
      <c r="S692" s="64"/>
    </row>
    <row r="693" spans="8:19" ht="15" x14ac:dyDescent="0.2">
      <c r="H693" s="12"/>
      <c r="I693" s="12"/>
      <c r="J693" s="12"/>
      <c r="M693" s="7"/>
      <c r="N693" s="16">
        <f>((G693-1)*(1-(IF(H693="no",0,'complete results singles'!$C$3)))+1)</f>
        <v>5.0000000000000044E-2</v>
      </c>
      <c r="O693" s="16">
        <f t="shared" si="11"/>
        <v>0</v>
      </c>
      <c r="P6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3" s="17">
        <f>IF(ISBLANK(M693),,IF(ISBLANK(G693),,(IF(M693="WON-EW",((((N693-1)*J693)*'complete results singles'!$C$2)+('complete results singles'!$C$2*(N693-1))),IF(M693="WON",((((N693-1)*J693)*'complete results singles'!$C$2)+('complete results singles'!$C$2*(N693-1))),IF(M693="PLACED",((((N693-1)*J693)*'complete results singles'!$C$2)-'complete results singles'!$C$2),IF(J693=0,-'complete results singles'!$C$2,IF(J693=0,-'complete results singles'!$C$2,-('complete results singles'!$C$2*2)))))))*E693))</f>
        <v>0</v>
      </c>
      <c r="R693" s="17">
        <f>IF(ISBLANK(M693),,IF(T693&lt;&gt;1,((IF(M693="WON-EW",(((K693-1)*'complete results singles'!$C$2)*(1-$C$3))+(((L693-1)*'complete results singles'!$C$2)*(1-$C$3)),IF(M693="WON",(((K693-1)*'complete results singles'!$C$2)*(1-$C$3)),IF(M693="PLACED",(((L693-1)*'complete results singles'!$C$2)*(1-$C$3))-'complete results singles'!$C$2,IF(J693=0,-'complete results singles'!$C$2,-('complete results singles'!$C$2*2))))))*E693),0))</f>
        <v>0</v>
      </c>
      <c r="S693" s="64"/>
    </row>
    <row r="694" spans="8:19" ht="15" x14ac:dyDescent="0.2">
      <c r="H694" s="12"/>
      <c r="I694" s="12"/>
      <c r="J694" s="12"/>
      <c r="M694" s="7"/>
      <c r="N694" s="16">
        <f>((G694-1)*(1-(IF(H694="no",0,'complete results singles'!$C$3)))+1)</f>
        <v>5.0000000000000044E-2</v>
      </c>
      <c r="O694" s="16">
        <f t="shared" si="11"/>
        <v>0</v>
      </c>
      <c r="P6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4" s="17">
        <f>IF(ISBLANK(M694),,IF(ISBLANK(G694),,(IF(M694="WON-EW",((((N694-1)*J694)*'complete results singles'!$C$2)+('complete results singles'!$C$2*(N694-1))),IF(M694="WON",((((N694-1)*J694)*'complete results singles'!$C$2)+('complete results singles'!$C$2*(N694-1))),IF(M694="PLACED",((((N694-1)*J694)*'complete results singles'!$C$2)-'complete results singles'!$C$2),IF(J694=0,-'complete results singles'!$C$2,IF(J694=0,-'complete results singles'!$C$2,-('complete results singles'!$C$2*2)))))))*E694))</f>
        <v>0</v>
      </c>
      <c r="R694" s="17">
        <f>IF(ISBLANK(M694),,IF(T694&lt;&gt;1,((IF(M694="WON-EW",(((K694-1)*'complete results singles'!$C$2)*(1-$C$3))+(((L694-1)*'complete results singles'!$C$2)*(1-$C$3)),IF(M694="WON",(((K694-1)*'complete results singles'!$C$2)*(1-$C$3)),IF(M694="PLACED",(((L694-1)*'complete results singles'!$C$2)*(1-$C$3))-'complete results singles'!$C$2,IF(J694=0,-'complete results singles'!$C$2,-('complete results singles'!$C$2*2))))))*E694),0))</f>
        <v>0</v>
      </c>
      <c r="S694" s="64"/>
    </row>
    <row r="695" spans="8:19" ht="15" x14ac:dyDescent="0.2">
      <c r="H695" s="12"/>
      <c r="I695" s="12"/>
      <c r="J695" s="12"/>
      <c r="M695" s="7"/>
      <c r="N695" s="16">
        <f>((G695-1)*(1-(IF(H695="no",0,'complete results singles'!$C$3)))+1)</f>
        <v>5.0000000000000044E-2</v>
      </c>
      <c r="O695" s="16">
        <f t="shared" si="11"/>
        <v>0</v>
      </c>
      <c r="P6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5" s="17">
        <f>IF(ISBLANK(M695),,IF(ISBLANK(G695),,(IF(M695="WON-EW",((((N695-1)*J695)*'complete results singles'!$C$2)+('complete results singles'!$C$2*(N695-1))),IF(M695="WON",((((N695-1)*J695)*'complete results singles'!$C$2)+('complete results singles'!$C$2*(N695-1))),IF(M695="PLACED",((((N695-1)*J695)*'complete results singles'!$C$2)-'complete results singles'!$C$2),IF(J695=0,-'complete results singles'!$C$2,IF(J695=0,-'complete results singles'!$C$2,-('complete results singles'!$C$2*2)))))))*E695))</f>
        <v>0</v>
      </c>
      <c r="R695" s="17">
        <f>IF(ISBLANK(M695),,IF(T695&lt;&gt;1,((IF(M695="WON-EW",(((K695-1)*'complete results singles'!$C$2)*(1-$C$3))+(((L695-1)*'complete results singles'!$C$2)*(1-$C$3)),IF(M695="WON",(((K695-1)*'complete results singles'!$C$2)*(1-$C$3)),IF(M695="PLACED",(((L695-1)*'complete results singles'!$C$2)*(1-$C$3))-'complete results singles'!$C$2,IF(J695=0,-'complete results singles'!$C$2,-('complete results singles'!$C$2*2))))))*E695),0))</f>
        <v>0</v>
      </c>
      <c r="S695" s="64"/>
    </row>
    <row r="696" spans="8:19" ht="15" x14ac:dyDescent="0.2">
      <c r="H696" s="12"/>
      <c r="I696" s="12"/>
      <c r="J696" s="12"/>
      <c r="M696" s="7"/>
      <c r="N696" s="16">
        <f>((G696-1)*(1-(IF(H696="no",0,'complete results singles'!$C$3)))+1)</f>
        <v>5.0000000000000044E-2</v>
      </c>
      <c r="O696" s="16">
        <f t="shared" si="11"/>
        <v>0</v>
      </c>
      <c r="P6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6" s="17">
        <f>IF(ISBLANK(M696),,IF(ISBLANK(G696),,(IF(M696="WON-EW",((((N696-1)*J696)*'complete results singles'!$C$2)+('complete results singles'!$C$2*(N696-1))),IF(M696="WON",((((N696-1)*J696)*'complete results singles'!$C$2)+('complete results singles'!$C$2*(N696-1))),IF(M696="PLACED",((((N696-1)*J696)*'complete results singles'!$C$2)-'complete results singles'!$C$2),IF(J696=0,-'complete results singles'!$C$2,IF(J696=0,-'complete results singles'!$C$2,-('complete results singles'!$C$2*2)))))))*E696))</f>
        <v>0</v>
      </c>
      <c r="R696" s="17">
        <f>IF(ISBLANK(M696),,IF(T696&lt;&gt;1,((IF(M696="WON-EW",(((K696-1)*'complete results singles'!$C$2)*(1-$C$3))+(((L696-1)*'complete results singles'!$C$2)*(1-$C$3)),IF(M696="WON",(((K696-1)*'complete results singles'!$C$2)*(1-$C$3)),IF(M696="PLACED",(((L696-1)*'complete results singles'!$C$2)*(1-$C$3))-'complete results singles'!$C$2,IF(J696=0,-'complete results singles'!$C$2,-('complete results singles'!$C$2*2))))))*E696),0))</f>
        <v>0</v>
      </c>
      <c r="S696" s="64"/>
    </row>
    <row r="697" spans="8:19" ht="15" x14ac:dyDescent="0.2">
      <c r="H697" s="12"/>
      <c r="I697" s="12"/>
      <c r="J697" s="12"/>
      <c r="M697" s="7"/>
      <c r="N697" s="16">
        <f>((G697-1)*(1-(IF(H697="no",0,'complete results singles'!$C$3)))+1)</f>
        <v>5.0000000000000044E-2</v>
      </c>
      <c r="O697" s="16">
        <f t="shared" si="11"/>
        <v>0</v>
      </c>
      <c r="P6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7" s="17">
        <f>IF(ISBLANK(M697),,IF(ISBLANK(G697),,(IF(M697="WON-EW",((((N697-1)*J697)*'complete results singles'!$C$2)+('complete results singles'!$C$2*(N697-1))),IF(M697="WON",((((N697-1)*J697)*'complete results singles'!$C$2)+('complete results singles'!$C$2*(N697-1))),IF(M697="PLACED",((((N697-1)*J697)*'complete results singles'!$C$2)-'complete results singles'!$C$2),IF(J697=0,-'complete results singles'!$C$2,IF(J697=0,-'complete results singles'!$C$2,-('complete results singles'!$C$2*2)))))))*E697))</f>
        <v>0</v>
      </c>
      <c r="R697" s="17">
        <f>IF(ISBLANK(M697),,IF(T697&lt;&gt;1,((IF(M697="WON-EW",(((K697-1)*'complete results singles'!$C$2)*(1-$C$3))+(((L697-1)*'complete results singles'!$C$2)*(1-$C$3)),IF(M697="WON",(((K697-1)*'complete results singles'!$C$2)*(1-$C$3)),IF(M697="PLACED",(((L697-1)*'complete results singles'!$C$2)*(1-$C$3))-'complete results singles'!$C$2,IF(J697=0,-'complete results singles'!$C$2,-('complete results singles'!$C$2*2))))))*E697),0))</f>
        <v>0</v>
      </c>
      <c r="S697" s="64"/>
    </row>
    <row r="698" spans="8:19" ht="15" x14ac:dyDescent="0.2">
      <c r="H698" s="12"/>
      <c r="I698" s="12"/>
      <c r="J698" s="12"/>
      <c r="M698" s="7"/>
      <c r="N698" s="16">
        <f>((G698-1)*(1-(IF(H698="no",0,'complete results singles'!$C$3)))+1)</f>
        <v>5.0000000000000044E-2</v>
      </c>
      <c r="O698" s="16">
        <f t="shared" si="11"/>
        <v>0</v>
      </c>
      <c r="P6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8" s="17">
        <f>IF(ISBLANK(M698),,IF(ISBLANK(G698),,(IF(M698="WON-EW",((((N698-1)*J698)*'complete results singles'!$C$2)+('complete results singles'!$C$2*(N698-1))),IF(M698="WON",((((N698-1)*J698)*'complete results singles'!$C$2)+('complete results singles'!$C$2*(N698-1))),IF(M698="PLACED",((((N698-1)*J698)*'complete results singles'!$C$2)-'complete results singles'!$C$2),IF(J698=0,-'complete results singles'!$C$2,IF(J698=0,-'complete results singles'!$C$2,-('complete results singles'!$C$2*2)))))))*E698))</f>
        <v>0</v>
      </c>
      <c r="R698" s="17">
        <f>IF(ISBLANK(M698),,IF(T698&lt;&gt;1,((IF(M698="WON-EW",(((K698-1)*'complete results singles'!$C$2)*(1-$C$3))+(((L698-1)*'complete results singles'!$C$2)*(1-$C$3)),IF(M698="WON",(((K698-1)*'complete results singles'!$C$2)*(1-$C$3)),IF(M698="PLACED",(((L698-1)*'complete results singles'!$C$2)*(1-$C$3))-'complete results singles'!$C$2,IF(J698=0,-'complete results singles'!$C$2,-('complete results singles'!$C$2*2))))))*E698),0))</f>
        <v>0</v>
      </c>
      <c r="S698" s="64"/>
    </row>
    <row r="699" spans="8:19" ht="15" x14ac:dyDescent="0.2">
      <c r="H699" s="12"/>
      <c r="I699" s="12"/>
      <c r="J699" s="12"/>
      <c r="M699" s="7"/>
      <c r="N699" s="16">
        <f>((G699-1)*(1-(IF(H699="no",0,'complete results singles'!$C$3)))+1)</f>
        <v>5.0000000000000044E-2</v>
      </c>
      <c r="O699" s="16">
        <f t="shared" si="11"/>
        <v>0</v>
      </c>
      <c r="P6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699" s="17">
        <f>IF(ISBLANK(M699),,IF(ISBLANK(G699),,(IF(M699="WON-EW",((((N699-1)*J699)*'complete results singles'!$C$2)+('complete results singles'!$C$2*(N699-1))),IF(M699="WON",((((N699-1)*J699)*'complete results singles'!$C$2)+('complete results singles'!$C$2*(N699-1))),IF(M699="PLACED",((((N699-1)*J699)*'complete results singles'!$C$2)-'complete results singles'!$C$2),IF(J699=0,-'complete results singles'!$C$2,IF(J699=0,-'complete results singles'!$C$2,-('complete results singles'!$C$2*2)))))))*E699))</f>
        <v>0</v>
      </c>
      <c r="R699" s="17">
        <f>IF(ISBLANK(M699),,IF(T699&lt;&gt;1,((IF(M699="WON-EW",(((K699-1)*'complete results singles'!$C$2)*(1-$C$3))+(((L699-1)*'complete results singles'!$C$2)*(1-$C$3)),IF(M699="WON",(((K699-1)*'complete results singles'!$C$2)*(1-$C$3)),IF(M699="PLACED",(((L699-1)*'complete results singles'!$C$2)*(1-$C$3))-'complete results singles'!$C$2,IF(J699=0,-'complete results singles'!$C$2,-('complete results singles'!$C$2*2))))))*E699),0))</f>
        <v>0</v>
      </c>
      <c r="S699" s="64"/>
    </row>
    <row r="700" spans="8:19" ht="15" x14ac:dyDescent="0.2">
      <c r="H700" s="12"/>
      <c r="I700" s="12"/>
      <c r="J700" s="12"/>
      <c r="M700" s="7"/>
      <c r="N700" s="16">
        <f>((G700-1)*(1-(IF(H700="no",0,'complete results singles'!$C$3)))+1)</f>
        <v>5.0000000000000044E-2</v>
      </c>
      <c r="O700" s="16">
        <f t="shared" si="11"/>
        <v>0</v>
      </c>
      <c r="P7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0" s="17">
        <f>IF(ISBLANK(M700),,IF(ISBLANK(G700),,(IF(M700="WON-EW",((((N700-1)*J700)*'complete results singles'!$C$2)+('complete results singles'!$C$2*(N700-1))),IF(M700="WON",((((N700-1)*J700)*'complete results singles'!$C$2)+('complete results singles'!$C$2*(N700-1))),IF(M700="PLACED",((((N700-1)*J700)*'complete results singles'!$C$2)-'complete results singles'!$C$2),IF(J700=0,-'complete results singles'!$C$2,IF(J700=0,-'complete results singles'!$C$2,-('complete results singles'!$C$2*2)))))))*E700))</f>
        <v>0</v>
      </c>
      <c r="R700" s="17">
        <f>IF(ISBLANK(M700),,IF(T700&lt;&gt;1,((IF(M700="WON-EW",(((K700-1)*'complete results singles'!$C$2)*(1-$C$3))+(((L700-1)*'complete results singles'!$C$2)*(1-$C$3)),IF(M700="WON",(((K700-1)*'complete results singles'!$C$2)*(1-$C$3)),IF(M700="PLACED",(((L700-1)*'complete results singles'!$C$2)*(1-$C$3))-'complete results singles'!$C$2,IF(J700=0,-'complete results singles'!$C$2,-('complete results singles'!$C$2*2))))))*E700),0))</f>
        <v>0</v>
      </c>
      <c r="S700" s="64"/>
    </row>
    <row r="701" spans="8:19" ht="15" x14ac:dyDescent="0.2">
      <c r="H701" s="12"/>
      <c r="I701" s="12"/>
      <c r="J701" s="12"/>
      <c r="M701" s="7"/>
      <c r="N701" s="16">
        <f>((G701-1)*(1-(IF(H701="no",0,'complete results singles'!$C$3)))+1)</f>
        <v>5.0000000000000044E-2</v>
      </c>
      <c r="O701" s="16">
        <f t="shared" si="11"/>
        <v>0</v>
      </c>
      <c r="P7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1" s="17">
        <f>IF(ISBLANK(M701),,IF(ISBLANK(G701),,(IF(M701="WON-EW",((((N701-1)*J701)*'complete results singles'!$C$2)+('complete results singles'!$C$2*(N701-1))),IF(M701="WON",((((N701-1)*J701)*'complete results singles'!$C$2)+('complete results singles'!$C$2*(N701-1))),IF(M701="PLACED",((((N701-1)*J701)*'complete results singles'!$C$2)-'complete results singles'!$C$2),IF(J701=0,-'complete results singles'!$C$2,IF(J701=0,-'complete results singles'!$C$2,-('complete results singles'!$C$2*2)))))))*E701))</f>
        <v>0</v>
      </c>
      <c r="R701" s="17">
        <f>IF(ISBLANK(M701),,IF(T701&lt;&gt;1,((IF(M701="WON-EW",(((K701-1)*'complete results singles'!$C$2)*(1-$C$3))+(((L701-1)*'complete results singles'!$C$2)*(1-$C$3)),IF(M701="WON",(((K701-1)*'complete results singles'!$C$2)*(1-$C$3)),IF(M701="PLACED",(((L701-1)*'complete results singles'!$C$2)*(1-$C$3))-'complete results singles'!$C$2,IF(J701=0,-'complete results singles'!$C$2,-('complete results singles'!$C$2*2))))))*E701),0))</f>
        <v>0</v>
      </c>
      <c r="S701" s="64"/>
    </row>
    <row r="702" spans="8:19" ht="15" x14ac:dyDescent="0.2">
      <c r="H702" s="12"/>
      <c r="I702" s="12"/>
      <c r="J702" s="12"/>
      <c r="M702" s="7"/>
      <c r="N702" s="16">
        <f>((G702-1)*(1-(IF(H702="no",0,'complete results singles'!$C$3)))+1)</f>
        <v>5.0000000000000044E-2</v>
      </c>
      <c r="O702" s="16">
        <f t="shared" si="11"/>
        <v>0</v>
      </c>
      <c r="P7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2" s="17">
        <f>IF(ISBLANK(M702),,IF(ISBLANK(G702),,(IF(M702="WON-EW",((((N702-1)*J702)*'complete results singles'!$C$2)+('complete results singles'!$C$2*(N702-1))),IF(M702="WON",((((N702-1)*J702)*'complete results singles'!$C$2)+('complete results singles'!$C$2*(N702-1))),IF(M702="PLACED",((((N702-1)*J702)*'complete results singles'!$C$2)-'complete results singles'!$C$2),IF(J702=0,-'complete results singles'!$C$2,IF(J702=0,-'complete results singles'!$C$2,-('complete results singles'!$C$2*2)))))))*E702))</f>
        <v>0</v>
      </c>
      <c r="R702" s="17">
        <f>IF(ISBLANK(M702),,IF(T702&lt;&gt;1,((IF(M702="WON-EW",(((K702-1)*'complete results singles'!$C$2)*(1-$C$3))+(((L702-1)*'complete results singles'!$C$2)*(1-$C$3)),IF(M702="WON",(((K702-1)*'complete results singles'!$C$2)*(1-$C$3)),IF(M702="PLACED",(((L702-1)*'complete results singles'!$C$2)*(1-$C$3))-'complete results singles'!$C$2,IF(J702=0,-'complete results singles'!$C$2,-('complete results singles'!$C$2*2))))))*E702),0))</f>
        <v>0</v>
      </c>
      <c r="S702" s="64"/>
    </row>
    <row r="703" spans="8:19" ht="15" x14ac:dyDescent="0.2">
      <c r="H703" s="12"/>
      <c r="I703" s="12"/>
      <c r="J703" s="12"/>
      <c r="M703" s="7"/>
      <c r="N703" s="16">
        <f>((G703-1)*(1-(IF(H703="no",0,'complete results singles'!$C$3)))+1)</f>
        <v>5.0000000000000044E-2</v>
      </c>
      <c r="O703" s="16">
        <f t="shared" si="11"/>
        <v>0</v>
      </c>
      <c r="P7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3" s="17">
        <f>IF(ISBLANK(M703),,IF(ISBLANK(G703),,(IF(M703="WON-EW",((((N703-1)*J703)*'complete results singles'!$C$2)+('complete results singles'!$C$2*(N703-1))),IF(M703="WON",((((N703-1)*J703)*'complete results singles'!$C$2)+('complete results singles'!$C$2*(N703-1))),IF(M703="PLACED",((((N703-1)*J703)*'complete results singles'!$C$2)-'complete results singles'!$C$2),IF(J703=0,-'complete results singles'!$C$2,IF(J703=0,-'complete results singles'!$C$2,-('complete results singles'!$C$2*2)))))))*E703))</f>
        <v>0</v>
      </c>
      <c r="R703" s="17">
        <f>IF(ISBLANK(M703),,IF(T703&lt;&gt;1,((IF(M703="WON-EW",(((K703-1)*'complete results singles'!$C$2)*(1-$C$3))+(((L703-1)*'complete results singles'!$C$2)*(1-$C$3)),IF(M703="WON",(((K703-1)*'complete results singles'!$C$2)*(1-$C$3)),IF(M703="PLACED",(((L703-1)*'complete results singles'!$C$2)*(1-$C$3))-'complete results singles'!$C$2,IF(J703=0,-'complete results singles'!$C$2,-('complete results singles'!$C$2*2))))))*E703),0))</f>
        <v>0</v>
      </c>
      <c r="S703" s="64"/>
    </row>
    <row r="704" spans="8:19" ht="15" x14ac:dyDescent="0.2">
      <c r="H704" s="12"/>
      <c r="I704" s="12"/>
      <c r="J704" s="12"/>
      <c r="M704" s="7"/>
      <c r="N704" s="16">
        <f>((G704-1)*(1-(IF(H704="no",0,'complete results singles'!$C$3)))+1)</f>
        <v>5.0000000000000044E-2</v>
      </c>
      <c r="O704" s="16">
        <f t="shared" si="11"/>
        <v>0</v>
      </c>
      <c r="P7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4" s="17">
        <f>IF(ISBLANK(M704),,IF(ISBLANK(G704),,(IF(M704="WON-EW",((((N704-1)*J704)*'complete results singles'!$C$2)+('complete results singles'!$C$2*(N704-1))),IF(M704="WON",((((N704-1)*J704)*'complete results singles'!$C$2)+('complete results singles'!$C$2*(N704-1))),IF(M704="PLACED",((((N704-1)*J704)*'complete results singles'!$C$2)-'complete results singles'!$C$2),IF(J704=0,-'complete results singles'!$C$2,IF(J704=0,-'complete results singles'!$C$2,-('complete results singles'!$C$2*2)))))))*E704))</f>
        <v>0</v>
      </c>
      <c r="R704" s="17">
        <f>IF(ISBLANK(M704),,IF(T704&lt;&gt;1,((IF(M704="WON-EW",(((K704-1)*'complete results singles'!$C$2)*(1-$C$3))+(((L704-1)*'complete results singles'!$C$2)*(1-$C$3)),IF(M704="WON",(((K704-1)*'complete results singles'!$C$2)*(1-$C$3)),IF(M704="PLACED",(((L704-1)*'complete results singles'!$C$2)*(1-$C$3))-'complete results singles'!$C$2,IF(J704=0,-'complete results singles'!$C$2,-('complete results singles'!$C$2*2))))))*E704),0))</f>
        <v>0</v>
      </c>
      <c r="S704" s="64"/>
    </row>
    <row r="705" spans="8:19" ht="15" x14ac:dyDescent="0.2">
      <c r="H705" s="12"/>
      <c r="I705" s="12"/>
      <c r="J705" s="12"/>
      <c r="M705" s="7"/>
      <c r="N705" s="16">
        <f>((G705-1)*(1-(IF(H705="no",0,'complete results singles'!$C$3)))+1)</f>
        <v>5.0000000000000044E-2</v>
      </c>
      <c r="O705" s="16">
        <f t="shared" si="11"/>
        <v>0</v>
      </c>
      <c r="P7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5" s="17">
        <f>IF(ISBLANK(M705),,IF(ISBLANK(G705),,(IF(M705="WON-EW",((((N705-1)*J705)*'complete results singles'!$C$2)+('complete results singles'!$C$2*(N705-1))),IF(M705="WON",((((N705-1)*J705)*'complete results singles'!$C$2)+('complete results singles'!$C$2*(N705-1))),IF(M705="PLACED",((((N705-1)*J705)*'complete results singles'!$C$2)-'complete results singles'!$C$2),IF(J705=0,-'complete results singles'!$C$2,IF(J705=0,-'complete results singles'!$C$2,-('complete results singles'!$C$2*2)))))))*E705))</f>
        <v>0</v>
      </c>
      <c r="R705" s="17">
        <f>IF(ISBLANK(M705),,IF(T705&lt;&gt;1,((IF(M705="WON-EW",(((K705-1)*'complete results singles'!$C$2)*(1-$C$3))+(((L705-1)*'complete results singles'!$C$2)*(1-$C$3)),IF(M705="WON",(((K705-1)*'complete results singles'!$C$2)*(1-$C$3)),IF(M705="PLACED",(((L705-1)*'complete results singles'!$C$2)*(1-$C$3))-'complete results singles'!$C$2,IF(J705=0,-'complete results singles'!$C$2,-('complete results singles'!$C$2*2))))))*E705),0))</f>
        <v>0</v>
      </c>
      <c r="S705" s="64"/>
    </row>
    <row r="706" spans="8:19" ht="15" x14ac:dyDescent="0.2">
      <c r="H706" s="12"/>
      <c r="I706" s="12"/>
      <c r="J706" s="12"/>
      <c r="M706" s="7"/>
      <c r="N706" s="16">
        <f>((G706-1)*(1-(IF(H706="no",0,'complete results singles'!$C$3)))+1)</f>
        <v>5.0000000000000044E-2</v>
      </c>
      <c r="O706" s="16">
        <f t="shared" si="11"/>
        <v>0</v>
      </c>
      <c r="P7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6" s="17">
        <f>IF(ISBLANK(M706),,IF(ISBLANK(G706),,(IF(M706="WON-EW",((((N706-1)*J706)*'complete results singles'!$C$2)+('complete results singles'!$C$2*(N706-1))),IF(M706="WON",((((N706-1)*J706)*'complete results singles'!$C$2)+('complete results singles'!$C$2*(N706-1))),IF(M706="PLACED",((((N706-1)*J706)*'complete results singles'!$C$2)-'complete results singles'!$C$2),IF(J706=0,-'complete results singles'!$C$2,IF(J706=0,-'complete results singles'!$C$2,-('complete results singles'!$C$2*2)))))))*E706))</f>
        <v>0</v>
      </c>
      <c r="R706" s="17">
        <f>IF(ISBLANK(M706),,IF(T706&lt;&gt;1,((IF(M706="WON-EW",(((K706-1)*'complete results singles'!$C$2)*(1-$C$3))+(((L706-1)*'complete results singles'!$C$2)*(1-$C$3)),IF(M706="WON",(((K706-1)*'complete results singles'!$C$2)*(1-$C$3)),IF(M706="PLACED",(((L706-1)*'complete results singles'!$C$2)*(1-$C$3))-'complete results singles'!$C$2,IF(J706=0,-'complete results singles'!$C$2,-('complete results singles'!$C$2*2))))))*E706),0))</f>
        <v>0</v>
      </c>
      <c r="S706" s="64"/>
    </row>
    <row r="707" spans="8:19" ht="15" x14ac:dyDescent="0.2">
      <c r="H707" s="12"/>
      <c r="I707" s="12"/>
      <c r="J707" s="12"/>
      <c r="M707" s="7"/>
      <c r="N707" s="16">
        <f>((G707-1)*(1-(IF(H707="no",0,'complete results singles'!$C$3)))+1)</f>
        <v>5.0000000000000044E-2</v>
      </c>
      <c r="O707" s="16">
        <f t="shared" si="11"/>
        <v>0</v>
      </c>
      <c r="P7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7" s="17">
        <f>IF(ISBLANK(M707),,IF(ISBLANK(G707),,(IF(M707="WON-EW",((((N707-1)*J707)*'complete results singles'!$C$2)+('complete results singles'!$C$2*(N707-1))),IF(M707="WON",((((N707-1)*J707)*'complete results singles'!$C$2)+('complete results singles'!$C$2*(N707-1))),IF(M707="PLACED",((((N707-1)*J707)*'complete results singles'!$C$2)-'complete results singles'!$C$2),IF(J707=0,-'complete results singles'!$C$2,IF(J707=0,-'complete results singles'!$C$2,-('complete results singles'!$C$2*2)))))))*E707))</f>
        <v>0</v>
      </c>
      <c r="R707" s="17">
        <f>IF(ISBLANK(M707),,IF(T707&lt;&gt;1,((IF(M707="WON-EW",(((K707-1)*'complete results singles'!$C$2)*(1-$C$3))+(((L707-1)*'complete results singles'!$C$2)*(1-$C$3)),IF(M707="WON",(((K707-1)*'complete results singles'!$C$2)*(1-$C$3)),IF(M707="PLACED",(((L707-1)*'complete results singles'!$C$2)*(1-$C$3))-'complete results singles'!$C$2,IF(J707=0,-'complete results singles'!$C$2,-('complete results singles'!$C$2*2))))))*E707),0))</f>
        <v>0</v>
      </c>
      <c r="S707" s="64"/>
    </row>
    <row r="708" spans="8:19" ht="15" x14ac:dyDescent="0.2">
      <c r="H708" s="12"/>
      <c r="I708" s="12"/>
      <c r="J708" s="12"/>
      <c r="M708" s="7"/>
      <c r="N708" s="16">
        <f>((G708-1)*(1-(IF(H708="no",0,'complete results singles'!$C$3)))+1)</f>
        <v>5.0000000000000044E-2</v>
      </c>
      <c r="O708" s="16">
        <f t="shared" si="11"/>
        <v>0</v>
      </c>
      <c r="P7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8" s="17">
        <f>IF(ISBLANK(M708),,IF(ISBLANK(G708),,(IF(M708="WON-EW",((((N708-1)*J708)*'complete results singles'!$C$2)+('complete results singles'!$C$2*(N708-1))),IF(M708="WON",((((N708-1)*J708)*'complete results singles'!$C$2)+('complete results singles'!$C$2*(N708-1))),IF(M708="PLACED",((((N708-1)*J708)*'complete results singles'!$C$2)-'complete results singles'!$C$2),IF(J708=0,-'complete results singles'!$C$2,IF(J708=0,-'complete results singles'!$C$2,-('complete results singles'!$C$2*2)))))))*E708))</f>
        <v>0</v>
      </c>
      <c r="R708" s="17">
        <f>IF(ISBLANK(M708),,IF(T708&lt;&gt;1,((IF(M708="WON-EW",(((K708-1)*'complete results singles'!$C$2)*(1-$C$3))+(((L708-1)*'complete results singles'!$C$2)*(1-$C$3)),IF(M708="WON",(((K708-1)*'complete results singles'!$C$2)*(1-$C$3)),IF(M708="PLACED",(((L708-1)*'complete results singles'!$C$2)*(1-$C$3))-'complete results singles'!$C$2,IF(J708=0,-'complete results singles'!$C$2,-('complete results singles'!$C$2*2))))))*E708),0))</f>
        <v>0</v>
      </c>
      <c r="S708" s="64"/>
    </row>
    <row r="709" spans="8:19" ht="15" x14ac:dyDescent="0.2">
      <c r="H709" s="12"/>
      <c r="I709" s="12"/>
      <c r="J709" s="12"/>
      <c r="M709" s="7"/>
      <c r="N709" s="16">
        <f>((G709-1)*(1-(IF(H709="no",0,'complete results singles'!$C$3)))+1)</f>
        <v>5.0000000000000044E-2</v>
      </c>
      <c r="O709" s="16">
        <f t="shared" si="11"/>
        <v>0</v>
      </c>
      <c r="P7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09" s="17">
        <f>IF(ISBLANK(M709),,IF(ISBLANK(G709),,(IF(M709="WON-EW",((((N709-1)*J709)*'complete results singles'!$C$2)+('complete results singles'!$C$2*(N709-1))),IF(M709="WON",((((N709-1)*J709)*'complete results singles'!$C$2)+('complete results singles'!$C$2*(N709-1))),IF(M709="PLACED",((((N709-1)*J709)*'complete results singles'!$C$2)-'complete results singles'!$C$2),IF(J709=0,-'complete results singles'!$C$2,IF(J709=0,-'complete results singles'!$C$2,-('complete results singles'!$C$2*2)))))))*E709))</f>
        <v>0</v>
      </c>
      <c r="R709" s="17">
        <f>IF(ISBLANK(M709),,IF(T709&lt;&gt;1,((IF(M709="WON-EW",(((K709-1)*'complete results singles'!$C$2)*(1-$C$3))+(((L709-1)*'complete results singles'!$C$2)*(1-$C$3)),IF(M709="WON",(((K709-1)*'complete results singles'!$C$2)*(1-$C$3)),IF(M709="PLACED",(((L709-1)*'complete results singles'!$C$2)*(1-$C$3))-'complete results singles'!$C$2,IF(J709=0,-'complete results singles'!$C$2,-('complete results singles'!$C$2*2))))))*E709),0))</f>
        <v>0</v>
      </c>
      <c r="S709" s="64"/>
    </row>
    <row r="710" spans="8:19" ht="15" x14ac:dyDescent="0.2">
      <c r="H710" s="12"/>
      <c r="I710" s="12"/>
      <c r="J710" s="12"/>
      <c r="M710" s="7"/>
      <c r="N710" s="16">
        <f>((G710-1)*(1-(IF(H710="no",0,'complete results singles'!$C$3)))+1)</f>
        <v>5.0000000000000044E-2</v>
      </c>
      <c r="O710" s="16">
        <f t="shared" si="11"/>
        <v>0</v>
      </c>
      <c r="P7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0" s="17">
        <f>IF(ISBLANK(M710),,IF(ISBLANK(G710),,(IF(M710="WON-EW",((((N710-1)*J710)*'complete results singles'!$C$2)+('complete results singles'!$C$2*(N710-1))),IF(M710="WON",((((N710-1)*J710)*'complete results singles'!$C$2)+('complete results singles'!$C$2*(N710-1))),IF(M710="PLACED",((((N710-1)*J710)*'complete results singles'!$C$2)-'complete results singles'!$C$2),IF(J710=0,-'complete results singles'!$C$2,IF(J710=0,-'complete results singles'!$C$2,-('complete results singles'!$C$2*2)))))))*E710))</f>
        <v>0</v>
      </c>
      <c r="R710" s="17">
        <f>IF(ISBLANK(M710),,IF(T710&lt;&gt;1,((IF(M710="WON-EW",(((K710-1)*'complete results singles'!$C$2)*(1-$C$3))+(((L710-1)*'complete results singles'!$C$2)*(1-$C$3)),IF(M710="WON",(((K710-1)*'complete results singles'!$C$2)*(1-$C$3)),IF(M710="PLACED",(((L710-1)*'complete results singles'!$C$2)*(1-$C$3))-'complete results singles'!$C$2,IF(J710=0,-'complete results singles'!$C$2,-('complete results singles'!$C$2*2))))))*E710),0))</f>
        <v>0</v>
      </c>
      <c r="S710" s="64"/>
    </row>
    <row r="711" spans="8:19" ht="15" x14ac:dyDescent="0.2">
      <c r="H711" s="12"/>
      <c r="I711" s="12"/>
      <c r="J711" s="12"/>
      <c r="M711" s="7"/>
      <c r="N711" s="16">
        <f>((G711-1)*(1-(IF(H711="no",0,'complete results singles'!$C$3)))+1)</f>
        <v>5.0000000000000044E-2</v>
      </c>
      <c r="O711" s="16">
        <f t="shared" si="11"/>
        <v>0</v>
      </c>
      <c r="P7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1" s="17">
        <f>IF(ISBLANK(M711),,IF(ISBLANK(G711),,(IF(M711="WON-EW",((((N711-1)*J711)*'complete results singles'!$C$2)+('complete results singles'!$C$2*(N711-1))),IF(M711="WON",((((N711-1)*J711)*'complete results singles'!$C$2)+('complete results singles'!$C$2*(N711-1))),IF(M711="PLACED",((((N711-1)*J711)*'complete results singles'!$C$2)-'complete results singles'!$C$2),IF(J711=0,-'complete results singles'!$C$2,IF(J711=0,-'complete results singles'!$C$2,-('complete results singles'!$C$2*2)))))))*E711))</f>
        <v>0</v>
      </c>
      <c r="R711" s="17">
        <f>IF(ISBLANK(M711),,IF(T711&lt;&gt;1,((IF(M711="WON-EW",(((K711-1)*'complete results singles'!$C$2)*(1-$C$3))+(((L711-1)*'complete results singles'!$C$2)*(1-$C$3)),IF(M711="WON",(((K711-1)*'complete results singles'!$C$2)*(1-$C$3)),IF(M711="PLACED",(((L711-1)*'complete results singles'!$C$2)*(1-$C$3))-'complete results singles'!$C$2,IF(J711=0,-'complete results singles'!$C$2,-('complete results singles'!$C$2*2))))))*E711),0))</f>
        <v>0</v>
      </c>
      <c r="S711" s="64"/>
    </row>
    <row r="712" spans="8:19" ht="15" x14ac:dyDescent="0.2">
      <c r="H712" s="12"/>
      <c r="I712" s="12"/>
      <c r="J712" s="12"/>
      <c r="M712" s="7"/>
      <c r="N712" s="16">
        <f>((G712-1)*(1-(IF(H712="no",0,'complete results singles'!$C$3)))+1)</f>
        <v>5.0000000000000044E-2</v>
      </c>
      <c r="O712" s="16">
        <f t="shared" si="11"/>
        <v>0</v>
      </c>
      <c r="P7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2" s="17">
        <f>IF(ISBLANK(M712),,IF(ISBLANK(G712),,(IF(M712="WON-EW",((((N712-1)*J712)*'complete results singles'!$C$2)+('complete results singles'!$C$2*(N712-1))),IF(M712="WON",((((N712-1)*J712)*'complete results singles'!$C$2)+('complete results singles'!$C$2*(N712-1))),IF(M712="PLACED",((((N712-1)*J712)*'complete results singles'!$C$2)-'complete results singles'!$C$2),IF(J712=0,-'complete results singles'!$C$2,IF(J712=0,-'complete results singles'!$C$2,-('complete results singles'!$C$2*2)))))))*E712))</f>
        <v>0</v>
      </c>
      <c r="R712" s="17">
        <f>IF(ISBLANK(M712),,IF(T712&lt;&gt;1,((IF(M712="WON-EW",(((K712-1)*'complete results singles'!$C$2)*(1-$C$3))+(((L712-1)*'complete results singles'!$C$2)*(1-$C$3)),IF(M712="WON",(((K712-1)*'complete results singles'!$C$2)*(1-$C$3)),IF(M712="PLACED",(((L712-1)*'complete results singles'!$C$2)*(1-$C$3))-'complete results singles'!$C$2,IF(J712=0,-'complete results singles'!$C$2,-('complete results singles'!$C$2*2))))))*E712),0))</f>
        <v>0</v>
      </c>
      <c r="S712" s="64"/>
    </row>
    <row r="713" spans="8:19" ht="15" x14ac:dyDescent="0.2">
      <c r="H713" s="12"/>
      <c r="I713" s="12"/>
      <c r="J713" s="12"/>
      <c r="M713" s="7"/>
      <c r="N713" s="16">
        <f>((G713-1)*(1-(IF(H713="no",0,'complete results singles'!$C$3)))+1)</f>
        <v>5.0000000000000044E-2</v>
      </c>
      <c r="O713" s="16">
        <f t="shared" si="11"/>
        <v>0</v>
      </c>
      <c r="P7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3" s="17">
        <f>IF(ISBLANK(M713),,IF(ISBLANK(G713),,(IF(M713="WON-EW",((((N713-1)*J713)*'complete results singles'!$C$2)+('complete results singles'!$C$2*(N713-1))),IF(M713="WON",((((N713-1)*J713)*'complete results singles'!$C$2)+('complete results singles'!$C$2*(N713-1))),IF(M713="PLACED",((((N713-1)*J713)*'complete results singles'!$C$2)-'complete results singles'!$C$2),IF(J713=0,-'complete results singles'!$C$2,IF(J713=0,-'complete results singles'!$C$2,-('complete results singles'!$C$2*2)))))))*E713))</f>
        <v>0</v>
      </c>
      <c r="R713" s="17">
        <f>IF(ISBLANK(M713),,IF(T713&lt;&gt;1,((IF(M713="WON-EW",(((K713-1)*'complete results singles'!$C$2)*(1-$C$3))+(((L713-1)*'complete results singles'!$C$2)*(1-$C$3)),IF(M713="WON",(((K713-1)*'complete results singles'!$C$2)*(1-$C$3)),IF(M713="PLACED",(((L713-1)*'complete results singles'!$C$2)*(1-$C$3))-'complete results singles'!$C$2,IF(J713=0,-'complete results singles'!$C$2,-('complete results singles'!$C$2*2))))))*E713),0))</f>
        <v>0</v>
      </c>
      <c r="S713" s="64"/>
    </row>
    <row r="714" spans="8:19" ht="15" x14ac:dyDescent="0.2">
      <c r="H714" s="12"/>
      <c r="I714" s="12"/>
      <c r="J714" s="12"/>
      <c r="M714" s="7"/>
      <c r="N714" s="16">
        <f>((G714-1)*(1-(IF(H714="no",0,'complete results singles'!$C$3)))+1)</f>
        <v>5.0000000000000044E-2</v>
      </c>
      <c r="O714" s="16">
        <f t="shared" si="11"/>
        <v>0</v>
      </c>
      <c r="P7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4" s="17">
        <f>IF(ISBLANK(M714),,IF(ISBLANK(G714),,(IF(M714="WON-EW",((((N714-1)*J714)*'complete results singles'!$C$2)+('complete results singles'!$C$2*(N714-1))),IF(M714="WON",((((N714-1)*J714)*'complete results singles'!$C$2)+('complete results singles'!$C$2*(N714-1))),IF(M714="PLACED",((((N714-1)*J714)*'complete results singles'!$C$2)-'complete results singles'!$C$2),IF(J714=0,-'complete results singles'!$C$2,IF(J714=0,-'complete results singles'!$C$2,-('complete results singles'!$C$2*2)))))))*E714))</f>
        <v>0</v>
      </c>
      <c r="R714" s="17">
        <f>IF(ISBLANK(M714),,IF(T714&lt;&gt;1,((IF(M714="WON-EW",(((K714-1)*'complete results singles'!$C$2)*(1-$C$3))+(((L714-1)*'complete results singles'!$C$2)*(1-$C$3)),IF(M714="WON",(((K714-1)*'complete results singles'!$C$2)*(1-$C$3)),IF(M714="PLACED",(((L714-1)*'complete results singles'!$C$2)*(1-$C$3))-'complete results singles'!$C$2,IF(J714=0,-'complete results singles'!$C$2,-('complete results singles'!$C$2*2))))))*E714),0))</f>
        <v>0</v>
      </c>
      <c r="S714" s="64"/>
    </row>
    <row r="715" spans="8:19" ht="15" x14ac:dyDescent="0.2">
      <c r="H715" s="12"/>
      <c r="I715" s="12"/>
      <c r="J715" s="12"/>
      <c r="M715" s="7"/>
      <c r="N715" s="16">
        <f>((G715-1)*(1-(IF(H715="no",0,'complete results singles'!$C$3)))+1)</f>
        <v>5.0000000000000044E-2</v>
      </c>
      <c r="O715" s="16">
        <f t="shared" si="11"/>
        <v>0</v>
      </c>
      <c r="P7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5" s="17">
        <f>IF(ISBLANK(M715),,IF(ISBLANK(G715),,(IF(M715="WON-EW",((((N715-1)*J715)*'complete results singles'!$C$2)+('complete results singles'!$C$2*(N715-1))),IF(M715="WON",((((N715-1)*J715)*'complete results singles'!$C$2)+('complete results singles'!$C$2*(N715-1))),IF(M715="PLACED",((((N715-1)*J715)*'complete results singles'!$C$2)-'complete results singles'!$C$2),IF(J715=0,-'complete results singles'!$C$2,IF(J715=0,-'complete results singles'!$C$2,-('complete results singles'!$C$2*2)))))))*E715))</f>
        <v>0</v>
      </c>
      <c r="R715" s="17">
        <f>IF(ISBLANK(M715),,IF(T715&lt;&gt;1,((IF(M715="WON-EW",(((K715-1)*'complete results singles'!$C$2)*(1-$C$3))+(((L715-1)*'complete results singles'!$C$2)*(1-$C$3)),IF(M715="WON",(((K715-1)*'complete results singles'!$C$2)*(1-$C$3)),IF(M715="PLACED",(((L715-1)*'complete results singles'!$C$2)*(1-$C$3))-'complete results singles'!$C$2,IF(J715=0,-'complete results singles'!$C$2,-('complete results singles'!$C$2*2))))))*E715),0))</f>
        <v>0</v>
      </c>
      <c r="S715" s="64"/>
    </row>
    <row r="716" spans="8:19" ht="15" x14ac:dyDescent="0.2">
      <c r="H716" s="12"/>
      <c r="I716" s="12"/>
      <c r="J716" s="12"/>
      <c r="M716" s="7"/>
      <c r="N716" s="16">
        <f>((G716-1)*(1-(IF(H716="no",0,'complete results singles'!$C$3)))+1)</f>
        <v>5.0000000000000044E-2</v>
      </c>
      <c r="O716" s="16">
        <f t="shared" si="11"/>
        <v>0</v>
      </c>
      <c r="P7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6" s="17">
        <f>IF(ISBLANK(M716),,IF(ISBLANK(G716),,(IF(M716="WON-EW",((((N716-1)*J716)*'complete results singles'!$C$2)+('complete results singles'!$C$2*(N716-1))),IF(M716="WON",((((N716-1)*J716)*'complete results singles'!$C$2)+('complete results singles'!$C$2*(N716-1))),IF(M716="PLACED",((((N716-1)*J716)*'complete results singles'!$C$2)-'complete results singles'!$C$2),IF(J716=0,-'complete results singles'!$C$2,IF(J716=0,-'complete results singles'!$C$2,-('complete results singles'!$C$2*2)))))))*E716))</f>
        <v>0</v>
      </c>
      <c r="R716" s="17">
        <f>IF(ISBLANK(M716),,IF(T716&lt;&gt;1,((IF(M716="WON-EW",(((K716-1)*'complete results singles'!$C$2)*(1-$C$3))+(((L716-1)*'complete results singles'!$C$2)*(1-$C$3)),IF(M716="WON",(((K716-1)*'complete results singles'!$C$2)*(1-$C$3)),IF(M716="PLACED",(((L716-1)*'complete results singles'!$C$2)*(1-$C$3))-'complete results singles'!$C$2,IF(J716=0,-'complete results singles'!$C$2,-('complete results singles'!$C$2*2))))))*E716),0))</f>
        <v>0</v>
      </c>
      <c r="S716" s="64"/>
    </row>
    <row r="717" spans="8:19" ht="15" x14ac:dyDescent="0.2">
      <c r="H717" s="12"/>
      <c r="I717" s="12"/>
      <c r="J717" s="12"/>
      <c r="M717" s="7"/>
      <c r="N717" s="16">
        <f>((G717-1)*(1-(IF(H717="no",0,'complete results singles'!$C$3)))+1)</f>
        <v>5.0000000000000044E-2</v>
      </c>
      <c r="O717" s="16">
        <f t="shared" si="11"/>
        <v>0</v>
      </c>
      <c r="P7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7" s="17">
        <f>IF(ISBLANK(M717),,IF(ISBLANK(G717),,(IF(M717="WON-EW",((((N717-1)*J717)*'complete results singles'!$C$2)+('complete results singles'!$C$2*(N717-1))),IF(M717="WON",((((N717-1)*J717)*'complete results singles'!$C$2)+('complete results singles'!$C$2*(N717-1))),IF(M717="PLACED",((((N717-1)*J717)*'complete results singles'!$C$2)-'complete results singles'!$C$2),IF(J717=0,-'complete results singles'!$C$2,IF(J717=0,-'complete results singles'!$C$2,-('complete results singles'!$C$2*2)))))))*E717))</f>
        <v>0</v>
      </c>
      <c r="R717" s="17">
        <f>IF(ISBLANK(M717),,IF(T717&lt;&gt;1,((IF(M717="WON-EW",(((K717-1)*'complete results singles'!$C$2)*(1-$C$3))+(((L717-1)*'complete results singles'!$C$2)*(1-$C$3)),IF(M717="WON",(((K717-1)*'complete results singles'!$C$2)*(1-$C$3)),IF(M717="PLACED",(((L717-1)*'complete results singles'!$C$2)*(1-$C$3))-'complete results singles'!$C$2,IF(J717=0,-'complete results singles'!$C$2,-('complete results singles'!$C$2*2))))))*E717),0))</f>
        <v>0</v>
      </c>
      <c r="S717" s="64"/>
    </row>
    <row r="718" spans="8:19" ht="15" x14ac:dyDescent="0.2">
      <c r="H718" s="12"/>
      <c r="I718" s="12"/>
      <c r="J718" s="12"/>
      <c r="M718" s="7"/>
      <c r="N718" s="16">
        <f>((G718-1)*(1-(IF(H718="no",0,'complete results singles'!$C$3)))+1)</f>
        <v>5.0000000000000044E-2</v>
      </c>
      <c r="O718" s="16">
        <f t="shared" si="11"/>
        <v>0</v>
      </c>
      <c r="P7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8" s="17">
        <f>IF(ISBLANK(M718),,IF(ISBLANK(G718),,(IF(M718="WON-EW",((((N718-1)*J718)*'complete results singles'!$C$2)+('complete results singles'!$C$2*(N718-1))),IF(M718="WON",((((N718-1)*J718)*'complete results singles'!$C$2)+('complete results singles'!$C$2*(N718-1))),IF(M718="PLACED",((((N718-1)*J718)*'complete results singles'!$C$2)-'complete results singles'!$C$2),IF(J718=0,-'complete results singles'!$C$2,IF(J718=0,-'complete results singles'!$C$2,-('complete results singles'!$C$2*2)))))))*E718))</f>
        <v>0</v>
      </c>
      <c r="R718" s="17">
        <f>IF(ISBLANK(M718),,IF(T718&lt;&gt;1,((IF(M718="WON-EW",(((K718-1)*'complete results singles'!$C$2)*(1-$C$3))+(((L718-1)*'complete results singles'!$C$2)*(1-$C$3)),IF(M718="WON",(((K718-1)*'complete results singles'!$C$2)*(1-$C$3)),IF(M718="PLACED",(((L718-1)*'complete results singles'!$C$2)*(1-$C$3))-'complete results singles'!$C$2,IF(J718=0,-'complete results singles'!$C$2,-('complete results singles'!$C$2*2))))))*E718),0))</f>
        <v>0</v>
      </c>
      <c r="S718" s="64"/>
    </row>
    <row r="719" spans="8:19" ht="15" x14ac:dyDescent="0.2">
      <c r="H719" s="12"/>
      <c r="I719" s="12"/>
      <c r="J719" s="12"/>
      <c r="M719" s="7"/>
      <c r="N719" s="16">
        <f>((G719-1)*(1-(IF(H719="no",0,'complete results singles'!$C$3)))+1)</f>
        <v>5.0000000000000044E-2</v>
      </c>
      <c r="O719" s="16">
        <f t="shared" si="11"/>
        <v>0</v>
      </c>
      <c r="P7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19" s="17">
        <f>IF(ISBLANK(M719),,IF(ISBLANK(G719),,(IF(M719="WON-EW",((((N719-1)*J719)*'complete results singles'!$C$2)+('complete results singles'!$C$2*(N719-1))),IF(M719="WON",((((N719-1)*J719)*'complete results singles'!$C$2)+('complete results singles'!$C$2*(N719-1))),IF(M719="PLACED",((((N719-1)*J719)*'complete results singles'!$C$2)-'complete results singles'!$C$2),IF(J719=0,-'complete results singles'!$C$2,IF(J719=0,-'complete results singles'!$C$2,-('complete results singles'!$C$2*2)))))))*E719))</f>
        <v>0</v>
      </c>
      <c r="R719" s="17">
        <f>IF(ISBLANK(M719),,IF(T719&lt;&gt;1,((IF(M719="WON-EW",(((K719-1)*'complete results singles'!$C$2)*(1-$C$3))+(((L719-1)*'complete results singles'!$C$2)*(1-$C$3)),IF(M719="WON",(((K719-1)*'complete results singles'!$C$2)*(1-$C$3)),IF(M719="PLACED",(((L719-1)*'complete results singles'!$C$2)*(1-$C$3))-'complete results singles'!$C$2,IF(J719=0,-'complete results singles'!$C$2,-('complete results singles'!$C$2*2))))))*E719),0))</f>
        <v>0</v>
      </c>
      <c r="S719" s="64"/>
    </row>
    <row r="720" spans="8:19" ht="15" x14ac:dyDescent="0.2">
      <c r="H720" s="12"/>
      <c r="I720" s="12"/>
      <c r="J720" s="12"/>
      <c r="M720" s="7"/>
      <c r="N720" s="16">
        <f>((G720-1)*(1-(IF(H720="no",0,'complete results singles'!$C$3)))+1)</f>
        <v>5.0000000000000044E-2</v>
      </c>
      <c r="O720" s="16">
        <f t="shared" ref="O720:O783" si="12">E720*IF(I720="yes",2,1)</f>
        <v>0</v>
      </c>
      <c r="P7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0" s="17">
        <f>IF(ISBLANK(M720),,IF(ISBLANK(G720),,(IF(M720="WON-EW",((((N720-1)*J720)*'complete results singles'!$C$2)+('complete results singles'!$C$2*(N720-1))),IF(M720="WON",((((N720-1)*J720)*'complete results singles'!$C$2)+('complete results singles'!$C$2*(N720-1))),IF(M720="PLACED",((((N720-1)*J720)*'complete results singles'!$C$2)-'complete results singles'!$C$2),IF(J720=0,-'complete results singles'!$C$2,IF(J720=0,-'complete results singles'!$C$2,-('complete results singles'!$C$2*2)))))))*E720))</f>
        <v>0</v>
      </c>
      <c r="R720" s="17">
        <f>IF(ISBLANK(M720),,IF(T720&lt;&gt;1,((IF(M720="WON-EW",(((K720-1)*'complete results singles'!$C$2)*(1-$C$3))+(((L720-1)*'complete results singles'!$C$2)*(1-$C$3)),IF(M720="WON",(((K720-1)*'complete results singles'!$C$2)*(1-$C$3)),IF(M720="PLACED",(((L720-1)*'complete results singles'!$C$2)*(1-$C$3))-'complete results singles'!$C$2,IF(J720=0,-'complete results singles'!$C$2,-('complete results singles'!$C$2*2))))))*E720),0))</f>
        <v>0</v>
      </c>
      <c r="S720" s="64"/>
    </row>
    <row r="721" spans="8:19" ht="15" x14ac:dyDescent="0.2">
      <c r="H721" s="12"/>
      <c r="I721" s="12"/>
      <c r="J721" s="12"/>
      <c r="M721" s="7"/>
      <c r="N721" s="16">
        <f>((G721-1)*(1-(IF(H721="no",0,'complete results singles'!$C$3)))+1)</f>
        <v>5.0000000000000044E-2</v>
      </c>
      <c r="O721" s="16">
        <f t="shared" si="12"/>
        <v>0</v>
      </c>
      <c r="P7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1" s="17">
        <f>IF(ISBLANK(M721),,IF(ISBLANK(G721),,(IF(M721="WON-EW",((((N721-1)*J721)*'complete results singles'!$C$2)+('complete results singles'!$C$2*(N721-1))),IF(M721="WON",((((N721-1)*J721)*'complete results singles'!$C$2)+('complete results singles'!$C$2*(N721-1))),IF(M721="PLACED",((((N721-1)*J721)*'complete results singles'!$C$2)-'complete results singles'!$C$2),IF(J721=0,-'complete results singles'!$C$2,IF(J721=0,-'complete results singles'!$C$2,-('complete results singles'!$C$2*2)))))))*E721))</f>
        <v>0</v>
      </c>
      <c r="R721" s="17">
        <f>IF(ISBLANK(M721),,IF(T721&lt;&gt;1,((IF(M721="WON-EW",(((K721-1)*'complete results singles'!$C$2)*(1-$C$3))+(((L721-1)*'complete results singles'!$C$2)*(1-$C$3)),IF(M721="WON",(((K721-1)*'complete results singles'!$C$2)*(1-$C$3)),IF(M721="PLACED",(((L721-1)*'complete results singles'!$C$2)*(1-$C$3))-'complete results singles'!$C$2,IF(J721=0,-'complete results singles'!$C$2,-('complete results singles'!$C$2*2))))))*E721),0))</f>
        <v>0</v>
      </c>
      <c r="S721" s="64"/>
    </row>
    <row r="722" spans="8:19" ht="15" x14ac:dyDescent="0.2">
      <c r="H722" s="12"/>
      <c r="I722" s="12"/>
      <c r="J722" s="12"/>
      <c r="M722" s="7"/>
      <c r="N722" s="16">
        <f>((G722-1)*(1-(IF(H722="no",0,'complete results singles'!$C$3)))+1)</f>
        <v>5.0000000000000044E-2</v>
      </c>
      <c r="O722" s="16">
        <f t="shared" si="12"/>
        <v>0</v>
      </c>
      <c r="P7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2" s="17">
        <f>IF(ISBLANK(M722),,IF(ISBLANK(G722),,(IF(M722="WON-EW",((((N722-1)*J722)*'complete results singles'!$C$2)+('complete results singles'!$C$2*(N722-1))),IF(M722="WON",((((N722-1)*J722)*'complete results singles'!$C$2)+('complete results singles'!$C$2*(N722-1))),IF(M722="PLACED",((((N722-1)*J722)*'complete results singles'!$C$2)-'complete results singles'!$C$2),IF(J722=0,-'complete results singles'!$C$2,IF(J722=0,-'complete results singles'!$C$2,-('complete results singles'!$C$2*2)))))))*E722))</f>
        <v>0</v>
      </c>
      <c r="R722" s="17">
        <f>IF(ISBLANK(M722),,IF(T722&lt;&gt;1,((IF(M722="WON-EW",(((K722-1)*'complete results singles'!$C$2)*(1-$C$3))+(((L722-1)*'complete results singles'!$C$2)*(1-$C$3)),IF(M722="WON",(((K722-1)*'complete results singles'!$C$2)*(1-$C$3)),IF(M722="PLACED",(((L722-1)*'complete results singles'!$C$2)*(1-$C$3))-'complete results singles'!$C$2,IF(J722=0,-'complete results singles'!$C$2,-('complete results singles'!$C$2*2))))))*E722),0))</f>
        <v>0</v>
      </c>
      <c r="S722" s="64"/>
    </row>
    <row r="723" spans="8:19" ht="15" x14ac:dyDescent="0.2">
      <c r="H723" s="12"/>
      <c r="I723" s="12"/>
      <c r="J723" s="12"/>
      <c r="M723" s="7"/>
      <c r="N723" s="16">
        <f>((G723-1)*(1-(IF(H723="no",0,'complete results singles'!$C$3)))+1)</f>
        <v>5.0000000000000044E-2</v>
      </c>
      <c r="O723" s="16">
        <f t="shared" si="12"/>
        <v>0</v>
      </c>
      <c r="P7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3" s="17">
        <f>IF(ISBLANK(M723),,IF(ISBLANK(G723),,(IF(M723="WON-EW",((((N723-1)*J723)*'complete results singles'!$C$2)+('complete results singles'!$C$2*(N723-1))),IF(M723="WON",((((N723-1)*J723)*'complete results singles'!$C$2)+('complete results singles'!$C$2*(N723-1))),IF(M723="PLACED",((((N723-1)*J723)*'complete results singles'!$C$2)-'complete results singles'!$C$2),IF(J723=0,-'complete results singles'!$C$2,IF(J723=0,-'complete results singles'!$C$2,-('complete results singles'!$C$2*2)))))))*E723))</f>
        <v>0</v>
      </c>
      <c r="R723" s="17">
        <f>IF(ISBLANK(M723),,IF(T723&lt;&gt;1,((IF(M723="WON-EW",(((K723-1)*'complete results singles'!$C$2)*(1-$C$3))+(((L723-1)*'complete results singles'!$C$2)*(1-$C$3)),IF(M723="WON",(((K723-1)*'complete results singles'!$C$2)*(1-$C$3)),IF(M723="PLACED",(((L723-1)*'complete results singles'!$C$2)*(1-$C$3))-'complete results singles'!$C$2,IF(J723=0,-'complete results singles'!$C$2,-('complete results singles'!$C$2*2))))))*E723),0))</f>
        <v>0</v>
      </c>
      <c r="S723" s="64"/>
    </row>
    <row r="724" spans="8:19" ht="15" x14ac:dyDescent="0.2">
      <c r="H724" s="12"/>
      <c r="I724" s="12"/>
      <c r="J724" s="12"/>
      <c r="M724" s="7"/>
      <c r="N724" s="16">
        <f>((G724-1)*(1-(IF(H724="no",0,'complete results singles'!$C$3)))+1)</f>
        <v>5.0000000000000044E-2</v>
      </c>
      <c r="O724" s="16">
        <f t="shared" si="12"/>
        <v>0</v>
      </c>
      <c r="P7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4" s="17">
        <f>IF(ISBLANK(M724),,IF(ISBLANK(G724),,(IF(M724="WON-EW",((((N724-1)*J724)*'complete results singles'!$C$2)+('complete results singles'!$C$2*(N724-1))),IF(M724="WON",((((N724-1)*J724)*'complete results singles'!$C$2)+('complete results singles'!$C$2*(N724-1))),IF(M724="PLACED",((((N724-1)*J724)*'complete results singles'!$C$2)-'complete results singles'!$C$2),IF(J724=0,-'complete results singles'!$C$2,IF(J724=0,-'complete results singles'!$C$2,-('complete results singles'!$C$2*2)))))))*E724))</f>
        <v>0</v>
      </c>
      <c r="R724" s="17">
        <f>IF(ISBLANK(M724),,IF(T724&lt;&gt;1,((IF(M724="WON-EW",(((K724-1)*'complete results singles'!$C$2)*(1-$C$3))+(((L724-1)*'complete results singles'!$C$2)*(1-$C$3)),IF(M724="WON",(((K724-1)*'complete results singles'!$C$2)*(1-$C$3)),IF(M724="PLACED",(((L724-1)*'complete results singles'!$C$2)*(1-$C$3))-'complete results singles'!$C$2,IF(J724=0,-'complete results singles'!$C$2,-('complete results singles'!$C$2*2))))))*E724),0))</f>
        <v>0</v>
      </c>
      <c r="S724" s="64"/>
    </row>
    <row r="725" spans="8:19" ht="15" x14ac:dyDescent="0.2">
      <c r="H725" s="12"/>
      <c r="I725" s="12"/>
      <c r="J725" s="12"/>
      <c r="M725" s="7"/>
      <c r="N725" s="16">
        <f>((G725-1)*(1-(IF(H725="no",0,'complete results singles'!$C$3)))+1)</f>
        <v>5.0000000000000044E-2</v>
      </c>
      <c r="O725" s="16">
        <f t="shared" si="12"/>
        <v>0</v>
      </c>
      <c r="P7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5" s="17">
        <f>IF(ISBLANK(M725),,IF(ISBLANK(G725),,(IF(M725="WON-EW",((((N725-1)*J725)*'complete results singles'!$C$2)+('complete results singles'!$C$2*(N725-1))),IF(M725="WON",((((N725-1)*J725)*'complete results singles'!$C$2)+('complete results singles'!$C$2*(N725-1))),IF(M725="PLACED",((((N725-1)*J725)*'complete results singles'!$C$2)-'complete results singles'!$C$2),IF(J725=0,-'complete results singles'!$C$2,IF(J725=0,-'complete results singles'!$C$2,-('complete results singles'!$C$2*2)))))))*E725))</f>
        <v>0</v>
      </c>
      <c r="R725" s="17">
        <f>IF(ISBLANK(M725),,IF(T725&lt;&gt;1,((IF(M725="WON-EW",(((K725-1)*'complete results singles'!$C$2)*(1-$C$3))+(((L725-1)*'complete results singles'!$C$2)*(1-$C$3)),IF(M725="WON",(((K725-1)*'complete results singles'!$C$2)*(1-$C$3)),IF(M725="PLACED",(((L725-1)*'complete results singles'!$C$2)*(1-$C$3))-'complete results singles'!$C$2,IF(J725=0,-'complete results singles'!$C$2,-('complete results singles'!$C$2*2))))))*E725),0))</f>
        <v>0</v>
      </c>
      <c r="S725" s="64"/>
    </row>
    <row r="726" spans="8:19" ht="15" x14ac:dyDescent="0.2">
      <c r="H726" s="12"/>
      <c r="I726" s="12"/>
      <c r="J726" s="12"/>
      <c r="M726" s="7"/>
      <c r="N726" s="16">
        <f>((G726-1)*(1-(IF(H726="no",0,'complete results singles'!$C$3)))+1)</f>
        <v>5.0000000000000044E-2</v>
      </c>
      <c r="O726" s="16">
        <f t="shared" si="12"/>
        <v>0</v>
      </c>
      <c r="P7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6" s="17">
        <f>IF(ISBLANK(M726),,IF(ISBLANK(G726),,(IF(M726="WON-EW",((((N726-1)*J726)*'complete results singles'!$C$2)+('complete results singles'!$C$2*(N726-1))),IF(M726="WON",((((N726-1)*J726)*'complete results singles'!$C$2)+('complete results singles'!$C$2*(N726-1))),IF(M726="PLACED",((((N726-1)*J726)*'complete results singles'!$C$2)-'complete results singles'!$C$2),IF(J726=0,-'complete results singles'!$C$2,IF(J726=0,-'complete results singles'!$C$2,-('complete results singles'!$C$2*2)))))))*E726))</f>
        <v>0</v>
      </c>
      <c r="R726" s="17">
        <f>IF(ISBLANK(M726),,IF(T726&lt;&gt;1,((IF(M726="WON-EW",(((K726-1)*'complete results singles'!$C$2)*(1-$C$3))+(((L726-1)*'complete results singles'!$C$2)*(1-$C$3)),IF(M726="WON",(((K726-1)*'complete results singles'!$C$2)*(1-$C$3)),IF(M726="PLACED",(((L726-1)*'complete results singles'!$C$2)*(1-$C$3))-'complete results singles'!$C$2,IF(J726=0,-'complete results singles'!$C$2,-('complete results singles'!$C$2*2))))))*E726),0))</f>
        <v>0</v>
      </c>
      <c r="S726" s="64"/>
    </row>
    <row r="727" spans="8:19" ht="15" x14ac:dyDescent="0.2">
      <c r="H727" s="12"/>
      <c r="I727" s="12"/>
      <c r="J727" s="12"/>
      <c r="M727" s="7"/>
      <c r="N727" s="16">
        <f>((G727-1)*(1-(IF(H727="no",0,'complete results singles'!$C$3)))+1)</f>
        <v>5.0000000000000044E-2</v>
      </c>
      <c r="O727" s="16">
        <f t="shared" si="12"/>
        <v>0</v>
      </c>
      <c r="P7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7" s="17">
        <f>IF(ISBLANK(M727),,IF(ISBLANK(G727),,(IF(M727="WON-EW",((((N727-1)*J727)*'complete results singles'!$C$2)+('complete results singles'!$C$2*(N727-1))),IF(M727="WON",((((N727-1)*J727)*'complete results singles'!$C$2)+('complete results singles'!$C$2*(N727-1))),IF(M727="PLACED",((((N727-1)*J727)*'complete results singles'!$C$2)-'complete results singles'!$C$2),IF(J727=0,-'complete results singles'!$C$2,IF(J727=0,-'complete results singles'!$C$2,-('complete results singles'!$C$2*2)))))))*E727))</f>
        <v>0</v>
      </c>
      <c r="R727" s="17">
        <f>IF(ISBLANK(M727),,IF(T727&lt;&gt;1,((IF(M727="WON-EW",(((K727-1)*'complete results singles'!$C$2)*(1-$C$3))+(((L727-1)*'complete results singles'!$C$2)*(1-$C$3)),IF(M727="WON",(((K727-1)*'complete results singles'!$C$2)*(1-$C$3)),IF(M727="PLACED",(((L727-1)*'complete results singles'!$C$2)*(1-$C$3))-'complete results singles'!$C$2,IF(J727=0,-'complete results singles'!$C$2,-('complete results singles'!$C$2*2))))))*E727),0))</f>
        <v>0</v>
      </c>
      <c r="S727" s="64"/>
    </row>
    <row r="728" spans="8:19" ht="15" x14ac:dyDescent="0.2">
      <c r="H728" s="12"/>
      <c r="I728" s="12"/>
      <c r="J728" s="12"/>
      <c r="M728" s="7"/>
      <c r="N728" s="16">
        <f>((G728-1)*(1-(IF(H728="no",0,'complete results singles'!$C$3)))+1)</f>
        <v>5.0000000000000044E-2</v>
      </c>
      <c r="O728" s="16">
        <f t="shared" si="12"/>
        <v>0</v>
      </c>
      <c r="P7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8" s="17">
        <f>IF(ISBLANK(M728),,IF(ISBLANK(G728),,(IF(M728="WON-EW",((((N728-1)*J728)*'complete results singles'!$C$2)+('complete results singles'!$C$2*(N728-1))),IF(M728="WON",((((N728-1)*J728)*'complete results singles'!$C$2)+('complete results singles'!$C$2*(N728-1))),IF(M728="PLACED",((((N728-1)*J728)*'complete results singles'!$C$2)-'complete results singles'!$C$2),IF(J728=0,-'complete results singles'!$C$2,IF(J728=0,-'complete results singles'!$C$2,-('complete results singles'!$C$2*2)))))))*E728))</f>
        <v>0</v>
      </c>
      <c r="R728" s="17">
        <f>IF(ISBLANK(M728),,IF(T728&lt;&gt;1,((IF(M728="WON-EW",(((K728-1)*'complete results singles'!$C$2)*(1-$C$3))+(((L728-1)*'complete results singles'!$C$2)*(1-$C$3)),IF(M728="WON",(((K728-1)*'complete results singles'!$C$2)*(1-$C$3)),IF(M728="PLACED",(((L728-1)*'complete results singles'!$C$2)*(1-$C$3))-'complete results singles'!$C$2,IF(J728=0,-'complete results singles'!$C$2,-('complete results singles'!$C$2*2))))))*E728),0))</f>
        <v>0</v>
      </c>
      <c r="S728" s="64"/>
    </row>
    <row r="729" spans="8:19" ht="15" x14ac:dyDescent="0.2">
      <c r="H729" s="12"/>
      <c r="I729" s="12"/>
      <c r="J729" s="12"/>
      <c r="M729" s="7"/>
      <c r="N729" s="16">
        <f>((G729-1)*(1-(IF(H729="no",0,'complete results singles'!$C$3)))+1)</f>
        <v>5.0000000000000044E-2</v>
      </c>
      <c r="O729" s="16">
        <f t="shared" si="12"/>
        <v>0</v>
      </c>
      <c r="P7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29" s="17">
        <f>IF(ISBLANK(M729),,IF(ISBLANK(G729),,(IF(M729="WON-EW",((((N729-1)*J729)*'complete results singles'!$C$2)+('complete results singles'!$C$2*(N729-1))),IF(M729="WON",((((N729-1)*J729)*'complete results singles'!$C$2)+('complete results singles'!$C$2*(N729-1))),IF(M729="PLACED",((((N729-1)*J729)*'complete results singles'!$C$2)-'complete results singles'!$C$2),IF(J729=0,-'complete results singles'!$C$2,IF(J729=0,-'complete results singles'!$C$2,-('complete results singles'!$C$2*2)))))))*E729))</f>
        <v>0</v>
      </c>
      <c r="R729" s="17">
        <f>IF(ISBLANK(M729),,IF(T729&lt;&gt;1,((IF(M729="WON-EW",(((K729-1)*'complete results singles'!$C$2)*(1-$C$3))+(((L729-1)*'complete results singles'!$C$2)*(1-$C$3)),IF(M729="WON",(((K729-1)*'complete results singles'!$C$2)*(1-$C$3)),IF(M729="PLACED",(((L729-1)*'complete results singles'!$C$2)*(1-$C$3))-'complete results singles'!$C$2,IF(J729=0,-'complete results singles'!$C$2,-('complete results singles'!$C$2*2))))))*E729),0))</f>
        <v>0</v>
      </c>
      <c r="S729" s="64"/>
    </row>
    <row r="730" spans="8:19" ht="15" x14ac:dyDescent="0.2">
      <c r="H730" s="12"/>
      <c r="I730" s="12"/>
      <c r="J730" s="12"/>
      <c r="M730" s="7"/>
      <c r="N730" s="16">
        <f>((G730-1)*(1-(IF(H730="no",0,'complete results singles'!$C$3)))+1)</f>
        <v>5.0000000000000044E-2</v>
      </c>
      <c r="O730" s="16">
        <f t="shared" si="12"/>
        <v>0</v>
      </c>
      <c r="P7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0" s="17">
        <f>IF(ISBLANK(M730),,IF(ISBLANK(G730),,(IF(M730="WON-EW",((((N730-1)*J730)*'complete results singles'!$C$2)+('complete results singles'!$C$2*(N730-1))),IF(M730="WON",((((N730-1)*J730)*'complete results singles'!$C$2)+('complete results singles'!$C$2*(N730-1))),IF(M730="PLACED",((((N730-1)*J730)*'complete results singles'!$C$2)-'complete results singles'!$C$2),IF(J730=0,-'complete results singles'!$C$2,IF(J730=0,-'complete results singles'!$C$2,-('complete results singles'!$C$2*2)))))))*E730))</f>
        <v>0</v>
      </c>
      <c r="R730" s="17">
        <f>IF(ISBLANK(M730),,IF(T730&lt;&gt;1,((IF(M730="WON-EW",(((K730-1)*'complete results singles'!$C$2)*(1-$C$3))+(((L730-1)*'complete results singles'!$C$2)*(1-$C$3)),IF(M730="WON",(((K730-1)*'complete results singles'!$C$2)*(1-$C$3)),IF(M730="PLACED",(((L730-1)*'complete results singles'!$C$2)*(1-$C$3))-'complete results singles'!$C$2,IF(J730=0,-'complete results singles'!$C$2,-('complete results singles'!$C$2*2))))))*E730),0))</f>
        <v>0</v>
      </c>
      <c r="S730" s="64"/>
    </row>
    <row r="731" spans="8:19" ht="15" x14ac:dyDescent="0.2">
      <c r="H731" s="12"/>
      <c r="I731" s="12"/>
      <c r="J731" s="12"/>
      <c r="M731" s="7"/>
      <c r="N731" s="16">
        <f>((G731-1)*(1-(IF(H731="no",0,'complete results singles'!$C$3)))+1)</f>
        <v>5.0000000000000044E-2</v>
      </c>
      <c r="O731" s="16">
        <f t="shared" si="12"/>
        <v>0</v>
      </c>
      <c r="P7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1" s="17">
        <f>IF(ISBLANK(M731),,IF(ISBLANK(G731),,(IF(M731="WON-EW",((((N731-1)*J731)*'complete results singles'!$C$2)+('complete results singles'!$C$2*(N731-1))),IF(M731="WON",((((N731-1)*J731)*'complete results singles'!$C$2)+('complete results singles'!$C$2*(N731-1))),IF(M731="PLACED",((((N731-1)*J731)*'complete results singles'!$C$2)-'complete results singles'!$C$2),IF(J731=0,-'complete results singles'!$C$2,IF(J731=0,-'complete results singles'!$C$2,-('complete results singles'!$C$2*2)))))))*E731))</f>
        <v>0</v>
      </c>
      <c r="R731" s="17">
        <f>IF(ISBLANK(M731),,IF(T731&lt;&gt;1,((IF(M731="WON-EW",(((K731-1)*'complete results singles'!$C$2)*(1-$C$3))+(((L731-1)*'complete results singles'!$C$2)*(1-$C$3)),IF(M731="WON",(((K731-1)*'complete results singles'!$C$2)*(1-$C$3)),IF(M731="PLACED",(((L731-1)*'complete results singles'!$C$2)*(1-$C$3))-'complete results singles'!$C$2,IF(J731=0,-'complete results singles'!$C$2,-('complete results singles'!$C$2*2))))))*E731),0))</f>
        <v>0</v>
      </c>
      <c r="S731" s="64"/>
    </row>
    <row r="732" spans="8:19" ht="15" x14ac:dyDescent="0.2">
      <c r="H732" s="12"/>
      <c r="I732" s="12"/>
      <c r="J732" s="12"/>
      <c r="M732" s="7"/>
      <c r="N732" s="16">
        <f>((G732-1)*(1-(IF(H732="no",0,'complete results singles'!$C$3)))+1)</f>
        <v>5.0000000000000044E-2</v>
      </c>
      <c r="O732" s="16">
        <f t="shared" si="12"/>
        <v>0</v>
      </c>
      <c r="P7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2" s="17">
        <f>IF(ISBLANK(M732),,IF(ISBLANK(G732),,(IF(M732="WON-EW",((((N732-1)*J732)*'complete results singles'!$C$2)+('complete results singles'!$C$2*(N732-1))),IF(M732="WON",((((N732-1)*J732)*'complete results singles'!$C$2)+('complete results singles'!$C$2*(N732-1))),IF(M732="PLACED",((((N732-1)*J732)*'complete results singles'!$C$2)-'complete results singles'!$C$2),IF(J732=0,-'complete results singles'!$C$2,IF(J732=0,-'complete results singles'!$C$2,-('complete results singles'!$C$2*2)))))))*E732))</f>
        <v>0</v>
      </c>
      <c r="R732" s="17">
        <f>IF(ISBLANK(M732),,IF(T732&lt;&gt;1,((IF(M732="WON-EW",(((K732-1)*'complete results singles'!$C$2)*(1-$C$3))+(((L732-1)*'complete results singles'!$C$2)*(1-$C$3)),IF(M732="WON",(((K732-1)*'complete results singles'!$C$2)*(1-$C$3)),IF(M732="PLACED",(((L732-1)*'complete results singles'!$C$2)*(1-$C$3))-'complete results singles'!$C$2,IF(J732=0,-'complete results singles'!$C$2,-('complete results singles'!$C$2*2))))))*E732),0))</f>
        <v>0</v>
      </c>
      <c r="S732" s="64"/>
    </row>
    <row r="733" spans="8:19" ht="15" x14ac:dyDescent="0.2">
      <c r="H733" s="12"/>
      <c r="I733" s="12"/>
      <c r="J733" s="12"/>
      <c r="M733" s="7"/>
      <c r="N733" s="16">
        <f>((G733-1)*(1-(IF(H733="no",0,'complete results singles'!$C$3)))+1)</f>
        <v>5.0000000000000044E-2</v>
      </c>
      <c r="O733" s="16">
        <f t="shared" si="12"/>
        <v>0</v>
      </c>
      <c r="P7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3" s="17">
        <f>IF(ISBLANK(M733),,IF(ISBLANK(G733),,(IF(M733="WON-EW",((((N733-1)*J733)*'complete results singles'!$C$2)+('complete results singles'!$C$2*(N733-1))),IF(M733="WON",((((N733-1)*J733)*'complete results singles'!$C$2)+('complete results singles'!$C$2*(N733-1))),IF(M733="PLACED",((((N733-1)*J733)*'complete results singles'!$C$2)-'complete results singles'!$C$2),IF(J733=0,-'complete results singles'!$C$2,IF(J733=0,-'complete results singles'!$C$2,-('complete results singles'!$C$2*2)))))))*E733))</f>
        <v>0</v>
      </c>
      <c r="R733" s="17">
        <f>IF(ISBLANK(M733),,IF(T733&lt;&gt;1,((IF(M733="WON-EW",(((K733-1)*'complete results singles'!$C$2)*(1-$C$3))+(((L733-1)*'complete results singles'!$C$2)*(1-$C$3)),IF(M733="WON",(((K733-1)*'complete results singles'!$C$2)*(1-$C$3)),IF(M733="PLACED",(((L733-1)*'complete results singles'!$C$2)*(1-$C$3))-'complete results singles'!$C$2,IF(J733=0,-'complete results singles'!$C$2,-('complete results singles'!$C$2*2))))))*E733),0))</f>
        <v>0</v>
      </c>
      <c r="S733" s="64"/>
    </row>
    <row r="734" spans="8:19" ht="15" x14ac:dyDescent="0.2">
      <c r="H734" s="12"/>
      <c r="I734" s="12"/>
      <c r="J734" s="12"/>
      <c r="M734" s="7"/>
      <c r="N734" s="16">
        <f>((G734-1)*(1-(IF(H734="no",0,'complete results singles'!$C$3)))+1)</f>
        <v>5.0000000000000044E-2</v>
      </c>
      <c r="O734" s="16">
        <f t="shared" si="12"/>
        <v>0</v>
      </c>
      <c r="P7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4" s="17">
        <f>IF(ISBLANK(M734),,IF(ISBLANK(G734),,(IF(M734="WON-EW",((((N734-1)*J734)*'complete results singles'!$C$2)+('complete results singles'!$C$2*(N734-1))),IF(M734="WON",((((N734-1)*J734)*'complete results singles'!$C$2)+('complete results singles'!$C$2*(N734-1))),IF(M734="PLACED",((((N734-1)*J734)*'complete results singles'!$C$2)-'complete results singles'!$C$2),IF(J734=0,-'complete results singles'!$C$2,IF(J734=0,-'complete results singles'!$C$2,-('complete results singles'!$C$2*2)))))))*E734))</f>
        <v>0</v>
      </c>
      <c r="R734" s="17">
        <f>IF(ISBLANK(M734),,IF(T734&lt;&gt;1,((IF(M734="WON-EW",(((K734-1)*'complete results singles'!$C$2)*(1-$C$3))+(((L734-1)*'complete results singles'!$C$2)*(1-$C$3)),IF(M734="WON",(((K734-1)*'complete results singles'!$C$2)*(1-$C$3)),IF(M734="PLACED",(((L734-1)*'complete results singles'!$C$2)*(1-$C$3))-'complete results singles'!$C$2,IF(J734=0,-'complete results singles'!$C$2,-('complete results singles'!$C$2*2))))))*E734),0))</f>
        <v>0</v>
      </c>
      <c r="S734" s="64"/>
    </row>
    <row r="735" spans="8:19" ht="15" x14ac:dyDescent="0.2">
      <c r="H735" s="12"/>
      <c r="I735" s="12"/>
      <c r="J735" s="12"/>
      <c r="M735" s="7"/>
      <c r="N735" s="16">
        <f>((G735-1)*(1-(IF(H735="no",0,'complete results singles'!$C$3)))+1)</f>
        <v>5.0000000000000044E-2</v>
      </c>
      <c r="O735" s="16">
        <f t="shared" si="12"/>
        <v>0</v>
      </c>
      <c r="P7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5" s="17">
        <f>IF(ISBLANK(M735),,IF(ISBLANK(G735),,(IF(M735="WON-EW",((((N735-1)*J735)*'complete results singles'!$C$2)+('complete results singles'!$C$2*(N735-1))),IF(M735="WON",((((N735-1)*J735)*'complete results singles'!$C$2)+('complete results singles'!$C$2*(N735-1))),IF(M735="PLACED",((((N735-1)*J735)*'complete results singles'!$C$2)-'complete results singles'!$C$2),IF(J735=0,-'complete results singles'!$C$2,IF(J735=0,-'complete results singles'!$C$2,-('complete results singles'!$C$2*2)))))))*E735))</f>
        <v>0</v>
      </c>
      <c r="R735" s="17">
        <f>IF(ISBLANK(M735),,IF(T735&lt;&gt;1,((IF(M735="WON-EW",(((K735-1)*'complete results singles'!$C$2)*(1-$C$3))+(((L735-1)*'complete results singles'!$C$2)*(1-$C$3)),IF(M735="WON",(((K735-1)*'complete results singles'!$C$2)*(1-$C$3)),IF(M735="PLACED",(((L735-1)*'complete results singles'!$C$2)*(1-$C$3))-'complete results singles'!$C$2,IF(J735=0,-'complete results singles'!$C$2,-('complete results singles'!$C$2*2))))))*E735),0))</f>
        <v>0</v>
      </c>
      <c r="S735" s="64"/>
    </row>
    <row r="736" spans="8:19" ht="15" x14ac:dyDescent="0.2">
      <c r="H736" s="12"/>
      <c r="I736" s="12"/>
      <c r="J736" s="12"/>
      <c r="M736" s="7"/>
      <c r="N736" s="16">
        <f>((G736-1)*(1-(IF(H736="no",0,'complete results singles'!$C$3)))+1)</f>
        <v>5.0000000000000044E-2</v>
      </c>
      <c r="O736" s="16">
        <f t="shared" si="12"/>
        <v>0</v>
      </c>
      <c r="P7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6" s="17">
        <f>IF(ISBLANK(M736),,IF(ISBLANK(G736),,(IF(M736="WON-EW",((((N736-1)*J736)*'complete results singles'!$C$2)+('complete results singles'!$C$2*(N736-1))),IF(M736="WON",((((N736-1)*J736)*'complete results singles'!$C$2)+('complete results singles'!$C$2*(N736-1))),IF(M736="PLACED",((((N736-1)*J736)*'complete results singles'!$C$2)-'complete results singles'!$C$2),IF(J736=0,-'complete results singles'!$C$2,IF(J736=0,-'complete results singles'!$C$2,-('complete results singles'!$C$2*2)))))))*E736))</f>
        <v>0</v>
      </c>
      <c r="R736" s="17">
        <f>IF(ISBLANK(M736),,IF(T736&lt;&gt;1,((IF(M736="WON-EW",(((K736-1)*'complete results singles'!$C$2)*(1-$C$3))+(((L736-1)*'complete results singles'!$C$2)*(1-$C$3)),IF(M736="WON",(((K736-1)*'complete results singles'!$C$2)*(1-$C$3)),IF(M736="PLACED",(((L736-1)*'complete results singles'!$C$2)*(1-$C$3))-'complete results singles'!$C$2,IF(J736=0,-'complete results singles'!$C$2,-('complete results singles'!$C$2*2))))))*E736),0))</f>
        <v>0</v>
      </c>
      <c r="S736" s="64"/>
    </row>
    <row r="737" spans="8:19" ht="15" x14ac:dyDescent="0.2">
      <c r="H737" s="12"/>
      <c r="I737" s="12"/>
      <c r="J737" s="12"/>
      <c r="M737" s="7"/>
      <c r="N737" s="16">
        <f>((G737-1)*(1-(IF(H737="no",0,'complete results singles'!$C$3)))+1)</f>
        <v>5.0000000000000044E-2</v>
      </c>
      <c r="O737" s="16">
        <f t="shared" si="12"/>
        <v>0</v>
      </c>
      <c r="P7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7" s="17">
        <f>IF(ISBLANK(M737),,IF(ISBLANK(G737),,(IF(M737="WON-EW",((((N737-1)*J737)*'complete results singles'!$C$2)+('complete results singles'!$C$2*(N737-1))),IF(M737="WON",((((N737-1)*J737)*'complete results singles'!$C$2)+('complete results singles'!$C$2*(N737-1))),IF(M737="PLACED",((((N737-1)*J737)*'complete results singles'!$C$2)-'complete results singles'!$C$2),IF(J737=0,-'complete results singles'!$C$2,IF(J737=0,-'complete results singles'!$C$2,-('complete results singles'!$C$2*2)))))))*E737))</f>
        <v>0</v>
      </c>
      <c r="R737" s="17">
        <f>IF(ISBLANK(M737),,IF(T737&lt;&gt;1,((IF(M737="WON-EW",(((K737-1)*'complete results singles'!$C$2)*(1-$C$3))+(((L737-1)*'complete results singles'!$C$2)*(1-$C$3)),IF(M737="WON",(((K737-1)*'complete results singles'!$C$2)*(1-$C$3)),IF(M737="PLACED",(((L737-1)*'complete results singles'!$C$2)*(1-$C$3))-'complete results singles'!$C$2,IF(J737=0,-'complete results singles'!$C$2,-('complete results singles'!$C$2*2))))))*E737),0))</f>
        <v>0</v>
      </c>
      <c r="S737" s="64"/>
    </row>
    <row r="738" spans="8:19" ht="15" x14ac:dyDescent="0.2">
      <c r="H738" s="12"/>
      <c r="I738" s="12"/>
      <c r="J738" s="12"/>
      <c r="M738" s="7"/>
      <c r="N738" s="16">
        <f>((G738-1)*(1-(IF(H738="no",0,'complete results singles'!$C$3)))+1)</f>
        <v>5.0000000000000044E-2</v>
      </c>
      <c r="O738" s="16">
        <f t="shared" si="12"/>
        <v>0</v>
      </c>
      <c r="P7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8" s="17">
        <f>IF(ISBLANK(M738),,IF(ISBLANK(G738),,(IF(M738="WON-EW",((((N738-1)*J738)*'complete results singles'!$C$2)+('complete results singles'!$C$2*(N738-1))),IF(M738="WON",((((N738-1)*J738)*'complete results singles'!$C$2)+('complete results singles'!$C$2*(N738-1))),IF(M738="PLACED",((((N738-1)*J738)*'complete results singles'!$C$2)-'complete results singles'!$C$2),IF(J738=0,-'complete results singles'!$C$2,IF(J738=0,-'complete results singles'!$C$2,-('complete results singles'!$C$2*2)))))))*E738))</f>
        <v>0</v>
      </c>
      <c r="R738" s="17">
        <f>IF(ISBLANK(M738),,IF(T738&lt;&gt;1,((IF(M738="WON-EW",(((K738-1)*'complete results singles'!$C$2)*(1-$C$3))+(((L738-1)*'complete results singles'!$C$2)*(1-$C$3)),IF(M738="WON",(((K738-1)*'complete results singles'!$C$2)*(1-$C$3)),IF(M738="PLACED",(((L738-1)*'complete results singles'!$C$2)*(1-$C$3))-'complete results singles'!$C$2,IF(J738=0,-'complete results singles'!$C$2,-('complete results singles'!$C$2*2))))))*E738),0))</f>
        <v>0</v>
      </c>
      <c r="S738" s="64"/>
    </row>
    <row r="739" spans="8:19" ht="15" x14ac:dyDescent="0.2">
      <c r="H739" s="12"/>
      <c r="I739" s="12"/>
      <c r="J739" s="12"/>
      <c r="M739" s="7"/>
      <c r="N739" s="16">
        <f>((G739-1)*(1-(IF(H739="no",0,'complete results singles'!$C$3)))+1)</f>
        <v>5.0000000000000044E-2</v>
      </c>
      <c r="O739" s="16">
        <f t="shared" si="12"/>
        <v>0</v>
      </c>
      <c r="P7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39" s="17">
        <f>IF(ISBLANK(M739),,IF(ISBLANK(G739),,(IF(M739="WON-EW",((((N739-1)*J739)*'complete results singles'!$C$2)+('complete results singles'!$C$2*(N739-1))),IF(M739="WON",((((N739-1)*J739)*'complete results singles'!$C$2)+('complete results singles'!$C$2*(N739-1))),IF(M739="PLACED",((((N739-1)*J739)*'complete results singles'!$C$2)-'complete results singles'!$C$2),IF(J739=0,-'complete results singles'!$C$2,IF(J739=0,-'complete results singles'!$C$2,-('complete results singles'!$C$2*2)))))))*E739))</f>
        <v>0</v>
      </c>
      <c r="R739" s="17">
        <f>IF(ISBLANK(M739),,IF(T739&lt;&gt;1,((IF(M739="WON-EW",(((K739-1)*'complete results singles'!$C$2)*(1-$C$3))+(((L739-1)*'complete results singles'!$C$2)*(1-$C$3)),IF(M739="WON",(((K739-1)*'complete results singles'!$C$2)*(1-$C$3)),IF(M739="PLACED",(((L739-1)*'complete results singles'!$C$2)*(1-$C$3))-'complete results singles'!$C$2,IF(J739=0,-'complete results singles'!$C$2,-('complete results singles'!$C$2*2))))))*E739),0))</f>
        <v>0</v>
      </c>
      <c r="S739" s="64"/>
    </row>
    <row r="740" spans="8:19" ht="15" x14ac:dyDescent="0.2">
      <c r="H740" s="12"/>
      <c r="I740" s="12"/>
      <c r="J740" s="12"/>
      <c r="M740" s="7"/>
      <c r="N740" s="16">
        <f>((G740-1)*(1-(IF(H740="no",0,'complete results singles'!$C$3)))+1)</f>
        <v>5.0000000000000044E-2</v>
      </c>
      <c r="O740" s="16">
        <f t="shared" si="12"/>
        <v>0</v>
      </c>
      <c r="P7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0" s="17">
        <f>IF(ISBLANK(M740),,IF(ISBLANK(G740),,(IF(M740="WON-EW",((((N740-1)*J740)*'complete results singles'!$C$2)+('complete results singles'!$C$2*(N740-1))),IF(M740="WON",((((N740-1)*J740)*'complete results singles'!$C$2)+('complete results singles'!$C$2*(N740-1))),IF(M740="PLACED",((((N740-1)*J740)*'complete results singles'!$C$2)-'complete results singles'!$C$2),IF(J740=0,-'complete results singles'!$C$2,IF(J740=0,-'complete results singles'!$C$2,-('complete results singles'!$C$2*2)))))))*E740))</f>
        <v>0</v>
      </c>
      <c r="R740" s="17">
        <f>IF(ISBLANK(M740),,IF(T740&lt;&gt;1,((IF(M740="WON-EW",(((K740-1)*'complete results singles'!$C$2)*(1-$C$3))+(((L740-1)*'complete results singles'!$C$2)*(1-$C$3)),IF(M740="WON",(((K740-1)*'complete results singles'!$C$2)*(1-$C$3)),IF(M740="PLACED",(((L740-1)*'complete results singles'!$C$2)*(1-$C$3))-'complete results singles'!$C$2,IF(J740=0,-'complete results singles'!$C$2,-('complete results singles'!$C$2*2))))))*E740),0))</f>
        <v>0</v>
      </c>
      <c r="S740" s="64"/>
    </row>
    <row r="741" spans="8:19" ht="15" x14ac:dyDescent="0.2">
      <c r="H741" s="12"/>
      <c r="I741" s="12"/>
      <c r="J741" s="12"/>
      <c r="M741" s="7"/>
      <c r="N741" s="16">
        <f>((G741-1)*(1-(IF(H741="no",0,'complete results singles'!$C$3)))+1)</f>
        <v>5.0000000000000044E-2</v>
      </c>
      <c r="O741" s="16">
        <f t="shared" si="12"/>
        <v>0</v>
      </c>
      <c r="P7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1" s="17">
        <f>IF(ISBLANK(M741),,IF(ISBLANK(G741),,(IF(M741="WON-EW",((((N741-1)*J741)*'complete results singles'!$C$2)+('complete results singles'!$C$2*(N741-1))),IF(M741="WON",((((N741-1)*J741)*'complete results singles'!$C$2)+('complete results singles'!$C$2*(N741-1))),IF(M741="PLACED",((((N741-1)*J741)*'complete results singles'!$C$2)-'complete results singles'!$C$2),IF(J741=0,-'complete results singles'!$C$2,IF(J741=0,-'complete results singles'!$C$2,-('complete results singles'!$C$2*2)))))))*E741))</f>
        <v>0</v>
      </c>
      <c r="R741" s="17">
        <f>IF(ISBLANK(M741),,IF(T741&lt;&gt;1,((IF(M741="WON-EW",(((K741-1)*'complete results singles'!$C$2)*(1-$C$3))+(((L741-1)*'complete results singles'!$C$2)*(1-$C$3)),IF(M741="WON",(((K741-1)*'complete results singles'!$C$2)*(1-$C$3)),IF(M741="PLACED",(((L741-1)*'complete results singles'!$C$2)*(1-$C$3))-'complete results singles'!$C$2,IF(J741=0,-'complete results singles'!$C$2,-('complete results singles'!$C$2*2))))))*E741),0))</f>
        <v>0</v>
      </c>
      <c r="S741" s="64"/>
    </row>
    <row r="742" spans="8:19" ht="15" x14ac:dyDescent="0.2">
      <c r="H742" s="12"/>
      <c r="I742" s="12"/>
      <c r="J742" s="12"/>
      <c r="M742" s="7"/>
      <c r="N742" s="16">
        <f>((G742-1)*(1-(IF(H742="no",0,'complete results singles'!$C$3)))+1)</f>
        <v>5.0000000000000044E-2</v>
      </c>
      <c r="O742" s="16">
        <f t="shared" si="12"/>
        <v>0</v>
      </c>
      <c r="P7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2" s="17">
        <f>IF(ISBLANK(M742),,IF(ISBLANK(G742),,(IF(M742="WON-EW",((((N742-1)*J742)*'complete results singles'!$C$2)+('complete results singles'!$C$2*(N742-1))),IF(M742="WON",((((N742-1)*J742)*'complete results singles'!$C$2)+('complete results singles'!$C$2*(N742-1))),IF(M742="PLACED",((((N742-1)*J742)*'complete results singles'!$C$2)-'complete results singles'!$C$2),IF(J742=0,-'complete results singles'!$C$2,IF(J742=0,-'complete results singles'!$C$2,-('complete results singles'!$C$2*2)))))))*E742))</f>
        <v>0</v>
      </c>
      <c r="R742" s="17">
        <f>IF(ISBLANK(M742),,IF(T742&lt;&gt;1,((IF(M742="WON-EW",(((K742-1)*'complete results singles'!$C$2)*(1-$C$3))+(((L742-1)*'complete results singles'!$C$2)*(1-$C$3)),IF(M742="WON",(((K742-1)*'complete results singles'!$C$2)*(1-$C$3)),IF(M742="PLACED",(((L742-1)*'complete results singles'!$C$2)*(1-$C$3))-'complete results singles'!$C$2,IF(J742=0,-'complete results singles'!$C$2,-('complete results singles'!$C$2*2))))))*E742),0))</f>
        <v>0</v>
      </c>
      <c r="S742" s="64"/>
    </row>
    <row r="743" spans="8:19" ht="15" x14ac:dyDescent="0.2">
      <c r="H743" s="12"/>
      <c r="I743" s="12"/>
      <c r="J743" s="12"/>
      <c r="M743" s="7"/>
      <c r="N743" s="16">
        <f>((G743-1)*(1-(IF(H743="no",0,'complete results singles'!$C$3)))+1)</f>
        <v>5.0000000000000044E-2</v>
      </c>
      <c r="O743" s="16">
        <f t="shared" si="12"/>
        <v>0</v>
      </c>
      <c r="P7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3" s="17">
        <f>IF(ISBLANK(M743),,IF(ISBLANK(G743),,(IF(M743="WON-EW",((((N743-1)*J743)*'complete results singles'!$C$2)+('complete results singles'!$C$2*(N743-1))),IF(M743="WON",((((N743-1)*J743)*'complete results singles'!$C$2)+('complete results singles'!$C$2*(N743-1))),IF(M743="PLACED",((((N743-1)*J743)*'complete results singles'!$C$2)-'complete results singles'!$C$2),IF(J743=0,-'complete results singles'!$C$2,IF(J743=0,-'complete results singles'!$C$2,-('complete results singles'!$C$2*2)))))))*E743))</f>
        <v>0</v>
      </c>
      <c r="R743" s="17">
        <f>IF(ISBLANK(M743),,IF(T743&lt;&gt;1,((IF(M743="WON-EW",(((K743-1)*'complete results singles'!$C$2)*(1-$C$3))+(((L743-1)*'complete results singles'!$C$2)*(1-$C$3)),IF(M743="WON",(((K743-1)*'complete results singles'!$C$2)*(1-$C$3)),IF(M743="PLACED",(((L743-1)*'complete results singles'!$C$2)*(1-$C$3))-'complete results singles'!$C$2,IF(J743=0,-'complete results singles'!$C$2,-('complete results singles'!$C$2*2))))))*E743),0))</f>
        <v>0</v>
      </c>
      <c r="S743" s="64"/>
    </row>
    <row r="744" spans="8:19" ht="15" x14ac:dyDescent="0.2">
      <c r="H744" s="12"/>
      <c r="I744" s="12"/>
      <c r="J744" s="12"/>
      <c r="M744" s="7"/>
      <c r="N744" s="16">
        <f>((G744-1)*(1-(IF(H744="no",0,'complete results singles'!$C$3)))+1)</f>
        <v>5.0000000000000044E-2</v>
      </c>
      <c r="O744" s="16">
        <f t="shared" si="12"/>
        <v>0</v>
      </c>
      <c r="P7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4" s="17">
        <f>IF(ISBLANK(M744),,IF(ISBLANK(G744),,(IF(M744="WON-EW",((((N744-1)*J744)*'complete results singles'!$C$2)+('complete results singles'!$C$2*(N744-1))),IF(M744="WON",((((N744-1)*J744)*'complete results singles'!$C$2)+('complete results singles'!$C$2*(N744-1))),IF(M744="PLACED",((((N744-1)*J744)*'complete results singles'!$C$2)-'complete results singles'!$C$2),IF(J744=0,-'complete results singles'!$C$2,IF(J744=0,-'complete results singles'!$C$2,-('complete results singles'!$C$2*2)))))))*E744))</f>
        <v>0</v>
      </c>
      <c r="R744" s="17">
        <f>IF(ISBLANK(M744),,IF(T744&lt;&gt;1,((IF(M744="WON-EW",(((K744-1)*'complete results singles'!$C$2)*(1-$C$3))+(((L744-1)*'complete results singles'!$C$2)*(1-$C$3)),IF(M744="WON",(((K744-1)*'complete results singles'!$C$2)*(1-$C$3)),IF(M744="PLACED",(((L744-1)*'complete results singles'!$C$2)*(1-$C$3))-'complete results singles'!$C$2,IF(J744=0,-'complete results singles'!$C$2,-('complete results singles'!$C$2*2))))))*E744),0))</f>
        <v>0</v>
      </c>
      <c r="S744" s="64"/>
    </row>
    <row r="745" spans="8:19" ht="15" x14ac:dyDescent="0.2">
      <c r="H745" s="12"/>
      <c r="I745" s="12"/>
      <c r="J745" s="12"/>
      <c r="M745" s="7"/>
      <c r="N745" s="16">
        <f>((G745-1)*(1-(IF(H745="no",0,'complete results singles'!$C$3)))+1)</f>
        <v>5.0000000000000044E-2</v>
      </c>
      <c r="O745" s="16">
        <f t="shared" si="12"/>
        <v>0</v>
      </c>
      <c r="P7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5" s="17">
        <f>IF(ISBLANK(M745),,IF(ISBLANK(G745),,(IF(M745="WON-EW",((((N745-1)*J745)*'complete results singles'!$C$2)+('complete results singles'!$C$2*(N745-1))),IF(M745="WON",((((N745-1)*J745)*'complete results singles'!$C$2)+('complete results singles'!$C$2*(N745-1))),IF(M745="PLACED",((((N745-1)*J745)*'complete results singles'!$C$2)-'complete results singles'!$C$2),IF(J745=0,-'complete results singles'!$C$2,IF(J745=0,-'complete results singles'!$C$2,-('complete results singles'!$C$2*2)))))))*E745))</f>
        <v>0</v>
      </c>
      <c r="R745" s="17">
        <f>IF(ISBLANK(M745),,IF(T745&lt;&gt;1,((IF(M745="WON-EW",(((K745-1)*'complete results singles'!$C$2)*(1-$C$3))+(((L745-1)*'complete results singles'!$C$2)*(1-$C$3)),IF(M745="WON",(((K745-1)*'complete results singles'!$C$2)*(1-$C$3)),IF(M745="PLACED",(((L745-1)*'complete results singles'!$C$2)*(1-$C$3))-'complete results singles'!$C$2,IF(J745=0,-'complete results singles'!$C$2,-('complete results singles'!$C$2*2))))))*E745),0))</f>
        <v>0</v>
      </c>
      <c r="S745" s="64"/>
    </row>
    <row r="746" spans="8:19" ht="15" x14ac:dyDescent="0.2">
      <c r="H746" s="12"/>
      <c r="I746" s="12"/>
      <c r="J746" s="12"/>
      <c r="M746" s="7"/>
      <c r="N746" s="16">
        <f>((G746-1)*(1-(IF(H746="no",0,'complete results singles'!$C$3)))+1)</f>
        <v>5.0000000000000044E-2</v>
      </c>
      <c r="O746" s="16">
        <f t="shared" si="12"/>
        <v>0</v>
      </c>
      <c r="P7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6" s="17">
        <f>IF(ISBLANK(M746),,IF(ISBLANK(G746),,(IF(M746="WON-EW",((((N746-1)*J746)*'complete results singles'!$C$2)+('complete results singles'!$C$2*(N746-1))),IF(M746="WON",((((N746-1)*J746)*'complete results singles'!$C$2)+('complete results singles'!$C$2*(N746-1))),IF(M746="PLACED",((((N746-1)*J746)*'complete results singles'!$C$2)-'complete results singles'!$C$2),IF(J746=0,-'complete results singles'!$C$2,IF(J746=0,-'complete results singles'!$C$2,-('complete results singles'!$C$2*2)))))))*E746))</f>
        <v>0</v>
      </c>
      <c r="R746" s="17">
        <f>IF(ISBLANK(M746),,IF(T746&lt;&gt;1,((IF(M746="WON-EW",(((K746-1)*'complete results singles'!$C$2)*(1-$C$3))+(((L746-1)*'complete results singles'!$C$2)*(1-$C$3)),IF(M746="WON",(((K746-1)*'complete results singles'!$C$2)*(1-$C$3)),IF(M746="PLACED",(((L746-1)*'complete results singles'!$C$2)*(1-$C$3))-'complete results singles'!$C$2,IF(J746=0,-'complete results singles'!$C$2,-('complete results singles'!$C$2*2))))))*E746),0))</f>
        <v>0</v>
      </c>
      <c r="S746" s="64"/>
    </row>
    <row r="747" spans="8:19" ht="15" x14ac:dyDescent="0.2">
      <c r="H747" s="12"/>
      <c r="I747" s="12"/>
      <c r="J747" s="12"/>
      <c r="M747" s="7"/>
      <c r="N747" s="16">
        <f>((G747-1)*(1-(IF(H747="no",0,'complete results singles'!$C$3)))+1)</f>
        <v>5.0000000000000044E-2</v>
      </c>
      <c r="O747" s="16">
        <f t="shared" si="12"/>
        <v>0</v>
      </c>
      <c r="P7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7" s="17">
        <f>IF(ISBLANK(M747),,IF(ISBLANK(G747),,(IF(M747="WON-EW",((((N747-1)*J747)*'complete results singles'!$C$2)+('complete results singles'!$C$2*(N747-1))),IF(M747="WON",((((N747-1)*J747)*'complete results singles'!$C$2)+('complete results singles'!$C$2*(N747-1))),IF(M747="PLACED",((((N747-1)*J747)*'complete results singles'!$C$2)-'complete results singles'!$C$2),IF(J747=0,-'complete results singles'!$C$2,IF(J747=0,-'complete results singles'!$C$2,-('complete results singles'!$C$2*2)))))))*E747))</f>
        <v>0</v>
      </c>
      <c r="R747" s="17">
        <f>IF(ISBLANK(M747),,IF(T747&lt;&gt;1,((IF(M747="WON-EW",(((K747-1)*'complete results singles'!$C$2)*(1-$C$3))+(((L747-1)*'complete results singles'!$C$2)*(1-$C$3)),IF(M747="WON",(((K747-1)*'complete results singles'!$C$2)*(1-$C$3)),IF(M747="PLACED",(((L747-1)*'complete results singles'!$C$2)*(1-$C$3))-'complete results singles'!$C$2,IF(J747=0,-'complete results singles'!$C$2,-('complete results singles'!$C$2*2))))))*E747),0))</f>
        <v>0</v>
      </c>
      <c r="S747" s="64"/>
    </row>
    <row r="748" spans="8:19" ht="15" x14ac:dyDescent="0.2">
      <c r="H748" s="12"/>
      <c r="I748" s="12"/>
      <c r="J748" s="12"/>
      <c r="M748" s="7"/>
      <c r="N748" s="16">
        <f>((G748-1)*(1-(IF(H748="no",0,'complete results singles'!$C$3)))+1)</f>
        <v>5.0000000000000044E-2</v>
      </c>
      <c r="O748" s="16">
        <f t="shared" si="12"/>
        <v>0</v>
      </c>
      <c r="P7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8" s="17">
        <f>IF(ISBLANK(M748),,IF(ISBLANK(G748),,(IF(M748="WON-EW",((((N748-1)*J748)*'complete results singles'!$C$2)+('complete results singles'!$C$2*(N748-1))),IF(M748="WON",((((N748-1)*J748)*'complete results singles'!$C$2)+('complete results singles'!$C$2*(N748-1))),IF(M748="PLACED",((((N748-1)*J748)*'complete results singles'!$C$2)-'complete results singles'!$C$2),IF(J748=0,-'complete results singles'!$C$2,IF(J748=0,-'complete results singles'!$C$2,-('complete results singles'!$C$2*2)))))))*E748))</f>
        <v>0</v>
      </c>
      <c r="R748" s="17">
        <f>IF(ISBLANK(M748),,IF(T748&lt;&gt;1,((IF(M748="WON-EW",(((K748-1)*'complete results singles'!$C$2)*(1-$C$3))+(((L748-1)*'complete results singles'!$C$2)*(1-$C$3)),IF(M748="WON",(((K748-1)*'complete results singles'!$C$2)*(1-$C$3)),IF(M748="PLACED",(((L748-1)*'complete results singles'!$C$2)*(1-$C$3))-'complete results singles'!$C$2,IF(J748=0,-'complete results singles'!$C$2,-('complete results singles'!$C$2*2))))))*E748),0))</f>
        <v>0</v>
      </c>
      <c r="S748" s="64"/>
    </row>
    <row r="749" spans="8:19" ht="15" x14ac:dyDescent="0.2">
      <c r="H749" s="12"/>
      <c r="I749" s="12"/>
      <c r="J749" s="12"/>
      <c r="M749" s="7"/>
      <c r="N749" s="16">
        <f>((G749-1)*(1-(IF(H749="no",0,'complete results singles'!$C$3)))+1)</f>
        <v>5.0000000000000044E-2</v>
      </c>
      <c r="O749" s="16">
        <f t="shared" si="12"/>
        <v>0</v>
      </c>
      <c r="P7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49" s="17">
        <f>IF(ISBLANK(M749),,IF(ISBLANK(G749),,(IF(M749="WON-EW",((((N749-1)*J749)*'complete results singles'!$C$2)+('complete results singles'!$C$2*(N749-1))),IF(M749="WON",((((N749-1)*J749)*'complete results singles'!$C$2)+('complete results singles'!$C$2*(N749-1))),IF(M749="PLACED",((((N749-1)*J749)*'complete results singles'!$C$2)-'complete results singles'!$C$2),IF(J749=0,-'complete results singles'!$C$2,IF(J749=0,-'complete results singles'!$C$2,-('complete results singles'!$C$2*2)))))))*E749))</f>
        <v>0</v>
      </c>
      <c r="R749" s="17">
        <f>IF(ISBLANK(M749),,IF(T749&lt;&gt;1,((IF(M749="WON-EW",(((K749-1)*'complete results singles'!$C$2)*(1-$C$3))+(((L749-1)*'complete results singles'!$C$2)*(1-$C$3)),IF(M749="WON",(((K749-1)*'complete results singles'!$C$2)*(1-$C$3)),IF(M749="PLACED",(((L749-1)*'complete results singles'!$C$2)*(1-$C$3))-'complete results singles'!$C$2,IF(J749=0,-'complete results singles'!$C$2,-('complete results singles'!$C$2*2))))))*E749),0))</f>
        <v>0</v>
      </c>
      <c r="S749" s="64"/>
    </row>
    <row r="750" spans="8:19" ht="15" x14ac:dyDescent="0.2">
      <c r="H750" s="12"/>
      <c r="I750" s="12"/>
      <c r="J750" s="12"/>
      <c r="M750" s="7"/>
      <c r="N750" s="16">
        <f>((G750-1)*(1-(IF(H750="no",0,'complete results singles'!$C$3)))+1)</f>
        <v>5.0000000000000044E-2</v>
      </c>
      <c r="O750" s="16">
        <f t="shared" si="12"/>
        <v>0</v>
      </c>
      <c r="P7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0" s="17">
        <f>IF(ISBLANK(M750),,IF(ISBLANK(G750),,(IF(M750="WON-EW",((((N750-1)*J750)*'complete results singles'!$C$2)+('complete results singles'!$C$2*(N750-1))),IF(M750="WON",((((N750-1)*J750)*'complete results singles'!$C$2)+('complete results singles'!$C$2*(N750-1))),IF(M750="PLACED",((((N750-1)*J750)*'complete results singles'!$C$2)-'complete results singles'!$C$2),IF(J750=0,-'complete results singles'!$C$2,IF(J750=0,-'complete results singles'!$C$2,-('complete results singles'!$C$2*2)))))))*E750))</f>
        <v>0</v>
      </c>
      <c r="R750" s="17">
        <f>IF(ISBLANK(M750),,IF(T750&lt;&gt;1,((IF(M750="WON-EW",(((K750-1)*'complete results singles'!$C$2)*(1-$C$3))+(((L750-1)*'complete results singles'!$C$2)*(1-$C$3)),IF(M750="WON",(((K750-1)*'complete results singles'!$C$2)*(1-$C$3)),IF(M750="PLACED",(((L750-1)*'complete results singles'!$C$2)*(1-$C$3))-'complete results singles'!$C$2,IF(J750=0,-'complete results singles'!$C$2,-('complete results singles'!$C$2*2))))))*E750),0))</f>
        <v>0</v>
      </c>
      <c r="S750" s="64"/>
    </row>
    <row r="751" spans="8:19" ht="15" x14ac:dyDescent="0.2">
      <c r="H751" s="12"/>
      <c r="I751" s="12"/>
      <c r="J751" s="12"/>
      <c r="M751" s="7"/>
      <c r="N751" s="16">
        <f>((G751-1)*(1-(IF(H751="no",0,'complete results singles'!$C$3)))+1)</f>
        <v>5.0000000000000044E-2</v>
      </c>
      <c r="O751" s="16">
        <f t="shared" si="12"/>
        <v>0</v>
      </c>
      <c r="P7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1" s="17">
        <f>IF(ISBLANK(M751),,IF(ISBLANK(G751),,(IF(M751="WON-EW",((((N751-1)*J751)*'complete results singles'!$C$2)+('complete results singles'!$C$2*(N751-1))),IF(M751="WON",((((N751-1)*J751)*'complete results singles'!$C$2)+('complete results singles'!$C$2*(N751-1))),IF(M751="PLACED",((((N751-1)*J751)*'complete results singles'!$C$2)-'complete results singles'!$C$2),IF(J751=0,-'complete results singles'!$C$2,IF(J751=0,-'complete results singles'!$C$2,-('complete results singles'!$C$2*2)))))))*E751))</f>
        <v>0</v>
      </c>
      <c r="R751" s="17">
        <f>IF(ISBLANK(M751),,IF(T751&lt;&gt;1,((IF(M751="WON-EW",(((K751-1)*'complete results singles'!$C$2)*(1-$C$3))+(((L751-1)*'complete results singles'!$C$2)*(1-$C$3)),IF(M751="WON",(((K751-1)*'complete results singles'!$C$2)*(1-$C$3)),IF(M751="PLACED",(((L751-1)*'complete results singles'!$C$2)*(1-$C$3))-'complete results singles'!$C$2,IF(J751=0,-'complete results singles'!$C$2,-('complete results singles'!$C$2*2))))))*E751),0))</f>
        <v>0</v>
      </c>
      <c r="S751" s="64"/>
    </row>
    <row r="752" spans="8:19" ht="15" x14ac:dyDescent="0.2">
      <c r="H752" s="12"/>
      <c r="I752" s="12"/>
      <c r="J752" s="12"/>
      <c r="M752" s="7"/>
      <c r="N752" s="16">
        <f>((G752-1)*(1-(IF(H752="no",0,'complete results singles'!$C$3)))+1)</f>
        <v>5.0000000000000044E-2</v>
      </c>
      <c r="O752" s="16">
        <f t="shared" si="12"/>
        <v>0</v>
      </c>
      <c r="P7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2" s="17">
        <f>IF(ISBLANK(M752),,IF(ISBLANK(G752),,(IF(M752="WON-EW",((((N752-1)*J752)*'complete results singles'!$C$2)+('complete results singles'!$C$2*(N752-1))),IF(M752="WON",((((N752-1)*J752)*'complete results singles'!$C$2)+('complete results singles'!$C$2*(N752-1))),IF(M752="PLACED",((((N752-1)*J752)*'complete results singles'!$C$2)-'complete results singles'!$C$2),IF(J752=0,-'complete results singles'!$C$2,IF(J752=0,-'complete results singles'!$C$2,-('complete results singles'!$C$2*2)))))))*E752))</f>
        <v>0</v>
      </c>
      <c r="R752" s="17">
        <f>IF(ISBLANK(M752),,IF(T752&lt;&gt;1,((IF(M752="WON-EW",(((K752-1)*'complete results singles'!$C$2)*(1-$C$3))+(((L752-1)*'complete results singles'!$C$2)*(1-$C$3)),IF(M752="WON",(((K752-1)*'complete results singles'!$C$2)*(1-$C$3)),IF(M752="PLACED",(((L752-1)*'complete results singles'!$C$2)*(1-$C$3))-'complete results singles'!$C$2,IF(J752=0,-'complete results singles'!$C$2,-('complete results singles'!$C$2*2))))))*E752),0))</f>
        <v>0</v>
      </c>
      <c r="S752" s="64"/>
    </row>
    <row r="753" spans="8:19" ht="15" x14ac:dyDescent="0.2">
      <c r="H753" s="12"/>
      <c r="I753" s="12"/>
      <c r="J753" s="12"/>
      <c r="M753" s="7"/>
      <c r="N753" s="16">
        <f>((G753-1)*(1-(IF(H753="no",0,'complete results singles'!$C$3)))+1)</f>
        <v>5.0000000000000044E-2</v>
      </c>
      <c r="O753" s="16">
        <f t="shared" si="12"/>
        <v>0</v>
      </c>
      <c r="P7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3" s="17">
        <f>IF(ISBLANK(M753),,IF(ISBLANK(G753),,(IF(M753="WON-EW",((((N753-1)*J753)*'complete results singles'!$C$2)+('complete results singles'!$C$2*(N753-1))),IF(M753="WON",((((N753-1)*J753)*'complete results singles'!$C$2)+('complete results singles'!$C$2*(N753-1))),IF(M753="PLACED",((((N753-1)*J753)*'complete results singles'!$C$2)-'complete results singles'!$C$2),IF(J753=0,-'complete results singles'!$C$2,IF(J753=0,-'complete results singles'!$C$2,-('complete results singles'!$C$2*2)))))))*E753))</f>
        <v>0</v>
      </c>
      <c r="R753" s="17">
        <f>IF(ISBLANK(M753),,IF(T753&lt;&gt;1,((IF(M753="WON-EW",(((K753-1)*'complete results singles'!$C$2)*(1-$C$3))+(((L753-1)*'complete results singles'!$C$2)*(1-$C$3)),IF(M753="WON",(((K753-1)*'complete results singles'!$C$2)*(1-$C$3)),IF(M753="PLACED",(((L753-1)*'complete results singles'!$C$2)*(1-$C$3))-'complete results singles'!$C$2,IF(J753=0,-'complete results singles'!$C$2,-('complete results singles'!$C$2*2))))))*E753),0))</f>
        <v>0</v>
      </c>
      <c r="S753" s="64"/>
    </row>
    <row r="754" spans="8:19" ht="15" x14ac:dyDescent="0.2">
      <c r="H754" s="12"/>
      <c r="I754" s="12"/>
      <c r="J754" s="12"/>
      <c r="M754" s="7"/>
      <c r="N754" s="16">
        <f>((G754-1)*(1-(IF(H754="no",0,'complete results singles'!$C$3)))+1)</f>
        <v>5.0000000000000044E-2</v>
      </c>
      <c r="O754" s="16">
        <f t="shared" si="12"/>
        <v>0</v>
      </c>
      <c r="P7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4" s="17">
        <f>IF(ISBLANK(M754),,IF(ISBLANK(G754),,(IF(M754="WON-EW",((((N754-1)*J754)*'complete results singles'!$C$2)+('complete results singles'!$C$2*(N754-1))),IF(M754="WON",((((N754-1)*J754)*'complete results singles'!$C$2)+('complete results singles'!$C$2*(N754-1))),IF(M754="PLACED",((((N754-1)*J754)*'complete results singles'!$C$2)-'complete results singles'!$C$2),IF(J754=0,-'complete results singles'!$C$2,IF(J754=0,-'complete results singles'!$C$2,-('complete results singles'!$C$2*2)))))))*E754))</f>
        <v>0</v>
      </c>
      <c r="R754" s="17">
        <f>IF(ISBLANK(M754),,IF(T754&lt;&gt;1,((IF(M754="WON-EW",(((K754-1)*'complete results singles'!$C$2)*(1-$C$3))+(((L754-1)*'complete results singles'!$C$2)*(1-$C$3)),IF(M754="WON",(((K754-1)*'complete results singles'!$C$2)*(1-$C$3)),IF(M754="PLACED",(((L754-1)*'complete results singles'!$C$2)*(1-$C$3))-'complete results singles'!$C$2,IF(J754=0,-'complete results singles'!$C$2,-('complete results singles'!$C$2*2))))))*E754),0))</f>
        <v>0</v>
      </c>
      <c r="S754" s="64"/>
    </row>
    <row r="755" spans="8:19" ht="15" x14ac:dyDescent="0.2">
      <c r="H755" s="12"/>
      <c r="I755" s="12"/>
      <c r="J755" s="12"/>
      <c r="M755" s="7"/>
      <c r="N755" s="16">
        <f>((G755-1)*(1-(IF(H755="no",0,'complete results singles'!$C$3)))+1)</f>
        <v>5.0000000000000044E-2</v>
      </c>
      <c r="O755" s="16">
        <f t="shared" si="12"/>
        <v>0</v>
      </c>
      <c r="P7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5" s="17">
        <f>IF(ISBLANK(M755),,IF(ISBLANK(G755),,(IF(M755="WON-EW",((((N755-1)*J755)*'complete results singles'!$C$2)+('complete results singles'!$C$2*(N755-1))),IF(M755="WON",((((N755-1)*J755)*'complete results singles'!$C$2)+('complete results singles'!$C$2*(N755-1))),IF(M755="PLACED",((((N755-1)*J755)*'complete results singles'!$C$2)-'complete results singles'!$C$2),IF(J755=0,-'complete results singles'!$C$2,IF(J755=0,-'complete results singles'!$C$2,-('complete results singles'!$C$2*2)))))))*E755))</f>
        <v>0</v>
      </c>
      <c r="R755" s="17">
        <f>IF(ISBLANK(M755),,IF(T755&lt;&gt;1,((IF(M755="WON-EW",(((K755-1)*'complete results singles'!$C$2)*(1-$C$3))+(((L755-1)*'complete results singles'!$C$2)*(1-$C$3)),IF(M755="WON",(((K755-1)*'complete results singles'!$C$2)*(1-$C$3)),IF(M755="PLACED",(((L755-1)*'complete results singles'!$C$2)*(1-$C$3))-'complete results singles'!$C$2,IF(J755=0,-'complete results singles'!$C$2,-('complete results singles'!$C$2*2))))))*E755),0))</f>
        <v>0</v>
      </c>
      <c r="S755" s="64"/>
    </row>
    <row r="756" spans="8:19" ht="15" x14ac:dyDescent="0.2">
      <c r="H756" s="12"/>
      <c r="I756" s="12"/>
      <c r="J756" s="12"/>
      <c r="M756" s="7"/>
      <c r="N756" s="16">
        <f>((G756-1)*(1-(IF(H756="no",0,'complete results singles'!$C$3)))+1)</f>
        <v>5.0000000000000044E-2</v>
      </c>
      <c r="O756" s="16">
        <f t="shared" si="12"/>
        <v>0</v>
      </c>
      <c r="P7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6" s="17">
        <f>IF(ISBLANK(M756),,IF(ISBLANK(G756),,(IF(M756="WON-EW",((((N756-1)*J756)*'complete results singles'!$C$2)+('complete results singles'!$C$2*(N756-1))),IF(M756="WON",((((N756-1)*J756)*'complete results singles'!$C$2)+('complete results singles'!$C$2*(N756-1))),IF(M756="PLACED",((((N756-1)*J756)*'complete results singles'!$C$2)-'complete results singles'!$C$2),IF(J756=0,-'complete results singles'!$C$2,IF(J756=0,-'complete results singles'!$C$2,-('complete results singles'!$C$2*2)))))))*E756))</f>
        <v>0</v>
      </c>
      <c r="R756" s="17">
        <f>IF(ISBLANK(M756),,IF(T756&lt;&gt;1,((IF(M756="WON-EW",(((K756-1)*'complete results singles'!$C$2)*(1-$C$3))+(((L756-1)*'complete results singles'!$C$2)*(1-$C$3)),IF(M756="WON",(((K756-1)*'complete results singles'!$C$2)*(1-$C$3)),IF(M756="PLACED",(((L756-1)*'complete results singles'!$C$2)*(1-$C$3))-'complete results singles'!$C$2,IF(J756=0,-'complete results singles'!$C$2,-('complete results singles'!$C$2*2))))))*E756),0))</f>
        <v>0</v>
      </c>
      <c r="S756" s="64"/>
    </row>
    <row r="757" spans="8:19" ht="15" x14ac:dyDescent="0.2">
      <c r="H757" s="12"/>
      <c r="I757" s="12"/>
      <c r="J757" s="12"/>
      <c r="M757" s="7"/>
      <c r="N757" s="16">
        <f>((G757-1)*(1-(IF(H757="no",0,'complete results singles'!$C$3)))+1)</f>
        <v>5.0000000000000044E-2</v>
      </c>
      <c r="O757" s="16">
        <f t="shared" si="12"/>
        <v>0</v>
      </c>
      <c r="P7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7" s="17">
        <f>IF(ISBLANK(M757),,IF(ISBLANK(G757),,(IF(M757="WON-EW",((((N757-1)*J757)*'complete results singles'!$C$2)+('complete results singles'!$C$2*(N757-1))),IF(M757="WON",((((N757-1)*J757)*'complete results singles'!$C$2)+('complete results singles'!$C$2*(N757-1))),IF(M757="PLACED",((((N757-1)*J757)*'complete results singles'!$C$2)-'complete results singles'!$C$2),IF(J757=0,-'complete results singles'!$C$2,IF(J757=0,-'complete results singles'!$C$2,-('complete results singles'!$C$2*2)))))))*E757))</f>
        <v>0</v>
      </c>
      <c r="R757" s="17">
        <f>IF(ISBLANK(M757),,IF(T757&lt;&gt;1,((IF(M757="WON-EW",(((K757-1)*'complete results singles'!$C$2)*(1-$C$3))+(((L757-1)*'complete results singles'!$C$2)*(1-$C$3)),IF(M757="WON",(((K757-1)*'complete results singles'!$C$2)*(1-$C$3)),IF(M757="PLACED",(((L757-1)*'complete results singles'!$C$2)*(1-$C$3))-'complete results singles'!$C$2,IF(J757=0,-'complete results singles'!$C$2,-('complete results singles'!$C$2*2))))))*E757),0))</f>
        <v>0</v>
      </c>
      <c r="S757" s="64"/>
    </row>
    <row r="758" spans="8:19" ht="15" x14ac:dyDescent="0.2">
      <c r="H758" s="12"/>
      <c r="I758" s="12"/>
      <c r="J758" s="12"/>
      <c r="M758" s="7"/>
      <c r="N758" s="16">
        <f>((G758-1)*(1-(IF(H758="no",0,'complete results singles'!$C$3)))+1)</f>
        <v>5.0000000000000044E-2</v>
      </c>
      <c r="O758" s="16">
        <f t="shared" si="12"/>
        <v>0</v>
      </c>
      <c r="P7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8" s="17">
        <f>IF(ISBLANK(M758),,IF(ISBLANK(G758),,(IF(M758="WON-EW",((((N758-1)*J758)*'complete results singles'!$C$2)+('complete results singles'!$C$2*(N758-1))),IF(M758="WON",((((N758-1)*J758)*'complete results singles'!$C$2)+('complete results singles'!$C$2*(N758-1))),IF(M758="PLACED",((((N758-1)*J758)*'complete results singles'!$C$2)-'complete results singles'!$C$2),IF(J758=0,-'complete results singles'!$C$2,IF(J758=0,-'complete results singles'!$C$2,-('complete results singles'!$C$2*2)))))))*E758))</f>
        <v>0</v>
      </c>
      <c r="R758" s="17">
        <f>IF(ISBLANK(M758),,IF(T758&lt;&gt;1,((IF(M758="WON-EW",(((K758-1)*'complete results singles'!$C$2)*(1-$C$3))+(((L758-1)*'complete results singles'!$C$2)*(1-$C$3)),IF(M758="WON",(((K758-1)*'complete results singles'!$C$2)*(1-$C$3)),IF(M758="PLACED",(((L758-1)*'complete results singles'!$C$2)*(1-$C$3))-'complete results singles'!$C$2,IF(J758=0,-'complete results singles'!$C$2,-('complete results singles'!$C$2*2))))))*E758),0))</f>
        <v>0</v>
      </c>
      <c r="S758" s="64"/>
    </row>
    <row r="759" spans="8:19" ht="15" x14ac:dyDescent="0.2">
      <c r="H759" s="12"/>
      <c r="I759" s="12"/>
      <c r="J759" s="12"/>
      <c r="M759" s="7"/>
      <c r="N759" s="16">
        <f>((G759-1)*(1-(IF(H759="no",0,'complete results singles'!$C$3)))+1)</f>
        <v>5.0000000000000044E-2</v>
      </c>
      <c r="O759" s="16">
        <f t="shared" si="12"/>
        <v>0</v>
      </c>
      <c r="P7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59" s="17">
        <f>IF(ISBLANK(M759),,IF(ISBLANK(G759),,(IF(M759="WON-EW",((((N759-1)*J759)*'complete results singles'!$C$2)+('complete results singles'!$C$2*(N759-1))),IF(M759="WON",((((N759-1)*J759)*'complete results singles'!$C$2)+('complete results singles'!$C$2*(N759-1))),IF(M759="PLACED",((((N759-1)*J759)*'complete results singles'!$C$2)-'complete results singles'!$C$2),IF(J759=0,-'complete results singles'!$C$2,IF(J759=0,-'complete results singles'!$C$2,-('complete results singles'!$C$2*2)))))))*E759))</f>
        <v>0</v>
      </c>
      <c r="R759" s="17">
        <f>IF(ISBLANK(M759),,IF(T759&lt;&gt;1,((IF(M759="WON-EW",(((K759-1)*'complete results singles'!$C$2)*(1-$C$3))+(((L759-1)*'complete results singles'!$C$2)*(1-$C$3)),IF(M759="WON",(((K759-1)*'complete results singles'!$C$2)*(1-$C$3)),IF(M759="PLACED",(((L759-1)*'complete results singles'!$C$2)*(1-$C$3))-'complete results singles'!$C$2,IF(J759=0,-'complete results singles'!$C$2,-('complete results singles'!$C$2*2))))))*E759),0))</f>
        <v>0</v>
      </c>
      <c r="S759" s="64"/>
    </row>
    <row r="760" spans="8:19" ht="15" x14ac:dyDescent="0.2">
      <c r="H760" s="12"/>
      <c r="I760" s="12"/>
      <c r="J760" s="12"/>
      <c r="M760" s="7"/>
      <c r="N760" s="16">
        <f>((G760-1)*(1-(IF(H760="no",0,'complete results singles'!$C$3)))+1)</f>
        <v>5.0000000000000044E-2</v>
      </c>
      <c r="O760" s="16">
        <f t="shared" si="12"/>
        <v>0</v>
      </c>
      <c r="P7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0" s="17">
        <f>IF(ISBLANK(M760),,IF(ISBLANK(G760),,(IF(M760="WON-EW",((((N760-1)*J760)*'complete results singles'!$C$2)+('complete results singles'!$C$2*(N760-1))),IF(M760="WON",((((N760-1)*J760)*'complete results singles'!$C$2)+('complete results singles'!$C$2*(N760-1))),IF(M760="PLACED",((((N760-1)*J760)*'complete results singles'!$C$2)-'complete results singles'!$C$2),IF(J760=0,-'complete results singles'!$C$2,IF(J760=0,-'complete results singles'!$C$2,-('complete results singles'!$C$2*2)))))))*E760))</f>
        <v>0</v>
      </c>
      <c r="R760" s="17">
        <f>IF(ISBLANK(M760),,IF(T760&lt;&gt;1,((IF(M760="WON-EW",(((K760-1)*'complete results singles'!$C$2)*(1-$C$3))+(((L760-1)*'complete results singles'!$C$2)*(1-$C$3)),IF(M760="WON",(((K760-1)*'complete results singles'!$C$2)*(1-$C$3)),IF(M760="PLACED",(((L760-1)*'complete results singles'!$C$2)*(1-$C$3))-'complete results singles'!$C$2,IF(J760=0,-'complete results singles'!$C$2,-('complete results singles'!$C$2*2))))))*E760),0))</f>
        <v>0</v>
      </c>
      <c r="S760" s="64"/>
    </row>
    <row r="761" spans="8:19" ht="15" x14ac:dyDescent="0.2">
      <c r="H761" s="12"/>
      <c r="I761" s="12"/>
      <c r="J761" s="12"/>
      <c r="M761" s="7"/>
      <c r="N761" s="16">
        <f>((G761-1)*(1-(IF(H761="no",0,'complete results singles'!$C$3)))+1)</f>
        <v>5.0000000000000044E-2</v>
      </c>
      <c r="O761" s="16">
        <f t="shared" si="12"/>
        <v>0</v>
      </c>
      <c r="P7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1" s="17">
        <f>IF(ISBLANK(M761),,IF(ISBLANK(G761),,(IF(M761="WON-EW",((((N761-1)*J761)*'complete results singles'!$C$2)+('complete results singles'!$C$2*(N761-1))),IF(M761="WON",((((N761-1)*J761)*'complete results singles'!$C$2)+('complete results singles'!$C$2*(N761-1))),IF(M761="PLACED",((((N761-1)*J761)*'complete results singles'!$C$2)-'complete results singles'!$C$2),IF(J761=0,-'complete results singles'!$C$2,IF(J761=0,-'complete results singles'!$C$2,-('complete results singles'!$C$2*2)))))))*E761))</f>
        <v>0</v>
      </c>
      <c r="R761" s="17">
        <f>IF(ISBLANK(M761),,IF(T761&lt;&gt;1,((IF(M761="WON-EW",(((K761-1)*'complete results singles'!$C$2)*(1-$C$3))+(((L761-1)*'complete results singles'!$C$2)*(1-$C$3)),IF(M761="WON",(((K761-1)*'complete results singles'!$C$2)*(1-$C$3)),IF(M761="PLACED",(((L761-1)*'complete results singles'!$C$2)*(1-$C$3))-'complete results singles'!$C$2,IF(J761=0,-'complete results singles'!$C$2,-('complete results singles'!$C$2*2))))))*E761),0))</f>
        <v>0</v>
      </c>
      <c r="S761" s="64"/>
    </row>
    <row r="762" spans="8:19" ht="15" x14ac:dyDescent="0.2">
      <c r="H762" s="12"/>
      <c r="I762" s="12"/>
      <c r="J762" s="12"/>
      <c r="M762" s="7"/>
      <c r="N762" s="16">
        <f>((G762-1)*(1-(IF(H762="no",0,'complete results singles'!$C$3)))+1)</f>
        <v>5.0000000000000044E-2</v>
      </c>
      <c r="O762" s="16">
        <f t="shared" si="12"/>
        <v>0</v>
      </c>
      <c r="P7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2" s="17">
        <f>IF(ISBLANK(M762),,IF(ISBLANK(G762),,(IF(M762="WON-EW",((((N762-1)*J762)*'complete results singles'!$C$2)+('complete results singles'!$C$2*(N762-1))),IF(M762="WON",((((N762-1)*J762)*'complete results singles'!$C$2)+('complete results singles'!$C$2*(N762-1))),IF(M762="PLACED",((((N762-1)*J762)*'complete results singles'!$C$2)-'complete results singles'!$C$2),IF(J762=0,-'complete results singles'!$C$2,IF(J762=0,-'complete results singles'!$C$2,-('complete results singles'!$C$2*2)))))))*E762))</f>
        <v>0</v>
      </c>
      <c r="R762" s="17">
        <f>IF(ISBLANK(M762),,IF(T762&lt;&gt;1,((IF(M762="WON-EW",(((K762-1)*'complete results singles'!$C$2)*(1-$C$3))+(((L762-1)*'complete results singles'!$C$2)*(1-$C$3)),IF(M762="WON",(((K762-1)*'complete results singles'!$C$2)*(1-$C$3)),IF(M762="PLACED",(((L762-1)*'complete results singles'!$C$2)*(1-$C$3))-'complete results singles'!$C$2,IF(J762=0,-'complete results singles'!$C$2,-('complete results singles'!$C$2*2))))))*E762),0))</f>
        <v>0</v>
      </c>
      <c r="S762" s="64"/>
    </row>
    <row r="763" spans="8:19" ht="15" x14ac:dyDescent="0.2">
      <c r="H763" s="12"/>
      <c r="I763" s="12"/>
      <c r="J763" s="12"/>
      <c r="M763" s="7"/>
      <c r="N763" s="16">
        <f>((G763-1)*(1-(IF(H763="no",0,'complete results singles'!$C$3)))+1)</f>
        <v>5.0000000000000044E-2</v>
      </c>
      <c r="O763" s="16">
        <f t="shared" si="12"/>
        <v>0</v>
      </c>
      <c r="P7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3" s="17">
        <f>IF(ISBLANK(M763),,IF(ISBLANK(G763),,(IF(M763="WON-EW",((((N763-1)*J763)*'complete results singles'!$C$2)+('complete results singles'!$C$2*(N763-1))),IF(M763="WON",((((N763-1)*J763)*'complete results singles'!$C$2)+('complete results singles'!$C$2*(N763-1))),IF(M763="PLACED",((((N763-1)*J763)*'complete results singles'!$C$2)-'complete results singles'!$C$2),IF(J763=0,-'complete results singles'!$C$2,IF(J763=0,-'complete results singles'!$C$2,-('complete results singles'!$C$2*2)))))))*E763))</f>
        <v>0</v>
      </c>
      <c r="R763" s="17">
        <f>IF(ISBLANK(M763),,IF(T763&lt;&gt;1,((IF(M763="WON-EW",(((K763-1)*'complete results singles'!$C$2)*(1-$C$3))+(((L763-1)*'complete results singles'!$C$2)*(1-$C$3)),IF(M763="WON",(((K763-1)*'complete results singles'!$C$2)*(1-$C$3)),IF(M763="PLACED",(((L763-1)*'complete results singles'!$C$2)*(1-$C$3))-'complete results singles'!$C$2,IF(J763=0,-'complete results singles'!$C$2,-('complete results singles'!$C$2*2))))))*E763),0))</f>
        <v>0</v>
      </c>
      <c r="S763" s="64"/>
    </row>
    <row r="764" spans="8:19" ht="15" x14ac:dyDescent="0.2">
      <c r="H764" s="12"/>
      <c r="I764" s="12"/>
      <c r="J764" s="12"/>
      <c r="M764" s="7"/>
      <c r="N764" s="16">
        <f>((G764-1)*(1-(IF(H764="no",0,'complete results singles'!$C$3)))+1)</f>
        <v>5.0000000000000044E-2</v>
      </c>
      <c r="O764" s="16">
        <f t="shared" si="12"/>
        <v>0</v>
      </c>
      <c r="P7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4" s="17">
        <f>IF(ISBLANK(M764),,IF(ISBLANK(G764),,(IF(M764="WON-EW",((((N764-1)*J764)*'complete results singles'!$C$2)+('complete results singles'!$C$2*(N764-1))),IF(M764="WON",((((N764-1)*J764)*'complete results singles'!$C$2)+('complete results singles'!$C$2*(N764-1))),IF(M764="PLACED",((((N764-1)*J764)*'complete results singles'!$C$2)-'complete results singles'!$C$2),IF(J764=0,-'complete results singles'!$C$2,IF(J764=0,-'complete results singles'!$C$2,-('complete results singles'!$C$2*2)))))))*E764))</f>
        <v>0</v>
      </c>
      <c r="R764" s="17">
        <f>IF(ISBLANK(M764),,IF(T764&lt;&gt;1,((IF(M764="WON-EW",(((K764-1)*'complete results singles'!$C$2)*(1-$C$3))+(((L764-1)*'complete results singles'!$C$2)*(1-$C$3)),IF(M764="WON",(((K764-1)*'complete results singles'!$C$2)*(1-$C$3)),IF(M764="PLACED",(((L764-1)*'complete results singles'!$C$2)*(1-$C$3))-'complete results singles'!$C$2,IF(J764=0,-'complete results singles'!$C$2,-('complete results singles'!$C$2*2))))))*E764),0))</f>
        <v>0</v>
      </c>
      <c r="S764" s="64"/>
    </row>
    <row r="765" spans="8:19" ht="15" x14ac:dyDescent="0.2">
      <c r="H765" s="12"/>
      <c r="I765" s="12"/>
      <c r="J765" s="12"/>
      <c r="M765" s="7"/>
      <c r="N765" s="16">
        <f>((G765-1)*(1-(IF(H765="no",0,'complete results singles'!$C$3)))+1)</f>
        <v>5.0000000000000044E-2</v>
      </c>
      <c r="O765" s="16">
        <f t="shared" si="12"/>
        <v>0</v>
      </c>
      <c r="P7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5" s="17">
        <f>IF(ISBLANK(M765),,IF(ISBLANK(G765),,(IF(M765="WON-EW",((((N765-1)*J765)*'complete results singles'!$C$2)+('complete results singles'!$C$2*(N765-1))),IF(M765="WON",((((N765-1)*J765)*'complete results singles'!$C$2)+('complete results singles'!$C$2*(N765-1))),IF(M765="PLACED",((((N765-1)*J765)*'complete results singles'!$C$2)-'complete results singles'!$C$2),IF(J765=0,-'complete results singles'!$C$2,IF(J765=0,-'complete results singles'!$C$2,-('complete results singles'!$C$2*2)))))))*E765))</f>
        <v>0</v>
      </c>
      <c r="R765" s="17">
        <f>IF(ISBLANK(M765),,IF(T765&lt;&gt;1,((IF(M765="WON-EW",(((K765-1)*'complete results singles'!$C$2)*(1-$C$3))+(((L765-1)*'complete results singles'!$C$2)*(1-$C$3)),IF(M765="WON",(((K765-1)*'complete results singles'!$C$2)*(1-$C$3)),IF(M765="PLACED",(((L765-1)*'complete results singles'!$C$2)*(1-$C$3))-'complete results singles'!$C$2,IF(J765=0,-'complete results singles'!$C$2,-('complete results singles'!$C$2*2))))))*E765),0))</f>
        <v>0</v>
      </c>
      <c r="S765" s="64"/>
    </row>
    <row r="766" spans="8:19" ht="15" x14ac:dyDescent="0.2">
      <c r="H766" s="12"/>
      <c r="I766" s="12"/>
      <c r="J766" s="12"/>
      <c r="M766" s="7"/>
      <c r="N766" s="16">
        <f>((G766-1)*(1-(IF(H766="no",0,'complete results singles'!$C$3)))+1)</f>
        <v>5.0000000000000044E-2</v>
      </c>
      <c r="O766" s="16">
        <f t="shared" si="12"/>
        <v>0</v>
      </c>
      <c r="P7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6" s="17">
        <f>IF(ISBLANK(M766),,IF(ISBLANK(G766),,(IF(M766="WON-EW",((((N766-1)*J766)*'complete results singles'!$C$2)+('complete results singles'!$C$2*(N766-1))),IF(M766="WON",((((N766-1)*J766)*'complete results singles'!$C$2)+('complete results singles'!$C$2*(N766-1))),IF(M766="PLACED",((((N766-1)*J766)*'complete results singles'!$C$2)-'complete results singles'!$C$2),IF(J766=0,-'complete results singles'!$C$2,IF(J766=0,-'complete results singles'!$C$2,-('complete results singles'!$C$2*2)))))))*E766))</f>
        <v>0</v>
      </c>
      <c r="R766" s="17">
        <f>IF(ISBLANK(M766),,IF(T766&lt;&gt;1,((IF(M766="WON-EW",(((K766-1)*'complete results singles'!$C$2)*(1-$C$3))+(((L766-1)*'complete results singles'!$C$2)*(1-$C$3)),IF(M766="WON",(((K766-1)*'complete results singles'!$C$2)*(1-$C$3)),IF(M766="PLACED",(((L766-1)*'complete results singles'!$C$2)*(1-$C$3))-'complete results singles'!$C$2,IF(J766=0,-'complete results singles'!$C$2,-('complete results singles'!$C$2*2))))))*E766),0))</f>
        <v>0</v>
      </c>
      <c r="S766" s="64"/>
    </row>
    <row r="767" spans="8:19" ht="15" x14ac:dyDescent="0.2">
      <c r="H767" s="12"/>
      <c r="I767" s="12"/>
      <c r="J767" s="12"/>
      <c r="M767" s="7"/>
      <c r="N767" s="16">
        <f>((G767-1)*(1-(IF(H767="no",0,'complete results singles'!$C$3)))+1)</f>
        <v>5.0000000000000044E-2</v>
      </c>
      <c r="O767" s="16">
        <f t="shared" si="12"/>
        <v>0</v>
      </c>
      <c r="P7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7" s="17">
        <f>IF(ISBLANK(M767),,IF(ISBLANK(G767),,(IF(M767="WON-EW",((((N767-1)*J767)*'complete results singles'!$C$2)+('complete results singles'!$C$2*(N767-1))),IF(M767="WON",((((N767-1)*J767)*'complete results singles'!$C$2)+('complete results singles'!$C$2*(N767-1))),IF(M767="PLACED",((((N767-1)*J767)*'complete results singles'!$C$2)-'complete results singles'!$C$2),IF(J767=0,-'complete results singles'!$C$2,IF(J767=0,-'complete results singles'!$C$2,-('complete results singles'!$C$2*2)))))))*E767))</f>
        <v>0</v>
      </c>
      <c r="R767" s="17">
        <f>IF(ISBLANK(M767),,IF(T767&lt;&gt;1,((IF(M767="WON-EW",(((K767-1)*'complete results singles'!$C$2)*(1-$C$3))+(((L767-1)*'complete results singles'!$C$2)*(1-$C$3)),IF(M767="WON",(((K767-1)*'complete results singles'!$C$2)*(1-$C$3)),IF(M767="PLACED",(((L767-1)*'complete results singles'!$C$2)*(1-$C$3))-'complete results singles'!$C$2,IF(J767=0,-'complete results singles'!$C$2,-('complete results singles'!$C$2*2))))))*E767),0))</f>
        <v>0</v>
      </c>
      <c r="S767" s="64"/>
    </row>
    <row r="768" spans="8:19" ht="15" x14ac:dyDescent="0.2">
      <c r="H768" s="12"/>
      <c r="I768" s="12"/>
      <c r="J768" s="12"/>
      <c r="M768" s="7"/>
      <c r="N768" s="16">
        <f>((G768-1)*(1-(IF(H768="no",0,'complete results singles'!$C$3)))+1)</f>
        <v>5.0000000000000044E-2</v>
      </c>
      <c r="O768" s="16">
        <f t="shared" si="12"/>
        <v>0</v>
      </c>
      <c r="P7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8" s="17">
        <f>IF(ISBLANK(M768),,IF(ISBLANK(G768),,(IF(M768="WON-EW",((((N768-1)*J768)*'complete results singles'!$C$2)+('complete results singles'!$C$2*(N768-1))),IF(M768="WON",((((N768-1)*J768)*'complete results singles'!$C$2)+('complete results singles'!$C$2*(N768-1))),IF(M768="PLACED",((((N768-1)*J768)*'complete results singles'!$C$2)-'complete results singles'!$C$2),IF(J768=0,-'complete results singles'!$C$2,IF(J768=0,-'complete results singles'!$C$2,-('complete results singles'!$C$2*2)))))))*E768))</f>
        <v>0</v>
      </c>
      <c r="R768" s="17">
        <f>IF(ISBLANK(M768),,IF(T768&lt;&gt;1,((IF(M768="WON-EW",(((K768-1)*'complete results singles'!$C$2)*(1-$C$3))+(((L768-1)*'complete results singles'!$C$2)*(1-$C$3)),IF(M768="WON",(((K768-1)*'complete results singles'!$C$2)*(1-$C$3)),IF(M768="PLACED",(((L768-1)*'complete results singles'!$C$2)*(1-$C$3))-'complete results singles'!$C$2,IF(J768=0,-'complete results singles'!$C$2,-('complete results singles'!$C$2*2))))))*E768),0))</f>
        <v>0</v>
      </c>
      <c r="S768" s="64"/>
    </row>
    <row r="769" spans="8:19" ht="15" x14ac:dyDescent="0.2">
      <c r="H769" s="12"/>
      <c r="I769" s="12"/>
      <c r="J769" s="12"/>
      <c r="M769" s="7"/>
      <c r="N769" s="16">
        <f>((G769-1)*(1-(IF(H769="no",0,'complete results singles'!$C$3)))+1)</f>
        <v>5.0000000000000044E-2</v>
      </c>
      <c r="O769" s="16">
        <f t="shared" si="12"/>
        <v>0</v>
      </c>
      <c r="P7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69" s="17">
        <f>IF(ISBLANK(M769),,IF(ISBLANK(G769),,(IF(M769="WON-EW",((((N769-1)*J769)*'complete results singles'!$C$2)+('complete results singles'!$C$2*(N769-1))),IF(M769="WON",((((N769-1)*J769)*'complete results singles'!$C$2)+('complete results singles'!$C$2*(N769-1))),IF(M769="PLACED",((((N769-1)*J769)*'complete results singles'!$C$2)-'complete results singles'!$C$2),IF(J769=0,-'complete results singles'!$C$2,IF(J769=0,-'complete results singles'!$C$2,-('complete results singles'!$C$2*2)))))))*E769))</f>
        <v>0</v>
      </c>
      <c r="R769" s="17">
        <f>IF(ISBLANK(M769),,IF(T769&lt;&gt;1,((IF(M769="WON-EW",(((K769-1)*'complete results singles'!$C$2)*(1-$C$3))+(((L769-1)*'complete results singles'!$C$2)*(1-$C$3)),IF(M769="WON",(((K769-1)*'complete results singles'!$C$2)*(1-$C$3)),IF(M769="PLACED",(((L769-1)*'complete results singles'!$C$2)*(1-$C$3))-'complete results singles'!$C$2,IF(J769=0,-'complete results singles'!$C$2,-('complete results singles'!$C$2*2))))))*E769),0))</f>
        <v>0</v>
      </c>
      <c r="S769" s="64"/>
    </row>
    <row r="770" spans="8:19" ht="15" x14ac:dyDescent="0.2">
      <c r="H770" s="12"/>
      <c r="I770" s="12"/>
      <c r="J770" s="12"/>
      <c r="M770" s="7"/>
      <c r="N770" s="16">
        <f>((G770-1)*(1-(IF(H770="no",0,'complete results singles'!$C$3)))+1)</f>
        <v>5.0000000000000044E-2</v>
      </c>
      <c r="O770" s="16">
        <f t="shared" si="12"/>
        <v>0</v>
      </c>
      <c r="P7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0" s="17">
        <f>IF(ISBLANK(M770),,IF(ISBLANK(G770),,(IF(M770="WON-EW",((((N770-1)*J770)*'complete results singles'!$C$2)+('complete results singles'!$C$2*(N770-1))),IF(M770="WON",((((N770-1)*J770)*'complete results singles'!$C$2)+('complete results singles'!$C$2*(N770-1))),IF(M770="PLACED",((((N770-1)*J770)*'complete results singles'!$C$2)-'complete results singles'!$C$2),IF(J770=0,-'complete results singles'!$C$2,IF(J770=0,-'complete results singles'!$C$2,-('complete results singles'!$C$2*2)))))))*E770))</f>
        <v>0</v>
      </c>
      <c r="R770" s="17">
        <f>IF(ISBLANK(M770),,IF(T770&lt;&gt;1,((IF(M770="WON-EW",(((K770-1)*'complete results singles'!$C$2)*(1-$C$3))+(((L770-1)*'complete results singles'!$C$2)*(1-$C$3)),IF(M770="WON",(((K770-1)*'complete results singles'!$C$2)*(1-$C$3)),IF(M770="PLACED",(((L770-1)*'complete results singles'!$C$2)*(1-$C$3))-'complete results singles'!$C$2,IF(J770=0,-'complete results singles'!$C$2,-('complete results singles'!$C$2*2))))))*E770),0))</f>
        <v>0</v>
      </c>
      <c r="S770" s="64"/>
    </row>
    <row r="771" spans="8:19" ht="15" x14ac:dyDescent="0.2">
      <c r="H771" s="12"/>
      <c r="I771" s="12"/>
      <c r="J771" s="12"/>
      <c r="M771" s="7"/>
      <c r="N771" s="16">
        <f>((G771-1)*(1-(IF(H771="no",0,'complete results singles'!$C$3)))+1)</f>
        <v>5.0000000000000044E-2</v>
      </c>
      <c r="O771" s="16">
        <f t="shared" si="12"/>
        <v>0</v>
      </c>
      <c r="P7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1" s="17">
        <f>IF(ISBLANK(M771),,IF(ISBLANK(G771),,(IF(M771="WON-EW",((((N771-1)*J771)*'complete results singles'!$C$2)+('complete results singles'!$C$2*(N771-1))),IF(M771="WON",((((N771-1)*J771)*'complete results singles'!$C$2)+('complete results singles'!$C$2*(N771-1))),IF(M771="PLACED",((((N771-1)*J771)*'complete results singles'!$C$2)-'complete results singles'!$C$2),IF(J771=0,-'complete results singles'!$C$2,IF(J771=0,-'complete results singles'!$C$2,-('complete results singles'!$C$2*2)))))))*E771))</f>
        <v>0</v>
      </c>
      <c r="R771" s="17">
        <f>IF(ISBLANK(M771),,IF(T771&lt;&gt;1,((IF(M771="WON-EW",(((K771-1)*'complete results singles'!$C$2)*(1-$C$3))+(((L771-1)*'complete results singles'!$C$2)*(1-$C$3)),IF(M771="WON",(((K771-1)*'complete results singles'!$C$2)*(1-$C$3)),IF(M771="PLACED",(((L771-1)*'complete results singles'!$C$2)*(1-$C$3))-'complete results singles'!$C$2,IF(J771=0,-'complete results singles'!$C$2,-('complete results singles'!$C$2*2))))))*E771),0))</f>
        <v>0</v>
      </c>
      <c r="S771" s="64"/>
    </row>
    <row r="772" spans="8:19" ht="15" x14ac:dyDescent="0.2">
      <c r="H772" s="12"/>
      <c r="I772" s="12"/>
      <c r="J772" s="12"/>
      <c r="M772" s="7"/>
      <c r="N772" s="16">
        <f>((G772-1)*(1-(IF(H772="no",0,'complete results singles'!$C$3)))+1)</f>
        <v>5.0000000000000044E-2</v>
      </c>
      <c r="O772" s="16">
        <f t="shared" si="12"/>
        <v>0</v>
      </c>
      <c r="P7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2" s="17">
        <f>IF(ISBLANK(M772),,IF(ISBLANK(G772),,(IF(M772="WON-EW",((((N772-1)*J772)*'complete results singles'!$C$2)+('complete results singles'!$C$2*(N772-1))),IF(M772="WON",((((N772-1)*J772)*'complete results singles'!$C$2)+('complete results singles'!$C$2*(N772-1))),IF(M772="PLACED",((((N772-1)*J772)*'complete results singles'!$C$2)-'complete results singles'!$C$2),IF(J772=0,-'complete results singles'!$C$2,IF(J772=0,-'complete results singles'!$C$2,-('complete results singles'!$C$2*2)))))))*E772))</f>
        <v>0</v>
      </c>
      <c r="R772" s="17">
        <f>IF(ISBLANK(M772),,IF(T772&lt;&gt;1,((IF(M772="WON-EW",(((K772-1)*'complete results singles'!$C$2)*(1-$C$3))+(((L772-1)*'complete results singles'!$C$2)*(1-$C$3)),IF(M772="WON",(((K772-1)*'complete results singles'!$C$2)*(1-$C$3)),IF(M772="PLACED",(((L772-1)*'complete results singles'!$C$2)*(1-$C$3))-'complete results singles'!$C$2,IF(J772=0,-'complete results singles'!$C$2,-('complete results singles'!$C$2*2))))))*E772),0))</f>
        <v>0</v>
      </c>
      <c r="S772" s="64"/>
    </row>
    <row r="773" spans="8:19" ht="15" x14ac:dyDescent="0.2">
      <c r="H773" s="12"/>
      <c r="I773" s="12"/>
      <c r="J773" s="12"/>
      <c r="M773" s="7"/>
      <c r="N773" s="16">
        <f>((G773-1)*(1-(IF(H773="no",0,'complete results singles'!$C$3)))+1)</f>
        <v>5.0000000000000044E-2</v>
      </c>
      <c r="O773" s="16">
        <f t="shared" si="12"/>
        <v>0</v>
      </c>
      <c r="P7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3" s="17">
        <f>IF(ISBLANK(M773),,IF(ISBLANK(G773),,(IF(M773="WON-EW",((((N773-1)*J773)*'complete results singles'!$C$2)+('complete results singles'!$C$2*(N773-1))),IF(M773="WON",((((N773-1)*J773)*'complete results singles'!$C$2)+('complete results singles'!$C$2*(N773-1))),IF(M773="PLACED",((((N773-1)*J773)*'complete results singles'!$C$2)-'complete results singles'!$C$2),IF(J773=0,-'complete results singles'!$C$2,IF(J773=0,-'complete results singles'!$C$2,-('complete results singles'!$C$2*2)))))))*E773))</f>
        <v>0</v>
      </c>
      <c r="R773" s="17">
        <f>IF(ISBLANK(M773),,IF(T773&lt;&gt;1,((IF(M773="WON-EW",(((K773-1)*'complete results singles'!$C$2)*(1-$C$3))+(((L773-1)*'complete results singles'!$C$2)*(1-$C$3)),IF(M773="WON",(((K773-1)*'complete results singles'!$C$2)*(1-$C$3)),IF(M773="PLACED",(((L773-1)*'complete results singles'!$C$2)*(1-$C$3))-'complete results singles'!$C$2,IF(J773=0,-'complete results singles'!$C$2,-('complete results singles'!$C$2*2))))))*E773),0))</f>
        <v>0</v>
      </c>
      <c r="S773" s="64"/>
    </row>
    <row r="774" spans="8:19" ht="15" x14ac:dyDescent="0.2">
      <c r="H774" s="12"/>
      <c r="I774" s="12"/>
      <c r="J774" s="12"/>
      <c r="M774" s="7"/>
      <c r="N774" s="16">
        <f>((G774-1)*(1-(IF(H774="no",0,'complete results singles'!$C$3)))+1)</f>
        <v>5.0000000000000044E-2</v>
      </c>
      <c r="O774" s="16">
        <f t="shared" si="12"/>
        <v>0</v>
      </c>
      <c r="P7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4" s="17">
        <f>IF(ISBLANK(M774),,IF(ISBLANK(G774),,(IF(M774="WON-EW",((((N774-1)*J774)*'complete results singles'!$C$2)+('complete results singles'!$C$2*(N774-1))),IF(M774="WON",((((N774-1)*J774)*'complete results singles'!$C$2)+('complete results singles'!$C$2*(N774-1))),IF(M774="PLACED",((((N774-1)*J774)*'complete results singles'!$C$2)-'complete results singles'!$C$2),IF(J774=0,-'complete results singles'!$C$2,IF(J774=0,-'complete results singles'!$C$2,-('complete results singles'!$C$2*2)))))))*E774))</f>
        <v>0</v>
      </c>
      <c r="R774" s="17">
        <f>IF(ISBLANK(M774),,IF(T774&lt;&gt;1,((IF(M774="WON-EW",(((K774-1)*'complete results singles'!$C$2)*(1-$C$3))+(((L774-1)*'complete results singles'!$C$2)*(1-$C$3)),IF(M774="WON",(((K774-1)*'complete results singles'!$C$2)*(1-$C$3)),IF(M774="PLACED",(((L774-1)*'complete results singles'!$C$2)*(1-$C$3))-'complete results singles'!$C$2,IF(J774=0,-'complete results singles'!$C$2,-('complete results singles'!$C$2*2))))))*E774),0))</f>
        <v>0</v>
      </c>
      <c r="S774" s="64"/>
    </row>
    <row r="775" spans="8:19" ht="15" x14ac:dyDescent="0.2">
      <c r="H775" s="12"/>
      <c r="I775" s="12"/>
      <c r="J775" s="12"/>
      <c r="M775" s="7"/>
      <c r="N775" s="16">
        <f>((G775-1)*(1-(IF(H775="no",0,'complete results singles'!$C$3)))+1)</f>
        <v>5.0000000000000044E-2</v>
      </c>
      <c r="O775" s="16">
        <f t="shared" si="12"/>
        <v>0</v>
      </c>
      <c r="P7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5" s="17">
        <f>IF(ISBLANK(M775),,IF(ISBLANK(G775),,(IF(M775="WON-EW",((((N775-1)*J775)*'complete results singles'!$C$2)+('complete results singles'!$C$2*(N775-1))),IF(M775="WON",((((N775-1)*J775)*'complete results singles'!$C$2)+('complete results singles'!$C$2*(N775-1))),IF(M775="PLACED",((((N775-1)*J775)*'complete results singles'!$C$2)-'complete results singles'!$C$2),IF(J775=0,-'complete results singles'!$C$2,IF(J775=0,-'complete results singles'!$C$2,-('complete results singles'!$C$2*2)))))))*E775))</f>
        <v>0</v>
      </c>
      <c r="R775" s="17">
        <f>IF(ISBLANK(M775),,IF(T775&lt;&gt;1,((IF(M775="WON-EW",(((K775-1)*'complete results singles'!$C$2)*(1-$C$3))+(((L775-1)*'complete results singles'!$C$2)*(1-$C$3)),IF(M775="WON",(((K775-1)*'complete results singles'!$C$2)*(1-$C$3)),IF(M775="PLACED",(((L775-1)*'complete results singles'!$C$2)*(1-$C$3))-'complete results singles'!$C$2,IF(J775=0,-'complete results singles'!$C$2,-('complete results singles'!$C$2*2))))))*E775),0))</f>
        <v>0</v>
      </c>
      <c r="S775" s="64"/>
    </row>
    <row r="776" spans="8:19" ht="15" x14ac:dyDescent="0.2">
      <c r="H776" s="12"/>
      <c r="I776" s="12"/>
      <c r="J776" s="12"/>
      <c r="M776" s="7"/>
      <c r="N776" s="16">
        <f>((G776-1)*(1-(IF(H776="no",0,'complete results singles'!$C$3)))+1)</f>
        <v>5.0000000000000044E-2</v>
      </c>
      <c r="O776" s="16">
        <f t="shared" si="12"/>
        <v>0</v>
      </c>
      <c r="P7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6" s="17">
        <f>IF(ISBLANK(M776),,IF(ISBLANK(G776),,(IF(M776="WON-EW",((((N776-1)*J776)*'complete results singles'!$C$2)+('complete results singles'!$C$2*(N776-1))),IF(M776="WON",((((N776-1)*J776)*'complete results singles'!$C$2)+('complete results singles'!$C$2*(N776-1))),IF(M776="PLACED",((((N776-1)*J776)*'complete results singles'!$C$2)-'complete results singles'!$C$2),IF(J776=0,-'complete results singles'!$C$2,IF(J776=0,-'complete results singles'!$C$2,-('complete results singles'!$C$2*2)))))))*E776))</f>
        <v>0</v>
      </c>
      <c r="R776" s="17">
        <f>IF(ISBLANK(M776),,IF(T776&lt;&gt;1,((IF(M776="WON-EW",(((K776-1)*'complete results singles'!$C$2)*(1-$C$3))+(((L776-1)*'complete results singles'!$C$2)*(1-$C$3)),IF(M776="WON",(((K776-1)*'complete results singles'!$C$2)*(1-$C$3)),IF(M776="PLACED",(((L776-1)*'complete results singles'!$C$2)*(1-$C$3))-'complete results singles'!$C$2,IF(J776=0,-'complete results singles'!$C$2,-('complete results singles'!$C$2*2))))))*E776),0))</f>
        <v>0</v>
      </c>
      <c r="S776" s="64"/>
    </row>
    <row r="777" spans="8:19" ht="15" x14ac:dyDescent="0.2">
      <c r="H777" s="12"/>
      <c r="I777" s="12"/>
      <c r="J777" s="12"/>
      <c r="M777" s="7"/>
      <c r="N777" s="16">
        <f>((G777-1)*(1-(IF(H777="no",0,'complete results singles'!$C$3)))+1)</f>
        <v>5.0000000000000044E-2</v>
      </c>
      <c r="O777" s="16">
        <f t="shared" si="12"/>
        <v>0</v>
      </c>
      <c r="P7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7" s="17">
        <f>IF(ISBLANK(M777),,IF(ISBLANK(G777),,(IF(M777="WON-EW",((((N777-1)*J777)*'complete results singles'!$C$2)+('complete results singles'!$C$2*(N777-1))),IF(M777="WON",((((N777-1)*J777)*'complete results singles'!$C$2)+('complete results singles'!$C$2*(N777-1))),IF(M777="PLACED",((((N777-1)*J777)*'complete results singles'!$C$2)-'complete results singles'!$C$2),IF(J777=0,-'complete results singles'!$C$2,IF(J777=0,-'complete results singles'!$C$2,-('complete results singles'!$C$2*2)))))))*E777))</f>
        <v>0</v>
      </c>
      <c r="R777" s="17">
        <f>IF(ISBLANK(M777),,IF(T777&lt;&gt;1,((IF(M777="WON-EW",(((K777-1)*'complete results singles'!$C$2)*(1-$C$3))+(((L777-1)*'complete results singles'!$C$2)*(1-$C$3)),IF(M777="WON",(((K777-1)*'complete results singles'!$C$2)*(1-$C$3)),IF(M777="PLACED",(((L777-1)*'complete results singles'!$C$2)*(1-$C$3))-'complete results singles'!$C$2,IF(J777=0,-'complete results singles'!$C$2,-('complete results singles'!$C$2*2))))))*E777),0))</f>
        <v>0</v>
      </c>
      <c r="S777" s="64"/>
    </row>
    <row r="778" spans="8:19" ht="15" x14ac:dyDescent="0.2">
      <c r="H778" s="12"/>
      <c r="I778" s="12"/>
      <c r="J778" s="12"/>
      <c r="M778" s="7"/>
      <c r="N778" s="16">
        <f>((G778-1)*(1-(IF(H778="no",0,'complete results singles'!$C$3)))+1)</f>
        <v>5.0000000000000044E-2</v>
      </c>
      <c r="O778" s="16">
        <f t="shared" si="12"/>
        <v>0</v>
      </c>
      <c r="P7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8" s="17">
        <f>IF(ISBLANK(M778),,IF(ISBLANK(G778),,(IF(M778="WON-EW",((((N778-1)*J778)*'complete results singles'!$C$2)+('complete results singles'!$C$2*(N778-1))),IF(M778="WON",((((N778-1)*J778)*'complete results singles'!$C$2)+('complete results singles'!$C$2*(N778-1))),IF(M778="PLACED",((((N778-1)*J778)*'complete results singles'!$C$2)-'complete results singles'!$C$2),IF(J778=0,-'complete results singles'!$C$2,IF(J778=0,-'complete results singles'!$C$2,-('complete results singles'!$C$2*2)))))))*E778))</f>
        <v>0</v>
      </c>
      <c r="R778" s="17">
        <f>IF(ISBLANK(M778),,IF(T778&lt;&gt;1,((IF(M778="WON-EW",(((K778-1)*'complete results singles'!$C$2)*(1-$C$3))+(((L778-1)*'complete results singles'!$C$2)*(1-$C$3)),IF(M778="WON",(((K778-1)*'complete results singles'!$C$2)*(1-$C$3)),IF(M778="PLACED",(((L778-1)*'complete results singles'!$C$2)*(1-$C$3))-'complete results singles'!$C$2,IF(J778=0,-'complete results singles'!$C$2,-('complete results singles'!$C$2*2))))))*E778),0))</f>
        <v>0</v>
      </c>
      <c r="S778" s="64"/>
    </row>
    <row r="779" spans="8:19" ht="15" x14ac:dyDescent="0.2">
      <c r="H779" s="12"/>
      <c r="I779" s="12"/>
      <c r="J779" s="12"/>
      <c r="M779" s="7"/>
      <c r="N779" s="16">
        <f>((G779-1)*(1-(IF(H779="no",0,'complete results singles'!$C$3)))+1)</f>
        <v>5.0000000000000044E-2</v>
      </c>
      <c r="O779" s="16">
        <f t="shared" si="12"/>
        <v>0</v>
      </c>
      <c r="P7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79" s="17">
        <f>IF(ISBLANK(M779),,IF(ISBLANK(G779),,(IF(M779="WON-EW",((((N779-1)*J779)*'complete results singles'!$C$2)+('complete results singles'!$C$2*(N779-1))),IF(M779="WON",((((N779-1)*J779)*'complete results singles'!$C$2)+('complete results singles'!$C$2*(N779-1))),IF(M779="PLACED",((((N779-1)*J779)*'complete results singles'!$C$2)-'complete results singles'!$C$2),IF(J779=0,-'complete results singles'!$C$2,IF(J779=0,-'complete results singles'!$C$2,-('complete results singles'!$C$2*2)))))))*E779))</f>
        <v>0</v>
      </c>
      <c r="R779" s="17">
        <f>IF(ISBLANK(M779),,IF(T779&lt;&gt;1,((IF(M779="WON-EW",(((K779-1)*'complete results singles'!$C$2)*(1-$C$3))+(((L779-1)*'complete results singles'!$C$2)*(1-$C$3)),IF(M779="WON",(((K779-1)*'complete results singles'!$C$2)*(1-$C$3)),IF(M779="PLACED",(((L779-1)*'complete results singles'!$C$2)*(1-$C$3))-'complete results singles'!$C$2,IF(J779=0,-'complete results singles'!$C$2,-('complete results singles'!$C$2*2))))))*E779),0))</f>
        <v>0</v>
      </c>
      <c r="S779" s="64"/>
    </row>
    <row r="780" spans="8:19" ht="15" x14ac:dyDescent="0.2">
      <c r="H780" s="12"/>
      <c r="I780" s="12"/>
      <c r="J780" s="12"/>
      <c r="M780" s="7"/>
      <c r="N780" s="16">
        <f>((G780-1)*(1-(IF(H780="no",0,'complete results singles'!$C$3)))+1)</f>
        <v>5.0000000000000044E-2</v>
      </c>
      <c r="O780" s="16">
        <f t="shared" si="12"/>
        <v>0</v>
      </c>
      <c r="P7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0" s="17">
        <f>IF(ISBLANK(M780),,IF(ISBLANK(G780),,(IF(M780="WON-EW",((((N780-1)*J780)*'complete results singles'!$C$2)+('complete results singles'!$C$2*(N780-1))),IF(M780="WON",((((N780-1)*J780)*'complete results singles'!$C$2)+('complete results singles'!$C$2*(N780-1))),IF(M780="PLACED",((((N780-1)*J780)*'complete results singles'!$C$2)-'complete results singles'!$C$2),IF(J780=0,-'complete results singles'!$C$2,IF(J780=0,-'complete results singles'!$C$2,-('complete results singles'!$C$2*2)))))))*E780))</f>
        <v>0</v>
      </c>
      <c r="R780" s="17">
        <f>IF(ISBLANK(M780),,IF(T780&lt;&gt;1,((IF(M780="WON-EW",(((K780-1)*'complete results singles'!$C$2)*(1-$C$3))+(((L780-1)*'complete results singles'!$C$2)*(1-$C$3)),IF(M780="WON",(((K780-1)*'complete results singles'!$C$2)*(1-$C$3)),IF(M780="PLACED",(((L780-1)*'complete results singles'!$C$2)*(1-$C$3))-'complete results singles'!$C$2,IF(J780=0,-'complete results singles'!$C$2,-('complete results singles'!$C$2*2))))))*E780),0))</f>
        <v>0</v>
      </c>
      <c r="S780" s="64"/>
    </row>
    <row r="781" spans="8:19" ht="15" x14ac:dyDescent="0.2">
      <c r="H781" s="12"/>
      <c r="I781" s="12"/>
      <c r="J781" s="12"/>
      <c r="M781" s="7"/>
      <c r="N781" s="16">
        <f>((G781-1)*(1-(IF(H781="no",0,'complete results singles'!$C$3)))+1)</f>
        <v>5.0000000000000044E-2</v>
      </c>
      <c r="O781" s="16">
        <f t="shared" si="12"/>
        <v>0</v>
      </c>
      <c r="P7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1" s="17">
        <f>IF(ISBLANK(M781),,IF(ISBLANK(G781),,(IF(M781="WON-EW",((((N781-1)*J781)*'complete results singles'!$C$2)+('complete results singles'!$C$2*(N781-1))),IF(M781="WON",((((N781-1)*J781)*'complete results singles'!$C$2)+('complete results singles'!$C$2*(N781-1))),IF(M781="PLACED",((((N781-1)*J781)*'complete results singles'!$C$2)-'complete results singles'!$C$2),IF(J781=0,-'complete results singles'!$C$2,IF(J781=0,-'complete results singles'!$C$2,-('complete results singles'!$C$2*2)))))))*E781))</f>
        <v>0</v>
      </c>
      <c r="R781" s="17">
        <f>IF(ISBLANK(M781),,IF(T781&lt;&gt;1,((IF(M781="WON-EW",(((K781-1)*'complete results singles'!$C$2)*(1-$C$3))+(((L781-1)*'complete results singles'!$C$2)*(1-$C$3)),IF(M781="WON",(((K781-1)*'complete results singles'!$C$2)*(1-$C$3)),IF(M781="PLACED",(((L781-1)*'complete results singles'!$C$2)*(1-$C$3))-'complete results singles'!$C$2,IF(J781=0,-'complete results singles'!$C$2,-('complete results singles'!$C$2*2))))))*E781),0))</f>
        <v>0</v>
      </c>
      <c r="S781" s="64"/>
    </row>
    <row r="782" spans="8:19" ht="15" x14ac:dyDescent="0.2">
      <c r="H782" s="12"/>
      <c r="I782" s="12"/>
      <c r="J782" s="12"/>
      <c r="M782" s="7"/>
      <c r="N782" s="16">
        <f>((G782-1)*(1-(IF(H782="no",0,'complete results singles'!$C$3)))+1)</f>
        <v>5.0000000000000044E-2</v>
      </c>
      <c r="O782" s="16">
        <f t="shared" si="12"/>
        <v>0</v>
      </c>
      <c r="P7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2" s="17">
        <f>IF(ISBLANK(M782),,IF(ISBLANK(G782),,(IF(M782="WON-EW",((((N782-1)*J782)*'complete results singles'!$C$2)+('complete results singles'!$C$2*(N782-1))),IF(M782="WON",((((N782-1)*J782)*'complete results singles'!$C$2)+('complete results singles'!$C$2*(N782-1))),IF(M782="PLACED",((((N782-1)*J782)*'complete results singles'!$C$2)-'complete results singles'!$C$2),IF(J782=0,-'complete results singles'!$C$2,IF(J782=0,-'complete results singles'!$C$2,-('complete results singles'!$C$2*2)))))))*E782))</f>
        <v>0</v>
      </c>
      <c r="R782" s="17">
        <f>IF(ISBLANK(M782),,IF(T782&lt;&gt;1,((IF(M782="WON-EW",(((K782-1)*'complete results singles'!$C$2)*(1-$C$3))+(((L782-1)*'complete results singles'!$C$2)*(1-$C$3)),IF(M782="WON",(((K782-1)*'complete results singles'!$C$2)*(1-$C$3)),IF(M782="PLACED",(((L782-1)*'complete results singles'!$C$2)*(1-$C$3))-'complete results singles'!$C$2,IF(J782=0,-'complete results singles'!$C$2,-('complete results singles'!$C$2*2))))))*E782),0))</f>
        <v>0</v>
      </c>
      <c r="S782" s="64"/>
    </row>
    <row r="783" spans="8:19" ht="15" x14ac:dyDescent="0.2">
      <c r="H783" s="12"/>
      <c r="I783" s="12"/>
      <c r="J783" s="12"/>
      <c r="M783" s="7"/>
      <c r="N783" s="16">
        <f>((G783-1)*(1-(IF(H783="no",0,'complete results singles'!$C$3)))+1)</f>
        <v>5.0000000000000044E-2</v>
      </c>
      <c r="O783" s="16">
        <f t="shared" si="12"/>
        <v>0</v>
      </c>
      <c r="P7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3" s="17">
        <f>IF(ISBLANK(M783),,IF(ISBLANK(G783),,(IF(M783="WON-EW",((((N783-1)*J783)*'complete results singles'!$C$2)+('complete results singles'!$C$2*(N783-1))),IF(M783="WON",((((N783-1)*J783)*'complete results singles'!$C$2)+('complete results singles'!$C$2*(N783-1))),IF(M783="PLACED",((((N783-1)*J783)*'complete results singles'!$C$2)-'complete results singles'!$C$2),IF(J783=0,-'complete results singles'!$C$2,IF(J783=0,-'complete results singles'!$C$2,-('complete results singles'!$C$2*2)))))))*E783))</f>
        <v>0</v>
      </c>
      <c r="R783" s="17">
        <f>IF(ISBLANK(M783),,IF(T783&lt;&gt;1,((IF(M783="WON-EW",(((K783-1)*'complete results singles'!$C$2)*(1-$C$3))+(((L783-1)*'complete results singles'!$C$2)*(1-$C$3)),IF(M783="WON",(((K783-1)*'complete results singles'!$C$2)*(1-$C$3)),IF(M783="PLACED",(((L783-1)*'complete results singles'!$C$2)*(1-$C$3))-'complete results singles'!$C$2,IF(J783=0,-'complete results singles'!$C$2,-('complete results singles'!$C$2*2))))))*E783),0))</f>
        <v>0</v>
      </c>
      <c r="S783" s="64"/>
    </row>
    <row r="784" spans="8:19" ht="15" x14ac:dyDescent="0.2">
      <c r="H784" s="12"/>
      <c r="I784" s="12"/>
      <c r="J784" s="12"/>
      <c r="M784" s="7"/>
      <c r="N784" s="16">
        <f>((G784-1)*(1-(IF(H784="no",0,'complete results singles'!$C$3)))+1)</f>
        <v>5.0000000000000044E-2</v>
      </c>
      <c r="O784" s="16">
        <f t="shared" ref="O784:O847" si="13">E784*IF(I784="yes",2,1)</f>
        <v>0</v>
      </c>
      <c r="P7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4" s="17">
        <f>IF(ISBLANK(M784),,IF(ISBLANK(G784),,(IF(M784="WON-EW",((((N784-1)*J784)*'complete results singles'!$C$2)+('complete results singles'!$C$2*(N784-1))),IF(M784="WON",((((N784-1)*J784)*'complete results singles'!$C$2)+('complete results singles'!$C$2*(N784-1))),IF(M784="PLACED",((((N784-1)*J784)*'complete results singles'!$C$2)-'complete results singles'!$C$2),IF(J784=0,-'complete results singles'!$C$2,IF(J784=0,-'complete results singles'!$C$2,-('complete results singles'!$C$2*2)))))))*E784))</f>
        <v>0</v>
      </c>
      <c r="R784" s="17">
        <f>IF(ISBLANK(M784),,IF(T784&lt;&gt;1,((IF(M784="WON-EW",(((K784-1)*'complete results singles'!$C$2)*(1-$C$3))+(((L784-1)*'complete results singles'!$C$2)*(1-$C$3)),IF(M784="WON",(((K784-1)*'complete results singles'!$C$2)*(1-$C$3)),IF(M784="PLACED",(((L784-1)*'complete results singles'!$C$2)*(1-$C$3))-'complete results singles'!$C$2,IF(J784=0,-'complete results singles'!$C$2,-('complete results singles'!$C$2*2))))))*E784),0))</f>
        <v>0</v>
      </c>
      <c r="S784" s="64"/>
    </row>
    <row r="785" spans="8:19" ht="15" x14ac:dyDescent="0.2">
      <c r="H785" s="12"/>
      <c r="I785" s="12"/>
      <c r="J785" s="12"/>
      <c r="M785" s="7"/>
      <c r="N785" s="16">
        <f>((G785-1)*(1-(IF(H785="no",0,'complete results singles'!$C$3)))+1)</f>
        <v>5.0000000000000044E-2</v>
      </c>
      <c r="O785" s="16">
        <f t="shared" si="13"/>
        <v>0</v>
      </c>
      <c r="P7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5" s="17">
        <f>IF(ISBLANK(M785),,IF(ISBLANK(G785),,(IF(M785="WON-EW",((((N785-1)*J785)*'complete results singles'!$C$2)+('complete results singles'!$C$2*(N785-1))),IF(M785="WON",((((N785-1)*J785)*'complete results singles'!$C$2)+('complete results singles'!$C$2*(N785-1))),IF(M785="PLACED",((((N785-1)*J785)*'complete results singles'!$C$2)-'complete results singles'!$C$2),IF(J785=0,-'complete results singles'!$C$2,IF(J785=0,-'complete results singles'!$C$2,-('complete results singles'!$C$2*2)))))))*E785))</f>
        <v>0</v>
      </c>
      <c r="R785" s="17">
        <f>IF(ISBLANK(M785),,IF(T785&lt;&gt;1,((IF(M785="WON-EW",(((K785-1)*'complete results singles'!$C$2)*(1-$C$3))+(((L785-1)*'complete results singles'!$C$2)*(1-$C$3)),IF(M785="WON",(((K785-1)*'complete results singles'!$C$2)*(1-$C$3)),IF(M785="PLACED",(((L785-1)*'complete results singles'!$C$2)*(1-$C$3))-'complete results singles'!$C$2,IF(J785=0,-'complete results singles'!$C$2,-('complete results singles'!$C$2*2))))))*E785),0))</f>
        <v>0</v>
      </c>
      <c r="S785" s="64"/>
    </row>
    <row r="786" spans="8:19" ht="15" x14ac:dyDescent="0.2">
      <c r="H786" s="12"/>
      <c r="I786" s="12"/>
      <c r="J786" s="12"/>
      <c r="M786" s="7"/>
      <c r="N786" s="16">
        <f>((G786-1)*(1-(IF(H786="no",0,'complete results singles'!$C$3)))+1)</f>
        <v>5.0000000000000044E-2</v>
      </c>
      <c r="O786" s="16">
        <f t="shared" si="13"/>
        <v>0</v>
      </c>
      <c r="P7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6" s="17">
        <f>IF(ISBLANK(M786),,IF(ISBLANK(G786),,(IF(M786="WON-EW",((((N786-1)*J786)*'complete results singles'!$C$2)+('complete results singles'!$C$2*(N786-1))),IF(M786="WON",((((N786-1)*J786)*'complete results singles'!$C$2)+('complete results singles'!$C$2*(N786-1))),IF(M786="PLACED",((((N786-1)*J786)*'complete results singles'!$C$2)-'complete results singles'!$C$2),IF(J786=0,-'complete results singles'!$C$2,IF(J786=0,-'complete results singles'!$C$2,-('complete results singles'!$C$2*2)))))))*E786))</f>
        <v>0</v>
      </c>
      <c r="R786" s="17">
        <f>IF(ISBLANK(M786),,IF(T786&lt;&gt;1,((IF(M786="WON-EW",(((K786-1)*'complete results singles'!$C$2)*(1-$C$3))+(((L786-1)*'complete results singles'!$C$2)*(1-$C$3)),IF(M786="WON",(((K786-1)*'complete results singles'!$C$2)*(1-$C$3)),IF(M786="PLACED",(((L786-1)*'complete results singles'!$C$2)*(1-$C$3))-'complete results singles'!$C$2,IF(J786=0,-'complete results singles'!$C$2,-('complete results singles'!$C$2*2))))))*E786),0))</f>
        <v>0</v>
      </c>
      <c r="S786" s="64"/>
    </row>
    <row r="787" spans="8:19" ht="15" x14ac:dyDescent="0.2">
      <c r="H787" s="12"/>
      <c r="I787" s="12"/>
      <c r="J787" s="12"/>
      <c r="M787" s="7"/>
      <c r="N787" s="16">
        <f>((G787-1)*(1-(IF(H787="no",0,'complete results singles'!$C$3)))+1)</f>
        <v>5.0000000000000044E-2</v>
      </c>
      <c r="O787" s="16">
        <f t="shared" si="13"/>
        <v>0</v>
      </c>
      <c r="P7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7" s="17">
        <f>IF(ISBLANK(M787),,IF(ISBLANK(G787),,(IF(M787="WON-EW",((((N787-1)*J787)*'complete results singles'!$C$2)+('complete results singles'!$C$2*(N787-1))),IF(M787="WON",((((N787-1)*J787)*'complete results singles'!$C$2)+('complete results singles'!$C$2*(N787-1))),IF(M787="PLACED",((((N787-1)*J787)*'complete results singles'!$C$2)-'complete results singles'!$C$2),IF(J787=0,-'complete results singles'!$C$2,IF(J787=0,-'complete results singles'!$C$2,-('complete results singles'!$C$2*2)))))))*E787))</f>
        <v>0</v>
      </c>
      <c r="R787" s="17">
        <f>IF(ISBLANK(M787),,IF(T787&lt;&gt;1,((IF(M787="WON-EW",(((K787-1)*'complete results singles'!$C$2)*(1-$C$3))+(((L787-1)*'complete results singles'!$C$2)*(1-$C$3)),IF(M787="WON",(((K787-1)*'complete results singles'!$C$2)*(1-$C$3)),IF(M787="PLACED",(((L787-1)*'complete results singles'!$C$2)*(1-$C$3))-'complete results singles'!$C$2,IF(J787=0,-'complete results singles'!$C$2,-('complete results singles'!$C$2*2))))))*E787),0))</f>
        <v>0</v>
      </c>
      <c r="S787" s="64"/>
    </row>
    <row r="788" spans="8:19" ht="15" x14ac:dyDescent="0.2">
      <c r="H788" s="12"/>
      <c r="I788" s="12"/>
      <c r="J788" s="12"/>
      <c r="M788" s="7"/>
      <c r="N788" s="16">
        <f>((G788-1)*(1-(IF(H788="no",0,'complete results singles'!$C$3)))+1)</f>
        <v>5.0000000000000044E-2</v>
      </c>
      <c r="O788" s="16">
        <f t="shared" si="13"/>
        <v>0</v>
      </c>
      <c r="P7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8" s="17">
        <f>IF(ISBLANK(M788),,IF(ISBLANK(G788),,(IF(M788="WON-EW",((((N788-1)*J788)*'complete results singles'!$C$2)+('complete results singles'!$C$2*(N788-1))),IF(M788="WON",((((N788-1)*J788)*'complete results singles'!$C$2)+('complete results singles'!$C$2*(N788-1))),IF(M788="PLACED",((((N788-1)*J788)*'complete results singles'!$C$2)-'complete results singles'!$C$2),IF(J788=0,-'complete results singles'!$C$2,IF(J788=0,-'complete results singles'!$C$2,-('complete results singles'!$C$2*2)))))))*E788))</f>
        <v>0</v>
      </c>
      <c r="R788" s="17">
        <f>IF(ISBLANK(M788),,IF(T788&lt;&gt;1,((IF(M788="WON-EW",(((K788-1)*'complete results singles'!$C$2)*(1-$C$3))+(((L788-1)*'complete results singles'!$C$2)*(1-$C$3)),IF(M788="WON",(((K788-1)*'complete results singles'!$C$2)*(1-$C$3)),IF(M788="PLACED",(((L788-1)*'complete results singles'!$C$2)*(1-$C$3))-'complete results singles'!$C$2,IF(J788=0,-'complete results singles'!$C$2,-('complete results singles'!$C$2*2))))))*E788),0))</f>
        <v>0</v>
      </c>
      <c r="S788" s="64"/>
    </row>
    <row r="789" spans="8:19" ht="15" x14ac:dyDescent="0.2">
      <c r="H789" s="12"/>
      <c r="I789" s="12"/>
      <c r="J789" s="12"/>
      <c r="M789" s="7"/>
      <c r="N789" s="16">
        <f>((G789-1)*(1-(IF(H789="no",0,'complete results singles'!$C$3)))+1)</f>
        <v>5.0000000000000044E-2</v>
      </c>
      <c r="O789" s="16">
        <f t="shared" si="13"/>
        <v>0</v>
      </c>
      <c r="P7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89" s="17">
        <f>IF(ISBLANK(M789),,IF(ISBLANK(G789),,(IF(M789="WON-EW",((((N789-1)*J789)*'complete results singles'!$C$2)+('complete results singles'!$C$2*(N789-1))),IF(M789="WON",((((N789-1)*J789)*'complete results singles'!$C$2)+('complete results singles'!$C$2*(N789-1))),IF(M789="PLACED",((((N789-1)*J789)*'complete results singles'!$C$2)-'complete results singles'!$C$2),IF(J789=0,-'complete results singles'!$C$2,IF(J789=0,-'complete results singles'!$C$2,-('complete results singles'!$C$2*2)))))))*E789))</f>
        <v>0</v>
      </c>
      <c r="R789" s="17">
        <f>IF(ISBLANK(M789),,IF(T789&lt;&gt;1,((IF(M789="WON-EW",(((K789-1)*'complete results singles'!$C$2)*(1-$C$3))+(((L789-1)*'complete results singles'!$C$2)*(1-$C$3)),IF(M789="WON",(((K789-1)*'complete results singles'!$C$2)*(1-$C$3)),IF(M789="PLACED",(((L789-1)*'complete results singles'!$C$2)*(1-$C$3))-'complete results singles'!$C$2,IF(J789=0,-'complete results singles'!$C$2,-('complete results singles'!$C$2*2))))))*E789),0))</f>
        <v>0</v>
      </c>
      <c r="S789" s="64"/>
    </row>
    <row r="790" spans="8:19" ht="15" x14ac:dyDescent="0.2">
      <c r="H790" s="12"/>
      <c r="I790" s="12"/>
      <c r="J790" s="12"/>
      <c r="M790" s="7"/>
      <c r="N790" s="16">
        <f>((G790-1)*(1-(IF(H790="no",0,'complete results singles'!$C$3)))+1)</f>
        <v>5.0000000000000044E-2</v>
      </c>
      <c r="O790" s="16">
        <f t="shared" si="13"/>
        <v>0</v>
      </c>
      <c r="P7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0" s="17">
        <f>IF(ISBLANK(M790),,IF(ISBLANK(G790),,(IF(M790="WON-EW",((((N790-1)*J790)*'complete results singles'!$C$2)+('complete results singles'!$C$2*(N790-1))),IF(M790="WON",((((N790-1)*J790)*'complete results singles'!$C$2)+('complete results singles'!$C$2*(N790-1))),IF(M790="PLACED",((((N790-1)*J790)*'complete results singles'!$C$2)-'complete results singles'!$C$2),IF(J790=0,-'complete results singles'!$C$2,IF(J790=0,-'complete results singles'!$C$2,-('complete results singles'!$C$2*2)))))))*E790))</f>
        <v>0</v>
      </c>
      <c r="R790" s="17">
        <f>IF(ISBLANK(M790),,IF(T790&lt;&gt;1,((IF(M790="WON-EW",(((K790-1)*'complete results singles'!$C$2)*(1-$C$3))+(((L790-1)*'complete results singles'!$C$2)*(1-$C$3)),IF(M790="WON",(((K790-1)*'complete results singles'!$C$2)*(1-$C$3)),IF(M790="PLACED",(((L790-1)*'complete results singles'!$C$2)*(1-$C$3))-'complete results singles'!$C$2,IF(J790=0,-'complete results singles'!$C$2,-('complete results singles'!$C$2*2))))))*E790),0))</f>
        <v>0</v>
      </c>
      <c r="S790" s="64"/>
    </row>
    <row r="791" spans="8:19" ht="15" x14ac:dyDescent="0.2">
      <c r="H791" s="12"/>
      <c r="I791" s="12"/>
      <c r="J791" s="12"/>
      <c r="M791" s="7"/>
      <c r="N791" s="16">
        <f>((G791-1)*(1-(IF(H791="no",0,'complete results singles'!$C$3)))+1)</f>
        <v>5.0000000000000044E-2</v>
      </c>
      <c r="O791" s="16">
        <f t="shared" si="13"/>
        <v>0</v>
      </c>
      <c r="P7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1" s="17">
        <f>IF(ISBLANK(M791),,IF(ISBLANK(G791),,(IF(M791="WON-EW",((((N791-1)*J791)*'complete results singles'!$C$2)+('complete results singles'!$C$2*(N791-1))),IF(M791="WON",((((N791-1)*J791)*'complete results singles'!$C$2)+('complete results singles'!$C$2*(N791-1))),IF(M791="PLACED",((((N791-1)*J791)*'complete results singles'!$C$2)-'complete results singles'!$C$2),IF(J791=0,-'complete results singles'!$C$2,IF(J791=0,-'complete results singles'!$C$2,-('complete results singles'!$C$2*2)))))))*E791))</f>
        <v>0</v>
      </c>
      <c r="R791" s="17">
        <f>IF(ISBLANK(M791),,IF(T791&lt;&gt;1,((IF(M791="WON-EW",(((K791-1)*'complete results singles'!$C$2)*(1-$C$3))+(((L791-1)*'complete results singles'!$C$2)*(1-$C$3)),IF(M791="WON",(((K791-1)*'complete results singles'!$C$2)*(1-$C$3)),IF(M791="PLACED",(((L791-1)*'complete results singles'!$C$2)*(1-$C$3))-'complete results singles'!$C$2,IF(J791=0,-'complete results singles'!$C$2,-('complete results singles'!$C$2*2))))))*E791),0))</f>
        <v>0</v>
      </c>
      <c r="S791" s="64"/>
    </row>
    <row r="792" spans="8:19" ht="15" x14ac:dyDescent="0.2">
      <c r="H792" s="12"/>
      <c r="I792" s="12"/>
      <c r="J792" s="12"/>
      <c r="M792" s="7"/>
      <c r="N792" s="16">
        <f>((G792-1)*(1-(IF(H792="no",0,'complete results singles'!$C$3)))+1)</f>
        <v>5.0000000000000044E-2</v>
      </c>
      <c r="O792" s="16">
        <f t="shared" si="13"/>
        <v>0</v>
      </c>
      <c r="P7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2" s="17">
        <f>IF(ISBLANK(M792),,IF(ISBLANK(G792),,(IF(M792="WON-EW",((((N792-1)*J792)*'complete results singles'!$C$2)+('complete results singles'!$C$2*(N792-1))),IF(M792="WON",((((N792-1)*J792)*'complete results singles'!$C$2)+('complete results singles'!$C$2*(N792-1))),IF(M792="PLACED",((((N792-1)*J792)*'complete results singles'!$C$2)-'complete results singles'!$C$2),IF(J792=0,-'complete results singles'!$C$2,IF(J792=0,-'complete results singles'!$C$2,-('complete results singles'!$C$2*2)))))))*E792))</f>
        <v>0</v>
      </c>
      <c r="R792" s="17">
        <f>IF(ISBLANK(M792),,IF(T792&lt;&gt;1,((IF(M792="WON-EW",(((K792-1)*'complete results singles'!$C$2)*(1-$C$3))+(((L792-1)*'complete results singles'!$C$2)*(1-$C$3)),IF(M792="WON",(((K792-1)*'complete results singles'!$C$2)*(1-$C$3)),IF(M792="PLACED",(((L792-1)*'complete results singles'!$C$2)*(1-$C$3))-'complete results singles'!$C$2,IF(J792=0,-'complete results singles'!$C$2,-('complete results singles'!$C$2*2))))))*E792),0))</f>
        <v>0</v>
      </c>
      <c r="S792" s="64"/>
    </row>
    <row r="793" spans="8:19" ht="15" x14ac:dyDescent="0.2">
      <c r="H793" s="12"/>
      <c r="I793" s="12"/>
      <c r="J793" s="12"/>
      <c r="M793" s="7"/>
      <c r="N793" s="16">
        <f>((G793-1)*(1-(IF(H793="no",0,'complete results singles'!$C$3)))+1)</f>
        <v>5.0000000000000044E-2</v>
      </c>
      <c r="O793" s="16">
        <f t="shared" si="13"/>
        <v>0</v>
      </c>
      <c r="P7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3" s="17">
        <f>IF(ISBLANK(M793),,IF(ISBLANK(G793),,(IF(M793="WON-EW",((((N793-1)*J793)*'complete results singles'!$C$2)+('complete results singles'!$C$2*(N793-1))),IF(M793="WON",((((N793-1)*J793)*'complete results singles'!$C$2)+('complete results singles'!$C$2*(N793-1))),IF(M793="PLACED",((((N793-1)*J793)*'complete results singles'!$C$2)-'complete results singles'!$C$2),IF(J793=0,-'complete results singles'!$C$2,IF(J793=0,-'complete results singles'!$C$2,-('complete results singles'!$C$2*2)))))))*E793))</f>
        <v>0</v>
      </c>
      <c r="R793" s="17">
        <f>IF(ISBLANK(M793),,IF(T793&lt;&gt;1,((IF(M793="WON-EW",(((K793-1)*'complete results singles'!$C$2)*(1-$C$3))+(((L793-1)*'complete results singles'!$C$2)*(1-$C$3)),IF(M793="WON",(((K793-1)*'complete results singles'!$C$2)*(1-$C$3)),IF(M793="PLACED",(((L793-1)*'complete results singles'!$C$2)*(1-$C$3))-'complete results singles'!$C$2,IF(J793=0,-'complete results singles'!$C$2,-('complete results singles'!$C$2*2))))))*E793),0))</f>
        <v>0</v>
      </c>
      <c r="S793" s="64"/>
    </row>
    <row r="794" spans="8:19" ht="15" x14ac:dyDescent="0.2">
      <c r="H794" s="12"/>
      <c r="I794" s="12"/>
      <c r="J794" s="12"/>
      <c r="M794" s="7"/>
      <c r="N794" s="16">
        <f>((G794-1)*(1-(IF(H794="no",0,'complete results singles'!$C$3)))+1)</f>
        <v>5.0000000000000044E-2</v>
      </c>
      <c r="O794" s="16">
        <f t="shared" si="13"/>
        <v>0</v>
      </c>
      <c r="P7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4" s="17">
        <f>IF(ISBLANK(M794),,IF(ISBLANK(G794),,(IF(M794="WON-EW",((((N794-1)*J794)*'complete results singles'!$C$2)+('complete results singles'!$C$2*(N794-1))),IF(M794="WON",((((N794-1)*J794)*'complete results singles'!$C$2)+('complete results singles'!$C$2*(N794-1))),IF(M794="PLACED",((((N794-1)*J794)*'complete results singles'!$C$2)-'complete results singles'!$C$2),IF(J794=0,-'complete results singles'!$C$2,IF(J794=0,-'complete results singles'!$C$2,-('complete results singles'!$C$2*2)))))))*E794))</f>
        <v>0</v>
      </c>
      <c r="R794" s="17">
        <f>IF(ISBLANK(M794),,IF(T794&lt;&gt;1,((IF(M794="WON-EW",(((K794-1)*'complete results singles'!$C$2)*(1-$C$3))+(((L794-1)*'complete results singles'!$C$2)*(1-$C$3)),IF(M794="WON",(((K794-1)*'complete results singles'!$C$2)*(1-$C$3)),IF(M794="PLACED",(((L794-1)*'complete results singles'!$C$2)*(1-$C$3))-'complete results singles'!$C$2,IF(J794=0,-'complete results singles'!$C$2,-('complete results singles'!$C$2*2))))))*E794),0))</f>
        <v>0</v>
      </c>
      <c r="S794" s="64"/>
    </row>
    <row r="795" spans="8:19" ht="15" x14ac:dyDescent="0.2">
      <c r="H795" s="12"/>
      <c r="I795" s="12"/>
      <c r="J795" s="12"/>
      <c r="M795" s="7"/>
      <c r="N795" s="16">
        <f>((G795-1)*(1-(IF(H795="no",0,'complete results singles'!$C$3)))+1)</f>
        <v>5.0000000000000044E-2</v>
      </c>
      <c r="O795" s="16">
        <f t="shared" si="13"/>
        <v>0</v>
      </c>
      <c r="P7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5" s="17">
        <f>IF(ISBLANK(M795),,IF(ISBLANK(G795),,(IF(M795="WON-EW",((((N795-1)*J795)*'complete results singles'!$C$2)+('complete results singles'!$C$2*(N795-1))),IF(M795="WON",((((N795-1)*J795)*'complete results singles'!$C$2)+('complete results singles'!$C$2*(N795-1))),IF(M795="PLACED",((((N795-1)*J795)*'complete results singles'!$C$2)-'complete results singles'!$C$2),IF(J795=0,-'complete results singles'!$C$2,IF(J795=0,-'complete results singles'!$C$2,-('complete results singles'!$C$2*2)))))))*E795))</f>
        <v>0</v>
      </c>
      <c r="R795" s="17">
        <f>IF(ISBLANK(M795),,IF(T795&lt;&gt;1,((IF(M795="WON-EW",(((K795-1)*'complete results singles'!$C$2)*(1-$C$3))+(((L795-1)*'complete results singles'!$C$2)*(1-$C$3)),IF(M795="WON",(((K795-1)*'complete results singles'!$C$2)*(1-$C$3)),IF(M795="PLACED",(((L795-1)*'complete results singles'!$C$2)*(1-$C$3))-'complete results singles'!$C$2,IF(J795=0,-'complete results singles'!$C$2,-('complete results singles'!$C$2*2))))))*E795),0))</f>
        <v>0</v>
      </c>
      <c r="S795" s="64"/>
    </row>
    <row r="796" spans="8:19" ht="15" x14ac:dyDescent="0.2">
      <c r="H796" s="12"/>
      <c r="I796" s="12"/>
      <c r="J796" s="12"/>
      <c r="M796" s="7"/>
      <c r="N796" s="16">
        <f>((G796-1)*(1-(IF(H796="no",0,'complete results singles'!$C$3)))+1)</f>
        <v>5.0000000000000044E-2</v>
      </c>
      <c r="O796" s="16">
        <f t="shared" si="13"/>
        <v>0</v>
      </c>
      <c r="P7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6" s="17">
        <f>IF(ISBLANK(M796),,IF(ISBLANK(G796),,(IF(M796="WON-EW",((((N796-1)*J796)*'complete results singles'!$C$2)+('complete results singles'!$C$2*(N796-1))),IF(M796="WON",((((N796-1)*J796)*'complete results singles'!$C$2)+('complete results singles'!$C$2*(N796-1))),IF(M796="PLACED",((((N796-1)*J796)*'complete results singles'!$C$2)-'complete results singles'!$C$2),IF(J796=0,-'complete results singles'!$C$2,IF(J796=0,-'complete results singles'!$C$2,-('complete results singles'!$C$2*2)))))))*E796))</f>
        <v>0</v>
      </c>
      <c r="R796" s="17">
        <f>IF(ISBLANK(M796),,IF(T796&lt;&gt;1,((IF(M796="WON-EW",(((K796-1)*'complete results singles'!$C$2)*(1-$C$3))+(((L796-1)*'complete results singles'!$C$2)*(1-$C$3)),IF(M796="WON",(((K796-1)*'complete results singles'!$C$2)*(1-$C$3)),IF(M796="PLACED",(((L796-1)*'complete results singles'!$C$2)*(1-$C$3))-'complete results singles'!$C$2,IF(J796=0,-'complete results singles'!$C$2,-('complete results singles'!$C$2*2))))))*E796),0))</f>
        <v>0</v>
      </c>
      <c r="S796" s="64"/>
    </row>
    <row r="797" spans="8:19" ht="15" x14ac:dyDescent="0.2">
      <c r="H797" s="12"/>
      <c r="I797" s="12"/>
      <c r="J797" s="12"/>
      <c r="M797" s="7"/>
      <c r="N797" s="16">
        <f>((G797-1)*(1-(IF(H797="no",0,'complete results singles'!$C$3)))+1)</f>
        <v>5.0000000000000044E-2</v>
      </c>
      <c r="O797" s="16">
        <f t="shared" si="13"/>
        <v>0</v>
      </c>
      <c r="P7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7" s="17">
        <f>IF(ISBLANK(M797),,IF(ISBLANK(G797),,(IF(M797="WON-EW",((((N797-1)*J797)*'complete results singles'!$C$2)+('complete results singles'!$C$2*(N797-1))),IF(M797="WON",((((N797-1)*J797)*'complete results singles'!$C$2)+('complete results singles'!$C$2*(N797-1))),IF(M797="PLACED",((((N797-1)*J797)*'complete results singles'!$C$2)-'complete results singles'!$C$2),IF(J797=0,-'complete results singles'!$C$2,IF(J797=0,-'complete results singles'!$C$2,-('complete results singles'!$C$2*2)))))))*E797))</f>
        <v>0</v>
      </c>
      <c r="R797" s="17">
        <f>IF(ISBLANK(M797),,IF(T797&lt;&gt;1,((IF(M797="WON-EW",(((K797-1)*'complete results singles'!$C$2)*(1-$C$3))+(((L797-1)*'complete results singles'!$C$2)*(1-$C$3)),IF(M797="WON",(((K797-1)*'complete results singles'!$C$2)*(1-$C$3)),IF(M797="PLACED",(((L797-1)*'complete results singles'!$C$2)*(1-$C$3))-'complete results singles'!$C$2,IF(J797=0,-'complete results singles'!$C$2,-('complete results singles'!$C$2*2))))))*E797),0))</f>
        <v>0</v>
      </c>
      <c r="S797" s="64"/>
    </row>
    <row r="798" spans="8:19" ht="15" x14ac:dyDescent="0.2">
      <c r="H798" s="12"/>
      <c r="I798" s="12"/>
      <c r="J798" s="12"/>
      <c r="M798" s="7"/>
      <c r="N798" s="16">
        <f>((G798-1)*(1-(IF(H798="no",0,'complete results singles'!$C$3)))+1)</f>
        <v>5.0000000000000044E-2</v>
      </c>
      <c r="O798" s="16">
        <f t="shared" si="13"/>
        <v>0</v>
      </c>
      <c r="P7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8" s="17">
        <f>IF(ISBLANK(M798),,IF(ISBLANK(G798),,(IF(M798="WON-EW",((((N798-1)*J798)*'complete results singles'!$C$2)+('complete results singles'!$C$2*(N798-1))),IF(M798="WON",((((N798-1)*J798)*'complete results singles'!$C$2)+('complete results singles'!$C$2*(N798-1))),IF(M798="PLACED",((((N798-1)*J798)*'complete results singles'!$C$2)-'complete results singles'!$C$2),IF(J798=0,-'complete results singles'!$C$2,IF(J798=0,-'complete results singles'!$C$2,-('complete results singles'!$C$2*2)))))))*E798))</f>
        <v>0</v>
      </c>
      <c r="R798" s="17">
        <f>IF(ISBLANK(M798),,IF(T798&lt;&gt;1,((IF(M798="WON-EW",(((K798-1)*'complete results singles'!$C$2)*(1-$C$3))+(((L798-1)*'complete results singles'!$C$2)*(1-$C$3)),IF(M798="WON",(((K798-1)*'complete results singles'!$C$2)*(1-$C$3)),IF(M798="PLACED",(((L798-1)*'complete results singles'!$C$2)*(1-$C$3))-'complete results singles'!$C$2,IF(J798=0,-'complete results singles'!$C$2,-('complete results singles'!$C$2*2))))))*E798),0))</f>
        <v>0</v>
      </c>
      <c r="S798" s="64"/>
    </row>
    <row r="799" spans="8:19" ht="15" x14ac:dyDescent="0.2">
      <c r="H799" s="12"/>
      <c r="I799" s="12"/>
      <c r="J799" s="12"/>
      <c r="M799" s="7"/>
      <c r="N799" s="16">
        <f>((G799-1)*(1-(IF(H799="no",0,'complete results singles'!$C$3)))+1)</f>
        <v>5.0000000000000044E-2</v>
      </c>
      <c r="O799" s="16">
        <f t="shared" si="13"/>
        <v>0</v>
      </c>
      <c r="P7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799" s="17">
        <f>IF(ISBLANK(M799),,IF(ISBLANK(G799),,(IF(M799="WON-EW",((((N799-1)*J799)*'complete results singles'!$C$2)+('complete results singles'!$C$2*(N799-1))),IF(M799="WON",((((N799-1)*J799)*'complete results singles'!$C$2)+('complete results singles'!$C$2*(N799-1))),IF(M799="PLACED",((((N799-1)*J799)*'complete results singles'!$C$2)-'complete results singles'!$C$2),IF(J799=0,-'complete results singles'!$C$2,IF(J799=0,-'complete results singles'!$C$2,-('complete results singles'!$C$2*2)))))))*E799))</f>
        <v>0</v>
      </c>
      <c r="R799" s="17">
        <f>IF(ISBLANK(M799),,IF(T799&lt;&gt;1,((IF(M799="WON-EW",(((K799-1)*'complete results singles'!$C$2)*(1-$C$3))+(((L799-1)*'complete results singles'!$C$2)*(1-$C$3)),IF(M799="WON",(((K799-1)*'complete results singles'!$C$2)*(1-$C$3)),IF(M799="PLACED",(((L799-1)*'complete results singles'!$C$2)*(1-$C$3))-'complete results singles'!$C$2,IF(J799=0,-'complete results singles'!$C$2,-('complete results singles'!$C$2*2))))))*E799),0))</f>
        <v>0</v>
      </c>
      <c r="S799" s="64"/>
    </row>
    <row r="800" spans="8:19" ht="15" x14ac:dyDescent="0.2">
      <c r="H800" s="12"/>
      <c r="I800" s="12"/>
      <c r="J800" s="12"/>
      <c r="M800" s="7"/>
      <c r="N800" s="16">
        <f>((G800-1)*(1-(IF(H800="no",0,'complete results singles'!$C$3)))+1)</f>
        <v>5.0000000000000044E-2</v>
      </c>
      <c r="O800" s="16">
        <f t="shared" si="13"/>
        <v>0</v>
      </c>
      <c r="P8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0" s="17">
        <f>IF(ISBLANK(M800),,IF(ISBLANK(G800),,(IF(M800="WON-EW",((((N800-1)*J800)*'complete results singles'!$C$2)+('complete results singles'!$C$2*(N800-1))),IF(M800="WON",((((N800-1)*J800)*'complete results singles'!$C$2)+('complete results singles'!$C$2*(N800-1))),IF(M800="PLACED",((((N800-1)*J800)*'complete results singles'!$C$2)-'complete results singles'!$C$2),IF(J800=0,-'complete results singles'!$C$2,IF(J800=0,-'complete results singles'!$C$2,-('complete results singles'!$C$2*2)))))))*E800))</f>
        <v>0</v>
      </c>
      <c r="R800" s="17">
        <f>IF(ISBLANK(M800),,IF(T800&lt;&gt;1,((IF(M800="WON-EW",(((K800-1)*'complete results singles'!$C$2)*(1-$C$3))+(((L800-1)*'complete results singles'!$C$2)*(1-$C$3)),IF(M800="WON",(((K800-1)*'complete results singles'!$C$2)*(1-$C$3)),IF(M800="PLACED",(((L800-1)*'complete results singles'!$C$2)*(1-$C$3))-'complete results singles'!$C$2,IF(J800=0,-'complete results singles'!$C$2,-('complete results singles'!$C$2*2))))))*E800),0))</f>
        <v>0</v>
      </c>
      <c r="S800" s="64"/>
    </row>
    <row r="801" spans="8:19" ht="15" x14ac:dyDescent="0.2">
      <c r="H801" s="12"/>
      <c r="I801" s="12"/>
      <c r="J801" s="12"/>
      <c r="M801" s="7"/>
      <c r="N801" s="16">
        <f>((G801-1)*(1-(IF(H801="no",0,'complete results singles'!$C$3)))+1)</f>
        <v>5.0000000000000044E-2</v>
      </c>
      <c r="O801" s="16">
        <f t="shared" si="13"/>
        <v>0</v>
      </c>
      <c r="P8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1" s="17">
        <f>IF(ISBLANK(M801),,IF(ISBLANK(G801),,(IF(M801="WON-EW",((((N801-1)*J801)*'complete results singles'!$C$2)+('complete results singles'!$C$2*(N801-1))),IF(M801="WON",((((N801-1)*J801)*'complete results singles'!$C$2)+('complete results singles'!$C$2*(N801-1))),IF(M801="PLACED",((((N801-1)*J801)*'complete results singles'!$C$2)-'complete results singles'!$C$2),IF(J801=0,-'complete results singles'!$C$2,IF(J801=0,-'complete results singles'!$C$2,-('complete results singles'!$C$2*2)))))))*E801))</f>
        <v>0</v>
      </c>
      <c r="R801" s="17">
        <f>IF(ISBLANK(M801),,IF(T801&lt;&gt;1,((IF(M801="WON-EW",(((K801-1)*'complete results singles'!$C$2)*(1-$C$3))+(((L801-1)*'complete results singles'!$C$2)*(1-$C$3)),IF(M801="WON",(((K801-1)*'complete results singles'!$C$2)*(1-$C$3)),IF(M801="PLACED",(((L801-1)*'complete results singles'!$C$2)*(1-$C$3))-'complete results singles'!$C$2,IF(J801=0,-'complete results singles'!$C$2,-('complete results singles'!$C$2*2))))))*E801),0))</f>
        <v>0</v>
      </c>
      <c r="S801" s="64"/>
    </row>
    <row r="802" spans="8:19" ht="15" x14ac:dyDescent="0.2">
      <c r="H802" s="12"/>
      <c r="I802" s="12"/>
      <c r="J802" s="12"/>
      <c r="M802" s="7"/>
      <c r="N802" s="16">
        <f>((G802-1)*(1-(IF(H802="no",0,'complete results singles'!$C$3)))+1)</f>
        <v>5.0000000000000044E-2</v>
      </c>
      <c r="O802" s="16">
        <f t="shared" si="13"/>
        <v>0</v>
      </c>
      <c r="P8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2" s="17">
        <f>IF(ISBLANK(M802),,IF(ISBLANK(G802),,(IF(M802="WON-EW",((((N802-1)*J802)*'complete results singles'!$C$2)+('complete results singles'!$C$2*(N802-1))),IF(M802="WON",((((N802-1)*J802)*'complete results singles'!$C$2)+('complete results singles'!$C$2*(N802-1))),IF(M802="PLACED",((((N802-1)*J802)*'complete results singles'!$C$2)-'complete results singles'!$C$2),IF(J802=0,-'complete results singles'!$C$2,IF(J802=0,-'complete results singles'!$C$2,-('complete results singles'!$C$2*2)))))))*E802))</f>
        <v>0</v>
      </c>
      <c r="R802" s="17">
        <f>IF(ISBLANK(M802),,IF(T802&lt;&gt;1,((IF(M802="WON-EW",(((K802-1)*'complete results singles'!$C$2)*(1-$C$3))+(((L802-1)*'complete results singles'!$C$2)*(1-$C$3)),IF(M802="WON",(((K802-1)*'complete results singles'!$C$2)*(1-$C$3)),IF(M802="PLACED",(((L802-1)*'complete results singles'!$C$2)*(1-$C$3))-'complete results singles'!$C$2,IF(J802=0,-'complete results singles'!$C$2,-('complete results singles'!$C$2*2))))))*E802),0))</f>
        <v>0</v>
      </c>
      <c r="S802" s="64"/>
    </row>
    <row r="803" spans="8:19" ht="15" x14ac:dyDescent="0.2">
      <c r="H803" s="12"/>
      <c r="I803" s="12"/>
      <c r="J803" s="12"/>
      <c r="M803" s="7"/>
      <c r="N803" s="16">
        <f>((G803-1)*(1-(IF(H803="no",0,'complete results singles'!$C$3)))+1)</f>
        <v>5.0000000000000044E-2</v>
      </c>
      <c r="O803" s="16">
        <f t="shared" si="13"/>
        <v>0</v>
      </c>
      <c r="P8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3" s="17">
        <f>IF(ISBLANK(M803),,IF(ISBLANK(G803),,(IF(M803="WON-EW",((((N803-1)*J803)*'complete results singles'!$C$2)+('complete results singles'!$C$2*(N803-1))),IF(M803="WON",((((N803-1)*J803)*'complete results singles'!$C$2)+('complete results singles'!$C$2*(N803-1))),IF(M803="PLACED",((((N803-1)*J803)*'complete results singles'!$C$2)-'complete results singles'!$C$2),IF(J803=0,-'complete results singles'!$C$2,IF(J803=0,-'complete results singles'!$C$2,-('complete results singles'!$C$2*2)))))))*E803))</f>
        <v>0</v>
      </c>
      <c r="R803" s="17">
        <f>IF(ISBLANK(M803),,IF(T803&lt;&gt;1,((IF(M803="WON-EW",(((K803-1)*'complete results singles'!$C$2)*(1-$C$3))+(((L803-1)*'complete results singles'!$C$2)*(1-$C$3)),IF(M803="WON",(((K803-1)*'complete results singles'!$C$2)*(1-$C$3)),IF(M803="PLACED",(((L803-1)*'complete results singles'!$C$2)*(1-$C$3))-'complete results singles'!$C$2,IF(J803=0,-'complete results singles'!$C$2,-('complete results singles'!$C$2*2))))))*E803),0))</f>
        <v>0</v>
      </c>
      <c r="S803" s="64"/>
    </row>
    <row r="804" spans="8:19" ht="15" x14ac:dyDescent="0.2">
      <c r="H804" s="12"/>
      <c r="I804" s="12"/>
      <c r="J804" s="12"/>
      <c r="M804" s="7"/>
      <c r="N804" s="16">
        <f>((G804-1)*(1-(IF(H804="no",0,'complete results singles'!$C$3)))+1)</f>
        <v>5.0000000000000044E-2</v>
      </c>
      <c r="O804" s="16">
        <f t="shared" si="13"/>
        <v>0</v>
      </c>
      <c r="P8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4" s="17">
        <f>IF(ISBLANK(M804),,IF(ISBLANK(G804),,(IF(M804="WON-EW",((((N804-1)*J804)*'complete results singles'!$C$2)+('complete results singles'!$C$2*(N804-1))),IF(M804="WON",((((N804-1)*J804)*'complete results singles'!$C$2)+('complete results singles'!$C$2*(N804-1))),IF(M804="PLACED",((((N804-1)*J804)*'complete results singles'!$C$2)-'complete results singles'!$C$2),IF(J804=0,-'complete results singles'!$C$2,IF(J804=0,-'complete results singles'!$C$2,-('complete results singles'!$C$2*2)))))))*E804))</f>
        <v>0</v>
      </c>
      <c r="R804" s="17">
        <f>IF(ISBLANK(M804),,IF(T804&lt;&gt;1,((IF(M804="WON-EW",(((K804-1)*'complete results singles'!$C$2)*(1-$C$3))+(((L804-1)*'complete results singles'!$C$2)*(1-$C$3)),IF(M804="WON",(((K804-1)*'complete results singles'!$C$2)*(1-$C$3)),IF(M804="PLACED",(((L804-1)*'complete results singles'!$C$2)*(1-$C$3))-'complete results singles'!$C$2,IF(J804=0,-'complete results singles'!$C$2,-('complete results singles'!$C$2*2))))))*E804),0))</f>
        <v>0</v>
      </c>
      <c r="S804" s="64"/>
    </row>
    <row r="805" spans="8:19" ht="15" x14ac:dyDescent="0.2">
      <c r="H805" s="12"/>
      <c r="I805" s="12"/>
      <c r="J805" s="12"/>
      <c r="M805" s="7"/>
      <c r="N805" s="16">
        <f>((G805-1)*(1-(IF(H805="no",0,'complete results singles'!$C$3)))+1)</f>
        <v>5.0000000000000044E-2</v>
      </c>
      <c r="O805" s="16">
        <f t="shared" si="13"/>
        <v>0</v>
      </c>
      <c r="P8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5" s="17">
        <f>IF(ISBLANK(M805),,IF(ISBLANK(G805),,(IF(M805="WON-EW",((((N805-1)*J805)*'complete results singles'!$C$2)+('complete results singles'!$C$2*(N805-1))),IF(M805="WON",((((N805-1)*J805)*'complete results singles'!$C$2)+('complete results singles'!$C$2*(N805-1))),IF(M805="PLACED",((((N805-1)*J805)*'complete results singles'!$C$2)-'complete results singles'!$C$2),IF(J805=0,-'complete results singles'!$C$2,IF(J805=0,-'complete results singles'!$C$2,-('complete results singles'!$C$2*2)))))))*E805))</f>
        <v>0</v>
      </c>
      <c r="R805" s="17">
        <f>IF(ISBLANK(M805),,IF(T805&lt;&gt;1,((IF(M805="WON-EW",(((K805-1)*'complete results singles'!$C$2)*(1-$C$3))+(((L805-1)*'complete results singles'!$C$2)*(1-$C$3)),IF(M805="WON",(((K805-1)*'complete results singles'!$C$2)*(1-$C$3)),IF(M805="PLACED",(((L805-1)*'complete results singles'!$C$2)*(1-$C$3))-'complete results singles'!$C$2,IF(J805=0,-'complete results singles'!$C$2,-('complete results singles'!$C$2*2))))))*E805),0))</f>
        <v>0</v>
      </c>
      <c r="S805" s="64"/>
    </row>
    <row r="806" spans="8:19" ht="15" x14ac:dyDescent="0.2">
      <c r="H806" s="12"/>
      <c r="I806" s="12"/>
      <c r="J806" s="12"/>
      <c r="M806" s="7"/>
      <c r="N806" s="16">
        <f>((G806-1)*(1-(IF(H806="no",0,'complete results singles'!$C$3)))+1)</f>
        <v>5.0000000000000044E-2</v>
      </c>
      <c r="O806" s="16">
        <f t="shared" si="13"/>
        <v>0</v>
      </c>
      <c r="P8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6" s="17">
        <f>IF(ISBLANK(M806),,IF(ISBLANK(G806),,(IF(M806="WON-EW",((((N806-1)*J806)*'complete results singles'!$C$2)+('complete results singles'!$C$2*(N806-1))),IF(M806="WON",((((N806-1)*J806)*'complete results singles'!$C$2)+('complete results singles'!$C$2*(N806-1))),IF(M806="PLACED",((((N806-1)*J806)*'complete results singles'!$C$2)-'complete results singles'!$C$2),IF(J806=0,-'complete results singles'!$C$2,IF(J806=0,-'complete results singles'!$C$2,-('complete results singles'!$C$2*2)))))))*E806))</f>
        <v>0</v>
      </c>
      <c r="R806" s="17">
        <f>IF(ISBLANK(M806),,IF(T806&lt;&gt;1,((IF(M806="WON-EW",(((K806-1)*'complete results singles'!$C$2)*(1-$C$3))+(((L806-1)*'complete results singles'!$C$2)*(1-$C$3)),IF(M806="WON",(((K806-1)*'complete results singles'!$C$2)*(1-$C$3)),IF(M806="PLACED",(((L806-1)*'complete results singles'!$C$2)*(1-$C$3))-'complete results singles'!$C$2,IF(J806=0,-'complete results singles'!$C$2,-('complete results singles'!$C$2*2))))))*E806),0))</f>
        <v>0</v>
      </c>
      <c r="S806" s="64"/>
    </row>
    <row r="807" spans="8:19" ht="15" x14ac:dyDescent="0.2">
      <c r="H807" s="12"/>
      <c r="I807" s="12"/>
      <c r="J807" s="12"/>
      <c r="M807" s="7"/>
      <c r="N807" s="16">
        <f>((G807-1)*(1-(IF(H807="no",0,'complete results singles'!$C$3)))+1)</f>
        <v>5.0000000000000044E-2</v>
      </c>
      <c r="O807" s="16">
        <f t="shared" si="13"/>
        <v>0</v>
      </c>
      <c r="P8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7" s="17">
        <f>IF(ISBLANK(M807),,IF(ISBLANK(G807),,(IF(M807="WON-EW",((((N807-1)*J807)*'complete results singles'!$C$2)+('complete results singles'!$C$2*(N807-1))),IF(M807="WON",((((N807-1)*J807)*'complete results singles'!$C$2)+('complete results singles'!$C$2*(N807-1))),IF(M807="PLACED",((((N807-1)*J807)*'complete results singles'!$C$2)-'complete results singles'!$C$2),IF(J807=0,-'complete results singles'!$C$2,IF(J807=0,-'complete results singles'!$C$2,-('complete results singles'!$C$2*2)))))))*E807))</f>
        <v>0</v>
      </c>
      <c r="R807" s="17">
        <f>IF(ISBLANK(M807),,IF(T807&lt;&gt;1,((IF(M807="WON-EW",(((K807-1)*'complete results singles'!$C$2)*(1-$C$3))+(((L807-1)*'complete results singles'!$C$2)*(1-$C$3)),IF(M807="WON",(((K807-1)*'complete results singles'!$C$2)*(1-$C$3)),IF(M807="PLACED",(((L807-1)*'complete results singles'!$C$2)*(1-$C$3))-'complete results singles'!$C$2,IF(J807=0,-'complete results singles'!$C$2,-('complete results singles'!$C$2*2))))))*E807),0))</f>
        <v>0</v>
      </c>
      <c r="S807" s="64"/>
    </row>
    <row r="808" spans="8:19" ht="15" x14ac:dyDescent="0.2">
      <c r="H808" s="12"/>
      <c r="I808" s="12"/>
      <c r="J808" s="12"/>
      <c r="M808" s="7"/>
      <c r="N808" s="16">
        <f>((G808-1)*(1-(IF(H808="no",0,'complete results singles'!$C$3)))+1)</f>
        <v>5.0000000000000044E-2</v>
      </c>
      <c r="O808" s="16">
        <f t="shared" si="13"/>
        <v>0</v>
      </c>
      <c r="P8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8" s="17">
        <f>IF(ISBLANK(M808),,IF(ISBLANK(G808),,(IF(M808="WON-EW",((((N808-1)*J808)*'complete results singles'!$C$2)+('complete results singles'!$C$2*(N808-1))),IF(M808="WON",((((N808-1)*J808)*'complete results singles'!$C$2)+('complete results singles'!$C$2*(N808-1))),IF(M808="PLACED",((((N808-1)*J808)*'complete results singles'!$C$2)-'complete results singles'!$C$2),IF(J808=0,-'complete results singles'!$C$2,IF(J808=0,-'complete results singles'!$C$2,-('complete results singles'!$C$2*2)))))))*E808))</f>
        <v>0</v>
      </c>
      <c r="R808" s="17">
        <f>IF(ISBLANK(M808),,IF(T808&lt;&gt;1,((IF(M808="WON-EW",(((K808-1)*'complete results singles'!$C$2)*(1-$C$3))+(((L808-1)*'complete results singles'!$C$2)*(1-$C$3)),IF(M808="WON",(((K808-1)*'complete results singles'!$C$2)*(1-$C$3)),IF(M808="PLACED",(((L808-1)*'complete results singles'!$C$2)*(1-$C$3))-'complete results singles'!$C$2,IF(J808=0,-'complete results singles'!$C$2,-('complete results singles'!$C$2*2))))))*E808),0))</f>
        <v>0</v>
      </c>
      <c r="S808" s="64"/>
    </row>
    <row r="809" spans="8:19" ht="15" x14ac:dyDescent="0.2">
      <c r="H809" s="12"/>
      <c r="I809" s="12"/>
      <c r="J809" s="12"/>
      <c r="M809" s="7"/>
      <c r="N809" s="16">
        <f>((G809-1)*(1-(IF(H809="no",0,'complete results singles'!$C$3)))+1)</f>
        <v>5.0000000000000044E-2</v>
      </c>
      <c r="O809" s="16">
        <f t="shared" si="13"/>
        <v>0</v>
      </c>
      <c r="P8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09" s="17">
        <f>IF(ISBLANK(M809),,IF(ISBLANK(G809),,(IF(M809="WON-EW",((((N809-1)*J809)*'complete results singles'!$C$2)+('complete results singles'!$C$2*(N809-1))),IF(M809="WON",((((N809-1)*J809)*'complete results singles'!$C$2)+('complete results singles'!$C$2*(N809-1))),IF(M809="PLACED",((((N809-1)*J809)*'complete results singles'!$C$2)-'complete results singles'!$C$2),IF(J809=0,-'complete results singles'!$C$2,IF(J809=0,-'complete results singles'!$C$2,-('complete results singles'!$C$2*2)))))))*E809))</f>
        <v>0</v>
      </c>
      <c r="R809" s="17">
        <f>IF(ISBLANK(M809),,IF(T809&lt;&gt;1,((IF(M809="WON-EW",(((K809-1)*'complete results singles'!$C$2)*(1-$C$3))+(((L809-1)*'complete results singles'!$C$2)*(1-$C$3)),IF(M809="WON",(((K809-1)*'complete results singles'!$C$2)*(1-$C$3)),IF(M809="PLACED",(((L809-1)*'complete results singles'!$C$2)*(1-$C$3))-'complete results singles'!$C$2,IF(J809=0,-'complete results singles'!$C$2,-('complete results singles'!$C$2*2))))))*E809),0))</f>
        <v>0</v>
      </c>
      <c r="S809" s="64"/>
    </row>
    <row r="810" spans="8:19" ht="15" x14ac:dyDescent="0.2">
      <c r="H810" s="12"/>
      <c r="I810" s="12"/>
      <c r="J810" s="12"/>
      <c r="M810" s="7"/>
      <c r="N810" s="16">
        <f>((G810-1)*(1-(IF(H810="no",0,'complete results singles'!$C$3)))+1)</f>
        <v>5.0000000000000044E-2</v>
      </c>
      <c r="O810" s="16">
        <f t="shared" si="13"/>
        <v>0</v>
      </c>
      <c r="P8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0" s="17">
        <f>IF(ISBLANK(M810),,IF(ISBLANK(G810),,(IF(M810="WON-EW",((((N810-1)*J810)*'complete results singles'!$C$2)+('complete results singles'!$C$2*(N810-1))),IF(M810="WON",((((N810-1)*J810)*'complete results singles'!$C$2)+('complete results singles'!$C$2*(N810-1))),IF(M810="PLACED",((((N810-1)*J810)*'complete results singles'!$C$2)-'complete results singles'!$C$2),IF(J810=0,-'complete results singles'!$C$2,IF(J810=0,-'complete results singles'!$C$2,-('complete results singles'!$C$2*2)))))))*E810))</f>
        <v>0</v>
      </c>
      <c r="R810" s="17">
        <f>IF(ISBLANK(M810),,IF(T810&lt;&gt;1,((IF(M810="WON-EW",(((K810-1)*'complete results singles'!$C$2)*(1-$C$3))+(((L810-1)*'complete results singles'!$C$2)*(1-$C$3)),IF(M810="WON",(((K810-1)*'complete results singles'!$C$2)*(1-$C$3)),IF(M810="PLACED",(((L810-1)*'complete results singles'!$C$2)*(1-$C$3))-'complete results singles'!$C$2,IF(J810=0,-'complete results singles'!$C$2,-('complete results singles'!$C$2*2))))))*E810),0))</f>
        <v>0</v>
      </c>
      <c r="S810" s="64"/>
    </row>
    <row r="811" spans="8:19" ht="15" x14ac:dyDescent="0.2">
      <c r="H811" s="12"/>
      <c r="I811" s="12"/>
      <c r="J811" s="12"/>
      <c r="M811" s="7"/>
      <c r="N811" s="16">
        <f>((G811-1)*(1-(IF(H811="no",0,'complete results singles'!$C$3)))+1)</f>
        <v>5.0000000000000044E-2</v>
      </c>
      <c r="O811" s="16">
        <f t="shared" si="13"/>
        <v>0</v>
      </c>
      <c r="P8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1" s="17">
        <f>IF(ISBLANK(M811),,IF(ISBLANK(G811),,(IF(M811="WON-EW",((((N811-1)*J811)*'complete results singles'!$C$2)+('complete results singles'!$C$2*(N811-1))),IF(M811="WON",((((N811-1)*J811)*'complete results singles'!$C$2)+('complete results singles'!$C$2*(N811-1))),IF(M811="PLACED",((((N811-1)*J811)*'complete results singles'!$C$2)-'complete results singles'!$C$2),IF(J811=0,-'complete results singles'!$C$2,IF(J811=0,-'complete results singles'!$C$2,-('complete results singles'!$C$2*2)))))))*E811))</f>
        <v>0</v>
      </c>
      <c r="R811" s="17">
        <f>IF(ISBLANK(M811),,IF(T811&lt;&gt;1,((IF(M811="WON-EW",(((K811-1)*'complete results singles'!$C$2)*(1-$C$3))+(((L811-1)*'complete results singles'!$C$2)*(1-$C$3)),IF(M811="WON",(((K811-1)*'complete results singles'!$C$2)*(1-$C$3)),IF(M811="PLACED",(((L811-1)*'complete results singles'!$C$2)*(1-$C$3))-'complete results singles'!$C$2,IF(J811=0,-'complete results singles'!$C$2,-('complete results singles'!$C$2*2))))))*E811),0))</f>
        <v>0</v>
      </c>
      <c r="S811" s="64"/>
    </row>
    <row r="812" spans="8:19" ht="15" x14ac:dyDescent="0.2">
      <c r="H812" s="12"/>
      <c r="I812" s="12"/>
      <c r="J812" s="12"/>
      <c r="M812" s="7"/>
      <c r="N812" s="16">
        <f>((G812-1)*(1-(IF(H812="no",0,'complete results singles'!$C$3)))+1)</f>
        <v>5.0000000000000044E-2</v>
      </c>
      <c r="O812" s="16">
        <f t="shared" si="13"/>
        <v>0</v>
      </c>
      <c r="P8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2" s="17">
        <f>IF(ISBLANK(M812),,IF(ISBLANK(G812),,(IF(M812="WON-EW",((((N812-1)*J812)*'complete results singles'!$C$2)+('complete results singles'!$C$2*(N812-1))),IF(M812="WON",((((N812-1)*J812)*'complete results singles'!$C$2)+('complete results singles'!$C$2*(N812-1))),IF(M812="PLACED",((((N812-1)*J812)*'complete results singles'!$C$2)-'complete results singles'!$C$2),IF(J812=0,-'complete results singles'!$C$2,IF(J812=0,-'complete results singles'!$C$2,-('complete results singles'!$C$2*2)))))))*E812))</f>
        <v>0</v>
      </c>
      <c r="R812" s="17">
        <f>IF(ISBLANK(M812),,IF(T812&lt;&gt;1,((IF(M812="WON-EW",(((K812-1)*'complete results singles'!$C$2)*(1-$C$3))+(((L812-1)*'complete results singles'!$C$2)*(1-$C$3)),IF(M812="WON",(((K812-1)*'complete results singles'!$C$2)*(1-$C$3)),IF(M812="PLACED",(((L812-1)*'complete results singles'!$C$2)*(1-$C$3))-'complete results singles'!$C$2,IF(J812=0,-'complete results singles'!$C$2,-('complete results singles'!$C$2*2))))))*E812),0))</f>
        <v>0</v>
      </c>
      <c r="S812" s="64"/>
    </row>
    <row r="813" spans="8:19" ht="15" x14ac:dyDescent="0.2">
      <c r="H813" s="12"/>
      <c r="I813" s="12"/>
      <c r="J813" s="12"/>
      <c r="M813" s="7"/>
      <c r="N813" s="16">
        <f>((G813-1)*(1-(IF(H813="no",0,'complete results singles'!$C$3)))+1)</f>
        <v>5.0000000000000044E-2</v>
      </c>
      <c r="O813" s="16">
        <f t="shared" si="13"/>
        <v>0</v>
      </c>
      <c r="P8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3" s="17">
        <f>IF(ISBLANK(M813),,IF(ISBLANK(G813),,(IF(M813="WON-EW",((((N813-1)*J813)*'complete results singles'!$C$2)+('complete results singles'!$C$2*(N813-1))),IF(M813="WON",((((N813-1)*J813)*'complete results singles'!$C$2)+('complete results singles'!$C$2*(N813-1))),IF(M813="PLACED",((((N813-1)*J813)*'complete results singles'!$C$2)-'complete results singles'!$C$2),IF(J813=0,-'complete results singles'!$C$2,IF(J813=0,-'complete results singles'!$C$2,-('complete results singles'!$C$2*2)))))))*E813))</f>
        <v>0</v>
      </c>
      <c r="R813" s="17">
        <f>IF(ISBLANK(M813),,IF(T813&lt;&gt;1,((IF(M813="WON-EW",(((K813-1)*'complete results singles'!$C$2)*(1-$C$3))+(((L813-1)*'complete results singles'!$C$2)*(1-$C$3)),IF(M813="WON",(((K813-1)*'complete results singles'!$C$2)*(1-$C$3)),IF(M813="PLACED",(((L813-1)*'complete results singles'!$C$2)*(1-$C$3))-'complete results singles'!$C$2,IF(J813=0,-'complete results singles'!$C$2,-('complete results singles'!$C$2*2))))))*E813),0))</f>
        <v>0</v>
      </c>
      <c r="S813" s="64"/>
    </row>
    <row r="814" spans="8:19" ht="15" x14ac:dyDescent="0.2">
      <c r="H814" s="12"/>
      <c r="I814" s="12"/>
      <c r="J814" s="12"/>
      <c r="M814" s="7"/>
      <c r="N814" s="16">
        <f>((G814-1)*(1-(IF(H814="no",0,'complete results singles'!$C$3)))+1)</f>
        <v>5.0000000000000044E-2</v>
      </c>
      <c r="O814" s="16">
        <f t="shared" si="13"/>
        <v>0</v>
      </c>
      <c r="P8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4" s="17">
        <f>IF(ISBLANK(M814),,IF(ISBLANK(G814),,(IF(M814="WON-EW",((((N814-1)*J814)*'complete results singles'!$C$2)+('complete results singles'!$C$2*(N814-1))),IF(M814="WON",((((N814-1)*J814)*'complete results singles'!$C$2)+('complete results singles'!$C$2*(N814-1))),IF(M814="PLACED",((((N814-1)*J814)*'complete results singles'!$C$2)-'complete results singles'!$C$2),IF(J814=0,-'complete results singles'!$C$2,IF(J814=0,-'complete results singles'!$C$2,-('complete results singles'!$C$2*2)))))))*E814))</f>
        <v>0</v>
      </c>
      <c r="R814" s="17">
        <f>IF(ISBLANK(M814),,IF(T814&lt;&gt;1,((IF(M814="WON-EW",(((K814-1)*'complete results singles'!$C$2)*(1-$C$3))+(((L814-1)*'complete results singles'!$C$2)*(1-$C$3)),IF(M814="WON",(((K814-1)*'complete results singles'!$C$2)*(1-$C$3)),IF(M814="PLACED",(((L814-1)*'complete results singles'!$C$2)*(1-$C$3))-'complete results singles'!$C$2,IF(J814=0,-'complete results singles'!$C$2,-('complete results singles'!$C$2*2))))))*E814),0))</f>
        <v>0</v>
      </c>
      <c r="S814" s="64"/>
    </row>
    <row r="815" spans="8:19" ht="15" x14ac:dyDescent="0.2">
      <c r="H815" s="12"/>
      <c r="I815" s="12"/>
      <c r="J815" s="12"/>
      <c r="M815" s="7"/>
      <c r="N815" s="16">
        <f>((G815-1)*(1-(IF(H815="no",0,'complete results singles'!$C$3)))+1)</f>
        <v>5.0000000000000044E-2</v>
      </c>
      <c r="O815" s="16">
        <f t="shared" si="13"/>
        <v>0</v>
      </c>
      <c r="P8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5" s="17">
        <f>IF(ISBLANK(M815),,IF(ISBLANK(G815),,(IF(M815="WON-EW",((((N815-1)*J815)*'complete results singles'!$C$2)+('complete results singles'!$C$2*(N815-1))),IF(M815="WON",((((N815-1)*J815)*'complete results singles'!$C$2)+('complete results singles'!$C$2*(N815-1))),IF(M815="PLACED",((((N815-1)*J815)*'complete results singles'!$C$2)-'complete results singles'!$C$2),IF(J815=0,-'complete results singles'!$C$2,IF(J815=0,-'complete results singles'!$C$2,-('complete results singles'!$C$2*2)))))))*E815))</f>
        <v>0</v>
      </c>
      <c r="R815" s="17">
        <f>IF(ISBLANK(M815),,IF(T815&lt;&gt;1,((IF(M815="WON-EW",(((K815-1)*'complete results singles'!$C$2)*(1-$C$3))+(((L815-1)*'complete results singles'!$C$2)*(1-$C$3)),IF(M815="WON",(((K815-1)*'complete results singles'!$C$2)*(1-$C$3)),IF(M815="PLACED",(((L815-1)*'complete results singles'!$C$2)*(1-$C$3))-'complete results singles'!$C$2,IF(J815=0,-'complete results singles'!$C$2,-('complete results singles'!$C$2*2))))))*E815),0))</f>
        <v>0</v>
      </c>
      <c r="S815" s="64"/>
    </row>
    <row r="816" spans="8:19" ht="15" x14ac:dyDescent="0.2">
      <c r="H816" s="12"/>
      <c r="I816" s="12"/>
      <c r="J816" s="12"/>
      <c r="M816" s="7"/>
      <c r="N816" s="16">
        <f>((G816-1)*(1-(IF(H816="no",0,'complete results singles'!$C$3)))+1)</f>
        <v>5.0000000000000044E-2</v>
      </c>
      <c r="O816" s="16">
        <f t="shared" si="13"/>
        <v>0</v>
      </c>
      <c r="P8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6" s="17">
        <f>IF(ISBLANK(M816),,IF(ISBLANK(G816),,(IF(M816="WON-EW",((((N816-1)*J816)*'complete results singles'!$C$2)+('complete results singles'!$C$2*(N816-1))),IF(M816="WON",((((N816-1)*J816)*'complete results singles'!$C$2)+('complete results singles'!$C$2*(N816-1))),IF(M816="PLACED",((((N816-1)*J816)*'complete results singles'!$C$2)-'complete results singles'!$C$2),IF(J816=0,-'complete results singles'!$C$2,IF(J816=0,-'complete results singles'!$C$2,-('complete results singles'!$C$2*2)))))))*E816))</f>
        <v>0</v>
      </c>
      <c r="R816" s="17">
        <f>IF(ISBLANK(M816),,IF(T816&lt;&gt;1,((IF(M816="WON-EW",(((K816-1)*'complete results singles'!$C$2)*(1-$C$3))+(((L816-1)*'complete results singles'!$C$2)*(1-$C$3)),IF(M816="WON",(((K816-1)*'complete results singles'!$C$2)*(1-$C$3)),IF(M816="PLACED",(((L816-1)*'complete results singles'!$C$2)*(1-$C$3))-'complete results singles'!$C$2,IF(J816=0,-'complete results singles'!$C$2,-('complete results singles'!$C$2*2))))))*E816),0))</f>
        <v>0</v>
      </c>
      <c r="S816" s="64"/>
    </row>
    <row r="817" spans="8:19" ht="15" x14ac:dyDescent="0.2">
      <c r="H817" s="12"/>
      <c r="I817" s="12"/>
      <c r="J817" s="12"/>
      <c r="M817" s="7"/>
      <c r="N817" s="16">
        <f>((G817-1)*(1-(IF(H817="no",0,'complete results singles'!$C$3)))+1)</f>
        <v>5.0000000000000044E-2</v>
      </c>
      <c r="O817" s="16">
        <f t="shared" si="13"/>
        <v>0</v>
      </c>
      <c r="P8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7" s="17">
        <f>IF(ISBLANK(M817),,IF(ISBLANK(G817),,(IF(M817="WON-EW",((((N817-1)*J817)*'complete results singles'!$C$2)+('complete results singles'!$C$2*(N817-1))),IF(M817="WON",((((N817-1)*J817)*'complete results singles'!$C$2)+('complete results singles'!$C$2*(N817-1))),IF(M817="PLACED",((((N817-1)*J817)*'complete results singles'!$C$2)-'complete results singles'!$C$2),IF(J817=0,-'complete results singles'!$C$2,IF(J817=0,-'complete results singles'!$C$2,-('complete results singles'!$C$2*2)))))))*E817))</f>
        <v>0</v>
      </c>
      <c r="R817" s="17">
        <f>IF(ISBLANK(M817),,IF(T817&lt;&gt;1,((IF(M817="WON-EW",(((K817-1)*'complete results singles'!$C$2)*(1-$C$3))+(((L817-1)*'complete results singles'!$C$2)*(1-$C$3)),IF(M817="WON",(((K817-1)*'complete results singles'!$C$2)*(1-$C$3)),IF(M817="PLACED",(((L817-1)*'complete results singles'!$C$2)*(1-$C$3))-'complete results singles'!$C$2,IF(J817=0,-'complete results singles'!$C$2,-('complete results singles'!$C$2*2))))))*E817),0))</f>
        <v>0</v>
      </c>
      <c r="S817" s="64"/>
    </row>
    <row r="818" spans="8:19" ht="15" x14ac:dyDescent="0.2">
      <c r="H818" s="12"/>
      <c r="I818" s="12"/>
      <c r="J818" s="12"/>
      <c r="M818" s="7"/>
      <c r="N818" s="16">
        <f>((G818-1)*(1-(IF(H818="no",0,'complete results singles'!$C$3)))+1)</f>
        <v>5.0000000000000044E-2</v>
      </c>
      <c r="O818" s="16">
        <f t="shared" si="13"/>
        <v>0</v>
      </c>
      <c r="P8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8" s="17">
        <f>IF(ISBLANK(M818),,IF(ISBLANK(G818),,(IF(M818="WON-EW",((((N818-1)*J818)*'complete results singles'!$C$2)+('complete results singles'!$C$2*(N818-1))),IF(M818="WON",((((N818-1)*J818)*'complete results singles'!$C$2)+('complete results singles'!$C$2*(N818-1))),IF(M818="PLACED",((((N818-1)*J818)*'complete results singles'!$C$2)-'complete results singles'!$C$2),IF(J818=0,-'complete results singles'!$C$2,IF(J818=0,-'complete results singles'!$C$2,-('complete results singles'!$C$2*2)))))))*E818))</f>
        <v>0</v>
      </c>
      <c r="R818" s="17">
        <f>IF(ISBLANK(M818),,IF(T818&lt;&gt;1,((IF(M818="WON-EW",(((K818-1)*'complete results singles'!$C$2)*(1-$C$3))+(((L818-1)*'complete results singles'!$C$2)*(1-$C$3)),IF(M818="WON",(((K818-1)*'complete results singles'!$C$2)*(1-$C$3)),IF(M818="PLACED",(((L818-1)*'complete results singles'!$C$2)*(1-$C$3))-'complete results singles'!$C$2,IF(J818=0,-'complete results singles'!$C$2,-('complete results singles'!$C$2*2))))))*E818),0))</f>
        <v>0</v>
      </c>
      <c r="S818" s="64"/>
    </row>
    <row r="819" spans="8:19" ht="15" x14ac:dyDescent="0.2">
      <c r="H819" s="12"/>
      <c r="I819" s="12"/>
      <c r="J819" s="12"/>
      <c r="M819" s="7"/>
      <c r="N819" s="16">
        <f>((G819-1)*(1-(IF(H819="no",0,'complete results singles'!$C$3)))+1)</f>
        <v>5.0000000000000044E-2</v>
      </c>
      <c r="O819" s="16">
        <f t="shared" si="13"/>
        <v>0</v>
      </c>
      <c r="P8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19" s="17">
        <f>IF(ISBLANK(M819),,IF(ISBLANK(G819),,(IF(M819="WON-EW",((((N819-1)*J819)*'complete results singles'!$C$2)+('complete results singles'!$C$2*(N819-1))),IF(M819="WON",((((N819-1)*J819)*'complete results singles'!$C$2)+('complete results singles'!$C$2*(N819-1))),IF(M819="PLACED",((((N819-1)*J819)*'complete results singles'!$C$2)-'complete results singles'!$C$2),IF(J819=0,-'complete results singles'!$C$2,IF(J819=0,-'complete results singles'!$C$2,-('complete results singles'!$C$2*2)))))))*E819))</f>
        <v>0</v>
      </c>
      <c r="R819" s="17">
        <f>IF(ISBLANK(M819),,IF(T819&lt;&gt;1,((IF(M819="WON-EW",(((K819-1)*'complete results singles'!$C$2)*(1-$C$3))+(((L819-1)*'complete results singles'!$C$2)*(1-$C$3)),IF(M819="WON",(((K819-1)*'complete results singles'!$C$2)*(1-$C$3)),IF(M819="PLACED",(((L819-1)*'complete results singles'!$C$2)*(1-$C$3))-'complete results singles'!$C$2,IF(J819=0,-'complete results singles'!$C$2,-('complete results singles'!$C$2*2))))))*E819),0))</f>
        <v>0</v>
      </c>
      <c r="S819" s="64"/>
    </row>
    <row r="820" spans="8:19" ht="15" x14ac:dyDescent="0.2">
      <c r="H820" s="12"/>
      <c r="I820" s="12"/>
      <c r="J820" s="12"/>
      <c r="M820" s="7"/>
      <c r="N820" s="16">
        <f>((G820-1)*(1-(IF(H820="no",0,'complete results singles'!$C$3)))+1)</f>
        <v>5.0000000000000044E-2</v>
      </c>
      <c r="O820" s="16">
        <f t="shared" si="13"/>
        <v>0</v>
      </c>
      <c r="P8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0" s="17">
        <f>IF(ISBLANK(M820),,IF(ISBLANK(G820),,(IF(M820="WON-EW",((((N820-1)*J820)*'complete results singles'!$C$2)+('complete results singles'!$C$2*(N820-1))),IF(M820="WON",((((N820-1)*J820)*'complete results singles'!$C$2)+('complete results singles'!$C$2*(N820-1))),IF(M820="PLACED",((((N820-1)*J820)*'complete results singles'!$C$2)-'complete results singles'!$C$2),IF(J820=0,-'complete results singles'!$C$2,IF(J820=0,-'complete results singles'!$C$2,-('complete results singles'!$C$2*2)))))))*E820))</f>
        <v>0</v>
      </c>
      <c r="R820" s="17">
        <f>IF(ISBLANK(M820),,IF(T820&lt;&gt;1,((IF(M820="WON-EW",(((K820-1)*'complete results singles'!$C$2)*(1-$C$3))+(((L820-1)*'complete results singles'!$C$2)*(1-$C$3)),IF(M820="WON",(((K820-1)*'complete results singles'!$C$2)*(1-$C$3)),IF(M820="PLACED",(((L820-1)*'complete results singles'!$C$2)*(1-$C$3))-'complete results singles'!$C$2,IF(J820=0,-'complete results singles'!$C$2,-('complete results singles'!$C$2*2))))))*E820),0))</f>
        <v>0</v>
      </c>
      <c r="S820" s="64"/>
    </row>
    <row r="821" spans="8:19" ht="15" x14ac:dyDescent="0.2">
      <c r="H821" s="12"/>
      <c r="I821" s="12"/>
      <c r="J821" s="12"/>
      <c r="M821" s="7"/>
      <c r="N821" s="16">
        <f>((G821-1)*(1-(IF(H821="no",0,'complete results singles'!$C$3)))+1)</f>
        <v>5.0000000000000044E-2</v>
      </c>
      <c r="O821" s="16">
        <f t="shared" si="13"/>
        <v>0</v>
      </c>
      <c r="P8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1" s="17">
        <f>IF(ISBLANK(M821),,IF(ISBLANK(G821),,(IF(M821="WON-EW",((((N821-1)*J821)*'complete results singles'!$C$2)+('complete results singles'!$C$2*(N821-1))),IF(M821="WON",((((N821-1)*J821)*'complete results singles'!$C$2)+('complete results singles'!$C$2*(N821-1))),IF(M821="PLACED",((((N821-1)*J821)*'complete results singles'!$C$2)-'complete results singles'!$C$2),IF(J821=0,-'complete results singles'!$C$2,IF(J821=0,-'complete results singles'!$C$2,-('complete results singles'!$C$2*2)))))))*E821))</f>
        <v>0</v>
      </c>
      <c r="R821" s="17">
        <f>IF(ISBLANK(M821),,IF(T821&lt;&gt;1,((IF(M821="WON-EW",(((K821-1)*'complete results singles'!$C$2)*(1-$C$3))+(((L821-1)*'complete results singles'!$C$2)*(1-$C$3)),IF(M821="WON",(((K821-1)*'complete results singles'!$C$2)*(1-$C$3)),IF(M821="PLACED",(((L821-1)*'complete results singles'!$C$2)*(1-$C$3))-'complete results singles'!$C$2,IF(J821=0,-'complete results singles'!$C$2,-('complete results singles'!$C$2*2))))))*E821),0))</f>
        <v>0</v>
      </c>
      <c r="S821" s="64"/>
    </row>
    <row r="822" spans="8:19" ht="15" x14ac:dyDescent="0.2">
      <c r="H822" s="12"/>
      <c r="I822" s="12"/>
      <c r="J822" s="12"/>
      <c r="M822" s="7"/>
      <c r="N822" s="16">
        <f>((G822-1)*(1-(IF(H822="no",0,'complete results singles'!$C$3)))+1)</f>
        <v>5.0000000000000044E-2</v>
      </c>
      <c r="O822" s="16">
        <f t="shared" si="13"/>
        <v>0</v>
      </c>
      <c r="P8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2" s="17">
        <f>IF(ISBLANK(M822),,IF(ISBLANK(G822),,(IF(M822="WON-EW",((((N822-1)*J822)*'complete results singles'!$C$2)+('complete results singles'!$C$2*(N822-1))),IF(M822="WON",((((N822-1)*J822)*'complete results singles'!$C$2)+('complete results singles'!$C$2*(N822-1))),IF(M822="PLACED",((((N822-1)*J822)*'complete results singles'!$C$2)-'complete results singles'!$C$2),IF(J822=0,-'complete results singles'!$C$2,IF(J822=0,-'complete results singles'!$C$2,-('complete results singles'!$C$2*2)))))))*E822))</f>
        <v>0</v>
      </c>
      <c r="R822" s="17">
        <f>IF(ISBLANK(M822),,IF(T822&lt;&gt;1,((IF(M822="WON-EW",(((K822-1)*'complete results singles'!$C$2)*(1-$C$3))+(((L822-1)*'complete results singles'!$C$2)*(1-$C$3)),IF(M822="WON",(((K822-1)*'complete results singles'!$C$2)*(1-$C$3)),IF(M822="PLACED",(((L822-1)*'complete results singles'!$C$2)*(1-$C$3))-'complete results singles'!$C$2,IF(J822=0,-'complete results singles'!$C$2,-('complete results singles'!$C$2*2))))))*E822),0))</f>
        <v>0</v>
      </c>
      <c r="S822" s="64"/>
    </row>
    <row r="823" spans="8:19" ht="15" x14ac:dyDescent="0.2">
      <c r="H823" s="12"/>
      <c r="I823" s="12"/>
      <c r="J823" s="12"/>
      <c r="M823" s="7"/>
      <c r="N823" s="16">
        <f>((G823-1)*(1-(IF(H823="no",0,'complete results singles'!$C$3)))+1)</f>
        <v>5.0000000000000044E-2</v>
      </c>
      <c r="O823" s="16">
        <f t="shared" si="13"/>
        <v>0</v>
      </c>
      <c r="P8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3" s="17">
        <f>IF(ISBLANK(M823),,IF(ISBLANK(G823),,(IF(M823="WON-EW",((((N823-1)*J823)*'complete results singles'!$C$2)+('complete results singles'!$C$2*(N823-1))),IF(M823="WON",((((N823-1)*J823)*'complete results singles'!$C$2)+('complete results singles'!$C$2*(N823-1))),IF(M823="PLACED",((((N823-1)*J823)*'complete results singles'!$C$2)-'complete results singles'!$C$2),IF(J823=0,-'complete results singles'!$C$2,IF(J823=0,-'complete results singles'!$C$2,-('complete results singles'!$C$2*2)))))))*E823))</f>
        <v>0</v>
      </c>
      <c r="R823" s="17">
        <f>IF(ISBLANK(M823),,IF(T823&lt;&gt;1,((IF(M823="WON-EW",(((K823-1)*'complete results singles'!$C$2)*(1-$C$3))+(((L823-1)*'complete results singles'!$C$2)*(1-$C$3)),IF(M823="WON",(((K823-1)*'complete results singles'!$C$2)*(1-$C$3)),IF(M823="PLACED",(((L823-1)*'complete results singles'!$C$2)*(1-$C$3))-'complete results singles'!$C$2,IF(J823=0,-'complete results singles'!$C$2,-('complete results singles'!$C$2*2))))))*E823),0))</f>
        <v>0</v>
      </c>
      <c r="S823" s="64"/>
    </row>
    <row r="824" spans="8:19" ht="15" x14ac:dyDescent="0.2">
      <c r="H824" s="12"/>
      <c r="I824" s="12"/>
      <c r="J824" s="12"/>
      <c r="M824" s="7"/>
      <c r="N824" s="16">
        <f>((G824-1)*(1-(IF(H824="no",0,'complete results singles'!$C$3)))+1)</f>
        <v>5.0000000000000044E-2</v>
      </c>
      <c r="O824" s="16">
        <f t="shared" si="13"/>
        <v>0</v>
      </c>
      <c r="P8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4" s="17">
        <f>IF(ISBLANK(M824),,IF(ISBLANK(G824),,(IF(M824="WON-EW",((((N824-1)*J824)*'complete results singles'!$C$2)+('complete results singles'!$C$2*(N824-1))),IF(M824="WON",((((N824-1)*J824)*'complete results singles'!$C$2)+('complete results singles'!$C$2*(N824-1))),IF(M824="PLACED",((((N824-1)*J824)*'complete results singles'!$C$2)-'complete results singles'!$C$2),IF(J824=0,-'complete results singles'!$C$2,IF(J824=0,-'complete results singles'!$C$2,-('complete results singles'!$C$2*2)))))))*E824))</f>
        <v>0</v>
      </c>
      <c r="R824" s="17">
        <f>IF(ISBLANK(M824),,IF(T824&lt;&gt;1,((IF(M824="WON-EW",(((K824-1)*'complete results singles'!$C$2)*(1-$C$3))+(((L824-1)*'complete results singles'!$C$2)*(1-$C$3)),IF(M824="WON",(((K824-1)*'complete results singles'!$C$2)*(1-$C$3)),IF(M824="PLACED",(((L824-1)*'complete results singles'!$C$2)*(1-$C$3))-'complete results singles'!$C$2,IF(J824=0,-'complete results singles'!$C$2,-('complete results singles'!$C$2*2))))))*E824),0))</f>
        <v>0</v>
      </c>
      <c r="S824" s="64"/>
    </row>
    <row r="825" spans="8:19" ht="15" x14ac:dyDescent="0.2">
      <c r="H825" s="12"/>
      <c r="I825" s="12"/>
      <c r="J825" s="12"/>
      <c r="M825" s="7"/>
      <c r="N825" s="16">
        <f>((G825-1)*(1-(IF(H825="no",0,'complete results singles'!$C$3)))+1)</f>
        <v>5.0000000000000044E-2</v>
      </c>
      <c r="O825" s="16">
        <f t="shared" si="13"/>
        <v>0</v>
      </c>
      <c r="P8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5" s="17">
        <f>IF(ISBLANK(M825),,IF(ISBLANK(G825),,(IF(M825="WON-EW",((((N825-1)*J825)*'complete results singles'!$C$2)+('complete results singles'!$C$2*(N825-1))),IF(M825="WON",((((N825-1)*J825)*'complete results singles'!$C$2)+('complete results singles'!$C$2*(N825-1))),IF(M825="PLACED",((((N825-1)*J825)*'complete results singles'!$C$2)-'complete results singles'!$C$2),IF(J825=0,-'complete results singles'!$C$2,IF(J825=0,-'complete results singles'!$C$2,-('complete results singles'!$C$2*2)))))))*E825))</f>
        <v>0</v>
      </c>
      <c r="R825" s="17">
        <f>IF(ISBLANK(M825),,IF(T825&lt;&gt;1,((IF(M825="WON-EW",(((K825-1)*'complete results singles'!$C$2)*(1-$C$3))+(((L825-1)*'complete results singles'!$C$2)*(1-$C$3)),IF(M825="WON",(((K825-1)*'complete results singles'!$C$2)*(1-$C$3)),IF(M825="PLACED",(((L825-1)*'complete results singles'!$C$2)*(1-$C$3))-'complete results singles'!$C$2,IF(J825=0,-'complete results singles'!$C$2,-('complete results singles'!$C$2*2))))))*E825),0))</f>
        <v>0</v>
      </c>
      <c r="S825" s="64"/>
    </row>
    <row r="826" spans="8:19" ht="15" x14ac:dyDescent="0.2">
      <c r="H826" s="12"/>
      <c r="I826" s="12"/>
      <c r="J826" s="12"/>
      <c r="M826" s="7"/>
      <c r="N826" s="16">
        <f>((G826-1)*(1-(IF(H826="no",0,'complete results singles'!$C$3)))+1)</f>
        <v>5.0000000000000044E-2</v>
      </c>
      <c r="O826" s="16">
        <f t="shared" si="13"/>
        <v>0</v>
      </c>
      <c r="P8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6" s="17">
        <f>IF(ISBLANK(M826),,IF(ISBLANK(G826),,(IF(M826="WON-EW",((((N826-1)*J826)*'complete results singles'!$C$2)+('complete results singles'!$C$2*(N826-1))),IF(M826="WON",((((N826-1)*J826)*'complete results singles'!$C$2)+('complete results singles'!$C$2*(N826-1))),IF(M826="PLACED",((((N826-1)*J826)*'complete results singles'!$C$2)-'complete results singles'!$C$2),IF(J826=0,-'complete results singles'!$C$2,IF(J826=0,-'complete results singles'!$C$2,-('complete results singles'!$C$2*2)))))))*E826))</f>
        <v>0</v>
      </c>
      <c r="R826" s="17">
        <f>IF(ISBLANK(M826),,IF(T826&lt;&gt;1,((IF(M826="WON-EW",(((K826-1)*'complete results singles'!$C$2)*(1-$C$3))+(((L826-1)*'complete results singles'!$C$2)*(1-$C$3)),IF(M826="WON",(((K826-1)*'complete results singles'!$C$2)*(1-$C$3)),IF(M826="PLACED",(((L826-1)*'complete results singles'!$C$2)*(1-$C$3))-'complete results singles'!$C$2,IF(J826=0,-'complete results singles'!$C$2,-('complete results singles'!$C$2*2))))))*E826),0))</f>
        <v>0</v>
      </c>
      <c r="S826" s="64"/>
    </row>
    <row r="827" spans="8:19" ht="15" x14ac:dyDescent="0.2">
      <c r="H827" s="12"/>
      <c r="I827" s="12"/>
      <c r="J827" s="12"/>
      <c r="M827" s="7"/>
      <c r="N827" s="16">
        <f>((G827-1)*(1-(IF(H827="no",0,'complete results singles'!$C$3)))+1)</f>
        <v>5.0000000000000044E-2</v>
      </c>
      <c r="O827" s="16">
        <f t="shared" si="13"/>
        <v>0</v>
      </c>
      <c r="P8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7" s="17">
        <f>IF(ISBLANK(M827),,IF(ISBLANK(G827),,(IF(M827="WON-EW",((((N827-1)*J827)*'complete results singles'!$C$2)+('complete results singles'!$C$2*(N827-1))),IF(M827="WON",((((N827-1)*J827)*'complete results singles'!$C$2)+('complete results singles'!$C$2*(N827-1))),IF(M827="PLACED",((((N827-1)*J827)*'complete results singles'!$C$2)-'complete results singles'!$C$2),IF(J827=0,-'complete results singles'!$C$2,IF(J827=0,-'complete results singles'!$C$2,-('complete results singles'!$C$2*2)))))))*E827))</f>
        <v>0</v>
      </c>
      <c r="R827" s="17">
        <f>IF(ISBLANK(M827),,IF(T827&lt;&gt;1,((IF(M827="WON-EW",(((K827-1)*'complete results singles'!$C$2)*(1-$C$3))+(((L827-1)*'complete results singles'!$C$2)*(1-$C$3)),IF(M827="WON",(((K827-1)*'complete results singles'!$C$2)*(1-$C$3)),IF(M827="PLACED",(((L827-1)*'complete results singles'!$C$2)*(1-$C$3))-'complete results singles'!$C$2,IF(J827=0,-'complete results singles'!$C$2,-('complete results singles'!$C$2*2))))))*E827),0))</f>
        <v>0</v>
      </c>
      <c r="S827" s="64"/>
    </row>
    <row r="828" spans="8:19" ht="15" x14ac:dyDescent="0.2">
      <c r="H828" s="12"/>
      <c r="I828" s="12"/>
      <c r="J828" s="12"/>
      <c r="M828" s="7"/>
      <c r="N828" s="16">
        <f>((G828-1)*(1-(IF(H828="no",0,'complete results singles'!$C$3)))+1)</f>
        <v>5.0000000000000044E-2</v>
      </c>
      <c r="O828" s="16">
        <f t="shared" si="13"/>
        <v>0</v>
      </c>
      <c r="P8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8" s="17">
        <f>IF(ISBLANK(M828),,IF(ISBLANK(G828),,(IF(M828="WON-EW",((((N828-1)*J828)*'complete results singles'!$C$2)+('complete results singles'!$C$2*(N828-1))),IF(M828="WON",((((N828-1)*J828)*'complete results singles'!$C$2)+('complete results singles'!$C$2*(N828-1))),IF(M828="PLACED",((((N828-1)*J828)*'complete results singles'!$C$2)-'complete results singles'!$C$2),IF(J828=0,-'complete results singles'!$C$2,IF(J828=0,-'complete results singles'!$C$2,-('complete results singles'!$C$2*2)))))))*E828))</f>
        <v>0</v>
      </c>
      <c r="R828" s="17">
        <f>IF(ISBLANK(M828),,IF(T828&lt;&gt;1,((IF(M828="WON-EW",(((K828-1)*'complete results singles'!$C$2)*(1-$C$3))+(((L828-1)*'complete results singles'!$C$2)*(1-$C$3)),IF(M828="WON",(((K828-1)*'complete results singles'!$C$2)*(1-$C$3)),IF(M828="PLACED",(((L828-1)*'complete results singles'!$C$2)*(1-$C$3))-'complete results singles'!$C$2,IF(J828=0,-'complete results singles'!$C$2,-('complete results singles'!$C$2*2))))))*E828),0))</f>
        <v>0</v>
      </c>
      <c r="S828" s="64"/>
    </row>
    <row r="829" spans="8:19" ht="15" x14ac:dyDescent="0.2">
      <c r="H829" s="12"/>
      <c r="I829" s="12"/>
      <c r="J829" s="12"/>
      <c r="M829" s="7"/>
      <c r="N829" s="16">
        <f>((G829-1)*(1-(IF(H829="no",0,'complete results singles'!$C$3)))+1)</f>
        <v>5.0000000000000044E-2</v>
      </c>
      <c r="O829" s="16">
        <f t="shared" si="13"/>
        <v>0</v>
      </c>
      <c r="P8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29" s="17">
        <f>IF(ISBLANK(M829),,IF(ISBLANK(G829),,(IF(M829="WON-EW",((((N829-1)*J829)*'complete results singles'!$C$2)+('complete results singles'!$C$2*(N829-1))),IF(M829="WON",((((N829-1)*J829)*'complete results singles'!$C$2)+('complete results singles'!$C$2*(N829-1))),IF(M829="PLACED",((((N829-1)*J829)*'complete results singles'!$C$2)-'complete results singles'!$C$2),IF(J829=0,-'complete results singles'!$C$2,IF(J829=0,-'complete results singles'!$C$2,-('complete results singles'!$C$2*2)))))))*E829))</f>
        <v>0</v>
      </c>
      <c r="R829" s="17">
        <f>IF(ISBLANK(M829),,IF(T829&lt;&gt;1,((IF(M829="WON-EW",(((K829-1)*'complete results singles'!$C$2)*(1-$C$3))+(((L829-1)*'complete results singles'!$C$2)*(1-$C$3)),IF(M829="WON",(((K829-1)*'complete results singles'!$C$2)*(1-$C$3)),IF(M829="PLACED",(((L829-1)*'complete results singles'!$C$2)*(1-$C$3))-'complete results singles'!$C$2,IF(J829=0,-'complete results singles'!$C$2,-('complete results singles'!$C$2*2))))))*E829),0))</f>
        <v>0</v>
      </c>
      <c r="S829" s="64"/>
    </row>
    <row r="830" spans="8:19" ht="15" x14ac:dyDescent="0.2">
      <c r="H830" s="12"/>
      <c r="I830" s="12"/>
      <c r="J830" s="12"/>
      <c r="M830" s="7"/>
      <c r="N830" s="16">
        <f>((G830-1)*(1-(IF(H830="no",0,'complete results singles'!$C$3)))+1)</f>
        <v>5.0000000000000044E-2</v>
      </c>
      <c r="O830" s="16">
        <f t="shared" si="13"/>
        <v>0</v>
      </c>
      <c r="P8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0" s="17">
        <f>IF(ISBLANK(M830),,IF(ISBLANK(G830),,(IF(M830="WON-EW",((((N830-1)*J830)*'complete results singles'!$C$2)+('complete results singles'!$C$2*(N830-1))),IF(M830="WON",((((N830-1)*J830)*'complete results singles'!$C$2)+('complete results singles'!$C$2*(N830-1))),IF(M830="PLACED",((((N830-1)*J830)*'complete results singles'!$C$2)-'complete results singles'!$C$2),IF(J830=0,-'complete results singles'!$C$2,IF(J830=0,-'complete results singles'!$C$2,-('complete results singles'!$C$2*2)))))))*E830))</f>
        <v>0</v>
      </c>
      <c r="R830" s="17">
        <f>IF(ISBLANK(M830),,IF(T830&lt;&gt;1,((IF(M830="WON-EW",(((K830-1)*'complete results singles'!$C$2)*(1-$C$3))+(((L830-1)*'complete results singles'!$C$2)*(1-$C$3)),IF(M830="WON",(((K830-1)*'complete results singles'!$C$2)*(1-$C$3)),IF(M830="PLACED",(((L830-1)*'complete results singles'!$C$2)*(1-$C$3))-'complete results singles'!$C$2,IF(J830=0,-'complete results singles'!$C$2,-('complete results singles'!$C$2*2))))))*E830),0))</f>
        <v>0</v>
      </c>
      <c r="S830" s="64"/>
    </row>
    <row r="831" spans="8:19" ht="15" x14ac:dyDescent="0.2">
      <c r="H831" s="12"/>
      <c r="I831" s="12"/>
      <c r="J831" s="12"/>
      <c r="M831" s="7"/>
      <c r="N831" s="16">
        <f>((G831-1)*(1-(IF(H831="no",0,'complete results singles'!$C$3)))+1)</f>
        <v>5.0000000000000044E-2</v>
      </c>
      <c r="O831" s="16">
        <f t="shared" si="13"/>
        <v>0</v>
      </c>
      <c r="P8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1" s="17">
        <f>IF(ISBLANK(M831),,IF(ISBLANK(G831),,(IF(M831="WON-EW",((((N831-1)*J831)*'complete results singles'!$C$2)+('complete results singles'!$C$2*(N831-1))),IF(M831="WON",((((N831-1)*J831)*'complete results singles'!$C$2)+('complete results singles'!$C$2*(N831-1))),IF(M831="PLACED",((((N831-1)*J831)*'complete results singles'!$C$2)-'complete results singles'!$C$2),IF(J831=0,-'complete results singles'!$C$2,IF(J831=0,-'complete results singles'!$C$2,-('complete results singles'!$C$2*2)))))))*E831))</f>
        <v>0</v>
      </c>
      <c r="R831" s="17">
        <f>IF(ISBLANK(M831),,IF(T831&lt;&gt;1,((IF(M831="WON-EW",(((K831-1)*'complete results singles'!$C$2)*(1-$C$3))+(((L831-1)*'complete results singles'!$C$2)*(1-$C$3)),IF(M831="WON",(((K831-1)*'complete results singles'!$C$2)*(1-$C$3)),IF(M831="PLACED",(((L831-1)*'complete results singles'!$C$2)*(1-$C$3))-'complete results singles'!$C$2,IF(J831=0,-'complete results singles'!$C$2,-('complete results singles'!$C$2*2))))))*E831),0))</f>
        <v>0</v>
      </c>
      <c r="S831" s="64"/>
    </row>
    <row r="832" spans="8:19" ht="15" x14ac:dyDescent="0.2">
      <c r="H832" s="12"/>
      <c r="I832" s="12"/>
      <c r="J832" s="12"/>
      <c r="M832" s="7"/>
      <c r="N832" s="16">
        <f>((G832-1)*(1-(IF(H832="no",0,'complete results singles'!$C$3)))+1)</f>
        <v>5.0000000000000044E-2</v>
      </c>
      <c r="O832" s="16">
        <f t="shared" si="13"/>
        <v>0</v>
      </c>
      <c r="P8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2" s="17">
        <f>IF(ISBLANK(M832),,IF(ISBLANK(G832),,(IF(M832="WON-EW",((((N832-1)*J832)*'complete results singles'!$C$2)+('complete results singles'!$C$2*(N832-1))),IF(M832="WON",((((N832-1)*J832)*'complete results singles'!$C$2)+('complete results singles'!$C$2*(N832-1))),IF(M832="PLACED",((((N832-1)*J832)*'complete results singles'!$C$2)-'complete results singles'!$C$2),IF(J832=0,-'complete results singles'!$C$2,IF(J832=0,-'complete results singles'!$C$2,-('complete results singles'!$C$2*2)))))))*E832))</f>
        <v>0</v>
      </c>
      <c r="R832" s="17">
        <f>IF(ISBLANK(M832),,IF(T832&lt;&gt;1,((IF(M832="WON-EW",(((K832-1)*'complete results singles'!$C$2)*(1-$C$3))+(((L832-1)*'complete results singles'!$C$2)*(1-$C$3)),IF(M832="WON",(((K832-1)*'complete results singles'!$C$2)*(1-$C$3)),IF(M832="PLACED",(((L832-1)*'complete results singles'!$C$2)*(1-$C$3))-'complete results singles'!$C$2,IF(J832=0,-'complete results singles'!$C$2,-('complete results singles'!$C$2*2))))))*E832),0))</f>
        <v>0</v>
      </c>
      <c r="S832" s="64"/>
    </row>
    <row r="833" spans="8:19" ht="15" x14ac:dyDescent="0.2">
      <c r="H833" s="12"/>
      <c r="I833" s="12"/>
      <c r="J833" s="12"/>
      <c r="M833" s="7"/>
      <c r="N833" s="16">
        <f>((G833-1)*(1-(IF(H833="no",0,'complete results singles'!$C$3)))+1)</f>
        <v>5.0000000000000044E-2</v>
      </c>
      <c r="O833" s="16">
        <f t="shared" si="13"/>
        <v>0</v>
      </c>
      <c r="P8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3" s="17">
        <f>IF(ISBLANK(M833),,IF(ISBLANK(G833),,(IF(M833="WON-EW",((((N833-1)*J833)*'complete results singles'!$C$2)+('complete results singles'!$C$2*(N833-1))),IF(M833="WON",((((N833-1)*J833)*'complete results singles'!$C$2)+('complete results singles'!$C$2*(N833-1))),IF(M833="PLACED",((((N833-1)*J833)*'complete results singles'!$C$2)-'complete results singles'!$C$2),IF(J833=0,-'complete results singles'!$C$2,IF(J833=0,-'complete results singles'!$C$2,-('complete results singles'!$C$2*2)))))))*E833))</f>
        <v>0</v>
      </c>
      <c r="R833" s="17">
        <f>IF(ISBLANK(M833),,IF(T833&lt;&gt;1,((IF(M833="WON-EW",(((K833-1)*'complete results singles'!$C$2)*(1-$C$3))+(((L833-1)*'complete results singles'!$C$2)*(1-$C$3)),IF(M833="WON",(((K833-1)*'complete results singles'!$C$2)*(1-$C$3)),IF(M833="PLACED",(((L833-1)*'complete results singles'!$C$2)*(1-$C$3))-'complete results singles'!$C$2,IF(J833=0,-'complete results singles'!$C$2,-('complete results singles'!$C$2*2))))))*E833),0))</f>
        <v>0</v>
      </c>
      <c r="S833" s="64"/>
    </row>
    <row r="834" spans="8:19" ht="15" x14ac:dyDescent="0.2">
      <c r="H834" s="12"/>
      <c r="I834" s="12"/>
      <c r="J834" s="12"/>
      <c r="M834" s="7"/>
      <c r="N834" s="16">
        <f>((G834-1)*(1-(IF(H834="no",0,'complete results singles'!$C$3)))+1)</f>
        <v>5.0000000000000044E-2</v>
      </c>
      <c r="O834" s="16">
        <f t="shared" si="13"/>
        <v>0</v>
      </c>
      <c r="P8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4" s="17">
        <f>IF(ISBLANK(M834),,IF(ISBLANK(G834),,(IF(M834="WON-EW",((((N834-1)*J834)*'complete results singles'!$C$2)+('complete results singles'!$C$2*(N834-1))),IF(M834="WON",((((N834-1)*J834)*'complete results singles'!$C$2)+('complete results singles'!$C$2*(N834-1))),IF(M834="PLACED",((((N834-1)*J834)*'complete results singles'!$C$2)-'complete results singles'!$C$2),IF(J834=0,-'complete results singles'!$C$2,IF(J834=0,-'complete results singles'!$C$2,-('complete results singles'!$C$2*2)))))))*E834))</f>
        <v>0</v>
      </c>
      <c r="R834" s="17">
        <f>IF(ISBLANK(M834),,IF(T834&lt;&gt;1,((IF(M834="WON-EW",(((K834-1)*'complete results singles'!$C$2)*(1-$C$3))+(((L834-1)*'complete results singles'!$C$2)*(1-$C$3)),IF(M834="WON",(((K834-1)*'complete results singles'!$C$2)*(1-$C$3)),IF(M834="PLACED",(((L834-1)*'complete results singles'!$C$2)*(1-$C$3))-'complete results singles'!$C$2,IF(J834=0,-'complete results singles'!$C$2,-('complete results singles'!$C$2*2))))))*E834),0))</f>
        <v>0</v>
      </c>
      <c r="S834" s="64"/>
    </row>
    <row r="835" spans="8:19" ht="15" x14ac:dyDescent="0.2">
      <c r="H835" s="12"/>
      <c r="I835" s="12"/>
      <c r="J835" s="12"/>
      <c r="M835" s="7"/>
      <c r="N835" s="16">
        <f>((G835-1)*(1-(IF(H835="no",0,'complete results singles'!$C$3)))+1)</f>
        <v>5.0000000000000044E-2</v>
      </c>
      <c r="O835" s="16">
        <f t="shared" si="13"/>
        <v>0</v>
      </c>
      <c r="P8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5" s="17">
        <f>IF(ISBLANK(M835),,IF(ISBLANK(G835),,(IF(M835="WON-EW",((((N835-1)*J835)*'complete results singles'!$C$2)+('complete results singles'!$C$2*(N835-1))),IF(M835="WON",((((N835-1)*J835)*'complete results singles'!$C$2)+('complete results singles'!$C$2*(N835-1))),IF(M835="PLACED",((((N835-1)*J835)*'complete results singles'!$C$2)-'complete results singles'!$C$2),IF(J835=0,-'complete results singles'!$C$2,IF(J835=0,-'complete results singles'!$C$2,-('complete results singles'!$C$2*2)))))))*E835))</f>
        <v>0</v>
      </c>
      <c r="R835" s="17">
        <f>IF(ISBLANK(M835),,IF(T835&lt;&gt;1,((IF(M835="WON-EW",(((K835-1)*'complete results singles'!$C$2)*(1-$C$3))+(((L835-1)*'complete results singles'!$C$2)*(1-$C$3)),IF(M835="WON",(((K835-1)*'complete results singles'!$C$2)*(1-$C$3)),IF(M835="PLACED",(((L835-1)*'complete results singles'!$C$2)*(1-$C$3))-'complete results singles'!$C$2,IF(J835=0,-'complete results singles'!$C$2,-('complete results singles'!$C$2*2))))))*E835),0))</f>
        <v>0</v>
      </c>
      <c r="S835" s="64"/>
    </row>
    <row r="836" spans="8:19" ht="15" x14ac:dyDescent="0.2">
      <c r="H836" s="12"/>
      <c r="I836" s="12"/>
      <c r="J836" s="12"/>
      <c r="M836" s="7"/>
      <c r="N836" s="16">
        <f>((G836-1)*(1-(IF(H836="no",0,'complete results singles'!$C$3)))+1)</f>
        <v>5.0000000000000044E-2</v>
      </c>
      <c r="O836" s="16">
        <f t="shared" si="13"/>
        <v>0</v>
      </c>
      <c r="P8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6" s="17">
        <f>IF(ISBLANK(M836),,IF(ISBLANK(G836),,(IF(M836="WON-EW",((((N836-1)*J836)*'complete results singles'!$C$2)+('complete results singles'!$C$2*(N836-1))),IF(M836="WON",((((N836-1)*J836)*'complete results singles'!$C$2)+('complete results singles'!$C$2*(N836-1))),IF(M836="PLACED",((((N836-1)*J836)*'complete results singles'!$C$2)-'complete results singles'!$C$2),IF(J836=0,-'complete results singles'!$C$2,IF(J836=0,-'complete results singles'!$C$2,-('complete results singles'!$C$2*2)))))))*E836))</f>
        <v>0</v>
      </c>
      <c r="R836" s="17">
        <f>IF(ISBLANK(M836),,IF(T836&lt;&gt;1,((IF(M836="WON-EW",(((K836-1)*'complete results singles'!$C$2)*(1-$C$3))+(((L836-1)*'complete results singles'!$C$2)*(1-$C$3)),IF(M836="WON",(((K836-1)*'complete results singles'!$C$2)*(1-$C$3)),IF(M836="PLACED",(((L836-1)*'complete results singles'!$C$2)*(1-$C$3))-'complete results singles'!$C$2,IF(J836=0,-'complete results singles'!$C$2,-('complete results singles'!$C$2*2))))))*E836),0))</f>
        <v>0</v>
      </c>
      <c r="S836" s="64"/>
    </row>
    <row r="837" spans="8:19" ht="15" x14ac:dyDescent="0.2">
      <c r="H837" s="12"/>
      <c r="I837" s="12"/>
      <c r="J837" s="12"/>
      <c r="M837" s="7"/>
      <c r="N837" s="16">
        <f>((G837-1)*(1-(IF(H837="no",0,'complete results singles'!$C$3)))+1)</f>
        <v>5.0000000000000044E-2</v>
      </c>
      <c r="O837" s="16">
        <f t="shared" si="13"/>
        <v>0</v>
      </c>
      <c r="P8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7" s="17">
        <f>IF(ISBLANK(M837),,IF(ISBLANK(G837),,(IF(M837="WON-EW",((((N837-1)*J837)*'complete results singles'!$C$2)+('complete results singles'!$C$2*(N837-1))),IF(M837="WON",((((N837-1)*J837)*'complete results singles'!$C$2)+('complete results singles'!$C$2*(N837-1))),IF(M837="PLACED",((((N837-1)*J837)*'complete results singles'!$C$2)-'complete results singles'!$C$2),IF(J837=0,-'complete results singles'!$C$2,IF(J837=0,-'complete results singles'!$C$2,-('complete results singles'!$C$2*2)))))))*E837))</f>
        <v>0</v>
      </c>
      <c r="R837" s="17">
        <f>IF(ISBLANK(M837),,IF(T837&lt;&gt;1,((IF(M837="WON-EW",(((K837-1)*'complete results singles'!$C$2)*(1-$C$3))+(((L837-1)*'complete results singles'!$C$2)*(1-$C$3)),IF(M837="WON",(((K837-1)*'complete results singles'!$C$2)*(1-$C$3)),IF(M837="PLACED",(((L837-1)*'complete results singles'!$C$2)*(1-$C$3))-'complete results singles'!$C$2,IF(J837=0,-'complete results singles'!$C$2,-('complete results singles'!$C$2*2))))))*E837),0))</f>
        <v>0</v>
      </c>
      <c r="S837" s="64"/>
    </row>
    <row r="838" spans="8:19" ht="15" x14ac:dyDescent="0.2">
      <c r="H838" s="12"/>
      <c r="I838" s="12"/>
      <c r="J838" s="12"/>
      <c r="M838" s="7"/>
      <c r="N838" s="16">
        <f>((G838-1)*(1-(IF(H838="no",0,'complete results singles'!$C$3)))+1)</f>
        <v>5.0000000000000044E-2</v>
      </c>
      <c r="O838" s="16">
        <f t="shared" si="13"/>
        <v>0</v>
      </c>
      <c r="P8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8" s="17">
        <f>IF(ISBLANK(M838),,IF(ISBLANK(G838),,(IF(M838="WON-EW",((((N838-1)*J838)*'complete results singles'!$C$2)+('complete results singles'!$C$2*(N838-1))),IF(M838="WON",((((N838-1)*J838)*'complete results singles'!$C$2)+('complete results singles'!$C$2*(N838-1))),IF(M838="PLACED",((((N838-1)*J838)*'complete results singles'!$C$2)-'complete results singles'!$C$2),IF(J838=0,-'complete results singles'!$C$2,IF(J838=0,-'complete results singles'!$C$2,-('complete results singles'!$C$2*2)))))))*E838))</f>
        <v>0</v>
      </c>
      <c r="R838" s="17">
        <f>IF(ISBLANK(M838),,IF(T838&lt;&gt;1,((IF(M838="WON-EW",(((K838-1)*'complete results singles'!$C$2)*(1-$C$3))+(((L838-1)*'complete results singles'!$C$2)*(1-$C$3)),IF(M838="WON",(((K838-1)*'complete results singles'!$C$2)*(1-$C$3)),IF(M838="PLACED",(((L838-1)*'complete results singles'!$C$2)*(1-$C$3))-'complete results singles'!$C$2,IF(J838=0,-'complete results singles'!$C$2,-('complete results singles'!$C$2*2))))))*E838),0))</f>
        <v>0</v>
      </c>
      <c r="S838" s="64"/>
    </row>
    <row r="839" spans="8:19" ht="15" x14ac:dyDescent="0.2">
      <c r="H839" s="12"/>
      <c r="I839" s="12"/>
      <c r="J839" s="12"/>
      <c r="M839" s="7"/>
      <c r="N839" s="16">
        <f>((G839-1)*(1-(IF(H839="no",0,'complete results singles'!$C$3)))+1)</f>
        <v>5.0000000000000044E-2</v>
      </c>
      <c r="O839" s="16">
        <f t="shared" si="13"/>
        <v>0</v>
      </c>
      <c r="P8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39" s="17">
        <f>IF(ISBLANK(M839),,IF(ISBLANK(G839),,(IF(M839="WON-EW",((((N839-1)*J839)*'complete results singles'!$C$2)+('complete results singles'!$C$2*(N839-1))),IF(M839="WON",((((N839-1)*J839)*'complete results singles'!$C$2)+('complete results singles'!$C$2*(N839-1))),IF(M839="PLACED",((((N839-1)*J839)*'complete results singles'!$C$2)-'complete results singles'!$C$2),IF(J839=0,-'complete results singles'!$C$2,IF(J839=0,-'complete results singles'!$C$2,-('complete results singles'!$C$2*2)))))))*E839))</f>
        <v>0</v>
      </c>
      <c r="R839" s="17">
        <f>IF(ISBLANK(M839),,IF(T839&lt;&gt;1,((IF(M839="WON-EW",(((K839-1)*'complete results singles'!$C$2)*(1-$C$3))+(((L839-1)*'complete results singles'!$C$2)*(1-$C$3)),IF(M839="WON",(((K839-1)*'complete results singles'!$C$2)*(1-$C$3)),IF(M839="PLACED",(((L839-1)*'complete results singles'!$C$2)*(1-$C$3))-'complete results singles'!$C$2,IF(J839=0,-'complete results singles'!$C$2,-('complete results singles'!$C$2*2))))))*E839),0))</f>
        <v>0</v>
      </c>
      <c r="S839" s="64"/>
    </row>
    <row r="840" spans="8:19" ht="15" x14ac:dyDescent="0.2">
      <c r="H840" s="12"/>
      <c r="I840" s="12"/>
      <c r="J840" s="12"/>
      <c r="M840" s="7"/>
      <c r="N840" s="16">
        <f>((G840-1)*(1-(IF(H840="no",0,'complete results singles'!$C$3)))+1)</f>
        <v>5.0000000000000044E-2</v>
      </c>
      <c r="O840" s="16">
        <f t="shared" si="13"/>
        <v>0</v>
      </c>
      <c r="P8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0" s="17">
        <f>IF(ISBLANK(M840),,IF(ISBLANK(G840),,(IF(M840="WON-EW",((((N840-1)*J840)*'complete results singles'!$C$2)+('complete results singles'!$C$2*(N840-1))),IF(M840="WON",((((N840-1)*J840)*'complete results singles'!$C$2)+('complete results singles'!$C$2*(N840-1))),IF(M840="PLACED",((((N840-1)*J840)*'complete results singles'!$C$2)-'complete results singles'!$C$2),IF(J840=0,-'complete results singles'!$C$2,IF(J840=0,-'complete results singles'!$C$2,-('complete results singles'!$C$2*2)))))))*E840))</f>
        <v>0</v>
      </c>
      <c r="R840" s="17">
        <f>IF(ISBLANK(M840),,IF(T840&lt;&gt;1,((IF(M840="WON-EW",(((K840-1)*'complete results singles'!$C$2)*(1-$C$3))+(((L840-1)*'complete results singles'!$C$2)*(1-$C$3)),IF(M840="WON",(((K840-1)*'complete results singles'!$C$2)*(1-$C$3)),IF(M840="PLACED",(((L840-1)*'complete results singles'!$C$2)*(1-$C$3))-'complete results singles'!$C$2,IF(J840=0,-'complete results singles'!$C$2,-('complete results singles'!$C$2*2))))))*E840),0))</f>
        <v>0</v>
      </c>
      <c r="S840" s="64"/>
    </row>
    <row r="841" spans="8:19" ht="15" x14ac:dyDescent="0.2">
      <c r="H841" s="12"/>
      <c r="I841" s="12"/>
      <c r="J841" s="12"/>
      <c r="M841" s="7"/>
      <c r="N841" s="16">
        <f>((G841-1)*(1-(IF(H841="no",0,'complete results singles'!$C$3)))+1)</f>
        <v>5.0000000000000044E-2</v>
      </c>
      <c r="O841" s="16">
        <f t="shared" si="13"/>
        <v>0</v>
      </c>
      <c r="P8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1" s="17">
        <f>IF(ISBLANK(M841),,IF(ISBLANK(G841),,(IF(M841="WON-EW",((((N841-1)*J841)*'complete results singles'!$C$2)+('complete results singles'!$C$2*(N841-1))),IF(M841="WON",((((N841-1)*J841)*'complete results singles'!$C$2)+('complete results singles'!$C$2*(N841-1))),IF(M841="PLACED",((((N841-1)*J841)*'complete results singles'!$C$2)-'complete results singles'!$C$2),IF(J841=0,-'complete results singles'!$C$2,IF(J841=0,-'complete results singles'!$C$2,-('complete results singles'!$C$2*2)))))))*E841))</f>
        <v>0</v>
      </c>
      <c r="R841" s="17">
        <f>IF(ISBLANK(M841),,IF(T841&lt;&gt;1,((IF(M841="WON-EW",(((K841-1)*'complete results singles'!$C$2)*(1-$C$3))+(((L841-1)*'complete results singles'!$C$2)*(1-$C$3)),IF(M841="WON",(((K841-1)*'complete results singles'!$C$2)*(1-$C$3)),IF(M841="PLACED",(((L841-1)*'complete results singles'!$C$2)*(1-$C$3))-'complete results singles'!$C$2,IF(J841=0,-'complete results singles'!$C$2,-('complete results singles'!$C$2*2))))))*E841),0))</f>
        <v>0</v>
      </c>
      <c r="S841" s="64"/>
    </row>
    <row r="842" spans="8:19" ht="15" x14ac:dyDescent="0.2">
      <c r="H842" s="12"/>
      <c r="I842" s="12"/>
      <c r="J842" s="12"/>
      <c r="M842" s="7"/>
      <c r="N842" s="16">
        <f>((G842-1)*(1-(IF(H842="no",0,'complete results singles'!$C$3)))+1)</f>
        <v>5.0000000000000044E-2</v>
      </c>
      <c r="O842" s="16">
        <f t="shared" si="13"/>
        <v>0</v>
      </c>
      <c r="P8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2" s="17">
        <f>IF(ISBLANK(M842),,IF(ISBLANK(G842),,(IF(M842="WON-EW",((((N842-1)*J842)*'complete results singles'!$C$2)+('complete results singles'!$C$2*(N842-1))),IF(M842="WON",((((N842-1)*J842)*'complete results singles'!$C$2)+('complete results singles'!$C$2*(N842-1))),IF(M842="PLACED",((((N842-1)*J842)*'complete results singles'!$C$2)-'complete results singles'!$C$2),IF(J842=0,-'complete results singles'!$C$2,IF(J842=0,-'complete results singles'!$C$2,-('complete results singles'!$C$2*2)))))))*E842))</f>
        <v>0</v>
      </c>
      <c r="R842" s="17">
        <f>IF(ISBLANK(M842),,IF(T842&lt;&gt;1,((IF(M842="WON-EW",(((K842-1)*'complete results singles'!$C$2)*(1-$C$3))+(((L842-1)*'complete results singles'!$C$2)*(1-$C$3)),IF(M842="WON",(((K842-1)*'complete results singles'!$C$2)*(1-$C$3)),IF(M842="PLACED",(((L842-1)*'complete results singles'!$C$2)*(1-$C$3))-'complete results singles'!$C$2,IF(J842=0,-'complete results singles'!$C$2,-('complete results singles'!$C$2*2))))))*E842),0))</f>
        <v>0</v>
      </c>
      <c r="S842" s="64"/>
    </row>
    <row r="843" spans="8:19" ht="15" x14ac:dyDescent="0.2">
      <c r="H843" s="12"/>
      <c r="I843" s="12"/>
      <c r="J843" s="12"/>
      <c r="M843" s="7"/>
      <c r="N843" s="16">
        <f>((G843-1)*(1-(IF(H843="no",0,'complete results singles'!$C$3)))+1)</f>
        <v>5.0000000000000044E-2</v>
      </c>
      <c r="O843" s="16">
        <f t="shared" si="13"/>
        <v>0</v>
      </c>
      <c r="P8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3" s="17">
        <f>IF(ISBLANK(M843),,IF(ISBLANK(G843),,(IF(M843="WON-EW",((((N843-1)*J843)*'complete results singles'!$C$2)+('complete results singles'!$C$2*(N843-1))),IF(M843="WON",((((N843-1)*J843)*'complete results singles'!$C$2)+('complete results singles'!$C$2*(N843-1))),IF(M843="PLACED",((((N843-1)*J843)*'complete results singles'!$C$2)-'complete results singles'!$C$2),IF(J843=0,-'complete results singles'!$C$2,IF(J843=0,-'complete results singles'!$C$2,-('complete results singles'!$C$2*2)))))))*E843))</f>
        <v>0</v>
      </c>
      <c r="R843" s="17">
        <f>IF(ISBLANK(M843),,IF(T843&lt;&gt;1,((IF(M843="WON-EW",(((K843-1)*'complete results singles'!$C$2)*(1-$C$3))+(((L843-1)*'complete results singles'!$C$2)*(1-$C$3)),IF(M843="WON",(((K843-1)*'complete results singles'!$C$2)*(1-$C$3)),IF(M843="PLACED",(((L843-1)*'complete results singles'!$C$2)*(1-$C$3))-'complete results singles'!$C$2,IF(J843=0,-'complete results singles'!$C$2,-('complete results singles'!$C$2*2))))))*E843),0))</f>
        <v>0</v>
      </c>
      <c r="S843" s="64"/>
    </row>
    <row r="844" spans="8:19" ht="15" x14ac:dyDescent="0.2">
      <c r="H844" s="12"/>
      <c r="I844" s="12"/>
      <c r="J844" s="12"/>
      <c r="M844" s="7"/>
      <c r="N844" s="16">
        <f>((G844-1)*(1-(IF(H844="no",0,'complete results singles'!$C$3)))+1)</f>
        <v>5.0000000000000044E-2</v>
      </c>
      <c r="O844" s="16">
        <f t="shared" si="13"/>
        <v>0</v>
      </c>
      <c r="P8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4" s="17">
        <f>IF(ISBLANK(M844),,IF(ISBLANK(G844),,(IF(M844="WON-EW",((((N844-1)*J844)*'complete results singles'!$C$2)+('complete results singles'!$C$2*(N844-1))),IF(M844="WON",((((N844-1)*J844)*'complete results singles'!$C$2)+('complete results singles'!$C$2*(N844-1))),IF(M844="PLACED",((((N844-1)*J844)*'complete results singles'!$C$2)-'complete results singles'!$C$2),IF(J844=0,-'complete results singles'!$C$2,IF(J844=0,-'complete results singles'!$C$2,-('complete results singles'!$C$2*2)))))))*E844))</f>
        <v>0</v>
      </c>
      <c r="R844" s="17">
        <f>IF(ISBLANK(M844),,IF(T844&lt;&gt;1,((IF(M844="WON-EW",(((K844-1)*'complete results singles'!$C$2)*(1-$C$3))+(((L844-1)*'complete results singles'!$C$2)*(1-$C$3)),IF(M844="WON",(((K844-1)*'complete results singles'!$C$2)*(1-$C$3)),IF(M844="PLACED",(((L844-1)*'complete results singles'!$C$2)*(1-$C$3))-'complete results singles'!$C$2,IF(J844=0,-'complete results singles'!$C$2,-('complete results singles'!$C$2*2))))))*E844),0))</f>
        <v>0</v>
      </c>
      <c r="S844" s="64"/>
    </row>
    <row r="845" spans="8:19" ht="15" x14ac:dyDescent="0.2">
      <c r="H845" s="12"/>
      <c r="I845" s="12"/>
      <c r="J845" s="12"/>
      <c r="M845" s="7"/>
      <c r="N845" s="16">
        <f>((G845-1)*(1-(IF(H845="no",0,'complete results singles'!$C$3)))+1)</f>
        <v>5.0000000000000044E-2</v>
      </c>
      <c r="O845" s="16">
        <f t="shared" si="13"/>
        <v>0</v>
      </c>
      <c r="P8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5" s="17">
        <f>IF(ISBLANK(M845),,IF(ISBLANK(G845),,(IF(M845="WON-EW",((((N845-1)*J845)*'complete results singles'!$C$2)+('complete results singles'!$C$2*(N845-1))),IF(M845="WON",((((N845-1)*J845)*'complete results singles'!$C$2)+('complete results singles'!$C$2*(N845-1))),IF(M845="PLACED",((((N845-1)*J845)*'complete results singles'!$C$2)-'complete results singles'!$C$2),IF(J845=0,-'complete results singles'!$C$2,IF(J845=0,-'complete results singles'!$C$2,-('complete results singles'!$C$2*2)))))))*E845))</f>
        <v>0</v>
      </c>
      <c r="R845" s="17">
        <f>IF(ISBLANK(M845),,IF(T845&lt;&gt;1,((IF(M845="WON-EW",(((K845-1)*'complete results singles'!$C$2)*(1-$C$3))+(((L845-1)*'complete results singles'!$C$2)*(1-$C$3)),IF(M845="WON",(((K845-1)*'complete results singles'!$C$2)*(1-$C$3)),IF(M845="PLACED",(((L845-1)*'complete results singles'!$C$2)*(1-$C$3))-'complete results singles'!$C$2,IF(J845=0,-'complete results singles'!$C$2,-('complete results singles'!$C$2*2))))))*E845),0))</f>
        <v>0</v>
      </c>
      <c r="S845" s="64"/>
    </row>
    <row r="846" spans="8:19" ht="15" x14ac:dyDescent="0.2">
      <c r="H846" s="12"/>
      <c r="I846" s="12"/>
      <c r="J846" s="12"/>
      <c r="M846" s="7"/>
      <c r="N846" s="16">
        <f>((G846-1)*(1-(IF(H846="no",0,'complete results singles'!$C$3)))+1)</f>
        <v>5.0000000000000044E-2</v>
      </c>
      <c r="O846" s="16">
        <f t="shared" si="13"/>
        <v>0</v>
      </c>
      <c r="P8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6" s="17">
        <f>IF(ISBLANK(M846),,IF(ISBLANK(G846),,(IF(M846="WON-EW",((((N846-1)*J846)*'complete results singles'!$C$2)+('complete results singles'!$C$2*(N846-1))),IF(M846="WON",((((N846-1)*J846)*'complete results singles'!$C$2)+('complete results singles'!$C$2*(N846-1))),IF(M846="PLACED",((((N846-1)*J846)*'complete results singles'!$C$2)-'complete results singles'!$C$2),IF(J846=0,-'complete results singles'!$C$2,IF(J846=0,-'complete results singles'!$C$2,-('complete results singles'!$C$2*2)))))))*E846))</f>
        <v>0</v>
      </c>
      <c r="R846" s="17">
        <f>IF(ISBLANK(M846),,IF(T846&lt;&gt;1,((IF(M846="WON-EW",(((K846-1)*'complete results singles'!$C$2)*(1-$C$3))+(((L846-1)*'complete results singles'!$C$2)*(1-$C$3)),IF(M846="WON",(((K846-1)*'complete results singles'!$C$2)*(1-$C$3)),IF(M846="PLACED",(((L846-1)*'complete results singles'!$C$2)*(1-$C$3))-'complete results singles'!$C$2,IF(J846=0,-'complete results singles'!$C$2,-('complete results singles'!$C$2*2))))))*E846),0))</f>
        <v>0</v>
      </c>
      <c r="S846" s="64"/>
    </row>
    <row r="847" spans="8:19" ht="15" x14ac:dyDescent="0.2">
      <c r="H847" s="12"/>
      <c r="I847" s="12"/>
      <c r="J847" s="12"/>
      <c r="M847" s="7"/>
      <c r="N847" s="16">
        <f>((G847-1)*(1-(IF(H847="no",0,'complete results singles'!$C$3)))+1)</f>
        <v>5.0000000000000044E-2</v>
      </c>
      <c r="O847" s="16">
        <f t="shared" si="13"/>
        <v>0</v>
      </c>
      <c r="P8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7" s="17">
        <f>IF(ISBLANK(M847),,IF(ISBLANK(G847),,(IF(M847="WON-EW",((((N847-1)*J847)*'complete results singles'!$C$2)+('complete results singles'!$C$2*(N847-1))),IF(M847="WON",((((N847-1)*J847)*'complete results singles'!$C$2)+('complete results singles'!$C$2*(N847-1))),IF(M847="PLACED",((((N847-1)*J847)*'complete results singles'!$C$2)-'complete results singles'!$C$2),IF(J847=0,-'complete results singles'!$C$2,IF(J847=0,-'complete results singles'!$C$2,-('complete results singles'!$C$2*2)))))))*E847))</f>
        <v>0</v>
      </c>
      <c r="R847" s="17">
        <f>IF(ISBLANK(M847),,IF(T847&lt;&gt;1,((IF(M847="WON-EW",(((K847-1)*'complete results singles'!$C$2)*(1-$C$3))+(((L847-1)*'complete results singles'!$C$2)*(1-$C$3)),IF(M847="WON",(((K847-1)*'complete results singles'!$C$2)*(1-$C$3)),IF(M847="PLACED",(((L847-1)*'complete results singles'!$C$2)*(1-$C$3))-'complete results singles'!$C$2,IF(J847=0,-'complete results singles'!$C$2,-('complete results singles'!$C$2*2))))))*E847),0))</f>
        <v>0</v>
      </c>
      <c r="S847" s="64"/>
    </row>
    <row r="848" spans="8:19" ht="15" x14ac:dyDescent="0.2">
      <c r="H848" s="12"/>
      <c r="I848" s="12"/>
      <c r="J848" s="12"/>
      <c r="M848" s="7"/>
      <c r="N848" s="16">
        <f>((G848-1)*(1-(IF(H848="no",0,'complete results singles'!$C$3)))+1)</f>
        <v>5.0000000000000044E-2</v>
      </c>
      <c r="O848" s="16">
        <f t="shared" ref="O848:O911" si="14">E848*IF(I848="yes",2,1)</f>
        <v>0</v>
      </c>
      <c r="P8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8" s="17">
        <f>IF(ISBLANK(M848),,IF(ISBLANK(G848),,(IF(M848="WON-EW",((((N848-1)*J848)*'complete results singles'!$C$2)+('complete results singles'!$C$2*(N848-1))),IF(M848="WON",((((N848-1)*J848)*'complete results singles'!$C$2)+('complete results singles'!$C$2*(N848-1))),IF(M848="PLACED",((((N848-1)*J848)*'complete results singles'!$C$2)-'complete results singles'!$C$2),IF(J848=0,-'complete results singles'!$C$2,IF(J848=0,-'complete results singles'!$C$2,-('complete results singles'!$C$2*2)))))))*E848))</f>
        <v>0</v>
      </c>
      <c r="R848" s="17">
        <f>IF(ISBLANK(M848),,IF(T848&lt;&gt;1,((IF(M848="WON-EW",(((K848-1)*'complete results singles'!$C$2)*(1-$C$3))+(((L848-1)*'complete results singles'!$C$2)*(1-$C$3)),IF(M848="WON",(((K848-1)*'complete results singles'!$C$2)*(1-$C$3)),IF(M848="PLACED",(((L848-1)*'complete results singles'!$C$2)*(1-$C$3))-'complete results singles'!$C$2,IF(J848=0,-'complete results singles'!$C$2,-('complete results singles'!$C$2*2))))))*E848),0))</f>
        <v>0</v>
      </c>
      <c r="S848" s="64"/>
    </row>
    <row r="849" spans="8:19" ht="15" x14ac:dyDescent="0.2">
      <c r="H849" s="12"/>
      <c r="I849" s="12"/>
      <c r="J849" s="12"/>
      <c r="M849" s="7"/>
      <c r="N849" s="16">
        <f>((G849-1)*(1-(IF(H849="no",0,'complete results singles'!$C$3)))+1)</f>
        <v>5.0000000000000044E-2</v>
      </c>
      <c r="O849" s="16">
        <f t="shared" si="14"/>
        <v>0</v>
      </c>
      <c r="P8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49" s="17">
        <f>IF(ISBLANK(M849),,IF(ISBLANK(G849),,(IF(M849="WON-EW",((((N849-1)*J849)*'complete results singles'!$C$2)+('complete results singles'!$C$2*(N849-1))),IF(M849="WON",((((N849-1)*J849)*'complete results singles'!$C$2)+('complete results singles'!$C$2*(N849-1))),IF(M849="PLACED",((((N849-1)*J849)*'complete results singles'!$C$2)-'complete results singles'!$C$2),IF(J849=0,-'complete results singles'!$C$2,IF(J849=0,-'complete results singles'!$C$2,-('complete results singles'!$C$2*2)))))))*E849))</f>
        <v>0</v>
      </c>
      <c r="R849" s="17">
        <f>IF(ISBLANK(M849),,IF(T849&lt;&gt;1,((IF(M849="WON-EW",(((K849-1)*'complete results singles'!$C$2)*(1-$C$3))+(((L849-1)*'complete results singles'!$C$2)*(1-$C$3)),IF(M849="WON",(((K849-1)*'complete results singles'!$C$2)*(1-$C$3)),IF(M849="PLACED",(((L849-1)*'complete results singles'!$C$2)*(1-$C$3))-'complete results singles'!$C$2,IF(J849=0,-'complete results singles'!$C$2,-('complete results singles'!$C$2*2))))))*E849),0))</f>
        <v>0</v>
      </c>
      <c r="S849" s="64"/>
    </row>
    <row r="850" spans="8:19" ht="15" x14ac:dyDescent="0.2">
      <c r="H850" s="12"/>
      <c r="I850" s="12"/>
      <c r="J850" s="12"/>
      <c r="M850" s="7"/>
      <c r="N850" s="16">
        <f>((G850-1)*(1-(IF(H850="no",0,'complete results singles'!$C$3)))+1)</f>
        <v>5.0000000000000044E-2</v>
      </c>
      <c r="O850" s="16">
        <f t="shared" si="14"/>
        <v>0</v>
      </c>
      <c r="P8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0" s="17">
        <f>IF(ISBLANK(M850),,IF(ISBLANK(G850),,(IF(M850="WON-EW",((((N850-1)*J850)*'complete results singles'!$C$2)+('complete results singles'!$C$2*(N850-1))),IF(M850="WON",((((N850-1)*J850)*'complete results singles'!$C$2)+('complete results singles'!$C$2*(N850-1))),IF(M850="PLACED",((((N850-1)*J850)*'complete results singles'!$C$2)-'complete results singles'!$C$2),IF(J850=0,-'complete results singles'!$C$2,IF(J850=0,-'complete results singles'!$C$2,-('complete results singles'!$C$2*2)))))))*E850))</f>
        <v>0</v>
      </c>
      <c r="R850" s="17">
        <f>IF(ISBLANK(M850),,IF(T850&lt;&gt;1,((IF(M850="WON-EW",(((K850-1)*'complete results singles'!$C$2)*(1-$C$3))+(((L850-1)*'complete results singles'!$C$2)*(1-$C$3)),IF(M850="WON",(((K850-1)*'complete results singles'!$C$2)*(1-$C$3)),IF(M850="PLACED",(((L850-1)*'complete results singles'!$C$2)*(1-$C$3))-'complete results singles'!$C$2,IF(J850=0,-'complete results singles'!$C$2,-('complete results singles'!$C$2*2))))))*E850),0))</f>
        <v>0</v>
      </c>
      <c r="S850" s="64"/>
    </row>
    <row r="851" spans="8:19" ht="15" x14ac:dyDescent="0.2">
      <c r="H851" s="12"/>
      <c r="I851" s="12"/>
      <c r="J851" s="12"/>
      <c r="M851" s="7"/>
      <c r="N851" s="16">
        <f>((G851-1)*(1-(IF(H851="no",0,'complete results singles'!$C$3)))+1)</f>
        <v>5.0000000000000044E-2</v>
      </c>
      <c r="O851" s="16">
        <f t="shared" si="14"/>
        <v>0</v>
      </c>
      <c r="P8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1" s="17">
        <f>IF(ISBLANK(M851),,IF(ISBLANK(G851),,(IF(M851="WON-EW",((((N851-1)*J851)*'complete results singles'!$C$2)+('complete results singles'!$C$2*(N851-1))),IF(M851="WON",((((N851-1)*J851)*'complete results singles'!$C$2)+('complete results singles'!$C$2*(N851-1))),IF(M851="PLACED",((((N851-1)*J851)*'complete results singles'!$C$2)-'complete results singles'!$C$2),IF(J851=0,-'complete results singles'!$C$2,IF(J851=0,-'complete results singles'!$C$2,-('complete results singles'!$C$2*2)))))))*E851))</f>
        <v>0</v>
      </c>
      <c r="R851" s="17">
        <f>IF(ISBLANK(M851),,IF(T851&lt;&gt;1,((IF(M851="WON-EW",(((K851-1)*'complete results singles'!$C$2)*(1-$C$3))+(((L851-1)*'complete results singles'!$C$2)*(1-$C$3)),IF(M851="WON",(((K851-1)*'complete results singles'!$C$2)*(1-$C$3)),IF(M851="PLACED",(((L851-1)*'complete results singles'!$C$2)*(1-$C$3))-'complete results singles'!$C$2,IF(J851=0,-'complete results singles'!$C$2,-('complete results singles'!$C$2*2))))))*E851),0))</f>
        <v>0</v>
      </c>
      <c r="S851" s="64"/>
    </row>
    <row r="852" spans="8:19" ht="15" x14ac:dyDescent="0.2">
      <c r="H852" s="12"/>
      <c r="I852" s="12"/>
      <c r="J852" s="12"/>
      <c r="M852" s="7"/>
      <c r="N852" s="16">
        <f>((G852-1)*(1-(IF(H852="no",0,'complete results singles'!$C$3)))+1)</f>
        <v>5.0000000000000044E-2</v>
      </c>
      <c r="O852" s="16">
        <f t="shared" si="14"/>
        <v>0</v>
      </c>
      <c r="P8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2" s="17">
        <f>IF(ISBLANK(M852),,IF(ISBLANK(G852),,(IF(M852="WON-EW",((((N852-1)*J852)*'complete results singles'!$C$2)+('complete results singles'!$C$2*(N852-1))),IF(M852="WON",((((N852-1)*J852)*'complete results singles'!$C$2)+('complete results singles'!$C$2*(N852-1))),IF(M852="PLACED",((((N852-1)*J852)*'complete results singles'!$C$2)-'complete results singles'!$C$2),IF(J852=0,-'complete results singles'!$C$2,IF(J852=0,-'complete results singles'!$C$2,-('complete results singles'!$C$2*2)))))))*E852))</f>
        <v>0</v>
      </c>
      <c r="R852" s="17">
        <f>IF(ISBLANK(M852),,IF(T852&lt;&gt;1,((IF(M852="WON-EW",(((K852-1)*'complete results singles'!$C$2)*(1-$C$3))+(((L852-1)*'complete results singles'!$C$2)*(1-$C$3)),IF(M852="WON",(((K852-1)*'complete results singles'!$C$2)*(1-$C$3)),IF(M852="PLACED",(((L852-1)*'complete results singles'!$C$2)*(1-$C$3))-'complete results singles'!$C$2,IF(J852=0,-'complete results singles'!$C$2,-('complete results singles'!$C$2*2))))))*E852),0))</f>
        <v>0</v>
      </c>
      <c r="S852" s="64"/>
    </row>
    <row r="853" spans="8:19" ht="15" x14ac:dyDescent="0.2">
      <c r="H853" s="12"/>
      <c r="I853" s="12"/>
      <c r="J853" s="12"/>
      <c r="M853" s="7"/>
      <c r="N853" s="16">
        <f>((G853-1)*(1-(IF(H853="no",0,'complete results singles'!$C$3)))+1)</f>
        <v>5.0000000000000044E-2</v>
      </c>
      <c r="O853" s="16">
        <f t="shared" si="14"/>
        <v>0</v>
      </c>
      <c r="P8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3" s="17">
        <f>IF(ISBLANK(M853),,IF(ISBLANK(G853),,(IF(M853="WON-EW",((((N853-1)*J853)*'complete results singles'!$C$2)+('complete results singles'!$C$2*(N853-1))),IF(M853="WON",((((N853-1)*J853)*'complete results singles'!$C$2)+('complete results singles'!$C$2*(N853-1))),IF(M853="PLACED",((((N853-1)*J853)*'complete results singles'!$C$2)-'complete results singles'!$C$2),IF(J853=0,-'complete results singles'!$C$2,IF(J853=0,-'complete results singles'!$C$2,-('complete results singles'!$C$2*2)))))))*E853))</f>
        <v>0</v>
      </c>
      <c r="R853" s="17">
        <f>IF(ISBLANK(M853),,IF(T853&lt;&gt;1,((IF(M853="WON-EW",(((K853-1)*'complete results singles'!$C$2)*(1-$C$3))+(((L853-1)*'complete results singles'!$C$2)*(1-$C$3)),IF(M853="WON",(((K853-1)*'complete results singles'!$C$2)*(1-$C$3)),IF(M853="PLACED",(((L853-1)*'complete results singles'!$C$2)*(1-$C$3))-'complete results singles'!$C$2,IF(J853=0,-'complete results singles'!$C$2,-('complete results singles'!$C$2*2))))))*E853),0))</f>
        <v>0</v>
      </c>
      <c r="S853" s="64"/>
    </row>
    <row r="854" spans="8:19" ht="15" x14ac:dyDescent="0.2">
      <c r="H854" s="12"/>
      <c r="I854" s="12"/>
      <c r="J854" s="12"/>
      <c r="M854" s="7"/>
      <c r="N854" s="16">
        <f>((G854-1)*(1-(IF(H854="no",0,'complete results singles'!$C$3)))+1)</f>
        <v>5.0000000000000044E-2</v>
      </c>
      <c r="O854" s="16">
        <f t="shared" si="14"/>
        <v>0</v>
      </c>
      <c r="P8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4" s="17">
        <f>IF(ISBLANK(M854),,IF(ISBLANK(G854),,(IF(M854="WON-EW",((((N854-1)*J854)*'complete results singles'!$C$2)+('complete results singles'!$C$2*(N854-1))),IF(M854="WON",((((N854-1)*J854)*'complete results singles'!$C$2)+('complete results singles'!$C$2*(N854-1))),IF(M854="PLACED",((((N854-1)*J854)*'complete results singles'!$C$2)-'complete results singles'!$C$2),IF(J854=0,-'complete results singles'!$C$2,IF(J854=0,-'complete results singles'!$C$2,-('complete results singles'!$C$2*2)))))))*E854))</f>
        <v>0</v>
      </c>
      <c r="R854" s="17">
        <f>IF(ISBLANK(M854),,IF(T854&lt;&gt;1,((IF(M854="WON-EW",(((K854-1)*'complete results singles'!$C$2)*(1-$C$3))+(((L854-1)*'complete results singles'!$C$2)*(1-$C$3)),IF(M854="WON",(((K854-1)*'complete results singles'!$C$2)*(1-$C$3)),IF(M854="PLACED",(((L854-1)*'complete results singles'!$C$2)*(1-$C$3))-'complete results singles'!$C$2,IF(J854=0,-'complete results singles'!$C$2,-('complete results singles'!$C$2*2))))))*E854),0))</f>
        <v>0</v>
      </c>
      <c r="S854" s="64"/>
    </row>
    <row r="855" spans="8:19" ht="15" x14ac:dyDescent="0.2">
      <c r="H855" s="12"/>
      <c r="I855" s="12"/>
      <c r="J855" s="12"/>
      <c r="M855" s="7"/>
      <c r="N855" s="16">
        <f>((G855-1)*(1-(IF(H855="no",0,'complete results singles'!$C$3)))+1)</f>
        <v>5.0000000000000044E-2</v>
      </c>
      <c r="O855" s="16">
        <f t="shared" si="14"/>
        <v>0</v>
      </c>
      <c r="P8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5" s="17">
        <f>IF(ISBLANK(M855),,IF(ISBLANK(G855),,(IF(M855="WON-EW",((((N855-1)*J855)*'complete results singles'!$C$2)+('complete results singles'!$C$2*(N855-1))),IF(M855="WON",((((N855-1)*J855)*'complete results singles'!$C$2)+('complete results singles'!$C$2*(N855-1))),IF(M855="PLACED",((((N855-1)*J855)*'complete results singles'!$C$2)-'complete results singles'!$C$2),IF(J855=0,-'complete results singles'!$C$2,IF(J855=0,-'complete results singles'!$C$2,-('complete results singles'!$C$2*2)))))))*E855))</f>
        <v>0</v>
      </c>
      <c r="R855" s="17">
        <f>IF(ISBLANK(M855),,IF(T855&lt;&gt;1,((IF(M855="WON-EW",(((K855-1)*'complete results singles'!$C$2)*(1-$C$3))+(((L855-1)*'complete results singles'!$C$2)*(1-$C$3)),IF(M855="WON",(((K855-1)*'complete results singles'!$C$2)*(1-$C$3)),IF(M855="PLACED",(((L855-1)*'complete results singles'!$C$2)*(1-$C$3))-'complete results singles'!$C$2,IF(J855=0,-'complete results singles'!$C$2,-('complete results singles'!$C$2*2))))))*E855),0))</f>
        <v>0</v>
      </c>
      <c r="S855" s="64"/>
    </row>
    <row r="856" spans="8:19" ht="15" x14ac:dyDescent="0.2">
      <c r="H856" s="12"/>
      <c r="I856" s="12"/>
      <c r="J856" s="12"/>
      <c r="M856" s="7"/>
      <c r="N856" s="16">
        <f>((G856-1)*(1-(IF(H856="no",0,'complete results singles'!$C$3)))+1)</f>
        <v>5.0000000000000044E-2</v>
      </c>
      <c r="O856" s="16">
        <f t="shared" si="14"/>
        <v>0</v>
      </c>
      <c r="P8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6" s="17">
        <f>IF(ISBLANK(M856),,IF(ISBLANK(G856),,(IF(M856="WON-EW",((((N856-1)*J856)*'complete results singles'!$C$2)+('complete results singles'!$C$2*(N856-1))),IF(M856="WON",((((N856-1)*J856)*'complete results singles'!$C$2)+('complete results singles'!$C$2*(N856-1))),IF(M856="PLACED",((((N856-1)*J856)*'complete results singles'!$C$2)-'complete results singles'!$C$2),IF(J856=0,-'complete results singles'!$C$2,IF(J856=0,-'complete results singles'!$C$2,-('complete results singles'!$C$2*2)))))))*E856))</f>
        <v>0</v>
      </c>
      <c r="R856" s="17">
        <f>IF(ISBLANK(M856),,IF(T856&lt;&gt;1,((IF(M856="WON-EW",(((K856-1)*'complete results singles'!$C$2)*(1-$C$3))+(((L856-1)*'complete results singles'!$C$2)*(1-$C$3)),IF(M856="WON",(((K856-1)*'complete results singles'!$C$2)*(1-$C$3)),IF(M856="PLACED",(((L856-1)*'complete results singles'!$C$2)*(1-$C$3))-'complete results singles'!$C$2,IF(J856=0,-'complete results singles'!$C$2,-('complete results singles'!$C$2*2))))))*E856),0))</f>
        <v>0</v>
      </c>
      <c r="S856" s="64"/>
    </row>
    <row r="857" spans="8:19" ht="15" x14ac:dyDescent="0.2">
      <c r="H857" s="12"/>
      <c r="I857" s="12"/>
      <c r="J857" s="12"/>
      <c r="M857" s="7"/>
      <c r="N857" s="16">
        <f>((G857-1)*(1-(IF(H857="no",0,'complete results singles'!$C$3)))+1)</f>
        <v>5.0000000000000044E-2</v>
      </c>
      <c r="O857" s="16">
        <f t="shared" si="14"/>
        <v>0</v>
      </c>
      <c r="P8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7" s="17">
        <f>IF(ISBLANK(M857),,IF(ISBLANK(G857),,(IF(M857="WON-EW",((((N857-1)*J857)*'complete results singles'!$C$2)+('complete results singles'!$C$2*(N857-1))),IF(M857="WON",((((N857-1)*J857)*'complete results singles'!$C$2)+('complete results singles'!$C$2*(N857-1))),IF(M857="PLACED",((((N857-1)*J857)*'complete results singles'!$C$2)-'complete results singles'!$C$2),IF(J857=0,-'complete results singles'!$C$2,IF(J857=0,-'complete results singles'!$C$2,-('complete results singles'!$C$2*2)))))))*E857))</f>
        <v>0</v>
      </c>
      <c r="R857" s="17">
        <f>IF(ISBLANK(M857),,IF(T857&lt;&gt;1,((IF(M857="WON-EW",(((K857-1)*'complete results singles'!$C$2)*(1-$C$3))+(((L857-1)*'complete results singles'!$C$2)*(1-$C$3)),IF(M857="WON",(((K857-1)*'complete results singles'!$C$2)*(1-$C$3)),IF(M857="PLACED",(((L857-1)*'complete results singles'!$C$2)*(1-$C$3))-'complete results singles'!$C$2,IF(J857=0,-'complete results singles'!$C$2,-('complete results singles'!$C$2*2))))))*E857),0))</f>
        <v>0</v>
      </c>
      <c r="S857" s="64"/>
    </row>
    <row r="858" spans="8:19" ht="15" x14ac:dyDescent="0.2">
      <c r="H858" s="12"/>
      <c r="I858" s="12"/>
      <c r="J858" s="12"/>
      <c r="M858" s="7"/>
      <c r="N858" s="16">
        <f>((G858-1)*(1-(IF(H858="no",0,'complete results singles'!$C$3)))+1)</f>
        <v>5.0000000000000044E-2</v>
      </c>
      <c r="O858" s="16">
        <f t="shared" si="14"/>
        <v>0</v>
      </c>
      <c r="P8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8" s="17">
        <f>IF(ISBLANK(M858),,IF(ISBLANK(G858),,(IF(M858="WON-EW",((((N858-1)*J858)*'complete results singles'!$C$2)+('complete results singles'!$C$2*(N858-1))),IF(M858="WON",((((N858-1)*J858)*'complete results singles'!$C$2)+('complete results singles'!$C$2*(N858-1))),IF(M858="PLACED",((((N858-1)*J858)*'complete results singles'!$C$2)-'complete results singles'!$C$2),IF(J858=0,-'complete results singles'!$C$2,IF(J858=0,-'complete results singles'!$C$2,-('complete results singles'!$C$2*2)))))))*E858))</f>
        <v>0</v>
      </c>
      <c r="R858" s="17">
        <f>IF(ISBLANK(M858),,IF(T858&lt;&gt;1,((IF(M858="WON-EW",(((K858-1)*'complete results singles'!$C$2)*(1-$C$3))+(((L858-1)*'complete results singles'!$C$2)*(1-$C$3)),IF(M858="WON",(((K858-1)*'complete results singles'!$C$2)*(1-$C$3)),IF(M858="PLACED",(((L858-1)*'complete results singles'!$C$2)*(1-$C$3))-'complete results singles'!$C$2,IF(J858=0,-'complete results singles'!$C$2,-('complete results singles'!$C$2*2))))))*E858),0))</f>
        <v>0</v>
      </c>
      <c r="S858" s="64"/>
    </row>
    <row r="859" spans="8:19" ht="15" x14ac:dyDescent="0.2">
      <c r="H859" s="12"/>
      <c r="I859" s="12"/>
      <c r="J859" s="12"/>
      <c r="M859" s="7"/>
      <c r="N859" s="16">
        <f>((G859-1)*(1-(IF(H859="no",0,'complete results singles'!$C$3)))+1)</f>
        <v>5.0000000000000044E-2</v>
      </c>
      <c r="O859" s="16">
        <f t="shared" si="14"/>
        <v>0</v>
      </c>
      <c r="P8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59" s="17">
        <f>IF(ISBLANK(M859),,IF(ISBLANK(G859),,(IF(M859="WON-EW",((((N859-1)*J859)*'complete results singles'!$C$2)+('complete results singles'!$C$2*(N859-1))),IF(M859="WON",((((N859-1)*J859)*'complete results singles'!$C$2)+('complete results singles'!$C$2*(N859-1))),IF(M859="PLACED",((((N859-1)*J859)*'complete results singles'!$C$2)-'complete results singles'!$C$2),IF(J859=0,-'complete results singles'!$C$2,IF(J859=0,-'complete results singles'!$C$2,-('complete results singles'!$C$2*2)))))))*E859))</f>
        <v>0</v>
      </c>
      <c r="R859" s="17">
        <f>IF(ISBLANK(M859),,IF(T859&lt;&gt;1,((IF(M859="WON-EW",(((K859-1)*'complete results singles'!$C$2)*(1-$C$3))+(((L859-1)*'complete results singles'!$C$2)*(1-$C$3)),IF(M859="WON",(((K859-1)*'complete results singles'!$C$2)*(1-$C$3)),IF(M859="PLACED",(((L859-1)*'complete results singles'!$C$2)*(1-$C$3))-'complete results singles'!$C$2,IF(J859=0,-'complete results singles'!$C$2,-('complete results singles'!$C$2*2))))))*E859),0))</f>
        <v>0</v>
      </c>
      <c r="S859" s="64"/>
    </row>
    <row r="860" spans="8:19" ht="15" x14ac:dyDescent="0.2">
      <c r="H860" s="12"/>
      <c r="I860" s="12"/>
      <c r="J860" s="12"/>
      <c r="M860" s="7"/>
      <c r="N860" s="16">
        <f>((G860-1)*(1-(IF(H860="no",0,'complete results singles'!$C$3)))+1)</f>
        <v>5.0000000000000044E-2</v>
      </c>
      <c r="O860" s="16">
        <f t="shared" si="14"/>
        <v>0</v>
      </c>
      <c r="P8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0" s="17">
        <f>IF(ISBLANK(M860),,IF(ISBLANK(G860),,(IF(M860="WON-EW",((((N860-1)*J860)*'complete results singles'!$C$2)+('complete results singles'!$C$2*(N860-1))),IF(M860="WON",((((N860-1)*J860)*'complete results singles'!$C$2)+('complete results singles'!$C$2*(N860-1))),IF(M860="PLACED",((((N860-1)*J860)*'complete results singles'!$C$2)-'complete results singles'!$C$2),IF(J860=0,-'complete results singles'!$C$2,IF(J860=0,-'complete results singles'!$C$2,-('complete results singles'!$C$2*2)))))))*E860))</f>
        <v>0</v>
      </c>
      <c r="R860" s="17">
        <f>IF(ISBLANK(M860),,IF(T860&lt;&gt;1,((IF(M860="WON-EW",(((K860-1)*'complete results singles'!$C$2)*(1-$C$3))+(((L860-1)*'complete results singles'!$C$2)*(1-$C$3)),IF(M860="WON",(((K860-1)*'complete results singles'!$C$2)*(1-$C$3)),IF(M860="PLACED",(((L860-1)*'complete results singles'!$C$2)*(1-$C$3))-'complete results singles'!$C$2,IF(J860=0,-'complete results singles'!$C$2,-('complete results singles'!$C$2*2))))))*E860),0))</f>
        <v>0</v>
      </c>
      <c r="S860" s="64"/>
    </row>
    <row r="861" spans="8:19" ht="15" x14ac:dyDescent="0.2">
      <c r="H861" s="12"/>
      <c r="I861" s="12"/>
      <c r="J861" s="12"/>
      <c r="M861" s="7"/>
      <c r="N861" s="16">
        <f>((G861-1)*(1-(IF(H861="no",0,'complete results singles'!$C$3)))+1)</f>
        <v>5.0000000000000044E-2</v>
      </c>
      <c r="O861" s="16">
        <f t="shared" si="14"/>
        <v>0</v>
      </c>
      <c r="P8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1" s="17">
        <f>IF(ISBLANK(M861),,IF(ISBLANK(G861),,(IF(M861="WON-EW",((((N861-1)*J861)*'complete results singles'!$C$2)+('complete results singles'!$C$2*(N861-1))),IF(M861="WON",((((N861-1)*J861)*'complete results singles'!$C$2)+('complete results singles'!$C$2*(N861-1))),IF(M861="PLACED",((((N861-1)*J861)*'complete results singles'!$C$2)-'complete results singles'!$C$2),IF(J861=0,-'complete results singles'!$C$2,IF(J861=0,-'complete results singles'!$C$2,-('complete results singles'!$C$2*2)))))))*E861))</f>
        <v>0</v>
      </c>
      <c r="R861" s="17">
        <f>IF(ISBLANK(M861),,IF(T861&lt;&gt;1,((IF(M861="WON-EW",(((K861-1)*'complete results singles'!$C$2)*(1-$C$3))+(((L861-1)*'complete results singles'!$C$2)*(1-$C$3)),IF(M861="WON",(((K861-1)*'complete results singles'!$C$2)*(1-$C$3)),IF(M861="PLACED",(((L861-1)*'complete results singles'!$C$2)*(1-$C$3))-'complete results singles'!$C$2,IF(J861=0,-'complete results singles'!$C$2,-('complete results singles'!$C$2*2))))))*E861),0))</f>
        <v>0</v>
      </c>
      <c r="S861" s="64"/>
    </row>
    <row r="862" spans="8:19" ht="15" x14ac:dyDescent="0.2">
      <c r="H862" s="12"/>
      <c r="I862" s="12"/>
      <c r="J862" s="12"/>
      <c r="M862" s="7"/>
      <c r="N862" s="16">
        <f>((G862-1)*(1-(IF(H862="no",0,'complete results singles'!$C$3)))+1)</f>
        <v>5.0000000000000044E-2</v>
      </c>
      <c r="O862" s="16">
        <f t="shared" si="14"/>
        <v>0</v>
      </c>
      <c r="P8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2" s="17">
        <f>IF(ISBLANK(M862),,IF(ISBLANK(G862),,(IF(M862="WON-EW",((((N862-1)*J862)*'complete results singles'!$C$2)+('complete results singles'!$C$2*(N862-1))),IF(M862="WON",((((N862-1)*J862)*'complete results singles'!$C$2)+('complete results singles'!$C$2*(N862-1))),IF(M862="PLACED",((((N862-1)*J862)*'complete results singles'!$C$2)-'complete results singles'!$C$2),IF(J862=0,-'complete results singles'!$C$2,IF(J862=0,-'complete results singles'!$C$2,-('complete results singles'!$C$2*2)))))))*E862))</f>
        <v>0</v>
      </c>
      <c r="R862" s="17">
        <f>IF(ISBLANK(M862),,IF(T862&lt;&gt;1,((IF(M862="WON-EW",(((K862-1)*'complete results singles'!$C$2)*(1-$C$3))+(((L862-1)*'complete results singles'!$C$2)*(1-$C$3)),IF(M862="WON",(((K862-1)*'complete results singles'!$C$2)*(1-$C$3)),IF(M862="PLACED",(((L862-1)*'complete results singles'!$C$2)*(1-$C$3))-'complete results singles'!$C$2,IF(J862=0,-'complete results singles'!$C$2,-('complete results singles'!$C$2*2))))))*E862),0))</f>
        <v>0</v>
      </c>
      <c r="S862" s="64"/>
    </row>
    <row r="863" spans="8:19" ht="15" x14ac:dyDescent="0.2">
      <c r="H863" s="12"/>
      <c r="I863" s="12"/>
      <c r="J863" s="12"/>
      <c r="M863" s="7"/>
      <c r="N863" s="16">
        <f>((G863-1)*(1-(IF(H863="no",0,'complete results singles'!$C$3)))+1)</f>
        <v>5.0000000000000044E-2</v>
      </c>
      <c r="O863" s="16">
        <f t="shared" si="14"/>
        <v>0</v>
      </c>
      <c r="P8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3" s="17">
        <f>IF(ISBLANK(M863),,IF(ISBLANK(G863),,(IF(M863="WON-EW",((((N863-1)*J863)*'complete results singles'!$C$2)+('complete results singles'!$C$2*(N863-1))),IF(M863="WON",((((N863-1)*J863)*'complete results singles'!$C$2)+('complete results singles'!$C$2*(N863-1))),IF(M863="PLACED",((((N863-1)*J863)*'complete results singles'!$C$2)-'complete results singles'!$C$2),IF(J863=0,-'complete results singles'!$C$2,IF(J863=0,-'complete results singles'!$C$2,-('complete results singles'!$C$2*2)))))))*E863))</f>
        <v>0</v>
      </c>
      <c r="R863" s="17">
        <f>IF(ISBLANK(M863),,IF(T863&lt;&gt;1,((IF(M863="WON-EW",(((K863-1)*'complete results singles'!$C$2)*(1-$C$3))+(((L863-1)*'complete results singles'!$C$2)*(1-$C$3)),IF(M863="WON",(((K863-1)*'complete results singles'!$C$2)*(1-$C$3)),IF(M863="PLACED",(((L863-1)*'complete results singles'!$C$2)*(1-$C$3))-'complete results singles'!$C$2,IF(J863=0,-'complete results singles'!$C$2,-('complete results singles'!$C$2*2))))))*E863),0))</f>
        <v>0</v>
      </c>
      <c r="S863" s="64"/>
    </row>
    <row r="864" spans="8:19" ht="15" x14ac:dyDescent="0.2">
      <c r="H864" s="12"/>
      <c r="I864" s="12"/>
      <c r="J864" s="12"/>
      <c r="M864" s="7"/>
      <c r="N864" s="16">
        <f>((G864-1)*(1-(IF(H864="no",0,'complete results singles'!$C$3)))+1)</f>
        <v>5.0000000000000044E-2</v>
      </c>
      <c r="O864" s="16">
        <f t="shared" si="14"/>
        <v>0</v>
      </c>
      <c r="P8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4" s="17">
        <f>IF(ISBLANK(M864),,IF(ISBLANK(G864),,(IF(M864="WON-EW",((((N864-1)*J864)*'complete results singles'!$C$2)+('complete results singles'!$C$2*(N864-1))),IF(M864="WON",((((N864-1)*J864)*'complete results singles'!$C$2)+('complete results singles'!$C$2*(N864-1))),IF(M864="PLACED",((((N864-1)*J864)*'complete results singles'!$C$2)-'complete results singles'!$C$2),IF(J864=0,-'complete results singles'!$C$2,IF(J864=0,-'complete results singles'!$C$2,-('complete results singles'!$C$2*2)))))))*E864))</f>
        <v>0</v>
      </c>
      <c r="R864" s="17">
        <f>IF(ISBLANK(M864),,IF(T864&lt;&gt;1,((IF(M864="WON-EW",(((K864-1)*'complete results singles'!$C$2)*(1-$C$3))+(((L864-1)*'complete results singles'!$C$2)*(1-$C$3)),IF(M864="WON",(((K864-1)*'complete results singles'!$C$2)*(1-$C$3)),IF(M864="PLACED",(((L864-1)*'complete results singles'!$C$2)*(1-$C$3))-'complete results singles'!$C$2,IF(J864=0,-'complete results singles'!$C$2,-('complete results singles'!$C$2*2))))))*E864),0))</f>
        <v>0</v>
      </c>
      <c r="S864" s="64"/>
    </row>
    <row r="865" spans="8:19" ht="15" x14ac:dyDescent="0.2">
      <c r="H865" s="12"/>
      <c r="I865" s="12"/>
      <c r="J865" s="12"/>
      <c r="M865" s="7"/>
      <c r="N865" s="16">
        <f>((G865-1)*(1-(IF(H865="no",0,'complete results singles'!$C$3)))+1)</f>
        <v>5.0000000000000044E-2</v>
      </c>
      <c r="O865" s="16">
        <f t="shared" si="14"/>
        <v>0</v>
      </c>
      <c r="P8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5" s="17">
        <f>IF(ISBLANK(M865),,IF(ISBLANK(G865),,(IF(M865="WON-EW",((((N865-1)*J865)*'complete results singles'!$C$2)+('complete results singles'!$C$2*(N865-1))),IF(M865="WON",((((N865-1)*J865)*'complete results singles'!$C$2)+('complete results singles'!$C$2*(N865-1))),IF(M865="PLACED",((((N865-1)*J865)*'complete results singles'!$C$2)-'complete results singles'!$C$2),IF(J865=0,-'complete results singles'!$C$2,IF(J865=0,-'complete results singles'!$C$2,-('complete results singles'!$C$2*2)))))))*E865))</f>
        <v>0</v>
      </c>
      <c r="R865" s="17">
        <f>IF(ISBLANK(M865),,IF(T865&lt;&gt;1,((IF(M865="WON-EW",(((K865-1)*'complete results singles'!$C$2)*(1-$C$3))+(((L865-1)*'complete results singles'!$C$2)*(1-$C$3)),IF(M865="WON",(((K865-1)*'complete results singles'!$C$2)*(1-$C$3)),IF(M865="PLACED",(((L865-1)*'complete results singles'!$C$2)*(1-$C$3))-'complete results singles'!$C$2,IF(J865=0,-'complete results singles'!$C$2,-('complete results singles'!$C$2*2))))))*E865),0))</f>
        <v>0</v>
      </c>
      <c r="S865" s="64"/>
    </row>
    <row r="866" spans="8:19" ht="15" x14ac:dyDescent="0.2">
      <c r="H866" s="12"/>
      <c r="I866" s="12"/>
      <c r="J866" s="12"/>
      <c r="M866" s="7"/>
      <c r="N866" s="16">
        <f>((G866-1)*(1-(IF(H866="no",0,'complete results singles'!$C$3)))+1)</f>
        <v>5.0000000000000044E-2</v>
      </c>
      <c r="O866" s="16">
        <f t="shared" si="14"/>
        <v>0</v>
      </c>
      <c r="P8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6" s="17">
        <f>IF(ISBLANK(M866),,IF(ISBLANK(G866),,(IF(M866="WON-EW",((((N866-1)*J866)*'complete results singles'!$C$2)+('complete results singles'!$C$2*(N866-1))),IF(M866="WON",((((N866-1)*J866)*'complete results singles'!$C$2)+('complete results singles'!$C$2*(N866-1))),IF(M866="PLACED",((((N866-1)*J866)*'complete results singles'!$C$2)-'complete results singles'!$C$2),IF(J866=0,-'complete results singles'!$C$2,IF(J866=0,-'complete results singles'!$C$2,-('complete results singles'!$C$2*2)))))))*E866))</f>
        <v>0</v>
      </c>
      <c r="R866" s="17">
        <f>IF(ISBLANK(M866),,IF(T866&lt;&gt;1,((IF(M866="WON-EW",(((K866-1)*'complete results singles'!$C$2)*(1-$C$3))+(((L866-1)*'complete results singles'!$C$2)*(1-$C$3)),IF(M866="WON",(((K866-1)*'complete results singles'!$C$2)*(1-$C$3)),IF(M866="PLACED",(((L866-1)*'complete results singles'!$C$2)*(1-$C$3))-'complete results singles'!$C$2,IF(J866=0,-'complete results singles'!$C$2,-('complete results singles'!$C$2*2))))))*E866),0))</f>
        <v>0</v>
      </c>
      <c r="S866" s="64"/>
    </row>
    <row r="867" spans="8:19" ht="15" x14ac:dyDescent="0.2">
      <c r="H867" s="12"/>
      <c r="I867" s="12"/>
      <c r="J867" s="12"/>
      <c r="M867" s="7"/>
      <c r="N867" s="16">
        <f>((G867-1)*(1-(IF(H867="no",0,'complete results singles'!$C$3)))+1)</f>
        <v>5.0000000000000044E-2</v>
      </c>
      <c r="O867" s="16">
        <f t="shared" si="14"/>
        <v>0</v>
      </c>
      <c r="P8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7" s="17">
        <f>IF(ISBLANK(M867),,IF(ISBLANK(G867),,(IF(M867="WON-EW",((((N867-1)*J867)*'complete results singles'!$C$2)+('complete results singles'!$C$2*(N867-1))),IF(M867="WON",((((N867-1)*J867)*'complete results singles'!$C$2)+('complete results singles'!$C$2*(N867-1))),IF(M867="PLACED",((((N867-1)*J867)*'complete results singles'!$C$2)-'complete results singles'!$C$2),IF(J867=0,-'complete results singles'!$C$2,IF(J867=0,-'complete results singles'!$C$2,-('complete results singles'!$C$2*2)))))))*E867))</f>
        <v>0</v>
      </c>
      <c r="R867" s="17">
        <f>IF(ISBLANK(M867),,IF(T867&lt;&gt;1,((IF(M867="WON-EW",(((K867-1)*'complete results singles'!$C$2)*(1-$C$3))+(((L867-1)*'complete results singles'!$C$2)*(1-$C$3)),IF(M867="WON",(((K867-1)*'complete results singles'!$C$2)*(1-$C$3)),IF(M867="PLACED",(((L867-1)*'complete results singles'!$C$2)*(1-$C$3))-'complete results singles'!$C$2,IF(J867=0,-'complete results singles'!$C$2,-('complete results singles'!$C$2*2))))))*E867),0))</f>
        <v>0</v>
      </c>
      <c r="S867" s="64"/>
    </row>
    <row r="868" spans="8:19" ht="15" x14ac:dyDescent="0.2">
      <c r="H868" s="12"/>
      <c r="I868" s="12"/>
      <c r="J868" s="12"/>
      <c r="M868" s="7"/>
      <c r="N868" s="16">
        <f>((G868-1)*(1-(IF(H868="no",0,'complete results singles'!$C$3)))+1)</f>
        <v>5.0000000000000044E-2</v>
      </c>
      <c r="O868" s="16">
        <f t="shared" si="14"/>
        <v>0</v>
      </c>
      <c r="P8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8" s="17">
        <f>IF(ISBLANK(M868),,IF(ISBLANK(G868),,(IF(M868="WON-EW",((((N868-1)*J868)*'complete results singles'!$C$2)+('complete results singles'!$C$2*(N868-1))),IF(M868="WON",((((N868-1)*J868)*'complete results singles'!$C$2)+('complete results singles'!$C$2*(N868-1))),IF(M868="PLACED",((((N868-1)*J868)*'complete results singles'!$C$2)-'complete results singles'!$C$2),IF(J868=0,-'complete results singles'!$C$2,IF(J868=0,-'complete results singles'!$C$2,-('complete results singles'!$C$2*2)))))))*E868))</f>
        <v>0</v>
      </c>
      <c r="R868" s="17">
        <f>IF(ISBLANK(M868),,IF(T868&lt;&gt;1,((IF(M868="WON-EW",(((K868-1)*'complete results singles'!$C$2)*(1-$C$3))+(((L868-1)*'complete results singles'!$C$2)*(1-$C$3)),IF(M868="WON",(((K868-1)*'complete results singles'!$C$2)*(1-$C$3)),IF(M868="PLACED",(((L868-1)*'complete results singles'!$C$2)*(1-$C$3))-'complete results singles'!$C$2,IF(J868=0,-'complete results singles'!$C$2,-('complete results singles'!$C$2*2))))))*E868),0))</f>
        <v>0</v>
      </c>
      <c r="S868" s="64"/>
    </row>
    <row r="869" spans="8:19" ht="15" x14ac:dyDescent="0.2">
      <c r="H869" s="12"/>
      <c r="I869" s="12"/>
      <c r="J869" s="12"/>
      <c r="M869" s="7"/>
      <c r="N869" s="16">
        <f>((G869-1)*(1-(IF(H869="no",0,'complete results singles'!$C$3)))+1)</f>
        <v>5.0000000000000044E-2</v>
      </c>
      <c r="O869" s="16">
        <f t="shared" si="14"/>
        <v>0</v>
      </c>
      <c r="P8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69" s="17">
        <f>IF(ISBLANK(M869),,IF(ISBLANK(G869),,(IF(M869="WON-EW",((((N869-1)*J869)*'complete results singles'!$C$2)+('complete results singles'!$C$2*(N869-1))),IF(M869="WON",((((N869-1)*J869)*'complete results singles'!$C$2)+('complete results singles'!$C$2*(N869-1))),IF(M869="PLACED",((((N869-1)*J869)*'complete results singles'!$C$2)-'complete results singles'!$C$2),IF(J869=0,-'complete results singles'!$C$2,IF(J869=0,-'complete results singles'!$C$2,-('complete results singles'!$C$2*2)))))))*E869))</f>
        <v>0</v>
      </c>
      <c r="R869" s="17">
        <f>IF(ISBLANK(M869),,IF(T869&lt;&gt;1,((IF(M869="WON-EW",(((K869-1)*'complete results singles'!$C$2)*(1-$C$3))+(((L869-1)*'complete results singles'!$C$2)*(1-$C$3)),IF(M869="WON",(((K869-1)*'complete results singles'!$C$2)*(1-$C$3)),IF(M869="PLACED",(((L869-1)*'complete results singles'!$C$2)*(1-$C$3))-'complete results singles'!$C$2,IF(J869=0,-'complete results singles'!$C$2,-('complete results singles'!$C$2*2))))))*E869),0))</f>
        <v>0</v>
      </c>
      <c r="S869" s="64"/>
    </row>
    <row r="870" spans="8:19" ht="15" x14ac:dyDescent="0.2">
      <c r="H870" s="12"/>
      <c r="I870" s="12"/>
      <c r="J870" s="12"/>
      <c r="M870" s="7"/>
      <c r="N870" s="16">
        <f>((G870-1)*(1-(IF(H870="no",0,'complete results singles'!$C$3)))+1)</f>
        <v>5.0000000000000044E-2</v>
      </c>
      <c r="O870" s="16">
        <f t="shared" si="14"/>
        <v>0</v>
      </c>
      <c r="P8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0" s="17">
        <f>IF(ISBLANK(M870),,IF(ISBLANK(G870),,(IF(M870="WON-EW",((((N870-1)*J870)*'complete results singles'!$C$2)+('complete results singles'!$C$2*(N870-1))),IF(M870="WON",((((N870-1)*J870)*'complete results singles'!$C$2)+('complete results singles'!$C$2*(N870-1))),IF(M870="PLACED",((((N870-1)*J870)*'complete results singles'!$C$2)-'complete results singles'!$C$2),IF(J870=0,-'complete results singles'!$C$2,IF(J870=0,-'complete results singles'!$C$2,-('complete results singles'!$C$2*2)))))))*E870))</f>
        <v>0</v>
      </c>
      <c r="R870" s="17">
        <f>IF(ISBLANK(M870),,IF(T870&lt;&gt;1,((IF(M870="WON-EW",(((K870-1)*'complete results singles'!$C$2)*(1-$C$3))+(((L870-1)*'complete results singles'!$C$2)*(1-$C$3)),IF(M870="WON",(((K870-1)*'complete results singles'!$C$2)*(1-$C$3)),IF(M870="PLACED",(((L870-1)*'complete results singles'!$C$2)*(1-$C$3))-'complete results singles'!$C$2,IF(J870=0,-'complete results singles'!$C$2,-('complete results singles'!$C$2*2))))))*E870),0))</f>
        <v>0</v>
      </c>
      <c r="S870" s="64"/>
    </row>
    <row r="871" spans="8:19" ht="15" x14ac:dyDescent="0.2">
      <c r="H871" s="12"/>
      <c r="I871" s="12"/>
      <c r="J871" s="12"/>
      <c r="M871" s="7"/>
      <c r="N871" s="16">
        <f>((G871-1)*(1-(IF(H871="no",0,'complete results singles'!$C$3)))+1)</f>
        <v>5.0000000000000044E-2</v>
      </c>
      <c r="O871" s="16">
        <f t="shared" si="14"/>
        <v>0</v>
      </c>
      <c r="P8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1" s="17">
        <f>IF(ISBLANK(M871),,IF(ISBLANK(G871),,(IF(M871="WON-EW",((((N871-1)*J871)*'complete results singles'!$C$2)+('complete results singles'!$C$2*(N871-1))),IF(M871="WON",((((N871-1)*J871)*'complete results singles'!$C$2)+('complete results singles'!$C$2*(N871-1))),IF(M871="PLACED",((((N871-1)*J871)*'complete results singles'!$C$2)-'complete results singles'!$C$2),IF(J871=0,-'complete results singles'!$C$2,IF(J871=0,-'complete results singles'!$C$2,-('complete results singles'!$C$2*2)))))))*E871))</f>
        <v>0</v>
      </c>
      <c r="R871" s="17">
        <f>IF(ISBLANK(M871),,IF(T871&lt;&gt;1,((IF(M871="WON-EW",(((K871-1)*'complete results singles'!$C$2)*(1-$C$3))+(((L871-1)*'complete results singles'!$C$2)*(1-$C$3)),IF(M871="WON",(((K871-1)*'complete results singles'!$C$2)*(1-$C$3)),IF(M871="PLACED",(((L871-1)*'complete results singles'!$C$2)*(1-$C$3))-'complete results singles'!$C$2,IF(J871=0,-'complete results singles'!$C$2,-('complete results singles'!$C$2*2))))))*E871),0))</f>
        <v>0</v>
      </c>
      <c r="S871" s="64"/>
    </row>
    <row r="872" spans="8:19" ht="15" x14ac:dyDescent="0.2">
      <c r="H872" s="12"/>
      <c r="I872" s="12"/>
      <c r="J872" s="12"/>
      <c r="M872" s="7"/>
      <c r="N872" s="16">
        <f>((G872-1)*(1-(IF(H872="no",0,'complete results singles'!$C$3)))+1)</f>
        <v>5.0000000000000044E-2</v>
      </c>
      <c r="O872" s="16">
        <f t="shared" si="14"/>
        <v>0</v>
      </c>
      <c r="P8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2" s="17">
        <f>IF(ISBLANK(M872),,IF(ISBLANK(G872),,(IF(M872="WON-EW",((((N872-1)*J872)*'complete results singles'!$C$2)+('complete results singles'!$C$2*(N872-1))),IF(M872="WON",((((N872-1)*J872)*'complete results singles'!$C$2)+('complete results singles'!$C$2*(N872-1))),IF(M872="PLACED",((((N872-1)*J872)*'complete results singles'!$C$2)-'complete results singles'!$C$2),IF(J872=0,-'complete results singles'!$C$2,IF(J872=0,-'complete results singles'!$C$2,-('complete results singles'!$C$2*2)))))))*E872))</f>
        <v>0</v>
      </c>
      <c r="R872" s="17">
        <f>IF(ISBLANK(M872),,IF(T872&lt;&gt;1,((IF(M872="WON-EW",(((K872-1)*'complete results singles'!$C$2)*(1-$C$3))+(((L872-1)*'complete results singles'!$C$2)*(1-$C$3)),IF(M872="WON",(((K872-1)*'complete results singles'!$C$2)*(1-$C$3)),IF(M872="PLACED",(((L872-1)*'complete results singles'!$C$2)*(1-$C$3))-'complete results singles'!$C$2,IF(J872=0,-'complete results singles'!$C$2,-('complete results singles'!$C$2*2))))))*E872),0))</f>
        <v>0</v>
      </c>
      <c r="S872" s="64"/>
    </row>
    <row r="873" spans="8:19" ht="15" x14ac:dyDescent="0.2">
      <c r="H873" s="12"/>
      <c r="I873" s="12"/>
      <c r="J873" s="12"/>
      <c r="M873" s="7"/>
      <c r="N873" s="16">
        <f>((G873-1)*(1-(IF(H873="no",0,'complete results singles'!$C$3)))+1)</f>
        <v>5.0000000000000044E-2</v>
      </c>
      <c r="O873" s="16">
        <f t="shared" si="14"/>
        <v>0</v>
      </c>
      <c r="P8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3" s="17">
        <f>IF(ISBLANK(M873),,IF(ISBLANK(G873),,(IF(M873="WON-EW",((((N873-1)*J873)*'complete results singles'!$C$2)+('complete results singles'!$C$2*(N873-1))),IF(M873="WON",((((N873-1)*J873)*'complete results singles'!$C$2)+('complete results singles'!$C$2*(N873-1))),IF(M873="PLACED",((((N873-1)*J873)*'complete results singles'!$C$2)-'complete results singles'!$C$2),IF(J873=0,-'complete results singles'!$C$2,IF(J873=0,-'complete results singles'!$C$2,-('complete results singles'!$C$2*2)))))))*E873))</f>
        <v>0</v>
      </c>
      <c r="R873" s="17">
        <f>IF(ISBLANK(M873),,IF(T873&lt;&gt;1,((IF(M873="WON-EW",(((K873-1)*'complete results singles'!$C$2)*(1-$C$3))+(((L873-1)*'complete results singles'!$C$2)*(1-$C$3)),IF(M873="WON",(((K873-1)*'complete results singles'!$C$2)*(1-$C$3)),IF(M873="PLACED",(((L873-1)*'complete results singles'!$C$2)*(1-$C$3))-'complete results singles'!$C$2,IF(J873=0,-'complete results singles'!$C$2,-('complete results singles'!$C$2*2))))))*E873),0))</f>
        <v>0</v>
      </c>
      <c r="S873" s="64"/>
    </row>
    <row r="874" spans="8:19" ht="15" x14ac:dyDescent="0.2">
      <c r="H874" s="12"/>
      <c r="I874" s="12"/>
      <c r="J874" s="12"/>
      <c r="M874" s="7"/>
      <c r="N874" s="16">
        <f>((G874-1)*(1-(IF(H874="no",0,'complete results singles'!$C$3)))+1)</f>
        <v>5.0000000000000044E-2</v>
      </c>
      <c r="O874" s="16">
        <f t="shared" si="14"/>
        <v>0</v>
      </c>
      <c r="P8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4" s="17">
        <f>IF(ISBLANK(M874),,IF(ISBLANK(G874),,(IF(M874="WON-EW",((((N874-1)*J874)*'complete results singles'!$C$2)+('complete results singles'!$C$2*(N874-1))),IF(M874="WON",((((N874-1)*J874)*'complete results singles'!$C$2)+('complete results singles'!$C$2*(N874-1))),IF(M874="PLACED",((((N874-1)*J874)*'complete results singles'!$C$2)-'complete results singles'!$C$2),IF(J874=0,-'complete results singles'!$C$2,IF(J874=0,-'complete results singles'!$C$2,-('complete results singles'!$C$2*2)))))))*E874))</f>
        <v>0</v>
      </c>
      <c r="R874" s="17">
        <f>IF(ISBLANK(M874),,IF(T874&lt;&gt;1,((IF(M874="WON-EW",(((K874-1)*'complete results singles'!$C$2)*(1-$C$3))+(((L874-1)*'complete results singles'!$C$2)*(1-$C$3)),IF(M874="WON",(((K874-1)*'complete results singles'!$C$2)*(1-$C$3)),IF(M874="PLACED",(((L874-1)*'complete results singles'!$C$2)*(1-$C$3))-'complete results singles'!$C$2,IF(J874=0,-'complete results singles'!$C$2,-('complete results singles'!$C$2*2))))))*E874),0))</f>
        <v>0</v>
      </c>
      <c r="S874" s="64"/>
    </row>
    <row r="875" spans="8:19" ht="15" x14ac:dyDescent="0.2">
      <c r="H875" s="12"/>
      <c r="I875" s="12"/>
      <c r="J875" s="12"/>
      <c r="M875" s="7"/>
      <c r="N875" s="16">
        <f>((G875-1)*(1-(IF(H875="no",0,'complete results singles'!$C$3)))+1)</f>
        <v>5.0000000000000044E-2</v>
      </c>
      <c r="O875" s="16">
        <f t="shared" si="14"/>
        <v>0</v>
      </c>
      <c r="P8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5" s="17">
        <f>IF(ISBLANK(M875),,IF(ISBLANK(G875),,(IF(M875="WON-EW",((((N875-1)*J875)*'complete results singles'!$C$2)+('complete results singles'!$C$2*(N875-1))),IF(M875="WON",((((N875-1)*J875)*'complete results singles'!$C$2)+('complete results singles'!$C$2*(N875-1))),IF(M875="PLACED",((((N875-1)*J875)*'complete results singles'!$C$2)-'complete results singles'!$C$2),IF(J875=0,-'complete results singles'!$C$2,IF(J875=0,-'complete results singles'!$C$2,-('complete results singles'!$C$2*2)))))))*E875))</f>
        <v>0</v>
      </c>
      <c r="R875" s="17">
        <f>IF(ISBLANK(M875),,IF(T875&lt;&gt;1,((IF(M875="WON-EW",(((K875-1)*'complete results singles'!$C$2)*(1-$C$3))+(((L875-1)*'complete results singles'!$C$2)*(1-$C$3)),IF(M875="WON",(((K875-1)*'complete results singles'!$C$2)*(1-$C$3)),IF(M875="PLACED",(((L875-1)*'complete results singles'!$C$2)*(1-$C$3))-'complete results singles'!$C$2,IF(J875=0,-'complete results singles'!$C$2,-('complete results singles'!$C$2*2))))))*E875),0))</f>
        <v>0</v>
      </c>
      <c r="S875" s="64"/>
    </row>
    <row r="876" spans="8:19" ht="15" x14ac:dyDescent="0.2">
      <c r="H876" s="12"/>
      <c r="I876" s="12"/>
      <c r="J876" s="12"/>
      <c r="M876" s="7"/>
      <c r="N876" s="16">
        <f>((G876-1)*(1-(IF(H876="no",0,'complete results singles'!$C$3)))+1)</f>
        <v>5.0000000000000044E-2</v>
      </c>
      <c r="O876" s="16">
        <f t="shared" si="14"/>
        <v>0</v>
      </c>
      <c r="P8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6" s="17">
        <f>IF(ISBLANK(M876),,IF(ISBLANK(G876),,(IF(M876="WON-EW",((((N876-1)*J876)*'complete results singles'!$C$2)+('complete results singles'!$C$2*(N876-1))),IF(M876="WON",((((N876-1)*J876)*'complete results singles'!$C$2)+('complete results singles'!$C$2*(N876-1))),IF(M876="PLACED",((((N876-1)*J876)*'complete results singles'!$C$2)-'complete results singles'!$C$2),IF(J876=0,-'complete results singles'!$C$2,IF(J876=0,-'complete results singles'!$C$2,-('complete results singles'!$C$2*2)))))))*E876))</f>
        <v>0</v>
      </c>
      <c r="R876" s="17">
        <f>IF(ISBLANK(M876),,IF(T876&lt;&gt;1,((IF(M876="WON-EW",(((K876-1)*'complete results singles'!$C$2)*(1-$C$3))+(((L876-1)*'complete results singles'!$C$2)*(1-$C$3)),IF(M876="WON",(((K876-1)*'complete results singles'!$C$2)*(1-$C$3)),IF(M876="PLACED",(((L876-1)*'complete results singles'!$C$2)*(1-$C$3))-'complete results singles'!$C$2,IF(J876=0,-'complete results singles'!$C$2,-('complete results singles'!$C$2*2))))))*E876),0))</f>
        <v>0</v>
      </c>
      <c r="S876" s="64"/>
    </row>
    <row r="877" spans="8:19" ht="15" x14ac:dyDescent="0.2">
      <c r="H877" s="12"/>
      <c r="I877" s="12"/>
      <c r="J877" s="12"/>
      <c r="M877" s="7"/>
      <c r="N877" s="16">
        <f>((G877-1)*(1-(IF(H877="no",0,'complete results singles'!$C$3)))+1)</f>
        <v>5.0000000000000044E-2</v>
      </c>
      <c r="O877" s="16">
        <f t="shared" si="14"/>
        <v>0</v>
      </c>
      <c r="P8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7" s="17">
        <f>IF(ISBLANK(M877),,IF(ISBLANK(G877),,(IF(M877="WON-EW",((((N877-1)*J877)*'complete results singles'!$C$2)+('complete results singles'!$C$2*(N877-1))),IF(M877="WON",((((N877-1)*J877)*'complete results singles'!$C$2)+('complete results singles'!$C$2*(N877-1))),IF(M877="PLACED",((((N877-1)*J877)*'complete results singles'!$C$2)-'complete results singles'!$C$2),IF(J877=0,-'complete results singles'!$C$2,IF(J877=0,-'complete results singles'!$C$2,-('complete results singles'!$C$2*2)))))))*E877))</f>
        <v>0</v>
      </c>
      <c r="R877" s="17">
        <f>IF(ISBLANK(M877),,IF(T877&lt;&gt;1,((IF(M877="WON-EW",(((K877-1)*'complete results singles'!$C$2)*(1-$C$3))+(((L877-1)*'complete results singles'!$C$2)*(1-$C$3)),IF(M877="WON",(((K877-1)*'complete results singles'!$C$2)*(1-$C$3)),IF(M877="PLACED",(((L877-1)*'complete results singles'!$C$2)*(1-$C$3))-'complete results singles'!$C$2,IF(J877=0,-'complete results singles'!$C$2,-('complete results singles'!$C$2*2))))))*E877),0))</f>
        <v>0</v>
      </c>
      <c r="S877" s="64"/>
    </row>
    <row r="878" spans="8:19" ht="15" x14ac:dyDescent="0.2">
      <c r="H878" s="12"/>
      <c r="I878" s="12"/>
      <c r="J878" s="12"/>
      <c r="M878" s="7"/>
      <c r="N878" s="16">
        <f>((G878-1)*(1-(IF(H878="no",0,'complete results singles'!$C$3)))+1)</f>
        <v>5.0000000000000044E-2</v>
      </c>
      <c r="O878" s="16">
        <f t="shared" si="14"/>
        <v>0</v>
      </c>
      <c r="P8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8" s="17">
        <f>IF(ISBLANK(M878),,IF(ISBLANK(G878),,(IF(M878="WON-EW",((((N878-1)*J878)*'complete results singles'!$C$2)+('complete results singles'!$C$2*(N878-1))),IF(M878="WON",((((N878-1)*J878)*'complete results singles'!$C$2)+('complete results singles'!$C$2*(N878-1))),IF(M878="PLACED",((((N878-1)*J878)*'complete results singles'!$C$2)-'complete results singles'!$C$2),IF(J878=0,-'complete results singles'!$C$2,IF(J878=0,-'complete results singles'!$C$2,-('complete results singles'!$C$2*2)))))))*E878))</f>
        <v>0</v>
      </c>
      <c r="R878" s="17">
        <f>IF(ISBLANK(M878),,IF(T878&lt;&gt;1,((IF(M878="WON-EW",(((K878-1)*'complete results singles'!$C$2)*(1-$C$3))+(((L878-1)*'complete results singles'!$C$2)*(1-$C$3)),IF(M878="WON",(((K878-1)*'complete results singles'!$C$2)*(1-$C$3)),IF(M878="PLACED",(((L878-1)*'complete results singles'!$C$2)*(1-$C$3))-'complete results singles'!$C$2,IF(J878=0,-'complete results singles'!$C$2,-('complete results singles'!$C$2*2))))))*E878),0))</f>
        <v>0</v>
      </c>
      <c r="S878" s="64"/>
    </row>
    <row r="879" spans="8:19" ht="15" x14ac:dyDescent="0.2">
      <c r="H879" s="12"/>
      <c r="I879" s="12"/>
      <c r="J879" s="12"/>
      <c r="M879" s="7"/>
      <c r="N879" s="16">
        <f>((G879-1)*(1-(IF(H879="no",0,'complete results singles'!$C$3)))+1)</f>
        <v>5.0000000000000044E-2</v>
      </c>
      <c r="O879" s="16">
        <f t="shared" si="14"/>
        <v>0</v>
      </c>
      <c r="P8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79" s="17">
        <f>IF(ISBLANK(M879),,IF(ISBLANK(G879),,(IF(M879="WON-EW",((((N879-1)*J879)*'complete results singles'!$C$2)+('complete results singles'!$C$2*(N879-1))),IF(M879="WON",((((N879-1)*J879)*'complete results singles'!$C$2)+('complete results singles'!$C$2*(N879-1))),IF(M879="PLACED",((((N879-1)*J879)*'complete results singles'!$C$2)-'complete results singles'!$C$2),IF(J879=0,-'complete results singles'!$C$2,IF(J879=0,-'complete results singles'!$C$2,-('complete results singles'!$C$2*2)))))))*E879))</f>
        <v>0</v>
      </c>
      <c r="R879" s="17">
        <f>IF(ISBLANK(M879),,IF(T879&lt;&gt;1,((IF(M879="WON-EW",(((K879-1)*'complete results singles'!$C$2)*(1-$C$3))+(((L879-1)*'complete results singles'!$C$2)*(1-$C$3)),IF(M879="WON",(((K879-1)*'complete results singles'!$C$2)*(1-$C$3)),IF(M879="PLACED",(((L879-1)*'complete results singles'!$C$2)*(1-$C$3))-'complete results singles'!$C$2,IF(J879=0,-'complete results singles'!$C$2,-('complete results singles'!$C$2*2))))))*E879),0))</f>
        <v>0</v>
      </c>
      <c r="S879" s="64"/>
    </row>
    <row r="880" spans="8:19" ht="15" x14ac:dyDescent="0.2">
      <c r="H880" s="12"/>
      <c r="I880" s="12"/>
      <c r="J880" s="12"/>
      <c r="M880" s="7"/>
      <c r="N880" s="16">
        <f>((G880-1)*(1-(IF(H880="no",0,'complete results singles'!$C$3)))+1)</f>
        <v>5.0000000000000044E-2</v>
      </c>
      <c r="O880" s="16">
        <f t="shared" si="14"/>
        <v>0</v>
      </c>
      <c r="P8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0" s="17">
        <f>IF(ISBLANK(M880),,IF(ISBLANK(G880),,(IF(M880="WON-EW",((((N880-1)*J880)*'complete results singles'!$C$2)+('complete results singles'!$C$2*(N880-1))),IF(M880="WON",((((N880-1)*J880)*'complete results singles'!$C$2)+('complete results singles'!$C$2*(N880-1))),IF(M880="PLACED",((((N880-1)*J880)*'complete results singles'!$C$2)-'complete results singles'!$C$2),IF(J880=0,-'complete results singles'!$C$2,IF(J880=0,-'complete results singles'!$C$2,-('complete results singles'!$C$2*2)))))))*E880))</f>
        <v>0</v>
      </c>
      <c r="R880" s="17">
        <f>IF(ISBLANK(M880),,IF(T880&lt;&gt;1,((IF(M880="WON-EW",(((K880-1)*'complete results singles'!$C$2)*(1-$C$3))+(((L880-1)*'complete results singles'!$C$2)*(1-$C$3)),IF(M880="WON",(((K880-1)*'complete results singles'!$C$2)*(1-$C$3)),IF(M880="PLACED",(((L880-1)*'complete results singles'!$C$2)*(1-$C$3))-'complete results singles'!$C$2,IF(J880=0,-'complete results singles'!$C$2,-('complete results singles'!$C$2*2))))))*E880),0))</f>
        <v>0</v>
      </c>
      <c r="S880" s="64"/>
    </row>
    <row r="881" spans="8:19" ht="15" x14ac:dyDescent="0.2">
      <c r="H881" s="12"/>
      <c r="I881" s="12"/>
      <c r="J881" s="12"/>
      <c r="M881" s="7"/>
      <c r="N881" s="16">
        <f>((G881-1)*(1-(IF(H881="no",0,'complete results singles'!$C$3)))+1)</f>
        <v>5.0000000000000044E-2</v>
      </c>
      <c r="O881" s="16">
        <f t="shared" si="14"/>
        <v>0</v>
      </c>
      <c r="P8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1" s="17">
        <f>IF(ISBLANK(M881),,IF(ISBLANK(G881),,(IF(M881="WON-EW",((((N881-1)*J881)*'complete results singles'!$C$2)+('complete results singles'!$C$2*(N881-1))),IF(M881="WON",((((N881-1)*J881)*'complete results singles'!$C$2)+('complete results singles'!$C$2*(N881-1))),IF(M881="PLACED",((((N881-1)*J881)*'complete results singles'!$C$2)-'complete results singles'!$C$2),IF(J881=0,-'complete results singles'!$C$2,IF(J881=0,-'complete results singles'!$C$2,-('complete results singles'!$C$2*2)))))))*E881))</f>
        <v>0</v>
      </c>
      <c r="R881" s="17">
        <f>IF(ISBLANK(M881),,IF(T881&lt;&gt;1,((IF(M881="WON-EW",(((K881-1)*'complete results singles'!$C$2)*(1-$C$3))+(((L881-1)*'complete results singles'!$C$2)*(1-$C$3)),IF(M881="WON",(((K881-1)*'complete results singles'!$C$2)*(1-$C$3)),IF(M881="PLACED",(((L881-1)*'complete results singles'!$C$2)*(1-$C$3))-'complete results singles'!$C$2,IF(J881=0,-'complete results singles'!$C$2,-('complete results singles'!$C$2*2))))))*E881),0))</f>
        <v>0</v>
      </c>
      <c r="S881" s="64"/>
    </row>
    <row r="882" spans="8:19" ht="15" x14ac:dyDescent="0.2">
      <c r="H882" s="12"/>
      <c r="I882" s="12"/>
      <c r="J882" s="12"/>
      <c r="M882" s="7"/>
      <c r="N882" s="16">
        <f>((G882-1)*(1-(IF(H882="no",0,'complete results singles'!$C$3)))+1)</f>
        <v>5.0000000000000044E-2</v>
      </c>
      <c r="O882" s="16">
        <f t="shared" si="14"/>
        <v>0</v>
      </c>
      <c r="P8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2" s="17">
        <f>IF(ISBLANK(M882),,IF(ISBLANK(G882),,(IF(M882="WON-EW",((((N882-1)*J882)*'complete results singles'!$C$2)+('complete results singles'!$C$2*(N882-1))),IF(M882="WON",((((N882-1)*J882)*'complete results singles'!$C$2)+('complete results singles'!$C$2*(N882-1))),IF(M882="PLACED",((((N882-1)*J882)*'complete results singles'!$C$2)-'complete results singles'!$C$2),IF(J882=0,-'complete results singles'!$C$2,IF(J882=0,-'complete results singles'!$C$2,-('complete results singles'!$C$2*2)))))))*E882))</f>
        <v>0</v>
      </c>
      <c r="R882" s="17">
        <f>IF(ISBLANK(M882),,IF(T882&lt;&gt;1,((IF(M882="WON-EW",(((K882-1)*'complete results singles'!$C$2)*(1-$C$3))+(((L882-1)*'complete results singles'!$C$2)*(1-$C$3)),IF(M882="WON",(((K882-1)*'complete results singles'!$C$2)*(1-$C$3)),IF(M882="PLACED",(((L882-1)*'complete results singles'!$C$2)*(1-$C$3))-'complete results singles'!$C$2,IF(J882=0,-'complete results singles'!$C$2,-('complete results singles'!$C$2*2))))))*E882),0))</f>
        <v>0</v>
      </c>
      <c r="S882" s="64"/>
    </row>
    <row r="883" spans="8:19" ht="15" x14ac:dyDescent="0.2">
      <c r="H883" s="12"/>
      <c r="I883" s="12"/>
      <c r="J883" s="12"/>
      <c r="M883" s="7"/>
      <c r="N883" s="16">
        <f>((G883-1)*(1-(IF(H883="no",0,'complete results singles'!$C$3)))+1)</f>
        <v>5.0000000000000044E-2</v>
      </c>
      <c r="O883" s="16">
        <f t="shared" si="14"/>
        <v>0</v>
      </c>
      <c r="P8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3" s="17">
        <f>IF(ISBLANK(M883),,IF(ISBLANK(G883),,(IF(M883="WON-EW",((((N883-1)*J883)*'complete results singles'!$C$2)+('complete results singles'!$C$2*(N883-1))),IF(M883="WON",((((N883-1)*J883)*'complete results singles'!$C$2)+('complete results singles'!$C$2*(N883-1))),IF(M883="PLACED",((((N883-1)*J883)*'complete results singles'!$C$2)-'complete results singles'!$C$2),IF(J883=0,-'complete results singles'!$C$2,IF(J883=0,-'complete results singles'!$C$2,-('complete results singles'!$C$2*2)))))))*E883))</f>
        <v>0</v>
      </c>
      <c r="R883" s="17">
        <f>IF(ISBLANK(M883),,IF(T883&lt;&gt;1,((IF(M883="WON-EW",(((K883-1)*'complete results singles'!$C$2)*(1-$C$3))+(((L883-1)*'complete results singles'!$C$2)*(1-$C$3)),IF(M883="WON",(((K883-1)*'complete results singles'!$C$2)*(1-$C$3)),IF(M883="PLACED",(((L883-1)*'complete results singles'!$C$2)*(1-$C$3))-'complete results singles'!$C$2,IF(J883=0,-'complete results singles'!$C$2,-('complete results singles'!$C$2*2))))))*E883),0))</f>
        <v>0</v>
      </c>
      <c r="S883" s="64"/>
    </row>
    <row r="884" spans="8:19" ht="15" x14ac:dyDescent="0.2">
      <c r="H884" s="12"/>
      <c r="I884" s="12"/>
      <c r="J884" s="12"/>
      <c r="M884" s="7"/>
      <c r="N884" s="16">
        <f>((G884-1)*(1-(IF(H884="no",0,'complete results singles'!$C$3)))+1)</f>
        <v>5.0000000000000044E-2</v>
      </c>
      <c r="O884" s="16">
        <f t="shared" si="14"/>
        <v>0</v>
      </c>
      <c r="P8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4" s="17">
        <f>IF(ISBLANK(M884),,IF(ISBLANK(G884),,(IF(M884="WON-EW",((((N884-1)*J884)*'complete results singles'!$C$2)+('complete results singles'!$C$2*(N884-1))),IF(M884="WON",((((N884-1)*J884)*'complete results singles'!$C$2)+('complete results singles'!$C$2*(N884-1))),IF(M884="PLACED",((((N884-1)*J884)*'complete results singles'!$C$2)-'complete results singles'!$C$2),IF(J884=0,-'complete results singles'!$C$2,IF(J884=0,-'complete results singles'!$C$2,-('complete results singles'!$C$2*2)))))))*E884))</f>
        <v>0</v>
      </c>
      <c r="R884" s="17">
        <f>IF(ISBLANK(M884),,IF(T884&lt;&gt;1,((IF(M884="WON-EW",(((K884-1)*'complete results singles'!$C$2)*(1-$C$3))+(((L884-1)*'complete results singles'!$C$2)*(1-$C$3)),IF(M884="WON",(((K884-1)*'complete results singles'!$C$2)*(1-$C$3)),IF(M884="PLACED",(((L884-1)*'complete results singles'!$C$2)*(1-$C$3))-'complete results singles'!$C$2,IF(J884=0,-'complete results singles'!$C$2,-('complete results singles'!$C$2*2))))))*E884),0))</f>
        <v>0</v>
      </c>
      <c r="S884" s="64"/>
    </row>
    <row r="885" spans="8:19" ht="15" x14ac:dyDescent="0.2">
      <c r="H885" s="12"/>
      <c r="I885" s="12"/>
      <c r="J885" s="12"/>
      <c r="M885" s="7"/>
      <c r="N885" s="16">
        <f>((G885-1)*(1-(IF(H885="no",0,'complete results singles'!$C$3)))+1)</f>
        <v>5.0000000000000044E-2</v>
      </c>
      <c r="O885" s="16">
        <f t="shared" si="14"/>
        <v>0</v>
      </c>
      <c r="P8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5" s="17">
        <f>IF(ISBLANK(M885),,IF(ISBLANK(G885),,(IF(M885="WON-EW",((((N885-1)*J885)*'complete results singles'!$C$2)+('complete results singles'!$C$2*(N885-1))),IF(M885="WON",((((N885-1)*J885)*'complete results singles'!$C$2)+('complete results singles'!$C$2*(N885-1))),IF(M885="PLACED",((((N885-1)*J885)*'complete results singles'!$C$2)-'complete results singles'!$C$2),IF(J885=0,-'complete results singles'!$C$2,IF(J885=0,-'complete results singles'!$C$2,-('complete results singles'!$C$2*2)))))))*E885))</f>
        <v>0</v>
      </c>
      <c r="R885" s="17">
        <f>IF(ISBLANK(M885),,IF(T885&lt;&gt;1,((IF(M885="WON-EW",(((K885-1)*'complete results singles'!$C$2)*(1-$C$3))+(((L885-1)*'complete results singles'!$C$2)*(1-$C$3)),IF(M885="WON",(((K885-1)*'complete results singles'!$C$2)*(1-$C$3)),IF(M885="PLACED",(((L885-1)*'complete results singles'!$C$2)*(1-$C$3))-'complete results singles'!$C$2,IF(J885=0,-'complete results singles'!$C$2,-('complete results singles'!$C$2*2))))))*E885),0))</f>
        <v>0</v>
      </c>
      <c r="S885" s="64"/>
    </row>
    <row r="886" spans="8:19" ht="15" x14ac:dyDescent="0.2">
      <c r="H886" s="12"/>
      <c r="I886" s="12"/>
      <c r="J886" s="12"/>
      <c r="M886" s="7"/>
      <c r="N886" s="16">
        <f>((G886-1)*(1-(IF(H886="no",0,'complete results singles'!$C$3)))+1)</f>
        <v>5.0000000000000044E-2</v>
      </c>
      <c r="O886" s="16">
        <f t="shared" si="14"/>
        <v>0</v>
      </c>
      <c r="P8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6" s="17">
        <f>IF(ISBLANK(M886),,IF(ISBLANK(G886),,(IF(M886="WON-EW",((((N886-1)*J886)*'complete results singles'!$C$2)+('complete results singles'!$C$2*(N886-1))),IF(M886="WON",((((N886-1)*J886)*'complete results singles'!$C$2)+('complete results singles'!$C$2*(N886-1))),IF(M886="PLACED",((((N886-1)*J886)*'complete results singles'!$C$2)-'complete results singles'!$C$2),IF(J886=0,-'complete results singles'!$C$2,IF(J886=0,-'complete results singles'!$C$2,-('complete results singles'!$C$2*2)))))))*E886))</f>
        <v>0</v>
      </c>
      <c r="R886" s="17">
        <f>IF(ISBLANK(M886),,IF(T886&lt;&gt;1,((IF(M886="WON-EW",(((K886-1)*'complete results singles'!$C$2)*(1-$C$3))+(((L886-1)*'complete results singles'!$C$2)*(1-$C$3)),IF(M886="WON",(((K886-1)*'complete results singles'!$C$2)*(1-$C$3)),IF(M886="PLACED",(((L886-1)*'complete results singles'!$C$2)*(1-$C$3))-'complete results singles'!$C$2,IF(J886=0,-'complete results singles'!$C$2,-('complete results singles'!$C$2*2))))))*E886),0))</f>
        <v>0</v>
      </c>
      <c r="S886" s="64"/>
    </row>
    <row r="887" spans="8:19" ht="15" x14ac:dyDescent="0.2">
      <c r="H887" s="12"/>
      <c r="I887" s="12"/>
      <c r="J887" s="12"/>
      <c r="M887" s="7"/>
      <c r="N887" s="16">
        <f>((G887-1)*(1-(IF(H887="no",0,'complete results singles'!$C$3)))+1)</f>
        <v>5.0000000000000044E-2</v>
      </c>
      <c r="O887" s="16">
        <f t="shared" si="14"/>
        <v>0</v>
      </c>
      <c r="P8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7" s="17">
        <f>IF(ISBLANK(M887),,IF(ISBLANK(G887),,(IF(M887="WON-EW",((((N887-1)*J887)*'complete results singles'!$C$2)+('complete results singles'!$C$2*(N887-1))),IF(M887="WON",((((N887-1)*J887)*'complete results singles'!$C$2)+('complete results singles'!$C$2*(N887-1))),IF(M887="PLACED",((((N887-1)*J887)*'complete results singles'!$C$2)-'complete results singles'!$C$2),IF(J887=0,-'complete results singles'!$C$2,IF(J887=0,-'complete results singles'!$C$2,-('complete results singles'!$C$2*2)))))))*E887))</f>
        <v>0</v>
      </c>
      <c r="R887" s="17">
        <f>IF(ISBLANK(M887),,IF(T887&lt;&gt;1,((IF(M887="WON-EW",(((K887-1)*'complete results singles'!$C$2)*(1-$C$3))+(((L887-1)*'complete results singles'!$C$2)*(1-$C$3)),IF(M887="WON",(((K887-1)*'complete results singles'!$C$2)*(1-$C$3)),IF(M887="PLACED",(((L887-1)*'complete results singles'!$C$2)*(1-$C$3))-'complete results singles'!$C$2,IF(J887=0,-'complete results singles'!$C$2,-('complete results singles'!$C$2*2))))))*E887),0))</f>
        <v>0</v>
      </c>
      <c r="S887" s="64"/>
    </row>
    <row r="888" spans="8:19" ht="15" x14ac:dyDescent="0.2">
      <c r="H888" s="12"/>
      <c r="I888" s="12"/>
      <c r="J888" s="12"/>
      <c r="M888" s="7"/>
      <c r="N888" s="16">
        <f>((G888-1)*(1-(IF(H888="no",0,'complete results singles'!$C$3)))+1)</f>
        <v>5.0000000000000044E-2</v>
      </c>
      <c r="O888" s="16">
        <f t="shared" si="14"/>
        <v>0</v>
      </c>
      <c r="P8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8" s="17">
        <f>IF(ISBLANK(M888),,IF(ISBLANK(G888),,(IF(M888="WON-EW",((((N888-1)*J888)*'complete results singles'!$C$2)+('complete results singles'!$C$2*(N888-1))),IF(M888="WON",((((N888-1)*J888)*'complete results singles'!$C$2)+('complete results singles'!$C$2*(N888-1))),IF(M888="PLACED",((((N888-1)*J888)*'complete results singles'!$C$2)-'complete results singles'!$C$2),IF(J888=0,-'complete results singles'!$C$2,IF(J888=0,-'complete results singles'!$C$2,-('complete results singles'!$C$2*2)))))))*E888))</f>
        <v>0</v>
      </c>
      <c r="R888" s="17">
        <f>IF(ISBLANK(M888),,IF(T888&lt;&gt;1,((IF(M888="WON-EW",(((K888-1)*'complete results singles'!$C$2)*(1-$C$3))+(((L888-1)*'complete results singles'!$C$2)*(1-$C$3)),IF(M888="WON",(((K888-1)*'complete results singles'!$C$2)*(1-$C$3)),IF(M888="PLACED",(((L888-1)*'complete results singles'!$C$2)*(1-$C$3))-'complete results singles'!$C$2,IF(J888=0,-'complete results singles'!$C$2,-('complete results singles'!$C$2*2))))))*E888),0))</f>
        <v>0</v>
      </c>
      <c r="S888" s="64"/>
    </row>
    <row r="889" spans="8:19" ht="15" x14ac:dyDescent="0.2">
      <c r="H889" s="12"/>
      <c r="I889" s="12"/>
      <c r="J889" s="12"/>
      <c r="M889" s="7"/>
      <c r="N889" s="16">
        <f>((G889-1)*(1-(IF(H889="no",0,'complete results singles'!$C$3)))+1)</f>
        <v>5.0000000000000044E-2</v>
      </c>
      <c r="O889" s="16">
        <f t="shared" si="14"/>
        <v>0</v>
      </c>
      <c r="P8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89" s="17">
        <f>IF(ISBLANK(M889),,IF(ISBLANK(G889),,(IF(M889="WON-EW",((((N889-1)*J889)*'complete results singles'!$C$2)+('complete results singles'!$C$2*(N889-1))),IF(M889="WON",((((N889-1)*J889)*'complete results singles'!$C$2)+('complete results singles'!$C$2*(N889-1))),IF(M889="PLACED",((((N889-1)*J889)*'complete results singles'!$C$2)-'complete results singles'!$C$2),IF(J889=0,-'complete results singles'!$C$2,IF(J889=0,-'complete results singles'!$C$2,-('complete results singles'!$C$2*2)))))))*E889))</f>
        <v>0</v>
      </c>
      <c r="R889" s="17">
        <f>IF(ISBLANK(M889),,IF(T889&lt;&gt;1,((IF(M889="WON-EW",(((K889-1)*'complete results singles'!$C$2)*(1-$C$3))+(((L889-1)*'complete results singles'!$C$2)*(1-$C$3)),IF(M889="WON",(((K889-1)*'complete results singles'!$C$2)*(1-$C$3)),IF(M889="PLACED",(((L889-1)*'complete results singles'!$C$2)*(1-$C$3))-'complete results singles'!$C$2,IF(J889=0,-'complete results singles'!$C$2,-('complete results singles'!$C$2*2))))))*E889),0))</f>
        <v>0</v>
      </c>
      <c r="S889" s="64"/>
    </row>
    <row r="890" spans="8:19" ht="15" x14ac:dyDescent="0.2">
      <c r="H890" s="12"/>
      <c r="I890" s="12"/>
      <c r="J890" s="12"/>
      <c r="M890" s="7"/>
      <c r="N890" s="16">
        <f>((G890-1)*(1-(IF(H890="no",0,'complete results singles'!$C$3)))+1)</f>
        <v>5.0000000000000044E-2</v>
      </c>
      <c r="O890" s="16">
        <f t="shared" si="14"/>
        <v>0</v>
      </c>
      <c r="P8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0" s="17">
        <f>IF(ISBLANK(M890),,IF(ISBLANK(G890),,(IF(M890="WON-EW",((((N890-1)*J890)*'complete results singles'!$C$2)+('complete results singles'!$C$2*(N890-1))),IF(M890="WON",((((N890-1)*J890)*'complete results singles'!$C$2)+('complete results singles'!$C$2*(N890-1))),IF(M890="PLACED",((((N890-1)*J890)*'complete results singles'!$C$2)-'complete results singles'!$C$2),IF(J890=0,-'complete results singles'!$C$2,IF(J890=0,-'complete results singles'!$C$2,-('complete results singles'!$C$2*2)))))))*E890))</f>
        <v>0</v>
      </c>
      <c r="R890" s="17">
        <f>IF(ISBLANK(M890),,IF(T890&lt;&gt;1,((IF(M890="WON-EW",(((K890-1)*'complete results singles'!$C$2)*(1-$C$3))+(((L890-1)*'complete results singles'!$C$2)*(1-$C$3)),IF(M890="WON",(((K890-1)*'complete results singles'!$C$2)*(1-$C$3)),IF(M890="PLACED",(((L890-1)*'complete results singles'!$C$2)*(1-$C$3))-'complete results singles'!$C$2,IF(J890=0,-'complete results singles'!$C$2,-('complete results singles'!$C$2*2))))))*E890),0))</f>
        <v>0</v>
      </c>
      <c r="S890" s="64"/>
    </row>
    <row r="891" spans="8:19" ht="15" x14ac:dyDescent="0.2">
      <c r="H891" s="12"/>
      <c r="I891" s="12"/>
      <c r="J891" s="12"/>
      <c r="M891" s="7"/>
      <c r="N891" s="16">
        <f>((G891-1)*(1-(IF(H891="no",0,'complete results singles'!$C$3)))+1)</f>
        <v>5.0000000000000044E-2</v>
      </c>
      <c r="O891" s="16">
        <f t="shared" si="14"/>
        <v>0</v>
      </c>
      <c r="P8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1" s="17">
        <f>IF(ISBLANK(M891),,IF(ISBLANK(G891),,(IF(M891="WON-EW",((((N891-1)*J891)*'complete results singles'!$C$2)+('complete results singles'!$C$2*(N891-1))),IF(M891="WON",((((N891-1)*J891)*'complete results singles'!$C$2)+('complete results singles'!$C$2*(N891-1))),IF(M891="PLACED",((((N891-1)*J891)*'complete results singles'!$C$2)-'complete results singles'!$C$2),IF(J891=0,-'complete results singles'!$C$2,IF(J891=0,-'complete results singles'!$C$2,-('complete results singles'!$C$2*2)))))))*E891))</f>
        <v>0</v>
      </c>
      <c r="R891" s="17">
        <f>IF(ISBLANK(M891),,IF(T891&lt;&gt;1,((IF(M891="WON-EW",(((K891-1)*'complete results singles'!$C$2)*(1-$C$3))+(((L891-1)*'complete results singles'!$C$2)*(1-$C$3)),IF(M891="WON",(((K891-1)*'complete results singles'!$C$2)*(1-$C$3)),IF(M891="PLACED",(((L891-1)*'complete results singles'!$C$2)*(1-$C$3))-'complete results singles'!$C$2,IF(J891=0,-'complete results singles'!$C$2,-('complete results singles'!$C$2*2))))))*E891),0))</f>
        <v>0</v>
      </c>
      <c r="S891" s="64"/>
    </row>
    <row r="892" spans="8:19" ht="15" x14ac:dyDescent="0.2">
      <c r="H892" s="12"/>
      <c r="I892" s="12"/>
      <c r="J892" s="12"/>
      <c r="M892" s="7"/>
      <c r="N892" s="16">
        <f>((G892-1)*(1-(IF(H892="no",0,'complete results singles'!$C$3)))+1)</f>
        <v>5.0000000000000044E-2</v>
      </c>
      <c r="O892" s="16">
        <f t="shared" si="14"/>
        <v>0</v>
      </c>
      <c r="P8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2" s="17">
        <f>IF(ISBLANK(M892),,IF(ISBLANK(G892),,(IF(M892="WON-EW",((((N892-1)*J892)*'complete results singles'!$C$2)+('complete results singles'!$C$2*(N892-1))),IF(M892="WON",((((N892-1)*J892)*'complete results singles'!$C$2)+('complete results singles'!$C$2*(N892-1))),IF(M892="PLACED",((((N892-1)*J892)*'complete results singles'!$C$2)-'complete results singles'!$C$2),IF(J892=0,-'complete results singles'!$C$2,IF(J892=0,-'complete results singles'!$C$2,-('complete results singles'!$C$2*2)))))))*E892))</f>
        <v>0</v>
      </c>
      <c r="R892" s="17">
        <f>IF(ISBLANK(M892),,IF(T892&lt;&gt;1,((IF(M892="WON-EW",(((K892-1)*'complete results singles'!$C$2)*(1-$C$3))+(((L892-1)*'complete results singles'!$C$2)*(1-$C$3)),IF(M892="WON",(((K892-1)*'complete results singles'!$C$2)*(1-$C$3)),IF(M892="PLACED",(((L892-1)*'complete results singles'!$C$2)*(1-$C$3))-'complete results singles'!$C$2,IF(J892=0,-'complete results singles'!$C$2,-('complete results singles'!$C$2*2))))))*E892),0))</f>
        <v>0</v>
      </c>
      <c r="S892" s="64"/>
    </row>
    <row r="893" spans="8:19" ht="15" x14ac:dyDescent="0.2">
      <c r="H893" s="12"/>
      <c r="I893" s="12"/>
      <c r="J893" s="12"/>
      <c r="M893" s="7"/>
      <c r="N893" s="16">
        <f>((G893-1)*(1-(IF(H893="no",0,'complete results singles'!$C$3)))+1)</f>
        <v>5.0000000000000044E-2</v>
      </c>
      <c r="O893" s="16">
        <f t="shared" si="14"/>
        <v>0</v>
      </c>
      <c r="P8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3" s="17">
        <f>IF(ISBLANK(M893),,IF(ISBLANK(G893),,(IF(M893="WON-EW",((((N893-1)*J893)*'complete results singles'!$C$2)+('complete results singles'!$C$2*(N893-1))),IF(M893="WON",((((N893-1)*J893)*'complete results singles'!$C$2)+('complete results singles'!$C$2*(N893-1))),IF(M893="PLACED",((((N893-1)*J893)*'complete results singles'!$C$2)-'complete results singles'!$C$2),IF(J893=0,-'complete results singles'!$C$2,IF(J893=0,-'complete results singles'!$C$2,-('complete results singles'!$C$2*2)))))))*E893))</f>
        <v>0</v>
      </c>
      <c r="R893" s="17">
        <f>IF(ISBLANK(M893),,IF(T893&lt;&gt;1,((IF(M893="WON-EW",(((K893-1)*'complete results singles'!$C$2)*(1-$C$3))+(((L893-1)*'complete results singles'!$C$2)*(1-$C$3)),IF(M893="WON",(((K893-1)*'complete results singles'!$C$2)*(1-$C$3)),IF(M893="PLACED",(((L893-1)*'complete results singles'!$C$2)*(1-$C$3))-'complete results singles'!$C$2,IF(J893=0,-'complete results singles'!$C$2,-('complete results singles'!$C$2*2))))))*E893),0))</f>
        <v>0</v>
      </c>
      <c r="S893" s="64"/>
    </row>
    <row r="894" spans="8:19" ht="15" x14ac:dyDescent="0.2">
      <c r="H894" s="12"/>
      <c r="I894" s="12"/>
      <c r="J894" s="12"/>
      <c r="M894" s="7"/>
      <c r="N894" s="16">
        <f>((G894-1)*(1-(IF(H894="no",0,'complete results singles'!$C$3)))+1)</f>
        <v>5.0000000000000044E-2</v>
      </c>
      <c r="O894" s="16">
        <f t="shared" si="14"/>
        <v>0</v>
      </c>
      <c r="P8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4" s="17">
        <f>IF(ISBLANK(M894),,IF(ISBLANK(G894),,(IF(M894="WON-EW",((((N894-1)*J894)*'complete results singles'!$C$2)+('complete results singles'!$C$2*(N894-1))),IF(M894="WON",((((N894-1)*J894)*'complete results singles'!$C$2)+('complete results singles'!$C$2*(N894-1))),IF(M894="PLACED",((((N894-1)*J894)*'complete results singles'!$C$2)-'complete results singles'!$C$2),IF(J894=0,-'complete results singles'!$C$2,IF(J894=0,-'complete results singles'!$C$2,-('complete results singles'!$C$2*2)))))))*E894))</f>
        <v>0</v>
      </c>
      <c r="R894" s="17">
        <f>IF(ISBLANK(M894),,IF(T894&lt;&gt;1,((IF(M894="WON-EW",(((K894-1)*'complete results singles'!$C$2)*(1-$C$3))+(((L894-1)*'complete results singles'!$C$2)*(1-$C$3)),IF(M894="WON",(((K894-1)*'complete results singles'!$C$2)*(1-$C$3)),IF(M894="PLACED",(((L894-1)*'complete results singles'!$C$2)*(1-$C$3))-'complete results singles'!$C$2,IF(J894=0,-'complete results singles'!$C$2,-('complete results singles'!$C$2*2))))))*E894),0))</f>
        <v>0</v>
      </c>
      <c r="S894" s="64"/>
    </row>
    <row r="895" spans="8:19" ht="15" x14ac:dyDescent="0.2">
      <c r="H895" s="12"/>
      <c r="I895" s="12"/>
      <c r="J895" s="12"/>
      <c r="M895" s="7"/>
      <c r="N895" s="16">
        <f>((G895-1)*(1-(IF(H895="no",0,'complete results singles'!$C$3)))+1)</f>
        <v>5.0000000000000044E-2</v>
      </c>
      <c r="O895" s="16">
        <f t="shared" si="14"/>
        <v>0</v>
      </c>
      <c r="P8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5" s="17">
        <f>IF(ISBLANK(M895),,IF(ISBLANK(G895),,(IF(M895="WON-EW",((((N895-1)*J895)*'complete results singles'!$C$2)+('complete results singles'!$C$2*(N895-1))),IF(M895="WON",((((N895-1)*J895)*'complete results singles'!$C$2)+('complete results singles'!$C$2*(N895-1))),IF(M895="PLACED",((((N895-1)*J895)*'complete results singles'!$C$2)-'complete results singles'!$C$2),IF(J895=0,-'complete results singles'!$C$2,IF(J895=0,-'complete results singles'!$C$2,-('complete results singles'!$C$2*2)))))))*E895))</f>
        <v>0</v>
      </c>
      <c r="R895" s="17">
        <f>IF(ISBLANK(M895),,IF(T895&lt;&gt;1,((IF(M895="WON-EW",(((K895-1)*'complete results singles'!$C$2)*(1-$C$3))+(((L895-1)*'complete results singles'!$C$2)*(1-$C$3)),IF(M895="WON",(((K895-1)*'complete results singles'!$C$2)*(1-$C$3)),IF(M895="PLACED",(((L895-1)*'complete results singles'!$C$2)*(1-$C$3))-'complete results singles'!$C$2,IF(J895=0,-'complete results singles'!$C$2,-('complete results singles'!$C$2*2))))))*E895),0))</f>
        <v>0</v>
      </c>
      <c r="S895" s="64"/>
    </row>
    <row r="896" spans="8:19" ht="15" x14ac:dyDescent="0.2">
      <c r="H896" s="12"/>
      <c r="I896" s="12"/>
      <c r="J896" s="12"/>
      <c r="M896" s="7"/>
      <c r="N896" s="16">
        <f>((G896-1)*(1-(IF(H896="no",0,'complete results singles'!$C$3)))+1)</f>
        <v>5.0000000000000044E-2</v>
      </c>
      <c r="O896" s="16">
        <f t="shared" si="14"/>
        <v>0</v>
      </c>
      <c r="P8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6" s="17">
        <f>IF(ISBLANK(M896),,IF(ISBLANK(G896),,(IF(M896="WON-EW",((((N896-1)*J896)*'complete results singles'!$C$2)+('complete results singles'!$C$2*(N896-1))),IF(M896="WON",((((N896-1)*J896)*'complete results singles'!$C$2)+('complete results singles'!$C$2*(N896-1))),IF(M896="PLACED",((((N896-1)*J896)*'complete results singles'!$C$2)-'complete results singles'!$C$2),IF(J896=0,-'complete results singles'!$C$2,IF(J896=0,-'complete results singles'!$C$2,-('complete results singles'!$C$2*2)))))))*E896))</f>
        <v>0</v>
      </c>
      <c r="R896" s="17">
        <f>IF(ISBLANK(M896),,IF(T896&lt;&gt;1,((IF(M896="WON-EW",(((K896-1)*'complete results singles'!$C$2)*(1-$C$3))+(((L896-1)*'complete results singles'!$C$2)*(1-$C$3)),IF(M896="WON",(((K896-1)*'complete results singles'!$C$2)*(1-$C$3)),IF(M896="PLACED",(((L896-1)*'complete results singles'!$C$2)*(1-$C$3))-'complete results singles'!$C$2,IF(J896=0,-'complete results singles'!$C$2,-('complete results singles'!$C$2*2))))))*E896),0))</f>
        <v>0</v>
      </c>
      <c r="S896" s="64"/>
    </row>
    <row r="897" spans="8:19" ht="15" x14ac:dyDescent="0.2">
      <c r="H897" s="12"/>
      <c r="I897" s="12"/>
      <c r="J897" s="12"/>
      <c r="M897" s="7"/>
      <c r="N897" s="16">
        <f>((G897-1)*(1-(IF(H897="no",0,'complete results singles'!$C$3)))+1)</f>
        <v>5.0000000000000044E-2</v>
      </c>
      <c r="O897" s="16">
        <f t="shared" si="14"/>
        <v>0</v>
      </c>
      <c r="P8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7" s="17">
        <f>IF(ISBLANK(M897),,IF(ISBLANK(G897),,(IF(M897="WON-EW",((((N897-1)*J897)*'complete results singles'!$C$2)+('complete results singles'!$C$2*(N897-1))),IF(M897="WON",((((N897-1)*J897)*'complete results singles'!$C$2)+('complete results singles'!$C$2*(N897-1))),IF(M897="PLACED",((((N897-1)*J897)*'complete results singles'!$C$2)-'complete results singles'!$C$2),IF(J897=0,-'complete results singles'!$C$2,IF(J897=0,-'complete results singles'!$C$2,-('complete results singles'!$C$2*2)))))))*E897))</f>
        <v>0</v>
      </c>
      <c r="R897" s="17">
        <f>IF(ISBLANK(M897),,IF(T897&lt;&gt;1,((IF(M897="WON-EW",(((K897-1)*'complete results singles'!$C$2)*(1-$C$3))+(((L897-1)*'complete results singles'!$C$2)*(1-$C$3)),IF(M897="WON",(((K897-1)*'complete results singles'!$C$2)*(1-$C$3)),IF(M897="PLACED",(((L897-1)*'complete results singles'!$C$2)*(1-$C$3))-'complete results singles'!$C$2,IF(J897=0,-'complete results singles'!$C$2,-('complete results singles'!$C$2*2))))))*E897),0))</f>
        <v>0</v>
      </c>
      <c r="S897" s="64"/>
    </row>
    <row r="898" spans="8:19" ht="15" x14ac:dyDescent="0.2">
      <c r="H898" s="12"/>
      <c r="I898" s="12"/>
      <c r="J898" s="12"/>
      <c r="M898" s="7"/>
      <c r="N898" s="16">
        <f>((G898-1)*(1-(IF(H898="no",0,'complete results singles'!$C$3)))+1)</f>
        <v>5.0000000000000044E-2</v>
      </c>
      <c r="O898" s="16">
        <f t="shared" si="14"/>
        <v>0</v>
      </c>
      <c r="P8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8" s="17">
        <f>IF(ISBLANK(M898),,IF(ISBLANK(G898),,(IF(M898="WON-EW",((((N898-1)*J898)*'complete results singles'!$C$2)+('complete results singles'!$C$2*(N898-1))),IF(M898="WON",((((N898-1)*J898)*'complete results singles'!$C$2)+('complete results singles'!$C$2*(N898-1))),IF(M898="PLACED",((((N898-1)*J898)*'complete results singles'!$C$2)-'complete results singles'!$C$2),IF(J898=0,-'complete results singles'!$C$2,IF(J898=0,-'complete results singles'!$C$2,-('complete results singles'!$C$2*2)))))))*E898))</f>
        <v>0</v>
      </c>
      <c r="R898" s="17">
        <f>IF(ISBLANK(M898),,IF(T898&lt;&gt;1,((IF(M898="WON-EW",(((K898-1)*'complete results singles'!$C$2)*(1-$C$3))+(((L898-1)*'complete results singles'!$C$2)*(1-$C$3)),IF(M898="WON",(((K898-1)*'complete results singles'!$C$2)*(1-$C$3)),IF(M898="PLACED",(((L898-1)*'complete results singles'!$C$2)*(1-$C$3))-'complete results singles'!$C$2,IF(J898=0,-'complete results singles'!$C$2,-('complete results singles'!$C$2*2))))))*E898),0))</f>
        <v>0</v>
      </c>
      <c r="S898" s="64"/>
    </row>
    <row r="899" spans="8:19" ht="15" x14ac:dyDescent="0.2">
      <c r="H899" s="12"/>
      <c r="I899" s="12"/>
      <c r="J899" s="12"/>
      <c r="M899" s="7"/>
      <c r="N899" s="16">
        <f>((G899-1)*(1-(IF(H899="no",0,'complete results singles'!$C$3)))+1)</f>
        <v>5.0000000000000044E-2</v>
      </c>
      <c r="O899" s="16">
        <f t="shared" si="14"/>
        <v>0</v>
      </c>
      <c r="P8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899" s="17">
        <f>IF(ISBLANK(M899),,IF(ISBLANK(G899),,(IF(M899="WON-EW",((((N899-1)*J899)*'complete results singles'!$C$2)+('complete results singles'!$C$2*(N899-1))),IF(M899="WON",((((N899-1)*J899)*'complete results singles'!$C$2)+('complete results singles'!$C$2*(N899-1))),IF(M899="PLACED",((((N899-1)*J899)*'complete results singles'!$C$2)-'complete results singles'!$C$2),IF(J899=0,-'complete results singles'!$C$2,IF(J899=0,-'complete results singles'!$C$2,-('complete results singles'!$C$2*2)))))))*E899))</f>
        <v>0</v>
      </c>
      <c r="R899" s="17">
        <f>IF(ISBLANK(M899),,IF(T899&lt;&gt;1,((IF(M899="WON-EW",(((K899-1)*'complete results singles'!$C$2)*(1-$C$3))+(((L899-1)*'complete results singles'!$C$2)*(1-$C$3)),IF(M899="WON",(((K899-1)*'complete results singles'!$C$2)*(1-$C$3)),IF(M899="PLACED",(((L899-1)*'complete results singles'!$C$2)*(1-$C$3))-'complete results singles'!$C$2,IF(J899=0,-'complete results singles'!$C$2,-('complete results singles'!$C$2*2))))))*E899),0))</f>
        <v>0</v>
      </c>
      <c r="S899" s="64"/>
    </row>
    <row r="900" spans="8:19" ht="15" x14ac:dyDescent="0.2">
      <c r="H900" s="12"/>
      <c r="I900" s="12"/>
      <c r="J900" s="12"/>
      <c r="M900" s="7"/>
      <c r="N900" s="16">
        <f>((G900-1)*(1-(IF(H900="no",0,'complete results singles'!$C$3)))+1)</f>
        <v>5.0000000000000044E-2</v>
      </c>
      <c r="O900" s="16">
        <f t="shared" si="14"/>
        <v>0</v>
      </c>
      <c r="P9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0" s="17">
        <f>IF(ISBLANK(M900),,IF(ISBLANK(G900),,(IF(M900="WON-EW",((((N900-1)*J900)*'complete results singles'!$C$2)+('complete results singles'!$C$2*(N900-1))),IF(M900="WON",((((N900-1)*J900)*'complete results singles'!$C$2)+('complete results singles'!$C$2*(N900-1))),IF(M900="PLACED",((((N900-1)*J900)*'complete results singles'!$C$2)-'complete results singles'!$C$2),IF(J900=0,-'complete results singles'!$C$2,IF(J900=0,-'complete results singles'!$C$2,-('complete results singles'!$C$2*2)))))))*E900))</f>
        <v>0</v>
      </c>
      <c r="R900" s="17">
        <f>IF(ISBLANK(M900),,IF(T900&lt;&gt;1,((IF(M900="WON-EW",(((K900-1)*'complete results singles'!$C$2)*(1-$C$3))+(((L900-1)*'complete results singles'!$C$2)*(1-$C$3)),IF(M900="WON",(((K900-1)*'complete results singles'!$C$2)*(1-$C$3)),IF(M900="PLACED",(((L900-1)*'complete results singles'!$C$2)*(1-$C$3))-'complete results singles'!$C$2,IF(J900=0,-'complete results singles'!$C$2,-('complete results singles'!$C$2*2))))))*E900),0))</f>
        <v>0</v>
      </c>
      <c r="S900" s="64"/>
    </row>
    <row r="901" spans="8:19" ht="15" x14ac:dyDescent="0.2">
      <c r="H901" s="12"/>
      <c r="I901" s="12"/>
      <c r="J901" s="12"/>
      <c r="M901" s="7"/>
      <c r="N901" s="16">
        <f>((G901-1)*(1-(IF(H901="no",0,'complete results singles'!$C$3)))+1)</f>
        <v>5.0000000000000044E-2</v>
      </c>
      <c r="O901" s="16">
        <f t="shared" si="14"/>
        <v>0</v>
      </c>
      <c r="P9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1" s="17">
        <f>IF(ISBLANK(M901),,IF(ISBLANK(G901),,(IF(M901="WON-EW",((((N901-1)*J901)*'complete results singles'!$C$2)+('complete results singles'!$C$2*(N901-1))),IF(M901="WON",((((N901-1)*J901)*'complete results singles'!$C$2)+('complete results singles'!$C$2*(N901-1))),IF(M901="PLACED",((((N901-1)*J901)*'complete results singles'!$C$2)-'complete results singles'!$C$2),IF(J901=0,-'complete results singles'!$C$2,IF(J901=0,-'complete results singles'!$C$2,-('complete results singles'!$C$2*2)))))))*E901))</f>
        <v>0</v>
      </c>
      <c r="R901" s="17">
        <f>IF(ISBLANK(M901),,IF(T901&lt;&gt;1,((IF(M901="WON-EW",(((K901-1)*'complete results singles'!$C$2)*(1-$C$3))+(((L901-1)*'complete results singles'!$C$2)*(1-$C$3)),IF(M901="WON",(((K901-1)*'complete results singles'!$C$2)*(1-$C$3)),IF(M901="PLACED",(((L901-1)*'complete results singles'!$C$2)*(1-$C$3))-'complete results singles'!$C$2,IF(J901=0,-'complete results singles'!$C$2,-('complete results singles'!$C$2*2))))))*E901),0))</f>
        <v>0</v>
      </c>
      <c r="S901" s="64"/>
    </row>
    <row r="902" spans="8:19" ht="15" x14ac:dyDescent="0.2">
      <c r="H902" s="12"/>
      <c r="I902" s="12"/>
      <c r="J902" s="12"/>
      <c r="M902" s="7"/>
      <c r="N902" s="16">
        <f>((G902-1)*(1-(IF(H902="no",0,'complete results singles'!$C$3)))+1)</f>
        <v>5.0000000000000044E-2</v>
      </c>
      <c r="O902" s="16">
        <f t="shared" si="14"/>
        <v>0</v>
      </c>
      <c r="P9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2" s="17">
        <f>IF(ISBLANK(M902),,IF(ISBLANK(G902),,(IF(M902="WON-EW",((((N902-1)*J902)*'complete results singles'!$C$2)+('complete results singles'!$C$2*(N902-1))),IF(M902="WON",((((N902-1)*J902)*'complete results singles'!$C$2)+('complete results singles'!$C$2*(N902-1))),IF(M902="PLACED",((((N902-1)*J902)*'complete results singles'!$C$2)-'complete results singles'!$C$2),IF(J902=0,-'complete results singles'!$C$2,IF(J902=0,-'complete results singles'!$C$2,-('complete results singles'!$C$2*2)))))))*E902))</f>
        <v>0</v>
      </c>
      <c r="R902" s="17">
        <f>IF(ISBLANK(M902),,IF(T902&lt;&gt;1,((IF(M902="WON-EW",(((K902-1)*'complete results singles'!$C$2)*(1-$C$3))+(((L902-1)*'complete results singles'!$C$2)*(1-$C$3)),IF(M902="WON",(((K902-1)*'complete results singles'!$C$2)*(1-$C$3)),IF(M902="PLACED",(((L902-1)*'complete results singles'!$C$2)*(1-$C$3))-'complete results singles'!$C$2,IF(J902=0,-'complete results singles'!$C$2,-('complete results singles'!$C$2*2))))))*E902),0))</f>
        <v>0</v>
      </c>
      <c r="S902" s="64"/>
    </row>
    <row r="903" spans="8:19" ht="15" x14ac:dyDescent="0.2">
      <c r="H903" s="12"/>
      <c r="I903" s="12"/>
      <c r="J903" s="12"/>
      <c r="M903" s="7"/>
      <c r="N903" s="16">
        <f>((G903-1)*(1-(IF(H903="no",0,'complete results singles'!$C$3)))+1)</f>
        <v>5.0000000000000044E-2</v>
      </c>
      <c r="O903" s="16">
        <f t="shared" si="14"/>
        <v>0</v>
      </c>
      <c r="P9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3" s="17">
        <f>IF(ISBLANK(M903),,IF(ISBLANK(G903),,(IF(M903="WON-EW",((((N903-1)*J903)*'complete results singles'!$C$2)+('complete results singles'!$C$2*(N903-1))),IF(M903="WON",((((N903-1)*J903)*'complete results singles'!$C$2)+('complete results singles'!$C$2*(N903-1))),IF(M903="PLACED",((((N903-1)*J903)*'complete results singles'!$C$2)-'complete results singles'!$C$2),IF(J903=0,-'complete results singles'!$C$2,IF(J903=0,-'complete results singles'!$C$2,-('complete results singles'!$C$2*2)))))))*E903))</f>
        <v>0</v>
      </c>
      <c r="R903" s="17">
        <f>IF(ISBLANK(M903),,IF(T903&lt;&gt;1,((IF(M903="WON-EW",(((K903-1)*'complete results singles'!$C$2)*(1-$C$3))+(((L903-1)*'complete results singles'!$C$2)*(1-$C$3)),IF(M903="WON",(((K903-1)*'complete results singles'!$C$2)*(1-$C$3)),IF(M903="PLACED",(((L903-1)*'complete results singles'!$C$2)*(1-$C$3))-'complete results singles'!$C$2,IF(J903=0,-'complete results singles'!$C$2,-('complete results singles'!$C$2*2))))))*E903),0))</f>
        <v>0</v>
      </c>
      <c r="S903" s="64"/>
    </row>
    <row r="904" spans="8:19" ht="15" x14ac:dyDescent="0.2">
      <c r="H904" s="12"/>
      <c r="I904" s="12"/>
      <c r="J904" s="12"/>
      <c r="M904" s="7"/>
      <c r="N904" s="16">
        <f>((G904-1)*(1-(IF(H904="no",0,'complete results singles'!$C$3)))+1)</f>
        <v>5.0000000000000044E-2</v>
      </c>
      <c r="O904" s="16">
        <f t="shared" si="14"/>
        <v>0</v>
      </c>
      <c r="P9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4" s="17">
        <f>IF(ISBLANK(M904),,IF(ISBLANK(G904),,(IF(M904="WON-EW",((((N904-1)*J904)*'complete results singles'!$C$2)+('complete results singles'!$C$2*(N904-1))),IF(M904="WON",((((N904-1)*J904)*'complete results singles'!$C$2)+('complete results singles'!$C$2*(N904-1))),IF(M904="PLACED",((((N904-1)*J904)*'complete results singles'!$C$2)-'complete results singles'!$C$2),IF(J904=0,-'complete results singles'!$C$2,IF(J904=0,-'complete results singles'!$C$2,-('complete results singles'!$C$2*2)))))))*E904))</f>
        <v>0</v>
      </c>
      <c r="R904" s="17">
        <f>IF(ISBLANK(M904),,IF(T904&lt;&gt;1,((IF(M904="WON-EW",(((K904-1)*'complete results singles'!$C$2)*(1-$C$3))+(((L904-1)*'complete results singles'!$C$2)*(1-$C$3)),IF(M904="WON",(((K904-1)*'complete results singles'!$C$2)*(1-$C$3)),IF(M904="PLACED",(((L904-1)*'complete results singles'!$C$2)*(1-$C$3))-'complete results singles'!$C$2,IF(J904=0,-'complete results singles'!$C$2,-('complete results singles'!$C$2*2))))))*E904),0))</f>
        <v>0</v>
      </c>
      <c r="S904" s="64"/>
    </row>
    <row r="905" spans="8:19" ht="15" x14ac:dyDescent="0.2">
      <c r="H905" s="12"/>
      <c r="I905" s="12"/>
      <c r="J905" s="12"/>
      <c r="M905" s="7"/>
      <c r="N905" s="16">
        <f>((G905-1)*(1-(IF(H905="no",0,'complete results singles'!$C$3)))+1)</f>
        <v>5.0000000000000044E-2</v>
      </c>
      <c r="O905" s="16">
        <f t="shared" si="14"/>
        <v>0</v>
      </c>
      <c r="P9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5" s="17">
        <f>IF(ISBLANK(M905),,IF(ISBLANK(G905),,(IF(M905="WON-EW",((((N905-1)*J905)*'complete results singles'!$C$2)+('complete results singles'!$C$2*(N905-1))),IF(M905="WON",((((N905-1)*J905)*'complete results singles'!$C$2)+('complete results singles'!$C$2*(N905-1))),IF(M905="PLACED",((((N905-1)*J905)*'complete results singles'!$C$2)-'complete results singles'!$C$2),IF(J905=0,-'complete results singles'!$C$2,IF(J905=0,-'complete results singles'!$C$2,-('complete results singles'!$C$2*2)))))))*E905))</f>
        <v>0</v>
      </c>
      <c r="R905" s="17">
        <f>IF(ISBLANK(M905),,IF(T905&lt;&gt;1,((IF(M905="WON-EW",(((K905-1)*'complete results singles'!$C$2)*(1-$C$3))+(((L905-1)*'complete results singles'!$C$2)*(1-$C$3)),IF(M905="WON",(((K905-1)*'complete results singles'!$C$2)*(1-$C$3)),IF(M905="PLACED",(((L905-1)*'complete results singles'!$C$2)*(1-$C$3))-'complete results singles'!$C$2,IF(J905=0,-'complete results singles'!$C$2,-('complete results singles'!$C$2*2))))))*E905),0))</f>
        <v>0</v>
      </c>
      <c r="S905" s="64"/>
    </row>
    <row r="906" spans="8:19" ht="15" x14ac:dyDescent="0.2">
      <c r="H906" s="12"/>
      <c r="I906" s="12"/>
      <c r="J906" s="12"/>
      <c r="M906" s="7"/>
      <c r="N906" s="16">
        <f>((G906-1)*(1-(IF(H906="no",0,'complete results singles'!$C$3)))+1)</f>
        <v>5.0000000000000044E-2</v>
      </c>
      <c r="O906" s="16">
        <f t="shared" si="14"/>
        <v>0</v>
      </c>
      <c r="P9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6" s="17">
        <f>IF(ISBLANK(M906),,IF(ISBLANK(G906),,(IF(M906="WON-EW",((((N906-1)*J906)*'complete results singles'!$C$2)+('complete results singles'!$C$2*(N906-1))),IF(M906="WON",((((N906-1)*J906)*'complete results singles'!$C$2)+('complete results singles'!$C$2*(N906-1))),IF(M906="PLACED",((((N906-1)*J906)*'complete results singles'!$C$2)-'complete results singles'!$C$2),IF(J906=0,-'complete results singles'!$C$2,IF(J906=0,-'complete results singles'!$C$2,-('complete results singles'!$C$2*2)))))))*E906))</f>
        <v>0</v>
      </c>
      <c r="R906" s="17">
        <f>IF(ISBLANK(M906),,IF(T906&lt;&gt;1,((IF(M906="WON-EW",(((K906-1)*'complete results singles'!$C$2)*(1-$C$3))+(((L906-1)*'complete results singles'!$C$2)*(1-$C$3)),IF(M906="WON",(((K906-1)*'complete results singles'!$C$2)*(1-$C$3)),IF(M906="PLACED",(((L906-1)*'complete results singles'!$C$2)*(1-$C$3))-'complete results singles'!$C$2,IF(J906=0,-'complete results singles'!$C$2,-('complete results singles'!$C$2*2))))))*E906),0))</f>
        <v>0</v>
      </c>
      <c r="S906" s="64"/>
    </row>
    <row r="907" spans="8:19" ht="15" x14ac:dyDescent="0.2">
      <c r="H907" s="12"/>
      <c r="I907" s="12"/>
      <c r="J907" s="12"/>
      <c r="M907" s="7"/>
      <c r="N907" s="16">
        <f>((G907-1)*(1-(IF(H907="no",0,'complete results singles'!$C$3)))+1)</f>
        <v>5.0000000000000044E-2</v>
      </c>
      <c r="O907" s="16">
        <f t="shared" si="14"/>
        <v>0</v>
      </c>
      <c r="P9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7" s="17">
        <f>IF(ISBLANK(M907),,IF(ISBLANK(G907),,(IF(M907="WON-EW",((((N907-1)*J907)*'complete results singles'!$C$2)+('complete results singles'!$C$2*(N907-1))),IF(M907="WON",((((N907-1)*J907)*'complete results singles'!$C$2)+('complete results singles'!$C$2*(N907-1))),IF(M907="PLACED",((((N907-1)*J907)*'complete results singles'!$C$2)-'complete results singles'!$C$2),IF(J907=0,-'complete results singles'!$C$2,IF(J907=0,-'complete results singles'!$C$2,-('complete results singles'!$C$2*2)))))))*E907))</f>
        <v>0</v>
      </c>
      <c r="R907" s="17">
        <f>IF(ISBLANK(M907),,IF(T907&lt;&gt;1,((IF(M907="WON-EW",(((K907-1)*'complete results singles'!$C$2)*(1-$C$3))+(((L907-1)*'complete results singles'!$C$2)*(1-$C$3)),IF(M907="WON",(((K907-1)*'complete results singles'!$C$2)*(1-$C$3)),IF(M907="PLACED",(((L907-1)*'complete results singles'!$C$2)*(1-$C$3))-'complete results singles'!$C$2,IF(J907=0,-'complete results singles'!$C$2,-('complete results singles'!$C$2*2))))))*E907),0))</f>
        <v>0</v>
      </c>
      <c r="S907" s="64"/>
    </row>
    <row r="908" spans="8:19" ht="15" x14ac:dyDescent="0.2">
      <c r="H908" s="12"/>
      <c r="I908" s="12"/>
      <c r="J908" s="12"/>
      <c r="M908" s="7"/>
      <c r="N908" s="16">
        <f>((G908-1)*(1-(IF(H908="no",0,'complete results singles'!$C$3)))+1)</f>
        <v>5.0000000000000044E-2</v>
      </c>
      <c r="O908" s="16">
        <f t="shared" si="14"/>
        <v>0</v>
      </c>
      <c r="P9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8" s="17">
        <f>IF(ISBLANK(M908),,IF(ISBLANK(G908),,(IF(M908="WON-EW",((((N908-1)*J908)*'complete results singles'!$C$2)+('complete results singles'!$C$2*(N908-1))),IF(M908="WON",((((N908-1)*J908)*'complete results singles'!$C$2)+('complete results singles'!$C$2*(N908-1))),IF(M908="PLACED",((((N908-1)*J908)*'complete results singles'!$C$2)-'complete results singles'!$C$2),IF(J908=0,-'complete results singles'!$C$2,IF(J908=0,-'complete results singles'!$C$2,-('complete results singles'!$C$2*2)))))))*E908))</f>
        <v>0</v>
      </c>
      <c r="R908" s="17">
        <f>IF(ISBLANK(M908),,IF(T908&lt;&gt;1,((IF(M908="WON-EW",(((K908-1)*'complete results singles'!$C$2)*(1-$C$3))+(((L908-1)*'complete results singles'!$C$2)*(1-$C$3)),IF(M908="WON",(((K908-1)*'complete results singles'!$C$2)*(1-$C$3)),IF(M908="PLACED",(((L908-1)*'complete results singles'!$C$2)*(1-$C$3))-'complete results singles'!$C$2,IF(J908=0,-'complete results singles'!$C$2,-('complete results singles'!$C$2*2))))))*E908),0))</f>
        <v>0</v>
      </c>
      <c r="S908" s="64"/>
    </row>
    <row r="909" spans="8:19" ht="15" x14ac:dyDescent="0.2">
      <c r="H909" s="12"/>
      <c r="I909" s="12"/>
      <c r="J909" s="12"/>
      <c r="M909" s="7"/>
      <c r="N909" s="16">
        <f>((G909-1)*(1-(IF(H909="no",0,'complete results singles'!$C$3)))+1)</f>
        <v>5.0000000000000044E-2</v>
      </c>
      <c r="O909" s="16">
        <f t="shared" si="14"/>
        <v>0</v>
      </c>
      <c r="P9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09" s="17">
        <f>IF(ISBLANK(M909),,IF(ISBLANK(G909),,(IF(M909="WON-EW",((((N909-1)*J909)*'complete results singles'!$C$2)+('complete results singles'!$C$2*(N909-1))),IF(M909="WON",((((N909-1)*J909)*'complete results singles'!$C$2)+('complete results singles'!$C$2*(N909-1))),IF(M909="PLACED",((((N909-1)*J909)*'complete results singles'!$C$2)-'complete results singles'!$C$2),IF(J909=0,-'complete results singles'!$C$2,IF(J909=0,-'complete results singles'!$C$2,-('complete results singles'!$C$2*2)))))))*E909))</f>
        <v>0</v>
      </c>
      <c r="R909" s="17">
        <f>IF(ISBLANK(M909),,IF(T909&lt;&gt;1,((IF(M909="WON-EW",(((K909-1)*'complete results singles'!$C$2)*(1-$C$3))+(((L909-1)*'complete results singles'!$C$2)*(1-$C$3)),IF(M909="WON",(((K909-1)*'complete results singles'!$C$2)*(1-$C$3)),IF(M909="PLACED",(((L909-1)*'complete results singles'!$C$2)*(1-$C$3))-'complete results singles'!$C$2,IF(J909=0,-'complete results singles'!$C$2,-('complete results singles'!$C$2*2))))))*E909),0))</f>
        <v>0</v>
      </c>
      <c r="S909" s="64"/>
    </row>
    <row r="910" spans="8:19" ht="15" x14ac:dyDescent="0.2">
      <c r="H910" s="12"/>
      <c r="I910" s="12"/>
      <c r="J910" s="12"/>
      <c r="M910" s="7"/>
      <c r="N910" s="16">
        <f>((G910-1)*(1-(IF(H910="no",0,'complete results singles'!$C$3)))+1)</f>
        <v>5.0000000000000044E-2</v>
      </c>
      <c r="O910" s="16">
        <f t="shared" si="14"/>
        <v>0</v>
      </c>
      <c r="P9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0" s="17">
        <f>IF(ISBLANK(M910),,IF(ISBLANK(G910),,(IF(M910="WON-EW",((((N910-1)*J910)*'complete results singles'!$C$2)+('complete results singles'!$C$2*(N910-1))),IF(M910="WON",((((N910-1)*J910)*'complete results singles'!$C$2)+('complete results singles'!$C$2*(N910-1))),IF(M910="PLACED",((((N910-1)*J910)*'complete results singles'!$C$2)-'complete results singles'!$C$2),IF(J910=0,-'complete results singles'!$C$2,IF(J910=0,-'complete results singles'!$C$2,-('complete results singles'!$C$2*2)))))))*E910))</f>
        <v>0</v>
      </c>
      <c r="R910" s="17">
        <f>IF(ISBLANK(M910),,IF(T910&lt;&gt;1,((IF(M910="WON-EW",(((K910-1)*'complete results singles'!$C$2)*(1-$C$3))+(((L910-1)*'complete results singles'!$C$2)*(1-$C$3)),IF(M910="WON",(((K910-1)*'complete results singles'!$C$2)*(1-$C$3)),IF(M910="PLACED",(((L910-1)*'complete results singles'!$C$2)*(1-$C$3))-'complete results singles'!$C$2,IF(J910=0,-'complete results singles'!$C$2,-('complete results singles'!$C$2*2))))))*E910),0))</f>
        <v>0</v>
      </c>
      <c r="S910" s="64"/>
    </row>
    <row r="911" spans="8:19" ht="15" x14ac:dyDescent="0.2">
      <c r="H911" s="12"/>
      <c r="I911" s="12"/>
      <c r="J911" s="12"/>
      <c r="M911" s="7"/>
      <c r="N911" s="16">
        <f>((G911-1)*(1-(IF(H911="no",0,'complete results singles'!$C$3)))+1)</f>
        <v>5.0000000000000044E-2</v>
      </c>
      <c r="O911" s="16">
        <f t="shared" si="14"/>
        <v>0</v>
      </c>
      <c r="P9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1" s="17">
        <f>IF(ISBLANK(M911),,IF(ISBLANK(G911),,(IF(M911="WON-EW",((((N911-1)*J911)*'complete results singles'!$C$2)+('complete results singles'!$C$2*(N911-1))),IF(M911="WON",((((N911-1)*J911)*'complete results singles'!$C$2)+('complete results singles'!$C$2*(N911-1))),IF(M911="PLACED",((((N911-1)*J911)*'complete results singles'!$C$2)-'complete results singles'!$C$2),IF(J911=0,-'complete results singles'!$C$2,IF(J911=0,-'complete results singles'!$C$2,-('complete results singles'!$C$2*2)))))))*E911))</f>
        <v>0</v>
      </c>
      <c r="R911" s="17">
        <f>IF(ISBLANK(M911),,IF(T911&lt;&gt;1,((IF(M911="WON-EW",(((K911-1)*'complete results singles'!$C$2)*(1-$C$3))+(((L911-1)*'complete results singles'!$C$2)*(1-$C$3)),IF(M911="WON",(((K911-1)*'complete results singles'!$C$2)*(1-$C$3)),IF(M911="PLACED",(((L911-1)*'complete results singles'!$C$2)*(1-$C$3))-'complete results singles'!$C$2,IF(J911=0,-'complete results singles'!$C$2,-('complete results singles'!$C$2*2))))))*E911),0))</f>
        <v>0</v>
      </c>
      <c r="S911" s="64"/>
    </row>
    <row r="912" spans="8:19" ht="15" x14ac:dyDescent="0.2">
      <c r="H912" s="12"/>
      <c r="I912" s="12"/>
      <c r="J912" s="12"/>
      <c r="M912" s="7"/>
      <c r="N912" s="16">
        <f>((G912-1)*(1-(IF(H912="no",0,'complete results singles'!$C$3)))+1)</f>
        <v>5.0000000000000044E-2</v>
      </c>
      <c r="O912" s="16">
        <f t="shared" ref="O912:O975" si="15">E912*IF(I912="yes",2,1)</f>
        <v>0</v>
      </c>
      <c r="P9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2" s="17">
        <f>IF(ISBLANK(M912),,IF(ISBLANK(G912),,(IF(M912="WON-EW",((((N912-1)*J912)*'complete results singles'!$C$2)+('complete results singles'!$C$2*(N912-1))),IF(M912="WON",((((N912-1)*J912)*'complete results singles'!$C$2)+('complete results singles'!$C$2*(N912-1))),IF(M912="PLACED",((((N912-1)*J912)*'complete results singles'!$C$2)-'complete results singles'!$C$2),IF(J912=0,-'complete results singles'!$C$2,IF(J912=0,-'complete results singles'!$C$2,-('complete results singles'!$C$2*2)))))))*E912))</f>
        <v>0</v>
      </c>
      <c r="R912" s="17">
        <f>IF(ISBLANK(M912),,IF(T912&lt;&gt;1,((IF(M912="WON-EW",(((K912-1)*'complete results singles'!$C$2)*(1-$C$3))+(((L912-1)*'complete results singles'!$C$2)*(1-$C$3)),IF(M912="WON",(((K912-1)*'complete results singles'!$C$2)*(1-$C$3)),IF(M912="PLACED",(((L912-1)*'complete results singles'!$C$2)*(1-$C$3))-'complete results singles'!$C$2,IF(J912=0,-'complete results singles'!$C$2,-('complete results singles'!$C$2*2))))))*E912),0))</f>
        <v>0</v>
      </c>
      <c r="S912" s="64"/>
    </row>
    <row r="913" spans="8:19" ht="15" x14ac:dyDescent="0.2">
      <c r="H913" s="12"/>
      <c r="I913" s="12"/>
      <c r="J913" s="12"/>
      <c r="M913" s="7"/>
      <c r="N913" s="16">
        <f>((G913-1)*(1-(IF(H913="no",0,'complete results singles'!$C$3)))+1)</f>
        <v>5.0000000000000044E-2</v>
      </c>
      <c r="O913" s="16">
        <f t="shared" si="15"/>
        <v>0</v>
      </c>
      <c r="P9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3" s="17">
        <f>IF(ISBLANK(M913),,IF(ISBLANK(G913),,(IF(M913="WON-EW",((((N913-1)*J913)*'complete results singles'!$C$2)+('complete results singles'!$C$2*(N913-1))),IF(M913="WON",((((N913-1)*J913)*'complete results singles'!$C$2)+('complete results singles'!$C$2*(N913-1))),IF(M913="PLACED",((((N913-1)*J913)*'complete results singles'!$C$2)-'complete results singles'!$C$2),IF(J913=0,-'complete results singles'!$C$2,IF(J913=0,-'complete results singles'!$C$2,-('complete results singles'!$C$2*2)))))))*E913))</f>
        <v>0</v>
      </c>
      <c r="R913" s="17">
        <f>IF(ISBLANK(M913),,IF(T913&lt;&gt;1,((IF(M913="WON-EW",(((K913-1)*'complete results singles'!$C$2)*(1-$C$3))+(((L913-1)*'complete results singles'!$C$2)*(1-$C$3)),IF(M913="WON",(((K913-1)*'complete results singles'!$C$2)*(1-$C$3)),IF(M913="PLACED",(((L913-1)*'complete results singles'!$C$2)*(1-$C$3))-'complete results singles'!$C$2,IF(J913=0,-'complete results singles'!$C$2,-('complete results singles'!$C$2*2))))))*E913),0))</f>
        <v>0</v>
      </c>
      <c r="S913" s="64"/>
    </row>
    <row r="914" spans="8:19" ht="15" x14ac:dyDescent="0.2">
      <c r="H914" s="12"/>
      <c r="I914" s="12"/>
      <c r="J914" s="12"/>
      <c r="M914" s="7"/>
      <c r="N914" s="16">
        <f>((G914-1)*(1-(IF(H914="no",0,'complete results singles'!$C$3)))+1)</f>
        <v>5.0000000000000044E-2</v>
      </c>
      <c r="O914" s="16">
        <f t="shared" si="15"/>
        <v>0</v>
      </c>
      <c r="P9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4" s="17">
        <f>IF(ISBLANK(M914),,IF(ISBLANK(G914),,(IF(M914="WON-EW",((((N914-1)*J914)*'complete results singles'!$C$2)+('complete results singles'!$C$2*(N914-1))),IF(M914="WON",((((N914-1)*J914)*'complete results singles'!$C$2)+('complete results singles'!$C$2*(N914-1))),IF(M914="PLACED",((((N914-1)*J914)*'complete results singles'!$C$2)-'complete results singles'!$C$2),IF(J914=0,-'complete results singles'!$C$2,IF(J914=0,-'complete results singles'!$C$2,-('complete results singles'!$C$2*2)))))))*E914))</f>
        <v>0</v>
      </c>
      <c r="R914" s="17">
        <f>IF(ISBLANK(M914),,IF(T914&lt;&gt;1,((IF(M914="WON-EW",(((K914-1)*'complete results singles'!$C$2)*(1-$C$3))+(((L914-1)*'complete results singles'!$C$2)*(1-$C$3)),IF(M914="WON",(((K914-1)*'complete results singles'!$C$2)*(1-$C$3)),IF(M914="PLACED",(((L914-1)*'complete results singles'!$C$2)*(1-$C$3))-'complete results singles'!$C$2,IF(J914=0,-'complete results singles'!$C$2,-('complete results singles'!$C$2*2))))))*E914),0))</f>
        <v>0</v>
      </c>
      <c r="S914" s="64"/>
    </row>
    <row r="915" spans="8:19" ht="15" x14ac:dyDescent="0.2">
      <c r="H915" s="12"/>
      <c r="I915" s="12"/>
      <c r="J915" s="12"/>
      <c r="M915" s="7"/>
      <c r="N915" s="16">
        <f>((G915-1)*(1-(IF(H915="no",0,'complete results singles'!$C$3)))+1)</f>
        <v>5.0000000000000044E-2</v>
      </c>
      <c r="O915" s="16">
        <f t="shared" si="15"/>
        <v>0</v>
      </c>
      <c r="P9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5" s="17">
        <f>IF(ISBLANK(M915),,IF(ISBLANK(G915),,(IF(M915="WON-EW",((((N915-1)*J915)*'complete results singles'!$C$2)+('complete results singles'!$C$2*(N915-1))),IF(M915="WON",((((N915-1)*J915)*'complete results singles'!$C$2)+('complete results singles'!$C$2*(N915-1))),IF(M915="PLACED",((((N915-1)*J915)*'complete results singles'!$C$2)-'complete results singles'!$C$2),IF(J915=0,-'complete results singles'!$C$2,IF(J915=0,-'complete results singles'!$C$2,-('complete results singles'!$C$2*2)))))))*E915))</f>
        <v>0</v>
      </c>
      <c r="R915" s="17">
        <f>IF(ISBLANK(M915),,IF(T915&lt;&gt;1,((IF(M915="WON-EW",(((K915-1)*'complete results singles'!$C$2)*(1-$C$3))+(((L915-1)*'complete results singles'!$C$2)*(1-$C$3)),IF(M915="WON",(((K915-1)*'complete results singles'!$C$2)*(1-$C$3)),IF(M915="PLACED",(((L915-1)*'complete results singles'!$C$2)*(1-$C$3))-'complete results singles'!$C$2,IF(J915=0,-'complete results singles'!$C$2,-('complete results singles'!$C$2*2))))))*E915),0))</f>
        <v>0</v>
      </c>
      <c r="S915" s="64"/>
    </row>
    <row r="916" spans="8:19" ht="15" x14ac:dyDescent="0.2">
      <c r="H916" s="12"/>
      <c r="I916" s="12"/>
      <c r="J916" s="12"/>
      <c r="M916" s="7"/>
      <c r="N916" s="16">
        <f>((G916-1)*(1-(IF(H916="no",0,'complete results singles'!$C$3)))+1)</f>
        <v>5.0000000000000044E-2</v>
      </c>
      <c r="O916" s="16">
        <f t="shared" si="15"/>
        <v>0</v>
      </c>
      <c r="P9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6" s="17">
        <f>IF(ISBLANK(M916),,IF(ISBLANK(G916),,(IF(M916="WON-EW",((((N916-1)*J916)*'complete results singles'!$C$2)+('complete results singles'!$C$2*(N916-1))),IF(M916="WON",((((N916-1)*J916)*'complete results singles'!$C$2)+('complete results singles'!$C$2*(N916-1))),IF(M916="PLACED",((((N916-1)*J916)*'complete results singles'!$C$2)-'complete results singles'!$C$2),IF(J916=0,-'complete results singles'!$C$2,IF(J916=0,-'complete results singles'!$C$2,-('complete results singles'!$C$2*2)))))))*E916))</f>
        <v>0</v>
      </c>
      <c r="R916" s="17">
        <f>IF(ISBLANK(M916),,IF(T916&lt;&gt;1,((IF(M916="WON-EW",(((K916-1)*'complete results singles'!$C$2)*(1-$C$3))+(((L916-1)*'complete results singles'!$C$2)*(1-$C$3)),IF(M916="WON",(((K916-1)*'complete results singles'!$C$2)*(1-$C$3)),IF(M916="PLACED",(((L916-1)*'complete results singles'!$C$2)*(1-$C$3))-'complete results singles'!$C$2,IF(J916=0,-'complete results singles'!$C$2,-('complete results singles'!$C$2*2))))))*E916),0))</f>
        <v>0</v>
      </c>
      <c r="S916" s="64"/>
    </row>
    <row r="917" spans="8:19" ht="15" x14ac:dyDescent="0.2">
      <c r="H917" s="12"/>
      <c r="I917" s="12"/>
      <c r="J917" s="12"/>
      <c r="M917" s="7"/>
      <c r="N917" s="16">
        <f>((G917-1)*(1-(IF(H917="no",0,'complete results singles'!$C$3)))+1)</f>
        <v>5.0000000000000044E-2</v>
      </c>
      <c r="O917" s="16">
        <f t="shared" si="15"/>
        <v>0</v>
      </c>
      <c r="P9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7" s="17">
        <f>IF(ISBLANK(M917),,IF(ISBLANK(G917),,(IF(M917="WON-EW",((((N917-1)*J917)*'complete results singles'!$C$2)+('complete results singles'!$C$2*(N917-1))),IF(M917="WON",((((N917-1)*J917)*'complete results singles'!$C$2)+('complete results singles'!$C$2*(N917-1))),IF(M917="PLACED",((((N917-1)*J917)*'complete results singles'!$C$2)-'complete results singles'!$C$2),IF(J917=0,-'complete results singles'!$C$2,IF(J917=0,-'complete results singles'!$C$2,-('complete results singles'!$C$2*2)))))))*E917))</f>
        <v>0</v>
      </c>
      <c r="R917" s="17">
        <f>IF(ISBLANK(M917),,IF(T917&lt;&gt;1,((IF(M917="WON-EW",(((K917-1)*'complete results singles'!$C$2)*(1-$C$3))+(((L917-1)*'complete results singles'!$C$2)*(1-$C$3)),IF(M917="WON",(((K917-1)*'complete results singles'!$C$2)*(1-$C$3)),IF(M917="PLACED",(((L917-1)*'complete results singles'!$C$2)*(1-$C$3))-'complete results singles'!$C$2,IF(J917=0,-'complete results singles'!$C$2,-('complete results singles'!$C$2*2))))))*E917),0))</f>
        <v>0</v>
      </c>
      <c r="S917" s="64"/>
    </row>
    <row r="918" spans="8:19" ht="15" x14ac:dyDescent="0.2">
      <c r="H918" s="12"/>
      <c r="I918" s="12"/>
      <c r="J918" s="12"/>
      <c r="M918" s="7"/>
      <c r="N918" s="16">
        <f>((G918-1)*(1-(IF(H918="no",0,'complete results singles'!$C$3)))+1)</f>
        <v>5.0000000000000044E-2</v>
      </c>
      <c r="O918" s="16">
        <f t="shared" si="15"/>
        <v>0</v>
      </c>
      <c r="P9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8" s="17">
        <f>IF(ISBLANK(M918),,IF(ISBLANK(G918),,(IF(M918="WON-EW",((((N918-1)*J918)*'complete results singles'!$C$2)+('complete results singles'!$C$2*(N918-1))),IF(M918="WON",((((N918-1)*J918)*'complete results singles'!$C$2)+('complete results singles'!$C$2*(N918-1))),IF(M918="PLACED",((((N918-1)*J918)*'complete results singles'!$C$2)-'complete results singles'!$C$2),IF(J918=0,-'complete results singles'!$C$2,IF(J918=0,-'complete results singles'!$C$2,-('complete results singles'!$C$2*2)))))))*E918))</f>
        <v>0</v>
      </c>
      <c r="R918" s="17">
        <f>IF(ISBLANK(M918),,IF(T918&lt;&gt;1,((IF(M918="WON-EW",(((K918-1)*'complete results singles'!$C$2)*(1-$C$3))+(((L918-1)*'complete results singles'!$C$2)*(1-$C$3)),IF(M918="WON",(((K918-1)*'complete results singles'!$C$2)*(1-$C$3)),IF(M918="PLACED",(((L918-1)*'complete results singles'!$C$2)*(1-$C$3))-'complete results singles'!$C$2,IF(J918=0,-'complete results singles'!$C$2,-('complete results singles'!$C$2*2))))))*E918),0))</f>
        <v>0</v>
      </c>
      <c r="S918" s="64"/>
    </row>
    <row r="919" spans="8:19" ht="15" x14ac:dyDescent="0.2">
      <c r="H919" s="12"/>
      <c r="I919" s="12"/>
      <c r="J919" s="12"/>
      <c r="M919" s="7"/>
      <c r="N919" s="16">
        <f>((G919-1)*(1-(IF(H919="no",0,'complete results singles'!$C$3)))+1)</f>
        <v>5.0000000000000044E-2</v>
      </c>
      <c r="O919" s="16">
        <f t="shared" si="15"/>
        <v>0</v>
      </c>
      <c r="P9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19" s="17">
        <f>IF(ISBLANK(M919),,IF(ISBLANK(G919),,(IF(M919="WON-EW",((((N919-1)*J919)*'complete results singles'!$C$2)+('complete results singles'!$C$2*(N919-1))),IF(M919="WON",((((N919-1)*J919)*'complete results singles'!$C$2)+('complete results singles'!$C$2*(N919-1))),IF(M919="PLACED",((((N919-1)*J919)*'complete results singles'!$C$2)-'complete results singles'!$C$2),IF(J919=0,-'complete results singles'!$C$2,IF(J919=0,-'complete results singles'!$C$2,-('complete results singles'!$C$2*2)))))))*E919))</f>
        <v>0</v>
      </c>
      <c r="R919" s="17">
        <f>IF(ISBLANK(M919),,IF(T919&lt;&gt;1,((IF(M919="WON-EW",(((K919-1)*'complete results singles'!$C$2)*(1-$C$3))+(((L919-1)*'complete results singles'!$C$2)*(1-$C$3)),IF(M919="WON",(((K919-1)*'complete results singles'!$C$2)*(1-$C$3)),IF(M919="PLACED",(((L919-1)*'complete results singles'!$C$2)*(1-$C$3))-'complete results singles'!$C$2,IF(J919=0,-'complete results singles'!$C$2,-('complete results singles'!$C$2*2))))))*E919),0))</f>
        <v>0</v>
      </c>
      <c r="S919" s="64"/>
    </row>
    <row r="920" spans="8:19" ht="15" x14ac:dyDescent="0.2">
      <c r="H920" s="12"/>
      <c r="I920" s="12"/>
      <c r="J920" s="12"/>
      <c r="M920" s="7"/>
      <c r="N920" s="16">
        <f>((G920-1)*(1-(IF(H920="no",0,'complete results singles'!$C$3)))+1)</f>
        <v>5.0000000000000044E-2</v>
      </c>
      <c r="O920" s="16">
        <f t="shared" si="15"/>
        <v>0</v>
      </c>
      <c r="P9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0" s="17">
        <f>IF(ISBLANK(M920),,IF(ISBLANK(G920),,(IF(M920="WON-EW",((((N920-1)*J920)*'complete results singles'!$C$2)+('complete results singles'!$C$2*(N920-1))),IF(M920="WON",((((N920-1)*J920)*'complete results singles'!$C$2)+('complete results singles'!$C$2*(N920-1))),IF(M920="PLACED",((((N920-1)*J920)*'complete results singles'!$C$2)-'complete results singles'!$C$2),IF(J920=0,-'complete results singles'!$C$2,IF(J920=0,-'complete results singles'!$C$2,-('complete results singles'!$C$2*2)))))))*E920))</f>
        <v>0</v>
      </c>
      <c r="R920" s="17">
        <f>IF(ISBLANK(M920),,IF(T920&lt;&gt;1,((IF(M920="WON-EW",(((K920-1)*'complete results singles'!$C$2)*(1-$C$3))+(((L920-1)*'complete results singles'!$C$2)*(1-$C$3)),IF(M920="WON",(((K920-1)*'complete results singles'!$C$2)*(1-$C$3)),IF(M920="PLACED",(((L920-1)*'complete results singles'!$C$2)*(1-$C$3))-'complete results singles'!$C$2,IF(J920=0,-'complete results singles'!$C$2,-('complete results singles'!$C$2*2))))))*E920),0))</f>
        <v>0</v>
      </c>
      <c r="S920" s="64"/>
    </row>
    <row r="921" spans="8:19" ht="15" x14ac:dyDescent="0.2">
      <c r="H921" s="12"/>
      <c r="I921" s="12"/>
      <c r="J921" s="12"/>
      <c r="M921" s="7"/>
      <c r="N921" s="16">
        <f>((G921-1)*(1-(IF(H921="no",0,'complete results singles'!$C$3)))+1)</f>
        <v>5.0000000000000044E-2</v>
      </c>
      <c r="O921" s="16">
        <f t="shared" si="15"/>
        <v>0</v>
      </c>
      <c r="P9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1" s="17">
        <f>IF(ISBLANK(M921),,IF(ISBLANK(G921),,(IF(M921="WON-EW",((((N921-1)*J921)*'complete results singles'!$C$2)+('complete results singles'!$C$2*(N921-1))),IF(M921="WON",((((N921-1)*J921)*'complete results singles'!$C$2)+('complete results singles'!$C$2*(N921-1))),IF(M921="PLACED",((((N921-1)*J921)*'complete results singles'!$C$2)-'complete results singles'!$C$2),IF(J921=0,-'complete results singles'!$C$2,IF(J921=0,-'complete results singles'!$C$2,-('complete results singles'!$C$2*2)))))))*E921))</f>
        <v>0</v>
      </c>
      <c r="R921" s="17">
        <f>IF(ISBLANK(M921),,IF(T921&lt;&gt;1,((IF(M921="WON-EW",(((K921-1)*'complete results singles'!$C$2)*(1-$C$3))+(((L921-1)*'complete results singles'!$C$2)*(1-$C$3)),IF(M921="WON",(((K921-1)*'complete results singles'!$C$2)*(1-$C$3)),IF(M921="PLACED",(((L921-1)*'complete results singles'!$C$2)*(1-$C$3))-'complete results singles'!$C$2,IF(J921=0,-'complete results singles'!$C$2,-('complete results singles'!$C$2*2))))))*E921),0))</f>
        <v>0</v>
      </c>
      <c r="S921" s="64"/>
    </row>
    <row r="922" spans="8:19" ht="15" x14ac:dyDescent="0.2">
      <c r="H922" s="12"/>
      <c r="I922" s="12"/>
      <c r="J922" s="12"/>
      <c r="M922" s="7"/>
      <c r="N922" s="16">
        <f>((G922-1)*(1-(IF(H922="no",0,'complete results singles'!$C$3)))+1)</f>
        <v>5.0000000000000044E-2</v>
      </c>
      <c r="O922" s="16">
        <f t="shared" si="15"/>
        <v>0</v>
      </c>
      <c r="P9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2" s="17">
        <f>IF(ISBLANK(M922),,IF(ISBLANK(G922),,(IF(M922="WON-EW",((((N922-1)*J922)*'complete results singles'!$C$2)+('complete results singles'!$C$2*(N922-1))),IF(M922="WON",((((N922-1)*J922)*'complete results singles'!$C$2)+('complete results singles'!$C$2*(N922-1))),IF(M922="PLACED",((((N922-1)*J922)*'complete results singles'!$C$2)-'complete results singles'!$C$2),IF(J922=0,-'complete results singles'!$C$2,IF(J922=0,-'complete results singles'!$C$2,-('complete results singles'!$C$2*2)))))))*E922))</f>
        <v>0</v>
      </c>
      <c r="R922" s="17">
        <f>IF(ISBLANK(M922),,IF(T922&lt;&gt;1,((IF(M922="WON-EW",(((K922-1)*'complete results singles'!$C$2)*(1-$C$3))+(((L922-1)*'complete results singles'!$C$2)*(1-$C$3)),IF(M922="WON",(((K922-1)*'complete results singles'!$C$2)*(1-$C$3)),IF(M922="PLACED",(((L922-1)*'complete results singles'!$C$2)*(1-$C$3))-'complete results singles'!$C$2,IF(J922=0,-'complete results singles'!$C$2,-('complete results singles'!$C$2*2))))))*E922),0))</f>
        <v>0</v>
      </c>
      <c r="S922" s="64"/>
    </row>
    <row r="923" spans="8:19" ht="15" x14ac:dyDescent="0.2">
      <c r="H923" s="12"/>
      <c r="I923" s="12"/>
      <c r="J923" s="12"/>
      <c r="M923" s="7"/>
      <c r="N923" s="16">
        <f>((G923-1)*(1-(IF(H923="no",0,'complete results singles'!$C$3)))+1)</f>
        <v>5.0000000000000044E-2</v>
      </c>
      <c r="O923" s="16">
        <f t="shared" si="15"/>
        <v>0</v>
      </c>
      <c r="P9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3" s="17">
        <f>IF(ISBLANK(M923),,IF(ISBLANK(G923),,(IF(M923="WON-EW",((((N923-1)*J923)*'complete results singles'!$C$2)+('complete results singles'!$C$2*(N923-1))),IF(M923="WON",((((N923-1)*J923)*'complete results singles'!$C$2)+('complete results singles'!$C$2*(N923-1))),IF(M923="PLACED",((((N923-1)*J923)*'complete results singles'!$C$2)-'complete results singles'!$C$2),IF(J923=0,-'complete results singles'!$C$2,IF(J923=0,-'complete results singles'!$C$2,-('complete results singles'!$C$2*2)))))))*E923))</f>
        <v>0</v>
      </c>
      <c r="R923" s="17">
        <f>IF(ISBLANK(M923),,IF(T923&lt;&gt;1,((IF(M923="WON-EW",(((K923-1)*'complete results singles'!$C$2)*(1-$C$3))+(((L923-1)*'complete results singles'!$C$2)*(1-$C$3)),IF(M923="WON",(((K923-1)*'complete results singles'!$C$2)*(1-$C$3)),IF(M923="PLACED",(((L923-1)*'complete results singles'!$C$2)*(1-$C$3))-'complete results singles'!$C$2,IF(J923=0,-'complete results singles'!$C$2,-('complete results singles'!$C$2*2))))))*E923),0))</f>
        <v>0</v>
      </c>
      <c r="S923" s="64"/>
    </row>
    <row r="924" spans="8:19" ht="15" x14ac:dyDescent="0.2">
      <c r="H924" s="12"/>
      <c r="I924" s="12"/>
      <c r="J924" s="12"/>
      <c r="M924" s="7"/>
      <c r="N924" s="16">
        <f>((G924-1)*(1-(IF(H924="no",0,'complete results singles'!$C$3)))+1)</f>
        <v>5.0000000000000044E-2</v>
      </c>
      <c r="O924" s="16">
        <f t="shared" si="15"/>
        <v>0</v>
      </c>
      <c r="P9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4" s="17">
        <f>IF(ISBLANK(M924),,IF(ISBLANK(G924),,(IF(M924="WON-EW",((((N924-1)*J924)*'complete results singles'!$C$2)+('complete results singles'!$C$2*(N924-1))),IF(M924="WON",((((N924-1)*J924)*'complete results singles'!$C$2)+('complete results singles'!$C$2*(N924-1))),IF(M924="PLACED",((((N924-1)*J924)*'complete results singles'!$C$2)-'complete results singles'!$C$2),IF(J924=0,-'complete results singles'!$C$2,IF(J924=0,-'complete results singles'!$C$2,-('complete results singles'!$C$2*2)))))))*E924))</f>
        <v>0</v>
      </c>
      <c r="R924" s="17">
        <f>IF(ISBLANK(M924),,IF(T924&lt;&gt;1,((IF(M924="WON-EW",(((K924-1)*'complete results singles'!$C$2)*(1-$C$3))+(((L924-1)*'complete results singles'!$C$2)*(1-$C$3)),IF(M924="WON",(((K924-1)*'complete results singles'!$C$2)*(1-$C$3)),IF(M924="PLACED",(((L924-1)*'complete results singles'!$C$2)*(1-$C$3))-'complete results singles'!$C$2,IF(J924=0,-'complete results singles'!$C$2,-('complete results singles'!$C$2*2))))))*E924),0))</f>
        <v>0</v>
      </c>
      <c r="S924" s="64"/>
    </row>
    <row r="925" spans="8:19" ht="15" x14ac:dyDescent="0.2">
      <c r="H925" s="12"/>
      <c r="I925" s="12"/>
      <c r="J925" s="12"/>
      <c r="M925" s="7"/>
      <c r="N925" s="16">
        <f>((G925-1)*(1-(IF(H925="no",0,'complete results singles'!$C$3)))+1)</f>
        <v>5.0000000000000044E-2</v>
      </c>
      <c r="O925" s="16">
        <f t="shared" si="15"/>
        <v>0</v>
      </c>
      <c r="P9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5" s="17">
        <f>IF(ISBLANK(M925),,IF(ISBLANK(G925),,(IF(M925="WON-EW",((((N925-1)*J925)*'complete results singles'!$C$2)+('complete results singles'!$C$2*(N925-1))),IF(M925="WON",((((N925-1)*J925)*'complete results singles'!$C$2)+('complete results singles'!$C$2*(N925-1))),IF(M925="PLACED",((((N925-1)*J925)*'complete results singles'!$C$2)-'complete results singles'!$C$2),IF(J925=0,-'complete results singles'!$C$2,IF(J925=0,-'complete results singles'!$C$2,-('complete results singles'!$C$2*2)))))))*E925))</f>
        <v>0</v>
      </c>
      <c r="R925" s="17">
        <f>IF(ISBLANK(M925),,IF(T925&lt;&gt;1,((IF(M925="WON-EW",(((K925-1)*'complete results singles'!$C$2)*(1-$C$3))+(((L925-1)*'complete results singles'!$C$2)*(1-$C$3)),IF(M925="WON",(((K925-1)*'complete results singles'!$C$2)*(1-$C$3)),IF(M925="PLACED",(((L925-1)*'complete results singles'!$C$2)*(1-$C$3))-'complete results singles'!$C$2,IF(J925=0,-'complete results singles'!$C$2,-('complete results singles'!$C$2*2))))))*E925),0))</f>
        <v>0</v>
      </c>
      <c r="S925" s="64"/>
    </row>
    <row r="926" spans="8:19" ht="15" x14ac:dyDescent="0.2">
      <c r="H926" s="12"/>
      <c r="I926" s="12"/>
      <c r="J926" s="12"/>
      <c r="M926" s="7"/>
      <c r="N926" s="16">
        <f>((G926-1)*(1-(IF(H926="no",0,'complete results singles'!$C$3)))+1)</f>
        <v>5.0000000000000044E-2</v>
      </c>
      <c r="O926" s="16">
        <f t="shared" si="15"/>
        <v>0</v>
      </c>
      <c r="P9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6" s="17">
        <f>IF(ISBLANK(M926),,IF(ISBLANK(G926),,(IF(M926="WON-EW",((((N926-1)*J926)*'complete results singles'!$C$2)+('complete results singles'!$C$2*(N926-1))),IF(M926="WON",((((N926-1)*J926)*'complete results singles'!$C$2)+('complete results singles'!$C$2*(N926-1))),IF(M926="PLACED",((((N926-1)*J926)*'complete results singles'!$C$2)-'complete results singles'!$C$2),IF(J926=0,-'complete results singles'!$C$2,IF(J926=0,-'complete results singles'!$C$2,-('complete results singles'!$C$2*2)))))))*E926))</f>
        <v>0</v>
      </c>
      <c r="R926" s="17">
        <f>IF(ISBLANK(M926),,IF(T926&lt;&gt;1,((IF(M926="WON-EW",(((K926-1)*'complete results singles'!$C$2)*(1-$C$3))+(((L926-1)*'complete results singles'!$C$2)*(1-$C$3)),IF(M926="WON",(((K926-1)*'complete results singles'!$C$2)*(1-$C$3)),IF(M926="PLACED",(((L926-1)*'complete results singles'!$C$2)*(1-$C$3))-'complete results singles'!$C$2,IF(J926=0,-'complete results singles'!$C$2,-('complete results singles'!$C$2*2))))))*E926),0))</f>
        <v>0</v>
      </c>
      <c r="S926" s="64"/>
    </row>
    <row r="927" spans="8:19" ht="15" x14ac:dyDescent="0.2">
      <c r="H927" s="12"/>
      <c r="I927" s="12"/>
      <c r="J927" s="12"/>
      <c r="M927" s="7"/>
      <c r="N927" s="16">
        <f>((G927-1)*(1-(IF(H927="no",0,'complete results singles'!$C$3)))+1)</f>
        <v>5.0000000000000044E-2</v>
      </c>
      <c r="O927" s="16">
        <f t="shared" si="15"/>
        <v>0</v>
      </c>
      <c r="P9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7" s="17">
        <f>IF(ISBLANK(M927),,IF(ISBLANK(G927),,(IF(M927="WON-EW",((((N927-1)*J927)*'complete results singles'!$C$2)+('complete results singles'!$C$2*(N927-1))),IF(M927="WON",((((N927-1)*J927)*'complete results singles'!$C$2)+('complete results singles'!$C$2*(N927-1))),IF(M927="PLACED",((((N927-1)*J927)*'complete results singles'!$C$2)-'complete results singles'!$C$2),IF(J927=0,-'complete results singles'!$C$2,IF(J927=0,-'complete results singles'!$C$2,-('complete results singles'!$C$2*2)))))))*E927))</f>
        <v>0</v>
      </c>
      <c r="R927" s="17">
        <f>IF(ISBLANK(M927),,IF(T927&lt;&gt;1,((IF(M927="WON-EW",(((K927-1)*'complete results singles'!$C$2)*(1-$C$3))+(((L927-1)*'complete results singles'!$C$2)*(1-$C$3)),IF(M927="WON",(((K927-1)*'complete results singles'!$C$2)*(1-$C$3)),IF(M927="PLACED",(((L927-1)*'complete results singles'!$C$2)*(1-$C$3))-'complete results singles'!$C$2,IF(J927=0,-'complete results singles'!$C$2,-('complete results singles'!$C$2*2))))))*E927),0))</f>
        <v>0</v>
      </c>
      <c r="S927" s="64"/>
    </row>
    <row r="928" spans="8:19" ht="15" x14ac:dyDescent="0.2">
      <c r="H928" s="12"/>
      <c r="I928" s="12"/>
      <c r="J928" s="12"/>
      <c r="M928" s="7"/>
      <c r="N928" s="16">
        <f>((G928-1)*(1-(IF(H928="no",0,'complete results singles'!$C$3)))+1)</f>
        <v>5.0000000000000044E-2</v>
      </c>
      <c r="O928" s="16">
        <f t="shared" si="15"/>
        <v>0</v>
      </c>
      <c r="P9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8" s="17">
        <f>IF(ISBLANK(M928),,IF(ISBLANK(G928),,(IF(M928="WON-EW",((((N928-1)*J928)*'complete results singles'!$C$2)+('complete results singles'!$C$2*(N928-1))),IF(M928="WON",((((N928-1)*J928)*'complete results singles'!$C$2)+('complete results singles'!$C$2*(N928-1))),IF(M928="PLACED",((((N928-1)*J928)*'complete results singles'!$C$2)-'complete results singles'!$C$2),IF(J928=0,-'complete results singles'!$C$2,IF(J928=0,-'complete results singles'!$C$2,-('complete results singles'!$C$2*2)))))))*E928))</f>
        <v>0</v>
      </c>
      <c r="R928" s="17">
        <f>IF(ISBLANK(M928),,IF(T928&lt;&gt;1,((IF(M928="WON-EW",(((K928-1)*'complete results singles'!$C$2)*(1-$C$3))+(((L928-1)*'complete results singles'!$C$2)*(1-$C$3)),IF(M928="WON",(((K928-1)*'complete results singles'!$C$2)*(1-$C$3)),IF(M928="PLACED",(((L928-1)*'complete results singles'!$C$2)*(1-$C$3))-'complete results singles'!$C$2,IF(J928=0,-'complete results singles'!$C$2,-('complete results singles'!$C$2*2))))))*E928),0))</f>
        <v>0</v>
      </c>
      <c r="S928" s="64"/>
    </row>
    <row r="929" spans="8:19" ht="15" x14ac:dyDescent="0.2">
      <c r="H929" s="12"/>
      <c r="I929" s="12"/>
      <c r="J929" s="12"/>
      <c r="M929" s="7"/>
      <c r="N929" s="16">
        <f>((G929-1)*(1-(IF(H929="no",0,'complete results singles'!$C$3)))+1)</f>
        <v>5.0000000000000044E-2</v>
      </c>
      <c r="O929" s="16">
        <f t="shared" si="15"/>
        <v>0</v>
      </c>
      <c r="P9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29" s="17">
        <f>IF(ISBLANK(M929),,IF(ISBLANK(G929),,(IF(M929="WON-EW",((((N929-1)*J929)*'complete results singles'!$C$2)+('complete results singles'!$C$2*(N929-1))),IF(M929="WON",((((N929-1)*J929)*'complete results singles'!$C$2)+('complete results singles'!$C$2*(N929-1))),IF(M929="PLACED",((((N929-1)*J929)*'complete results singles'!$C$2)-'complete results singles'!$C$2),IF(J929=0,-'complete results singles'!$C$2,IF(J929=0,-'complete results singles'!$C$2,-('complete results singles'!$C$2*2)))))))*E929))</f>
        <v>0</v>
      </c>
      <c r="R929" s="17">
        <f>IF(ISBLANK(M929),,IF(T929&lt;&gt;1,((IF(M929="WON-EW",(((K929-1)*'complete results singles'!$C$2)*(1-$C$3))+(((L929-1)*'complete results singles'!$C$2)*(1-$C$3)),IF(M929="WON",(((K929-1)*'complete results singles'!$C$2)*(1-$C$3)),IF(M929="PLACED",(((L929-1)*'complete results singles'!$C$2)*(1-$C$3))-'complete results singles'!$C$2,IF(J929=0,-'complete results singles'!$C$2,-('complete results singles'!$C$2*2))))))*E929),0))</f>
        <v>0</v>
      </c>
      <c r="S929" s="64"/>
    </row>
    <row r="930" spans="8:19" ht="15" x14ac:dyDescent="0.2">
      <c r="H930" s="12"/>
      <c r="I930" s="12"/>
      <c r="J930" s="12"/>
      <c r="M930" s="7"/>
      <c r="N930" s="16">
        <f>((G930-1)*(1-(IF(H930="no",0,'complete results singles'!$C$3)))+1)</f>
        <v>5.0000000000000044E-2</v>
      </c>
      <c r="O930" s="16">
        <f t="shared" si="15"/>
        <v>0</v>
      </c>
      <c r="P9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0" s="17">
        <f>IF(ISBLANK(M930),,IF(ISBLANK(G930),,(IF(M930="WON-EW",((((N930-1)*J930)*'complete results singles'!$C$2)+('complete results singles'!$C$2*(N930-1))),IF(M930="WON",((((N930-1)*J930)*'complete results singles'!$C$2)+('complete results singles'!$C$2*(N930-1))),IF(M930="PLACED",((((N930-1)*J930)*'complete results singles'!$C$2)-'complete results singles'!$C$2),IF(J930=0,-'complete results singles'!$C$2,IF(J930=0,-'complete results singles'!$C$2,-('complete results singles'!$C$2*2)))))))*E930))</f>
        <v>0</v>
      </c>
      <c r="R930" s="17">
        <f>IF(ISBLANK(M930),,IF(T930&lt;&gt;1,((IF(M930="WON-EW",(((K930-1)*'complete results singles'!$C$2)*(1-$C$3))+(((L930-1)*'complete results singles'!$C$2)*(1-$C$3)),IF(M930="WON",(((K930-1)*'complete results singles'!$C$2)*(1-$C$3)),IF(M930="PLACED",(((L930-1)*'complete results singles'!$C$2)*(1-$C$3))-'complete results singles'!$C$2,IF(J930=0,-'complete results singles'!$C$2,-('complete results singles'!$C$2*2))))))*E930),0))</f>
        <v>0</v>
      </c>
      <c r="S930" s="64"/>
    </row>
    <row r="931" spans="8:19" ht="15" x14ac:dyDescent="0.2">
      <c r="H931" s="12"/>
      <c r="I931" s="12"/>
      <c r="J931" s="12"/>
      <c r="M931" s="7"/>
      <c r="N931" s="16">
        <f>((G931-1)*(1-(IF(H931="no",0,'complete results singles'!$C$3)))+1)</f>
        <v>5.0000000000000044E-2</v>
      </c>
      <c r="O931" s="16">
        <f t="shared" si="15"/>
        <v>0</v>
      </c>
      <c r="P9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1" s="17">
        <f>IF(ISBLANK(M931),,IF(ISBLANK(G931),,(IF(M931="WON-EW",((((N931-1)*J931)*'complete results singles'!$C$2)+('complete results singles'!$C$2*(N931-1))),IF(M931="WON",((((N931-1)*J931)*'complete results singles'!$C$2)+('complete results singles'!$C$2*(N931-1))),IF(M931="PLACED",((((N931-1)*J931)*'complete results singles'!$C$2)-'complete results singles'!$C$2),IF(J931=0,-'complete results singles'!$C$2,IF(J931=0,-'complete results singles'!$C$2,-('complete results singles'!$C$2*2)))))))*E931))</f>
        <v>0</v>
      </c>
      <c r="R931" s="17">
        <f>IF(ISBLANK(M931),,IF(T931&lt;&gt;1,((IF(M931="WON-EW",(((K931-1)*'complete results singles'!$C$2)*(1-$C$3))+(((L931-1)*'complete results singles'!$C$2)*(1-$C$3)),IF(M931="WON",(((K931-1)*'complete results singles'!$C$2)*(1-$C$3)),IF(M931="PLACED",(((L931-1)*'complete results singles'!$C$2)*(1-$C$3))-'complete results singles'!$C$2,IF(J931=0,-'complete results singles'!$C$2,-('complete results singles'!$C$2*2))))))*E931),0))</f>
        <v>0</v>
      </c>
      <c r="S931" s="64"/>
    </row>
    <row r="932" spans="8:19" ht="15" x14ac:dyDescent="0.2">
      <c r="H932" s="12"/>
      <c r="I932" s="12"/>
      <c r="J932" s="12"/>
      <c r="M932" s="7"/>
      <c r="N932" s="16">
        <f>((G932-1)*(1-(IF(H932="no",0,'complete results singles'!$C$3)))+1)</f>
        <v>5.0000000000000044E-2</v>
      </c>
      <c r="O932" s="16">
        <f t="shared" si="15"/>
        <v>0</v>
      </c>
      <c r="P9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2" s="17">
        <f>IF(ISBLANK(M932),,IF(ISBLANK(G932),,(IF(M932="WON-EW",((((N932-1)*J932)*'complete results singles'!$C$2)+('complete results singles'!$C$2*(N932-1))),IF(M932="WON",((((N932-1)*J932)*'complete results singles'!$C$2)+('complete results singles'!$C$2*(N932-1))),IF(M932="PLACED",((((N932-1)*J932)*'complete results singles'!$C$2)-'complete results singles'!$C$2),IF(J932=0,-'complete results singles'!$C$2,IF(J932=0,-'complete results singles'!$C$2,-('complete results singles'!$C$2*2)))))))*E932))</f>
        <v>0</v>
      </c>
      <c r="R932" s="17">
        <f>IF(ISBLANK(M932),,IF(T932&lt;&gt;1,((IF(M932="WON-EW",(((K932-1)*'complete results singles'!$C$2)*(1-$C$3))+(((L932-1)*'complete results singles'!$C$2)*(1-$C$3)),IF(M932="WON",(((K932-1)*'complete results singles'!$C$2)*(1-$C$3)),IF(M932="PLACED",(((L932-1)*'complete results singles'!$C$2)*(1-$C$3))-'complete results singles'!$C$2,IF(J932=0,-'complete results singles'!$C$2,-('complete results singles'!$C$2*2))))))*E932),0))</f>
        <v>0</v>
      </c>
      <c r="S932" s="64"/>
    </row>
    <row r="933" spans="8:19" ht="15" x14ac:dyDescent="0.2">
      <c r="H933" s="12"/>
      <c r="I933" s="12"/>
      <c r="J933" s="12"/>
      <c r="M933" s="7"/>
      <c r="N933" s="16">
        <f>((G933-1)*(1-(IF(H933="no",0,'complete results singles'!$C$3)))+1)</f>
        <v>5.0000000000000044E-2</v>
      </c>
      <c r="O933" s="16">
        <f t="shared" si="15"/>
        <v>0</v>
      </c>
      <c r="P9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3" s="17">
        <f>IF(ISBLANK(M933),,IF(ISBLANK(G933),,(IF(M933="WON-EW",((((N933-1)*J933)*'complete results singles'!$C$2)+('complete results singles'!$C$2*(N933-1))),IF(M933="WON",((((N933-1)*J933)*'complete results singles'!$C$2)+('complete results singles'!$C$2*(N933-1))),IF(M933="PLACED",((((N933-1)*J933)*'complete results singles'!$C$2)-'complete results singles'!$C$2),IF(J933=0,-'complete results singles'!$C$2,IF(J933=0,-'complete results singles'!$C$2,-('complete results singles'!$C$2*2)))))))*E933))</f>
        <v>0</v>
      </c>
      <c r="R933" s="17">
        <f>IF(ISBLANK(M933),,IF(T933&lt;&gt;1,((IF(M933="WON-EW",(((K933-1)*'complete results singles'!$C$2)*(1-$C$3))+(((L933-1)*'complete results singles'!$C$2)*(1-$C$3)),IF(M933="WON",(((K933-1)*'complete results singles'!$C$2)*(1-$C$3)),IF(M933="PLACED",(((L933-1)*'complete results singles'!$C$2)*(1-$C$3))-'complete results singles'!$C$2,IF(J933=0,-'complete results singles'!$C$2,-('complete results singles'!$C$2*2))))))*E933),0))</f>
        <v>0</v>
      </c>
      <c r="S933" s="64"/>
    </row>
    <row r="934" spans="8:19" ht="15" x14ac:dyDescent="0.2">
      <c r="H934" s="12"/>
      <c r="I934" s="12"/>
      <c r="J934" s="12"/>
      <c r="M934" s="7"/>
      <c r="N934" s="16">
        <f>((G934-1)*(1-(IF(H934="no",0,'complete results singles'!$C$3)))+1)</f>
        <v>5.0000000000000044E-2</v>
      </c>
      <c r="O934" s="16">
        <f t="shared" si="15"/>
        <v>0</v>
      </c>
      <c r="P9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4" s="17">
        <f>IF(ISBLANK(M934),,IF(ISBLANK(G934),,(IF(M934="WON-EW",((((N934-1)*J934)*'complete results singles'!$C$2)+('complete results singles'!$C$2*(N934-1))),IF(M934="WON",((((N934-1)*J934)*'complete results singles'!$C$2)+('complete results singles'!$C$2*(N934-1))),IF(M934="PLACED",((((N934-1)*J934)*'complete results singles'!$C$2)-'complete results singles'!$C$2),IF(J934=0,-'complete results singles'!$C$2,IF(J934=0,-'complete results singles'!$C$2,-('complete results singles'!$C$2*2)))))))*E934))</f>
        <v>0</v>
      </c>
      <c r="R934" s="17">
        <f>IF(ISBLANK(M934),,IF(T934&lt;&gt;1,((IF(M934="WON-EW",(((K934-1)*'complete results singles'!$C$2)*(1-$C$3))+(((L934-1)*'complete results singles'!$C$2)*(1-$C$3)),IF(M934="WON",(((K934-1)*'complete results singles'!$C$2)*(1-$C$3)),IF(M934="PLACED",(((L934-1)*'complete results singles'!$C$2)*(1-$C$3))-'complete results singles'!$C$2,IF(J934=0,-'complete results singles'!$C$2,-('complete results singles'!$C$2*2))))))*E934),0))</f>
        <v>0</v>
      </c>
      <c r="S934" s="64"/>
    </row>
    <row r="935" spans="8:19" ht="15" x14ac:dyDescent="0.2">
      <c r="H935" s="12"/>
      <c r="I935" s="12"/>
      <c r="J935" s="12"/>
      <c r="M935" s="7"/>
      <c r="N935" s="16">
        <f>((G935-1)*(1-(IF(H935="no",0,'complete results singles'!$C$3)))+1)</f>
        <v>5.0000000000000044E-2</v>
      </c>
      <c r="O935" s="16">
        <f t="shared" si="15"/>
        <v>0</v>
      </c>
      <c r="P9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5" s="17">
        <f>IF(ISBLANK(M935),,IF(ISBLANK(G935),,(IF(M935="WON-EW",((((N935-1)*J935)*'complete results singles'!$C$2)+('complete results singles'!$C$2*(N935-1))),IF(M935="WON",((((N935-1)*J935)*'complete results singles'!$C$2)+('complete results singles'!$C$2*(N935-1))),IF(M935="PLACED",((((N935-1)*J935)*'complete results singles'!$C$2)-'complete results singles'!$C$2),IF(J935=0,-'complete results singles'!$C$2,IF(J935=0,-'complete results singles'!$C$2,-('complete results singles'!$C$2*2)))))))*E935))</f>
        <v>0</v>
      </c>
      <c r="R935" s="17">
        <f>IF(ISBLANK(M935),,IF(T935&lt;&gt;1,((IF(M935="WON-EW",(((K935-1)*'complete results singles'!$C$2)*(1-$C$3))+(((L935-1)*'complete results singles'!$C$2)*(1-$C$3)),IF(M935="WON",(((K935-1)*'complete results singles'!$C$2)*(1-$C$3)),IF(M935="PLACED",(((L935-1)*'complete results singles'!$C$2)*(1-$C$3))-'complete results singles'!$C$2,IF(J935=0,-'complete results singles'!$C$2,-('complete results singles'!$C$2*2))))))*E935),0))</f>
        <v>0</v>
      </c>
      <c r="S935" s="64"/>
    </row>
    <row r="936" spans="8:19" ht="15" x14ac:dyDescent="0.2">
      <c r="H936" s="12"/>
      <c r="I936" s="12"/>
      <c r="J936" s="12"/>
      <c r="M936" s="7"/>
      <c r="N936" s="16">
        <f>((G936-1)*(1-(IF(H936="no",0,'complete results singles'!$C$3)))+1)</f>
        <v>5.0000000000000044E-2</v>
      </c>
      <c r="O936" s="16">
        <f t="shared" si="15"/>
        <v>0</v>
      </c>
      <c r="P9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6" s="17">
        <f>IF(ISBLANK(M936),,IF(ISBLANK(G936),,(IF(M936="WON-EW",((((N936-1)*J936)*'complete results singles'!$C$2)+('complete results singles'!$C$2*(N936-1))),IF(M936="WON",((((N936-1)*J936)*'complete results singles'!$C$2)+('complete results singles'!$C$2*(N936-1))),IF(M936="PLACED",((((N936-1)*J936)*'complete results singles'!$C$2)-'complete results singles'!$C$2),IF(J936=0,-'complete results singles'!$C$2,IF(J936=0,-'complete results singles'!$C$2,-('complete results singles'!$C$2*2)))))))*E936))</f>
        <v>0</v>
      </c>
      <c r="R936" s="17">
        <f>IF(ISBLANK(M936),,IF(T936&lt;&gt;1,((IF(M936="WON-EW",(((K936-1)*'complete results singles'!$C$2)*(1-$C$3))+(((L936-1)*'complete results singles'!$C$2)*(1-$C$3)),IF(M936="WON",(((K936-1)*'complete results singles'!$C$2)*(1-$C$3)),IF(M936="PLACED",(((L936-1)*'complete results singles'!$C$2)*(1-$C$3))-'complete results singles'!$C$2,IF(J936=0,-'complete results singles'!$C$2,-('complete results singles'!$C$2*2))))))*E936),0))</f>
        <v>0</v>
      </c>
      <c r="S936" s="64"/>
    </row>
    <row r="937" spans="8:19" ht="15" x14ac:dyDescent="0.2">
      <c r="H937" s="12"/>
      <c r="I937" s="12"/>
      <c r="J937" s="12"/>
      <c r="M937" s="7"/>
      <c r="N937" s="16">
        <f>((G937-1)*(1-(IF(H937="no",0,'complete results singles'!$C$3)))+1)</f>
        <v>5.0000000000000044E-2</v>
      </c>
      <c r="O937" s="16">
        <f t="shared" si="15"/>
        <v>0</v>
      </c>
      <c r="P9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7" s="17">
        <f>IF(ISBLANK(M937),,IF(ISBLANK(G937),,(IF(M937="WON-EW",((((N937-1)*J937)*'complete results singles'!$C$2)+('complete results singles'!$C$2*(N937-1))),IF(M937="WON",((((N937-1)*J937)*'complete results singles'!$C$2)+('complete results singles'!$C$2*(N937-1))),IF(M937="PLACED",((((N937-1)*J937)*'complete results singles'!$C$2)-'complete results singles'!$C$2),IF(J937=0,-'complete results singles'!$C$2,IF(J937=0,-'complete results singles'!$C$2,-('complete results singles'!$C$2*2)))))))*E937))</f>
        <v>0</v>
      </c>
      <c r="R937" s="17">
        <f>IF(ISBLANK(M937),,IF(T937&lt;&gt;1,((IF(M937="WON-EW",(((K937-1)*'complete results singles'!$C$2)*(1-$C$3))+(((L937-1)*'complete results singles'!$C$2)*(1-$C$3)),IF(M937="WON",(((K937-1)*'complete results singles'!$C$2)*(1-$C$3)),IF(M937="PLACED",(((L937-1)*'complete results singles'!$C$2)*(1-$C$3))-'complete results singles'!$C$2,IF(J937=0,-'complete results singles'!$C$2,-('complete results singles'!$C$2*2))))))*E937),0))</f>
        <v>0</v>
      </c>
      <c r="S937" s="64"/>
    </row>
    <row r="938" spans="8:19" ht="15" x14ac:dyDescent="0.2">
      <c r="H938" s="12"/>
      <c r="I938" s="12"/>
      <c r="J938" s="12"/>
      <c r="M938" s="7"/>
      <c r="N938" s="16">
        <f>((G938-1)*(1-(IF(H938="no",0,'complete results singles'!$C$3)))+1)</f>
        <v>5.0000000000000044E-2</v>
      </c>
      <c r="O938" s="16">
        <f t="shared" si="15"/>
        <v>0</v>
      </c>
      <c r="P9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8" s="17">
        <f>IF(ISBLANK(M938),,IF(ISBLANK(G938),,(IF(M938="WON-EW",((((N938-1)*J938)*'complete results singles'!$C$2)+('complete results singles'!$C$2*(N938-1))),IF(M938="WON",((((N938-1)*J938)*'complete results singles'!$C$2)+('complete results singles'!$C$2*(N938-1))),IF(M938="PLACED",((((N938-1)*J938)*'complete results singles'!$C$2)-'complete results singles'!$C$2),IF(J938=0,-'complete results singles'!$C$2,IF(J938=0,-'complete results singles'!$C$2,-('complete results singles'!$C$2*2)))))))*E938))</f>
        <v>0</v>
      </c>
      <c r="R938" s="17">
        <f>IF(ISBLANK(M938),,IF(T938&lt;&gt;1,((IF(M938="WON-EW",(((K938-1)*'complete results singles'!$C$2)*(1-$C$3))+(((L938-1)*'complete results singles'!$C$2)*(1-$C$3)),IF(M938="WON",(((K938-1)*'complete results singles'!$C$2)*(1-$C$3)),IF(M938="PLACED",(((L938-1)*'complete results singles'!$C$2)*(1-$C$3))-'complete results singles'!$C$2,IF(J938=0,-'complete results singles'!$C$2,-('complete results singles'!$C$2*2))))))*E938),0))</f>
        <v>0</v>
      </c>
      <c r="S938" s="64"/>
    </row>
    <row r="939" spans="8:19" ht="15" x14ac:dyDescent="0.2">
      <c r="H939" s="12"/>
      <c r="I939" s="12"/>
      <c r="J939" s="12"/>
      <c r="M939" s="7"/>
      <c r="N939" s="16">
        <f>((G939-1)*(1-(IF(H939="no",0,'complete results singles'!$C$3)))+1)</f>
        <v>5.0000000000000044E-2</v>
      </c>
      <c r="O939" s="16">
        <f t="shared" si="15"/>
        <v>0</v>
      </c>
      <c r="P9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39" s="17">
        <f>IF(ISBLANK(M939),,IF(ISBLANK(G939),,(IF(M939="WON-EW",((((N939-1)*J939)*'complete results singles'!$C$2)+('complete results singles'!$C$2*(N939-1))),IF(M939="WON",((((N939-1)*J939)*'complete results singles'!$C$2)+('complete results singles'!$C$2*(N939-1))),IF(M939="PLACED",((((N939-1)*J939)*'complete results singles'!$C$2)-'complete results singles'!$C$2),IF(J939=0,-'complete results singles'!$C$2,IF(J939=0,-'complete results singles'!$C$2,-('complete results singles'!$C$2*2)))))))*E939))</f>
        <v>0</v>
      </c>
      <c r="R939" s="17">
        <f>IF(ISBLANK(M939),,IF(T939&lt;&gt;1,((IF(M939="WON-EW",(((K939-1)*'complete results singles'!$C$2)*(1-$C$3))+(((L939-1)*'complete results singles'!$C$2)*(1-$C$3)),IF(M939="WON",(((K939-1)*'complete results singles'!$C$2)*(1-$C$3)),IF(M939="PLACED",(((L939-1)*'complete results singles'!$C$2)*(1-$C$3))-'complete results singles'!$C$2,IF(J939=0,-'complete results singles'!$C$2,-('complete results singles'!$C$2*2))))))*E939),0))</f>
        <v>0</v>
      </c>
      <c r="S939" s="64"/>
    </row>
    <row r="940" spans="8:19" ht="15" x14ac:dyDescent="0.2">
      <c r="H940" s="12"/>
      <c r="I940" s="12"/>
      <c r="J940" s="12"/>
      <c r="M940" s="7"/>
      <c r="N940" s="16">
        <f>((G940-1)*(1-(IF(H940="no",0,'complete results singles'!$C$3)))+1)</f>
        <v>5.0000000000000044E-2</v>
      </c>
      <c r="O940" s="16">
        <f t="shared" si="15"/>
        <v>0</v>
      </c>
      <c r="P9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0" s="17">
        <f>IF(ISBLANK(M940),,IF(ISBLANK(G940),,(IF(M940="WON-EW",((((N940-1)*J940)*'complete results singles'!$C$2)+('complete results singles'!$C$2*(N940-1))),IF(M940="WON",((((N940-1)*J940)*'complete results singles'!$C$2)+('complete results singles'!$C$2*(N940-1))),IF(M940="PLACED",((((N940-1)*J940)*'complete results singles'!$C$2)-'complete results singles'!$C$2),IF(J940=0,-'complete results singles'!$C$2,IF(J940=0,-'complete results singles'!$C$2,-('complete results singles'!$C$2*2)))))))*E940))</f>
        <v>0</v>
      </c>
      <c r="R940" s="17">
        <f>IF(ISBLANK(M940),,IF(T940&lt;&gt;1,((IF(M940="WON-EW",(((K940-1)*'complete results singles'!$C$2)*(1-$C$3))+(((L940-1)*'complete results singles'!$C$2)*(1-$C$3)),IF(M940="WON",(((K940-1)*'complete results singles'!$C$2)*(1-$C$3)),IF(M940="PLACED",(((L940-1)*'complete results singles'!$C$2)*(1-$C$3))-'complete results singles'!$C$2,IF(J940=0,-'complete results singles'!$C$2,-('complete results singles'!$C$2*2))))))*E940),0))</f>
        <v>0</v>
      </c>
      <c r="S940" s="64"/>
    </row>
    <row r="941" spans="8:19" ht="15" x14ac:dyDescent="0.2">
      <c r="H941" s="12"/>
      <c r="I941" s="12"/>
      <c r="J941" s="12"/>
      <c r="M941" s="7"/>
      <c r="N941" s="16">
        <f>((G941-1)*(1-(IF(H941="no",0,'complete results singles'!$C$3)))+1)</f>
        <v>5.0000000000000044E-2</v>
      </c>
      <c r="O941" s="16">
        <f t="shared" si="15"/>
        <v>0</v>
      </c>
      <c r="P9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1" s="17">
        <f>IF(ISBLANK(M941),,IF(ISBLANK(G941),,(IF(M941="WON-EW",((((N941-1)*J941)*'complete results singles'!$C$2)+('complete results singles'!$C$2*(N941-1))),IF(M941="WON",((((N941-1)*J941)*'complete results singles'!$C$2)+('complete results singles'!$C$2*(N941-1))),IF(M941="PLACED",((((N941-1)*J941)*'complete results singles'!$C$2)-'complete results singles'!$C$2),IF(J941=0,-'complete results singles'!$C$2,IF(J941=0,-'complete results singles'!$C$2,-('complete results singles'!$C$2*2)))))))*E941))</f>
        <v>0</v>
      </c>
      <c r="R941" s="17">
        <f>IF(ISBLANK(M941),,IF(T941&lt;&gt;1,((IF(M941="WON-EW",(((K941-1)*'complete results singles'!$C$2)*(1-$C$3))+(((L941-1)*'complete results singles'!$C$2)*(1-$C$3)),IF(M941="WON",(((K941-1)*'complete results singles'!$C$2)*(1-$C$3)),IF(M941="PLACED",(((L941-1)*'complete results singles'!$C$2)*(1-$C$3))-'complete results singles'!$C$2,IF(J941=0,-'complete results singles'!$C$2,-('complete results singles'!$C$2*2))))))*E941),0))</f>
        <v>0</v>
      </c>
      <c r="S941" s="64"/>
    </row>
    <row r="942" spans="8:19" ht="15" x14ac:dyDescent="0.2">
      <c r="H942" s="12"/>
      <c r="I942" s="12"/>
      <c r="J942" s="12"/>
      <c r="M942" s="7"/>
      <c r="N942" s="16">
        <f>((G942-1)*(1-(IF(H942="no",0,'complete results singles'!$C$3)))+1)</f>
        <v>5.0000000000000044E-2</v>
      </c>
      <c r="O942" s="16">
        <f t="shared" si="15"/>
        <v>0</v>
      </c>
      <c r="P9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2" s="17">
        <f>IF(ISBLANK(M942),,IF(ISBLANK(G942),,(IF(M942="WON-EW",((((N942-1)*J942)*'complete results singles'!$C$2)+('complete results singles'!$C$2*(N942-1))),IF(M942="WON",((((N942-1)*J942)*'complete results singles'!$C$2)+('complete results singles'!$C$2*(N942-1))),IF(M942="PLACED",((((N942-1)*J942)*'complete results singles'!$C$2)-'complete results singles'!$C$2),IF(J942=0,-'complete results singles'!$C$2,IF(J942=0,-'complete results singles'!$C$2,-('complete results singles'!$C$2*2)))))))*E942))</f>
        <v>0</v>
      </c>
      <c r="R942" s="17">
        <f>IF(ISBLANK(M942),,IF(T942&lt;&gt;1,((IF(M942="WON-EW",(((K942-1)*'complete results singles'!$C$2)*(1-$C$3))+(((L942-1)*'complete results singles'!$C$2)*(1-$C$3)),IF(M942="WON",(((K942-1)*'complete results singles'!$C$2)*(1-$C$3)),IF(M942="PLACED",(((L942-1)*'complete results singles'!$C$2)*(1-$C$3))-'complete results singles'!$C$2,IF(J942=0,-'complete results singles'!$C$2,-('complete results singles'!$C$2*2))))))*E942),0))</f>
        <v>0</v>
      </c>
      <c r="S942" s="64"/>
    </row>
    <row r="943" spans="8:19" ht="15" x14ac:dyDescent="0.2">
      <c r="H943" s="12"/>
      <c r="I943" s="12"/>
      <c r="J943" s="12"/>
      <c r="M943" s="7"/>
      <c r="N943" s="16">
        <f>((G943-1)*(1-(IF(H943="no",0,'complete results singles'!$C$3)))+1)</f>
        <v>5.0000000000000044E-2</v>
      </c>
      <c r="O943" s="16">
        <f t="shared" si="15"/>
        <v>0</v>
      </c>
      <c r="P9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3" s="17">
        <f>IF(ISBLANK(M943),,IF(ISBLANK(G943),,(IF(M943="WON-EW",((((N943-1)*J943)*'complete results singles'!$C$2)+('complete results singles'!$C$2*(N943-1))),IF(M943="WON",((((N943-1)*J943)*'complete results singles'!$C$2)+('complete results singles'!$C$2*(N943-1))),IF(M943="PLACED",((((N943-1)*J943)*'complete results singles'!$C$2)-'complete results singles'!$C$2),IF(J943=0,-'complete results singles'!$C$2,IF(J943=0,-'complete results singles'!$C$2,-('complete results singles'!$C$2*2)))))))*E943))</f>
        <v>0</v>
      </c>
      <c r="R943" s="17">
        <f>IF(ISBLANK(M943),,IF(T943&lt;&gt;1,((IF(M943="WON-EW",(((K943-1)*'complete results singles'!$C$2)*(1-$C$3))+(((L943-1)*'complete results singles'!$C$2)*(1-$C$3)),IF(M943="WON",(((K943-1)*'complete results singles'!$C$2)*(1-$C$3)),IF(M943="PLACED",(((L943-1)*'complete results singles'!$C$2)*(1-$C$3))-'complete results singles'!$C$2,IF(J943=0,-'complete results singles'!$C$2,-('complete results singles'!$C$2*2))))))*E943),0))</f>
        <v>0</v>
      </c>
      <c r="S943" s="64"/>
    </row>
    <row r="944" spans="8:19" ht="15" x14ac:dyDescent="0.2">
      <c r="H944" s="12"/>
      <c r="I944" s="12"/>
      <c r="J944" s="12"/>
      <c r="M944" s="7"/>
      <c r="N944" s="16">
        <f>((G944-1)*(1-(IF(H944="no",0,'complete results singles'!$C$3)))+1)</f>
        <v>5.0000000000000044E-2</v>
      </c>
      <c r="O944" s="16">
        <f t="shared" si="15"/>
        <v>0</v>
      </c>
      <c r="P9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4" s="17">
        <f>IF(ISBLANK(M944),,IF(ISBLANK(G944),,(IF(M944="WON-EW",((((N944-1)*J944)*'complete results singles'!$C$2)+('complete results singles'!$C$2*(N944-1))),IF(M944="WON",((((N944-1)*J944)*'complete results singles'!$C$2)+('complete results singles'!$C$2*(N944-1))),IF(M944="PLACED",((((N944-1)*J944)*'complete results singles'!$C$2)-'complete results singles'!$C$2),IF(J944=0,-'complete results singles'!$C$2,IF(J944=0,-'complete results singles'!$C$2,-('complete results singles'!$C$2*2)))))))*E944))</f>
        <v>0</v>
      </c>
      <c r="R944" s="17">
        <f>IF(ISBLANK(M944),,IF(T944&lt;&gt;1,((IF(M944="WON-EW",(((K944-1)*'complete results singles'!$C$2)*(1-$C$3))+(((L944-1)*'complete results singles'!$C$2)*(1-$C$3)),IF(M944="WON",(((K944-1)*'complete results singles'!$C$2)*(1-$C$3)),IF(M944="PLACED",(((L944-1)*'complete results singles'!$C$2)*(1-$C$3))-'complete results singles'!$C$2,IF(J944=0,-'complete results singles'!$C$2,-('complete results singles'!$C$2*2))))))*E944),0))</f>
        <v>0</v>
      </c>
      <c r="S944" s="64"/>
    </row>
    <row r="945" spans="8:19" ht="15" x14ac:dyDescent="0.2">
      <c r="H945" s="12"/>
      <c r="I945" s="12"/>
      <c r="J945" s="12"/>
      <c r="M945" s="7"/>
      <c r="N945" s="16">
        <f>((G945-1)*(1-(IF(H945="no",0,'complete results singles'!$C$3)))+1)</f>
        <v>5.0000000000000044E-2</v>
      </c>
      <c r="O945" s="16">
        <f t="shared" si="15"/>
        <v>0</v>
      </c>
      <c r="P9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5" s="17">
        <f>IF(ISBLANK(M945),,IF(ISBLANK(G945),,(IF(M945="WON-EW",((((N945-1)*J945)*'complete results singles'!$C$2)+('complete results singles'!$C$2*(N945-1))),IF(M945="WON",((((N945-1)*J945)*'complete results singles'!$C$2)+('complete results singles'!$C$2*(N945-1))),IF(M945="PLACED",((((N945-1)*J945)*'complete results singles'!$C$2)-'complete results singles'!$C$2),IF(J945=0,-'complete results singles'!$C$2,IF(J945=0,-'complete results singles'!$C$2,-('complete results singles'!$C$2*2)))))))*E945))</f>
        <v>0</v>
      </c>
      <c r="R945" s="17">
        <f>IF(ISBLANK(M945),,IF(T945&lt;&gt;1,((IF(M945="WON-EW",(((K945-1)*'complete results singles'!$C$2)*(1-$C$3))+(((L945-1)*'complete results singles'!$C$2)*(1-$C$3)),IF(M945="WON",(((K945-1)*'complete results singles'!$C$2)*(1-$C$3)),IF(M945="PLACED",(((L945-1)*'complete results singles'!$C$2)*(1-$C$3))-'complete results singles'!$C$2,IF(J945=0,-'complete results singles'!$C$2,-('complete results singles'!$C$2*2))))))*E945),0))</f>
        <v>0</v>
      </c>
      <c r="S945" s="64"/>
    </row>
    <row r="946" spans="8:19" ht="15" x14ac:dyDescent="0.2">
      <c r="H946" s="12"/>
      <c r="I946" s="12"/>
      <c r="J946" s="12"/>
      <c r="M946" s="7"/>
      <c r="N946" s="16">
        <f>((G946-1)*(1-(IF(H946="no",0,'complete results singles'!$C$3)))+1)</f>
        <v>5.0000000000000044E-2</v>
      </c>
      <c r="O946" s="16">
        <f t="shared" si="15"/>
        <v>0</v>
      </c>
      <c r="P9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6" s="17">
        <f>IF(ISBLANK(M946),,IF(ISBLANK(G946),,(IF(M946="WON-EW",((((N946-1)*J946)*'complete results singles'!$C$2)+('complete results singles'!$C$2*(N946-1))),IF(M946="WON",((((N946-1)*J946)*'complete results singles'!$C$2)+('complete results singles'!$C$2*(N946-1))),IF(M946="PLACED",((((N946-1)*J946)*'complete results singles'!$C$2)-'complete results singles'!$C$2),IF(J946=0,-'complete results singles'!$C$2,IF(J946=0,-'complete results singles'!$C$2,-('complete results singles'!$C$2*2)))))))*E946))</f>
        <v>0</v>
      </c>
      <c r="R946" s="17">
        <f>IF(ISBLANK(M946),,IF(T946&lt;&gt;1,((IF(M946="WON-EW",(((K946-1)*'complete results singles'!$C$2)*(1-$C$3))+(((L946-1)*'complete results singles'!$C$2)*(1-$C$3)),IF(M946="WON",(((K946-1)*'complete results singles'!$C$2)*(1-$C$3)),IF(M946="PLACED",(((L946-1)*'complete results singles'!$C$2)*(1-$C$3))-'complete results singles'!$C$2,IF(J946=0,-'complete results singles'!$C$2,-('complete results singles'!$C$2*2))))))*E946),0))</f>
        <v>0</v>
      </c>
      <c r="S946" s="64"/>
    </row>
    <row r="947" spans="8:19" ht="15" x14ac:dyDescent="0.2">
      <c r="H947" s="12"/>
      <c r="I947" s="12"/>
      <c r="J947" s="12"/>
      <c r="M947" s="7"/>
      <c r="N947" s="16">
        <f>((G947-1)*(1-(IF(H947="no",0,'complete results singles'!$C$3)))+1)</f>
        <v>5.0000000000000044E-2</v>
      </c>
      <c r="O947" s="16">
        <f t="shared" si="15"/>
        <v>0</v>
      </c>
      <c r="P9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7" s="17">
        <f>IF(ISBLANK(M947),,IF(ISBLANK(G947),,(IF(M947="WON-EW",((((N947-1)*J947)*'complete results singles'!$C$2)+('complete results singles'!$C$2*(N947-1))),IF(M947="WON",((((N947-1)*J947)*'complete results singles'!$C$2)+('complete results singles'!$C$2*(N947-1))),IF(M947="PLACED",((((N947-1)*J947)*'complete results singles'!$C$2)-'complete results singles'!$C$2),IF(J947=0,-'complete results singles'!$C$2,IF(J947=0,-'complete results singles'!$C$2,-('complete results singles'!$C$2*2)))))))*E947))</f>
        <v>0</v>
      </c>
      <c r="R947" s="17">
        <f>IF(ISBLANK(M947),,IF(T947&lt;&gt;1,((IF(M947="WON-EW",(((K947-1)*'complete results singles'!$C$2)*(1-$C$3))+(((L947-1)*'complete results singles'!$C$2)*(1-$C$3)),IF(M947="WON",(((K947-1)*'complete results singles'!$C$2)*(1-$C$3)),IF(M947="PLACED",(((L947-1)*'complete results singles'!$C$2)*(1-$C$3))-'complete results singles'!$C$2,IF(J947=0,-'complete results singles'!$C$2,-('complete results singles'!$C$2*2))))))*E947),0))</f>
        <v>0</v>
      </c>
      <c r="S947" s="64"/>
    </row>
    <row r="948" spans="8:19" ht="15" x14ac:dyDescent="0.2">
      <c r="H948" s="12"/>
      <c r="I948" s="12"/>
      <c r="J948" s="12"/>
      <c r="M948" s="7"/>
      <c r="N948" s="16">
        <f>((G948-1)*(1-(IF(H948="no",0,'complete results singles'!$C$3)))+1)</f>
        <v>5.0000000000000044E-2</v>
      </c>
      <c r="O948" s="16">
        <f t="shared" si="15"/>
        <v>0</v>
      </c>
      <c r="P9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8" s="17">
        <f>IF(ISBLANK(M948),,IF(ISBLANK(G948),,(IF(M948="WON-EW",((((N948-1)*J948)*'complete results singles'!$C$2)+('complete results singles'!$C$2*(N948-1))),IF(M948="WON",((((N948-1)*J948)*'complete results singles'!$C$2)+('complete results singles'!$C$2*(N948-1))),IF(M948="PLACED",((((N948-1)*J948)*'complete results singles'!$C$2)-'complete results singles'!$C$2),IF(J948=0,-'complete results singles'!$C$2,IF(J948=0,-'complete results singles'!$C$2,-('complete results singles'!$C$2*2)))))))*E948))</f>
        <v>0</v>
      </c>
      <c r="R948" s="17">
        <f>IF(ISBLANK(M948),,IF(T948&lt;&gt;1,((IF(M948="WON-EW",(((K948-1)*'complete results singles'!$C$2)*(1-$C$3))+(((L948-1)*'complete results singles'!$C$2)*(1-$C$3)),IF(M948="WON",(((K948-1)*'complete results singles'!$C$2)*(1-$C$3)),IF(M948="PLACED",(((L948-1)*'complete results singles'!$C$2)*(1-$C$3))-'complete results singles'!$C$2,IF(J948=0,-'complete results singles'!$C$2,-('complete results singles'!$C$2*2))))))*E948),0))</f>
        <v>0</v>
      </c>
      <c r="S948" s="64"/>
    </row>
    <row r="949" spans="8:19" ht="15" x14ac:dyDescent="0.2">
      <c r="H949" s="12"/>
      <c r="I949" s="12"/>
      <c r="J949" s="12"/>
      <c r="M949" s="7"/>
      <c r="N949" s="16">
        <f>((G949-1)*(1-(IF(H949="no",0,'complete results singles'!$C$3)))+1)</f>
        <v>5.0000000000000044E-2</v>
      </c>
      <c r="O949" s="16">
        <f t="shared" si="15"/>
        <v>0</v>
      </c>
      <c r="P9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49" s="17">
        <f>IF(ISBLANK(M949),,IF(ISBLANK(G949),,(IF(M949="WON-EW",((((N949-1)*J949)*'complete results singles'!$C$2)+('complete results singles'!$C$2*(N949-1))),IF(M949="WON",((((N949-1)*J949)*'complete results singles'!$C$2)+('complete results singles'!$C$2*(N949-1))),IF(M949="PLACED",((((N949-1)*J949)*'complete results singles'!$C$2)-'complete results singles'!$C$2),IF(J949=0,-'complete results singles'!$C$2,IF(J949=0,-'complete results singles'!$C$2,-('complete results singles'!$C$2*2)))))))*E949))</f>
        <v>0</v>
      </c>
      <c r="R949" s="17">
        <f>IF(ISBLANK(M949),,IF(T949&lt;&gt;1,((IF(M949="WON-EW",(((K949-1)*'complete results singles'!$C$2)*(1-$C$3))+(((L949-1)*'complete results singles'!$C$2)*(1-$C$3)),IF(M949="WON",(((K949-1)*'complete results singles'!$C$2)*(1-$C$3)),IF(M949="PLACED",(((L949-1)*'complete results singles'!$C$2)*(1-$C$3))-'complete results singles'!$C$2,IF(J949=0,-'complete results singles'!$C$2,-('complete results singles'!$C$2*2))))))*E949),0))</f>
        <v>0</v>
      </c>
      <c r="S949" s="64"/>
    </row>
    <row r="950" spans="8:19" ht="15" x14ac:dyDescent="0.2">
      <c r="H950" s="12"/>
      <c r="I950" s="12"/>
      <c r="J950" s="12"/>
      <c r="M950" s="7"/>
      <c r="N950" s="16">
        <f>((G950-1)*(1-(IF(H950="no",0,'complete results singles'!$C$3)))+1)</f>
        <v>5.0000000000000044E-2</v>
      </c>
      <c r="O950" s="16">
        <f t="shared" si="15"/>
        <v>0</v>
      </c>
      <c r="P9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0" s="17">
        <f>IF(ISBLANK(M950),,IF(ISBLANK(G950),,(IF(M950="WON-EW",((((N950-1)*J950)*'complete results singles'!$C$2)+('complete results singles'!$C$2*(N950-1))),IF(M950="WON",((((N950-1)*J950)*'complete results singles'!$C$2)+('complete results singles'!$C$2*(N950-1))),IF(M950="PLACED",((((N950-1)*J950)*'complete results singles'!$C$2)-'complete results singles'!$C$2),IF(J950=0,-'complete results singles'!$C$2,IF(J950=0,-'complete results singles'!$C$2,-('complete results singles'!$C$2*2)))))))*E950))</f>
        <v>0</v>
      </c>
      <c r="R950" s="17">
        <f>IF(ISBLANK(M950),,IF(T950&lt;&gt;1,((IF(M950="WON-EW",(((K950-1)*'complete results singles'!$C$2)*(1-$C$3))+(((L950-1)*'complete results singles'!$C$2)*(1-$C$3)),IF(M950="WON",(((K950-1)*'complete results singles'!$C$2)*(1-$C$3)),IF(M950="PLACED",(((L950-1)*'complete results singles'!$C$2)*(1-$C$3))-'complete results singles'!$C$2,IF(J950=0,-'complete results singles'!$C$2,-('complete results singles'!$C$2*2))))))*E950),0))</f>
        <v>0</v>
      </c>
      <c r="S950" s="64"/>
    </row>
    <row r="951" spans="8:19" ht="15" x14ac:dyDescent="0.2">
      <c r="H951" s="12"/>
      <c r="I951" s="12"/>
      <c r="J951" s="12"/>
      <c r="M951" s="7"/>
      <c r="N951" s="16">
        <f>((G951-1)*(1-(IF(H951="no",0,'complete results singles'!$C$3)))+1)</f>
        <v>5.0000000000000044E-2</v>
      </c>
      <c r="O951" s="16">
        <f t="shared" si="15"/>
        <v>0</v>
      </c>
      <c r="P9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1" s="17">
        <f>IF(ISBLANK(M951),,IF(ISBLANK(G951),,(IF(M951="WON-EW",((((N951-1)*J951)*'complete results singles'!$C$2)+('complete results singles'!$C$2*(N951-1))),IF(M951="WON",((((N951-1)*J951)*'complete results singles'!$C$2)+('complete results singles'!$C$2*(N951-1))),IF(M951="PLACED",((((N951-1)*J951)*'complete results singles'!$C$2)-'complete results singles'!$C$2),IF(J951=0,-'complete results singles'!$C$2,IF(J951=0,-'complete results singles'!$C$2,-('complete results singles'!$C$2*2)))))))*E951))</f>
        <v>0</v>
      </c>
      <c r="R951" s="17">
        <f>IF(ISBLANK(M951),,IF(T951&lt;&gt;1,((IF(M951="WON-EW",(((K951-1)*'complete results singles'!$C$2)*(1-$C$3))+(((L951-1)*'complete results singles'!$C$2)*(1-$C$3)),IF(M951="WON",(((K951-1)*'complete results singles'!$C$2)*(1-$C$3)),IF(M951="PLACED",(((L951-1)*'complete results singles'!$C$2)*(1-$C$3))-'complete results singles'!$C$2,IF(J951=0,-'complete results singles'!$C$2,-('complete results singles'!$C$2*2))))))*E951),0))</f>
        <v>0</v>
      </c>
      <c r="S951" s="64"/>
    </row>
    <row r="952" spans="8:19" ht="15" x14ac:dyDescent="0.2">
      <c r="H952" s="12"/>
      <c r="I952" s="12"/>
      <c r="J952" s="12"/>
      <c r="M952" s="7"/>
      <c r="N952" s="16">
        <f>((G952-1)*(1-(IF(H952="no",0,'complete results singles'!$C$3)))+1)</f>
        <v>5.0000000000000044E-2</v>
      </c>
      <c r="O952" s="16">
        <f t="shared" si="15"/>
        <v>0</v>
      </c>
      <c r="P9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2" s="17">
        <f>IF(ISBLANK(M952),,IF(ISBLANK(G952),,(IF(M952="WON-EW",((((N952-1)*J952)*'complete results singles'!$C$2)+('complete results singles'!$C$2*(N952-1))),IF(M952="WON",((((N952-1)*J952)*'complete results singles'!$C$2)+('complete results singles'!$C$2*(N952-1))),IF(M952="PLACED",((((N952-1)*J952)*'complete results singles'!$C$2)-'complete results singles'!$C$2),IF(J952=0,-'complete results singles'!$C$2,IF(J952=0,-'complete results singles'!$C$2,-('complete results singles'!$C$2*2)))))))*E952))</f>
        <v>0</v>
      </c>
      <c r="R952" s="17">
        <f>IF(ISBLANK(M952),,IF(T952&lt;&gt;1,((IF(M952="WON-EW",(((K952-1)*'complete results singles'!$C$2)*(1-$C$3))+(((L952-1)*'complete results singles'!$C$2)*(1-$C$3)),IF(M952="WON",(((K952-1)*'complete results singles'!$C$2)*(1-$C$3)),IF(M952="PLACED",(((L952-1)*'complete results singles'!$C$2)*(1-$C$3))-'complete results singles'!$C$2,IF(J952=0,-'complete results singles'!$C$2,-('complete results singles'!$C$2*2))))))*E952),0))</f>
        <v>0</v>
      </c>
      <c r="S952" s="64"/>
    </row>
    <row r="953" spans="8:19" ht="15" x14ac:dyDescent="0.2">
      <c r="H953" s="12"/>
      <c r="I953" s="12"/>
      <c r="J953" s="12"/>
      <c r="M953" s="7"/>
      <c r="N953" s="16">
        <f>((G953-1)*(1-(IF(H953="no",0,'complete results singles'!$C$3)))+1)</f>
        <v>5.0000000000000044E-2</v>
      </c>
      <c r="O953" s="16">
        <f t="shared" si="15"/>
        <v>0</v>
      </c>
      <c r="P9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3" s="17">
        <f>IF(ISBLANK(M953),,IF(ISBLANK(G953),,(IF(M953="WON-EW",((((N953-1)*J953)*'complete results singles'!$C$2)+('complete results singles'!$C$2*(N953-1))),IF(M953="WON",((((N953-1)*J953)*'complete results singles'!$C$2)+('complete results singles'!$C$2*(N953-1))),IF(M953="PLACED",((((N953-1)*J953)*'complete results singles'!$C$2)-'complete results singles'!$C$2),IF(J953=0,-'complete results singles'!$C$2,IF(J953=0,-'complete results singles'!$C$2,-('complete results singles'!$C$2*2)))))))*E953))</f>
        <v>0</v>
      </c>
      <c r="R953" s="17">
        <f>IF(ISBLANK(M953),,IF(T953&lt;&gt;1,((IF(M953="WON-EW",(((K953-1)*'complete results singles'!$C$2)*(1-$C$3))+(((L953-1)*'complete results singles'!$C$2)*(1-$C$3)),IF(M953="WON",(((K953-1)*'complete results singles'!$C$2)*(1-$C$3)),IF(M953="PLACED",(((L953-1)*'complete results singles'!$C$2)*(1-$C$3))-'complete results singles'!$C$2,IF(J953=0,-'complete results singles'!$C$2,-('complete results singles'!$C$2*2))))))*E953),0))</f>
        <v>0</v>
      </c>
      <c r="S953" s="64"/>
    </row>
    <row r="954" spans="8:19" ht="15" x14ac:dyDescent="0.2">
      <c r="H954" s="12"/>
      <c r="I954" s="12"/>
      <c r="J954" s="12"/>
      <c r="M954" s="7"/>
      <c r="N954" s="16">
        <f>((G954-1)*(1-(IF(H954="no",0,'complete results singles'!$C$3)))+1)</f>
        <v>5.0000000000000044E-2</v>
      </c>
      <c r="O954" s="16">
        <f t="shared" si="15"/>
        <v>0</v>
      </c>
      <c r="P9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4" s="17">
        <f>IF(ISBLANK(M954),,IF(ISBLANK(G954),,(IF(M954="WON-EW",((((N954-1)*J954)*'complete results singles'!$C$2)+('complete results singles'!$C$2*(N954-1))),IF(M954="WON",((((N954-1)*J954)*'complete results singles'!$C$2)+('complete results singles'!$C$2*(N954-1))),IF(M954="PLACED",((((N954-1)*J954)*'complete results singles'!$C$2)-'complete results singles'!$C$2),IF(J954=0,-'complete results singles'!$C$2,IF(J954=0,-'complete results singles'!$C$2,-('complete results singles'!$C$2*2)))))))*E954))</f>
        <v>0</v>
      </c>
      <c r="R954" s="17">
        <f>IF(ISBLANK(M954),,IF(T954&lt;&gt;1,((IF(M954="WON-EW",(((K954-1)*'complete results singles'!$C$2)*(1-$C$3))+(((L954-1)*'complete results singles'!$C$2)*(1-$C$3)),IF(M954="WON",(((K954-1)*'complete results singles'!$C$2)*(1-$C$3)),IF(M954="PLACED",(((L954-1)*'complete results singles'!$C$2)*(1-$C$3))-'complete results singles'!$C$2,IF(J954=0,-'complete results singles'!$C$2,-('complete results singles'!$C$2*2))))))*E954),0))</f>
        <v>0</v>
      </c>
      <c r="S954" s="64"/>
    </row>
    <row r="955" spans="8:19" ht="15" x14ac:dyDescent="0.2">
      <c r="H955" s="12"/>
      <c r="I955" s="12"/>
      <c r="J955" s="12"/>
      <c r="M955" s="7"/>
      <c r="N955" s="16">
        <f>((G955-1)*(1-(IF(H955="no",0,'complete results singles'!$C$3)))+1)</f>
        <v>5.0000000000000044E-2</v>
      </c>
      <c r="O955" s="16">
        <f t="shared" si="15"/>
        <v>0</v>
      </c>
      <c r="P9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5" s="17">
        <f>IF(ISBLANK(M955),,IF(ISBLANK(G955),,(IF(M955="WON-EW",((((N955-1)*J955)*'complete results singles'!$C$2)+('complete results singles'!$C$2*(N955-1))),IF(M955="WON",((((N955-1)*J955)*'complete results singles'!$C$2)+('complete results singles'!$C$2*(N955-1))),IF(M955="PLACED",((((N955-1)*J955)*'complete results singles'!$C$2)-'complete results singles'!$C$2),IF(J955=0,-'complete results singles'!$C$2,IF(J955=0,-'complete results singles'!$C$2,-('complete results singles'!$C$2*2)))))))*E955))</f>
        <v>0</v>
      </c>
      <c r="R955" s="17">
        <f>IF(ISBLANK(M955),,IF(T955&lt;&gt;1,((IF(M955="WON-EW",(((K955-1)*'complete results singles'!$C$2)*(1-$C$3))+(((L955-1)*'complete results singles'!$C$2)*(1-$C$3)),IF(M955="WON",(((K955-1)*'complete results singles'!$C$2)*(1-$C$3)),IF(M955="PLACED",(((L955-1)*'complete results singles'!$C$2)*(1-$C$3))-'complete results singles'!$C$2,IF(J955=0,-'complete results singles'!$C$2,-('complete results singles'!$C$2*2))))))*E955),0))</f>
        <v>0</v>
      </c>
      <c r="S955" s="64"/>
    </row>
    <row r="956" spans="8:19" ht="15" x14ac:dyDescent="0.2">
      <c r="H956" s="12"/>
      <c r="I956" s="12"/>
      <c r="J956" s="12"/>
      <c r="M956" s="7"/>
      <c r="N956" s="16">
        <f>((G956-1)*(1-(IF(H956="no",0,'complete results singles'!$C$3)))+1)</f>
        <v>5.0000000000000044E-2</v>
      </c>
      <c r="O956" s="16">
        <f t="shared" si="15"/>
        <v>0</v>
      </c>
      <c r="P9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6" s="17">
        <f>IF(ISBLANK(M956),,IF(ISBLANK(G956),,(IF(M956="WON-EW",((((N956-1)*J956)*'complete results singles'!$C$2)+('complete results singles'!$C$2*(N956-1))),IF(M956="WON",((((N956-1)*J956)*'complete results singles'!$C$2)+('complete results singles'!$C$2*(N956-1))),IF(M956="PLACED",((((N956-1)*J956)*'complete results singles'!$C$2)-'complete results singles'!$C$2),IF(J956=0,-'complete results singles'!$C$2,IF(J956=0,-'complete results singles'!$C$2,-('complete results singles'!$C$2*2)))))))*E956))</f>
        <v>0</v>
      </c>
      <c r="R956" s="17">
        <f>IF(ISBLANK(M956),,IF(T956&lt;&gt;1,((IF(M956="WON-EW",(((K956-1)*'complete results singles'!$C$2)*(1-$C$3))+(((L956-1)*'complete results singles'!$C$2)*(1-$C$3)),IF(M956="WON",(((K956-1)*'complete results singles'!$C$2)*(1-$C$3)),IF(M956="PLACED",(((L956-1)*'complete results singles'!$C$2)*(1-$C$3))-'complete results singles'!$C$2,IF(J956=0,-'complete results singles'!$C$2,-('complete results singles'!$C$2*2))))))*E956),0))</f>
        <v>0</v>
      </c>
      <c r="S956" s="64"/>
    </row>
    <row r="957" spans="8:19" ht="15" x14ac:dyDescent="0.2">
      <c r="H957" s="12"/>
      <c r="I957" s="12"/>
      <c r="J957" s="12"/>
      <c r="M957" s="7"/>
      <c r="N957" s="16">
        <f>((G957-1)*(1-(IF(H957="no",0,'complete results singles'!$C$3)))+1)</f>
        <v>5.0000000000000044E-2</v>
      </c>
      <c r="O957" s="16">
        <f t="shared" si="15"/>
        <v>0</v>
      </c>
      <c r="P9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7" s="17">
        <f>IF(ISBLANK(M957),,IF(ISBLANK(G957),,(IF(M957="WON-EW",((((N957-1)*J957)*'complete results singles'!$C$2)+('complete results singles'!$C$2*(N957-1))),IF(M957="WON",((((N957-1)*J957)*'complete results singles'!$C$2)+('complete results singles'!$C$2*(N957-1))),IF(M957="PLACED",((((N957-1)*J957)*'complete results singles'!$C$2)-'complete results singles'!$C$2),IF(J957=0,-'complete results singles'!$C$2,IF(J957=0,-'complete results singles'!$C$2,-('complete results singles'!$C$2*2)))))))*E957))</f>
        <v>0</v>
      </c>
      <c r="R957" s="17">
        <f>IF(ISBLANK(M957),,IF(T957&lt;&gt;1,((IF(M957="WON-EW",(((K957-1)*'complete results singles'!$C$2)*(1-$C$3))+(((L957-1)*'complete results singles'!$C$2)*(1-$C$3)),IF(M957="WON",(((K957-1)*'complete results singles'!$C$2)*(1-$C$3)),IF(M957="PLACED",(((L957-1)*'complete results singles'!$C$2)*(1-$C$3))-'complete results singles'!$C$2,IF(J957=0,-'complete results singles'!$C$2,-('complete results singles'!$C$2*2))))))*E957),0))</f>
        <v>0</v>
      </c>
      <c r="S957" s="64"/>
    </row>
    <row r="958" spans="8:19" ht="15" x14ac:dyDescent="0.2">
      <c r="H958" s="12"/>
      <c r="I958" s="12"/>
      <c r="J958" s="12"/>
      <c r="M958" s="7"/>
      <c r="N958" s="16">
        <f>((G958-1)*(1-(IF(H958="no",0,'complete results singles'!$C$3)))+1)</f>
        <v>5.0000000000000044E-2</v>
      </c>
      <c r="O958" s="16">
        <f t="shared" si="15"/>
        <v>0</v>
      </c>
      <c r="P9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8" s="17">
        <f>IF(ISBLANK(M958),,IF(ISBLANK(G958),,(IF(M958="WON-EW",((((N958-1)*J958)*'complete results singles'!$C$2)+('complete results singles'!$C$2*(N958-1))),IF(M958="WON",((((N958-1)*J958)*'complete results singles'!$C$2)+('complete results singles'!$C$2*(N958-1))),IF(M958="PLACED",((((N958-1)*J958)*'complete results singles'!$C$2)-'complete results singles'!$C$2),IF(J958=0,-'complete results singles'!$C$2,IF(J958=0,-'complete results singles'!$C$2,-('complete results singles'!$C$2*2)))))))*E958))</f>
        <v>0</v>
      </c>
      <c r="R958" s="17">
        <f>IF(ISBLANK(M958),,IF(T958&lt;&gt;1,((IF(M958="WON-EW",(((K958-1)*'complete results singles'!$C$2)*(1-$C$3))+(((L958-1)*'complete results singles'!$C$2)*(1-$C$3)),IF(M958="WON",(((K958-1)*'complete results singles'!$C$2)*(1-$C$3)),IF(M958="PLACED",(((L958-1)*'complete results singles'!$C$2)*(1-$C$3))-'complete results singles'!$C$2,IF(J958=0,-'complete results singles'!$C$2,-('complete results singles'!$C$2*2))))))*E958),0))</f>
        <v>0</v>
      </c>
      <c r="S958" s="64"/>
    </row>
    <row r="959" spans="8:19" ht="15" x14ac:dyDescent="0.2">
      <c r="H959" s="12"/>
      <c r="I959" s="12"/>
      <c r="J959" s="12"/>
      <c r="M959" s="7"/>
      <c r="N959" s="16">
        <f>((G959-1)*(1-(IF(H959="no",0,'complete results singles'!$C$3)))+1)</f>
        <v>5.0000000000000044E-2</v>
      </c>
      <c r="O959" s="16">
        <f t="shared" si="15"/>
        <v>0</v>
      </c>
      <c r="P9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59" s="17">
        <f>IF(ISBLANK(M959),,IF(ISBLANK(G959),,(IF(M959="WON-EW",((((N959-1)*J959)*'complete results singles'!$C$2)+('complete results singles'!$C$2*(N959-1))),IF(M959="WON",((((N959-1)*J959)*'complete results singles'!$C$2)+('complete results singles'!$C$2*(N959-1))),IF(M959="PLACED",((((N959-1)*J959)*'complete results singles'!$C$2)-'complete results singles'!$C$2),IF(J959=0,-'complete results singles'!$C$2,IF(J959=0,-'complete results singles'!$C$2,-('complete results singles'!$C$2*2)))))))*E959))</f>
        <v>0</v>
      </c>
      <c r="R959" s="17">
        <f>IF(ISBLANK(M959),,IF(T959&lt;&gt;1,((IF(M959="WON-EW",(((K959-1)*'complete results singles'!$C$2)*(1-$C$3))+(((L959-1)*'complete results singles'!$C$2)*(1-$C$3)),IF(M959="WON",(((K959-1)*'complete results singles'!$C$2)*(1-$C$3)),IF(M959="PLACED",(((L959-1)*'complete results singles'!$C$2)*(1-$C$3))-'complete results singles'!$C$2,IF(J959=0,-'complete results singles'!$C$2,-('complete results singles'!$C$2*2))))))*E959),0))</f>
        <v>0</v>
      </c>
      <c r="S959" s="64"/>
    </row>
    <row r="960" spans="8:19" ht="15" x14ac:dyDescent="0.2">
      <c r="H960" s="12"/>
      <c r="I960" s="12"/>
      <c r="J960" s="12"/>
      <c r="M960" s="7"/>
      <c r="N960" s="16">
        <f>((G960-1)*(1-(IF(H960="no",0,'complete results singles'!$C$3)))+1)</f>
        <v>5.0000000000000044E-2</v>
      </c>
      <c r="O960" s="16">
        <f t="shared" si="15"/>
        <v>0</v>
      </c>
      <c r="P9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0" s="17">
        <f>IF(ISBLANK(M960),,IF(ISBLANK(G960),,(IF(M960="WON-EW",((((N960-1)*J960)*'complete results singles'!$C$2)+('complete results singles'!$C$2*(N960-1))),IF(M960="WON",((((N960-1)*J960)*'complete results singles'!$C$2)+('complete results singles'!$C$2*(N960-1))),IF(M960="PLACED",((((N960-1)*J960)*'complete results singles'!$C$2)-'complete results singles'!$C$2),IF(J960=0,-'complete results singles'!$C$2,IF(J960=0,-'complete results singles'!$C$2,-('complete results singles'!$C$2*2)))))))*E960))</f>
        <v>0</v>
      </c>
      <c r="R960" s="17">
        <f>IF(ISBLANK(M960),,IF(T960&lt;&gt;1,((IF(M960="WON-EW",(((K960-1)*'complete results singles'!$C$2)*(1-$C$3))+(((L960-1)*'complete results singles'!$C$2)*(1-$C$3)),IF(M960="WON",(((K960-1)*'complete results singles'!$C$2)*(1-$C$3)),IF(M960="PLACED",(((L960-1)*'complete results singles'!$C$2)*(1-$C$3))-'complete results singles'!$C$2,IF(J960=0,-'complete results singles'!$C$2,-('complete results singles'!$C$2*2))))))*E960),0))</f>
        <v>0</v>
      </c>
      <c r="S960" s="64"/>
    </row>
    <row r="961" spans="8:19" ht="15" x14ac:dyDescent="0.2">
      <c r="H961" s="12"/>
      <c r="I961" s="12"/>
      <c r="J961" s="12"/>
      <c r="M961" s="7"/>
      <c r="N961" s="16">
        <f>((G961-1)*(1-(IF(H961="no",0,'complete results singles'!$C$3)))+1)</f>
        <v>5.0000000000000044E-2</v>
      </c>
      <c r="O961" s="16">
        <f t="shared" si="15"/>
        <v>0</v>
      </c>
      <c r="P9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1" s="17">
        <f>IF(ISBLANK(M961),,IF(ISBLANK(G961),,(IF(M961="WON-EW",((((N961-1)*J961)*'complete results singles'!$C$2)+('complete results singles'!$C$2*(N961-1))),IF(M961="WON",((((N961-1)*J961)*'complete results singles'!$C$2)+('complete results singles'!$C$2*(N961-1))),IF(M961="PLACED",((((N961-1)*J961)*'complete results singles'!$C$2)-'complete results singles'!$C$2),IF(J961=0,-'complete results singles'!$C$2,IF(J961=0,-'complete results singles'!$C$2,-('complete results singles'!$C$2*2)))))))*E961))</f>
        <v>0</v>
      </c>
      <c r="R961" s="17">
        <f>IF(ISBLANK(M961),,IF(T961&lt;&gt;1,((IF(M961="WON-EW",(((K961-1)*'complete results singles'!$C$2)*(1-$C$3))+(((L961-1)*'complete results singles'!$C$2)*(1-$C$3)),IF(M961="WON",(((K961-1)*'complete results singles'!$C$2)*(1-$C$3)),IF(M961="PLACED",(((L961-1)*'complete results singles'!$C$2)*(1-$C$3))-'complete results singles'!$C$2,IF(J961=0,-'complete results singles'!$C$2,-('complete results singles'!$C$2*2))))))*E961),0))</f>
        <v>0</v>
      </c>
      <c r="S961" s="64"/>
    </row>
    <row r="962" spans="8:19" ht="15" x14ac:dyDescent="0.2">
      <c r="H962" s="12"/>
      <c r="I962" s="12"/>
      <c r="J962" s="12"/>
      <c r="M962" s="7"/>
      <c r="N962" s="16">
        <f>((G962-1)*(1-(IF(H962="no",0,'complete results singles'!$C$3)))+1)</f>
        <v>5.0000000000000044E-2</v>
      </c>
      <c r="O962" s="16">
        <f t="shared" si="15"/>
        <v>0</v>
      </c>
      <c r="P9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2" s="17">
        <f>IF(ISBLANK(M962),,IF(ISBLANK(G962),,(IF(M962="WON-EW",((((N962-1)*J962)*'complete results singles'!$C$2)+('complete results singles'!$C$2*(N962-1))),IF(M962="WON",((((N962-1)*J962)*'complete results singles'!$C$2)+('complete results singles'!$C$2*(N962-1))),IF(M962="PLACED",((((N962-1)*J962)*'complete results singles'!$C$2)-'complete results singles'!$C$2),IF(J962=0,-'complete results singles'!$C$2,IF(J962=0,-'complete results singles'!$C$2,-('complete results singles'!$C$2*2)))))))*E962))</f>
        <v>0</v>
      </c>
      <c r="R962" s="17">
        <f>IF(ISBLANK(M962),,IF(T962&lt;&gt;1,((IF(M962="WON-EW",(((K962-1)*'complete results singles'!$C$2)*(1-$C$3))+(((L962-1)*'complete results singles'!$C$2)*(1-$C$3)),IF(M962="WON",(((K962-1)*'complete results singles'!$C$2)*(1-$C$3)),IF(M962="PLACED",(((L962-1)*'complete results singles'!$C$2)*(1-$C$3))-'complete results singles'!$C$2,IF(J962=0,-'complete results singles'!$C$2,-('complete results singles'!$C$2*2))))))*E962),0))</f>
        <v>0</v>
      </c>
      <c r="S962" s="64"/>
    </row>
    <row r="963" spans="8:19" ht="15" x14ac:dyDescent="0.2">
      <c r="H963" s="12"/>
      <c r="I963" s="12"/>
      <c r="J963" s="12"/>
      <c r="M963" s="7"/>
      <c r="N963" s="16">
        <f>((G963-1)*(1-(IF(H963="no",0,'complete results singles'!$C$3)))+1)</f>
        <v>5.0000000000000044E-2</v>
      </c>
      <c r="O963" s="16">
        <f t="shared" si="15"/>
        <v>0</v>
      </c>
      <c r="P9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3" s="17">
        <f>IF(ISBLANK(M963),,IF(ISBLANK(G963),,(IF(M963="WON-EW",((((N963-1)*J963)*'complete results singles'!$C$2)+('complete results singles'!$C$2*(N963-1))),IF(M963="WON",((((N963-1)*J963)*'complete results singles'!$C$2)+('complete results singles'!$C$2*(N963-1))),IF(M963="PLACED",((((N963-1)*J963)*'complete results singles'!$C$2)-'complete results singles'!$C$2),IF(J963=0,-'complete results singles'!$C$2,IF(J963=0,-'complete results singles'!$C$2,-('complete results singles'!$C$2*2)))))))*E963))</f>
        <v>0</v>
      </c>
      <c r="R963" s="17">
        <f>IF(ISBLANK(M963),,IF(T963&lt;&gt;1,((IF(M963="WON-EW",(((K963-1)*'complete results singles'!$C$2)*(1-$C$3))+(((L963-1)*'complete results singles'!$C$2)*(1-$C$3)),IF(M963="WON",(((K963-1)*'complete results singles'!$C$2)*(1-$C$3)),IF(M963="PLACED",(((L963-1)*'complete results singles'!$C$2)*(1-$C$3))-'complete results singles'!$C$2,IF(J963=0,-'complete results singles'!$C$2,-('complete results singles'!$C$2*2))))))*E963),0))</f>
        <v>0</v>
      </c>
      <c r="S963" s="64"/>
    </row>
    <row r="964" spans="8:19" ht="15" x14ac:dyDescent="0.2">
      <c r="H964" s="12"/>
      <c r="I964" s="12"/>
      <c r="J964" s="12"/>
      <c r="M964" s="7"/>
      <c r="N964" s="16">
        <f>((G964-1)*(1-(IF(H964="no",0,'complete results singles'!$C$3)))+1)</f>
        <v>5.0000000000000044E-2</v>
      </c>
      <c r="O964" s="16">
        <f t="shared" si="15"/>
        <v>0</v>
      </c>
      <c r="P9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4" s="17">
        <f>IF(ISBLANK(M964),,IF(ISBLANK(G964),,(IF(M964="WON-EW",((((N964-1)*J964)*'complete results singles'!$C$2)+('complete results singles'!$C$2*(N964-1))),IF(M964="WON",((((N964-1)*J964)*'complete results singles'!$C$2)+('complete results singles'!$C$2*(N964-1))),IF(M964="PLACED",((((N964-1)*J964)*'complete results singles'!$C$2)-'complete results singles'!$C$2),IF(J964=0,-'complete results singles'!$C$2,IF(J964=0,-'complete results singles'!$C$2,-('complete results singles'!$C$2*2)))))))*E964))</f>
        <v>0</v>
      </c>
      <c r="R964" s="17">
        <f>IF(ISBLANK(M964),,IF(T964&lt;&gt;1,((IF(M964="WON-EW",(((K964-1)*'complete results singles'!$C$2)*(1-$C$3))+(((L964-1)*'complete results singles'!$C$2)*(1-$C$3)),IF(M964="WON",(((K964-1)*'complete results singles'!$C$2)*(1-$C$3)),IF(M964="PLACED",(((L964-1)*'complete results singles'!$C$2)*(1-$C$3))-'complete results singles'!$C$2,IF(J964=0,-'complete results singles'!$C$2,-('complete results singles'!$C$2*2))))))*E964),0))</f>
        <v>0</v>
      </c>
      <c r="S964" s="64"/>
    </row>
    <row r="965" spans="8:19" ht="15" x14ac:dyDescent="0.2">
      <c r="H965" s="12"/>
      <c r="I965" s="12"/>
      <c r="J965" s="12"/>
      <c r="M965" s="7"/>
      <c r="N965" s="16">
        <f>((G965-1)*(1-(IF(H965="no",0,'complete results singles'!$C$3)))+1)</f>
        <v>5.0000000000000044E-2</v>
      </c>
      <c r="O965" s="16">
        <f t="shared" si="15"/>
        <v>0</v>
      </c>
      <c r="P9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5" s="17">
        <f>IF(ISBLANK(M965),,IF(ISBLANK(G965),,(IF(M965="WON-EW",((((N965-1)*J965)*'complete results singles'!$C$2)+('complete results singles'!$C$2*(N965-1))),IF(M965="WON",((((N965-1)*J965)*'complete results singles'!$C$2)+('complete results singles'!$C$2*(N965-1))),IF(M965="PLACED",((((N965-1)*J965)*'complete results singles'!$C$2)-'complete results singles'!$C$2),IF(J965=0,-'complete results singles'!$C$2,IF(J965=0,-'complete results singles'!$C$2,-('complete results singles'!$C$2*2)))))))*E965))</f>
        <v>0</v>
      </c>
      <c r="R965" s="17">
        <f>IF(ISBLANK(M965),,IF(T965&lt;&gt;1,((IF(M965="WON-EW",(((K965-1)*'complete results singles'!$C$2)*(1-$C$3))+(((L965-1)*'complete results singles'!$C$2)*(1-$C$3)),IF(M965="WON",(((K965-1)*'complete results singles'!$C$2)*(1-$C$3)),IF(M965="PLACED",(((L965-1)*'complete results singles'!$C$2)*(1-$C$3))-'complete results singles'!$C$2,IF(J965=0,-'complete results singles'!$C$2,-('complete results singles'!$C$2*2))))))*E965),0))</f>
        <v>0</v>
      </c>
      <c r="S965" s="64"/>
    </row>
    <row r="966" spans="8:19" ht="15" x14ac:dyDescent="0.2">
      <c r="H966" s="12"/>
      <c r="I966" s="12"/>
      <c r="J966" s="12"/>
      <c r="M966" s="7"/>
      <c r="N966" s="16">
        <f>((G966-1)*(1-(IF(H966="no",0,'complete results singles'!$C$3)))+1)</f>
        <v>5.0000000000000044E-2</v>
      </c>
      <c r="O966" s="16">
        <f t="shared" si="15"/>
        <v>0</v>
      </c>
      <c r="P9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6" s="17">
        <f>IF(ISBLANK(M966),,IF(ISBLANK(G966),,(IF(M966="WON-EW",((((N966-1)*J966)*'complete results singles'!$C$2)+('complete results singles'!$C$2*(N966-1))),IF(M966="WON",((((N966-1)*J966)*'complete results singles'!$C$2)+('complete results singles'!$C$2*(N966-1))),IF(M966="PLACED",((((N966-1)*J966)*'complete results singles'!$C$2)-'complete results singles'!$C$2),IF(J966=0,-'complete results singles'!$C$2,IF(J966=0,-'complete results singles'!$C$2,-('complete results singles'!$C$2*2)))))))*E966))</f>
        <v>0</v>
      </c>
      <c r="R966" s="17">
        <f>IF(ISBLANK(M966),,IF(T966&lt;&gt;1,((IF(M966="WON-EW",(((K966-1)*'complete results singles'!$C$2)*(1-$C$3))+(((L966-1)*'complete results singles'!$C$2)*(1-$C$3)),IF(M966="WON",(((K966-1)*'complete results singles'!$C$2)*(1-$C$3)),IF(M966="PLACED",(((L966-1)*'complete results singles'!$C$2)*(1-$C$3))-'complete results singles'!$C$2,IF(J966=0,-'complete results singles'!$C$2,-('complete results singles'!$C$2*2))))))*E966),0))</f>
        <v>0</v>
      </c>
      <c r="S966" s="64"/>
    </row>
    <row r="967" spans="8:19" ht="15" x14ac:dyDescent="0.2">
      <c r="H967" s="12"/>
      <c r="I967" s="12"/>
      <c r="J967" s="12"/>
      <c r="M967" s="7"/>
      <c r="N967" s="16">
        <f>((G967-1)*(1-(IF(H967="no",0,'complete results singles'!$C$3)))+1)</f>
        <v>5.0000000000000044E-2</v>
      </c>
      <c r="O967" s="16">
        <f t="shared" si="15"/>
        <v>0</v>
      </c>
      <c r="P9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7" s="17">
        <f>IF(ISBLANK(M967),,IF(ISBLANK(G967),,(IF(M967="WON-EW",((((N967-1)*J967)*'complete results singles'!$C$2)+('complete results singles'!$C$2*(N967-1))),IF(M967="WON",((((N967-1)*J967)*'complete results singles'!$C$2)+('complete results singles'!$C$2*(N967-1))),IF(M967="PLACED",((((N967-1)*J967)*'complete results singles'!$C$2)-'complete results singles'!$C$2),IF(J967=0,-'complete results singles'!$C$2,IF(J967=0,-'complete results singles'!$C$2,-('complete results singles'!$C$2*2)))))))*E967))</f>
        <v>0</v>
      </c>
      <c r="R967" s="17">
        <f>IF(ISBLANK(M967),,IF(T967&lt;&gt;1,((IF(M967="WON-EW",(((K967-1)*'complete results singles'!$C$2)*(1-$C$3))+(((L967-1)*'complete results singles'!$C$2)*(1-$C$3)),IF(M967="WON",(((K967-1)*'complete results singles'!$C$2)*(1-$C$3)),IF(M967="PLACED",(((L967-1)*'complete results singles'!$C$2)*(1-$C$3))-'complete results singles'!$C$2,IF(J967=0,-'complete results singles'!$C$2,-('complete results singles'!$C$2*2))))))*E967),0))</f>
        <v>0</v>
      </c>
      <c r="S967" s="64"/>
    </row>
    <row r="968" spans="8:19" ht="15" x14ac:dyDescent="0.2">
      <c r="H968" s="12"/>
      <c r="I968" s="12"/>
      <c r="J968" s="12"/>
      <c r="M968" s="7"/>
      <c r="N968" s="16">
        <f>((G968-1)*(1-(IF(H968="no",0,'complete results singles'!$C$3)))+1)</f>
        <v>5.0000000000000044E-2</v>
      </c>
      <c r="O968" s="16">
        <f t="shared" si="15"/>
        <v>0</v>
      </c>
      <c r="P9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8" s="17">
        <f>IF(ISBLANK(M968),,IF(ISBLANK(G968),,(IF(M968="WON-EW",((((N968-1)*J968)*'complete results singles'!$C$2)+('complete results singles'!$C$2*(N968-1))),IF(M968="WON",((((N968-1)*J968)*'complete results singles'!$C$2)+('complete results singles'!$C$2*(N968-1))),IF(M968="PLACED",((((N968-1)*J968)*'complete results singles'!$C$2)-'complete results singles'!$C$2),IF(J968=0,-'complete results singles'!$C$2,IF(J968=0,-'complete results singles'!$C$2,-('complete results singles'!$C$2*2)))))))*E968))</f>
        <v>0</v>
      </c>
      <c r="R968" s="17">
        <f>IF(ISBLANK(M968),,IF(T968&lt;&gt;1,((IF(M968="WON-EW",(((K968-1)*'complete results singles'!$C$2)*(1-$C$3))+(((L968-1)*'complete results singles'!$C$2)*(1-$C$3)),IF(M968="WON",(((K968-1)*'complete results singles'!$C$2)*(1-$C$3)),IF(M968="PLACED",(((L968-1)*'complete results singles'!$C$2)*(1-$C$3))-'complete results singles'!$C$2,IF(J968=0,-'complete results singles'!$C$2,-('complete results singles'!$C$2*2))))))*E968),0))</f>
        <v>0</v>
      </c>
      <c r="S968" s="64"/>
    </row>
    <row r="969" spans="8:19" ht="15" x14ac:dyDescent="0.2">
      <c r="H969" s="12"/>
      <c r="I969" s="12"/>
      <c r="J969" s="12"/>
      <c r="M969" s="7"/>
      <c r="N969" s="16">
        <f>((G969-1)*(1-(IF(H969="no",0,'complete results singles'!$C$3)))+1)</f>
        <v>5.0000000000000044E-2</v>
      </c>
      <c r="O969" s="16">
        <f t="shared" si="15"/>
        <v>0</v>
      </c>
      <c r="P9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69" s="17">
        <f>IF(ISBLANK(M969),,IF(ISBLANK(G969),,(IF(M969="WON-EW",((((N969-1)*J969)*'complete results singles'!$C$2)+('complete results singles'!$C$2*(N969-1))),IF(M969="WON",((((N969-1)*J969)*'complete results singles'!$C$2)+('complete results singles'!$C$2*(N969-1))),IF(M969="PLACED",((((N969-1)*J969)*'complete results singles'!$C$2)-'complete results singles'!$C$2),IF(J969=0,-'complete results singles'!$C$2,IF(J969=0,-'complete results singles'!$C$2,-('complete results singles'!$C$2*2)))))))*E969))</f>
        <v>0</v>
      </c>
      <c r="R969" s="17">
        <f>IF(ISBLANK(M969),,IF(T969&lt;&gt;1,((IF(M969="WON-EW",(((K969-1)*'complete results singles'!$C$2)*(1-$C$3))+(((L969-1)*'complete results singles'!$C$2)*(1-$C$3)),IF(M969="WON",(((K969-1)*'complete results singles'!$C$2)*(1-$C$3)),IF(M969="PLACED",(((L969-1)*'complete results singles'!$C$2)*(1-$C$3))-'complete results singles'!$C$2,IF(J969=0,-'complete results singles'!$C$2,-('complete results singles'!$C$2*2))))))*E969),0))</f>
        <v>0</v>
      </c>
      <c r="S969" s="64"/>
    </row>
    <row r="970" spans="8:19" ht="15" x14ac:dyDescent="0.2">
      <c r="H970" s="12"/>
      <c r="I970" s="12"/>
      <c r="J970" s="12"/>
      <c r="M970" s="7"/>
      <c r="N970" s="16">
        <f>((G970-1)*(1-(IF(H970="no",0,'complete results singles'!$C$3)))+1)</f>
        <v>5.0000000000000044E-2</v>
      </c>
      <c r="O970" s="16">
        <f t="shared" si="15"/>
        <v>0</v>
      </c>
      <c r="P9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0" s="17">
        <f>IF(ISBLANK(M970),,IF(ISBLANK(G970),,(IF(M970="WON-EW",((((N970-1)*J970)*'complete results singles'!$C$2)+('complete results singles'!$C$2*(N970-1))),IF(M970="WON",((((N970-1)*J970)*'complete results singles'!$C$2)+('complete results singles'!$C$2*(N970-1))),IF(M970="PLACED",((((N970-1)*J970)*'complete results singles'!$C$2)-'complete results singles'!$C$2),IF(J970=0,-'complete results singles'!$C$2,IF(J970=0,-'complete results singles'!$C$2,-('complete results singles'!$C$2*2)))))))*E970))</f>
        <v>0</v>
      </c>
      <c r="R970" s="17">
        <f>IF(ISBLANK(M970),,IF(T970&lt;&gt;1,((IF(M970="WON-EW",(((K970-1)*'complete results singles'!$C$2)*(1-$C$3))+(((L970-1)*'complete results singles'!$C$2)*(1-$C$3)),IF(M970="WON",(((K970-1)*'complete results singles'!$C$2)*(1-$C$3)),IF(M970="PLACED",(((L970-1)*'complete results singles'!$C$2)*(1-$C$3))-'complete results singles'!$C$2,IF(J970=0,-'complete results singles'!$C$2,-('complete results singles'!$C$2*2))))))*E970),0))</f>
        <v>0</v>
      </c>
      <c r="S970" s="64"/>
    </row>
    <row r="971" spans="8:19" ht="15" x14ac:dyDescent="0.2">
      <c r="H971" s="12"/>
      <c r="I971" s="12"/>
      <c r="J971" s="12"/>
      <c r="M971" s="7"/>
      <c r="N971" s="16">
        <f>((G971-1)*(1-(IF(H971="no",0,'complete results singles'!$C$3)))+1)</f>
        <v>5.0000000000000044E-2</v>
      </c>
      <c r="O971" s="16">
        <f t="shared" si="15"/>
        <v>0</v>
      </c>
      <c r="P9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1" s="17">
        <f>IF(ISBLANK(M971),,IF(ISBLANK(G971),,(IF(M971="WON-EW",((((N971-1)*J971)*'complete results singles'!$C$2)+('complete results singles'!$C$2*(N971-1))),IF(M971="WON",((((N971-1)*J971)*'complete results singles'!$C$2)+('complete results singles'!$C$2*(N971-1))),IF(M971="PLACED",((((N971-1)*J971)*'complete results singles'!$C$2)-'complete results singles'!$C$2),IF(J971=0,-'complete results singles'!$C$2,IF(J971=0,-'complete results singles'!$C$2,-('complete results singles'!$C$2*2)))))))*E971))</f>
        <v>0</v>
      </c>
      <c r="R971" s="17">
        <f>IF(ISBLANK(M971),,IF(T971&lt;&gt;1,((IF(M971="WON-EW",(((K971-1)*'complete results singles'!$C$2)*(1-$C$3))+(((L971-1)*'complete results singles'!$C$2)*(1-$C$3)),IF(M971="WON",(((K971-1)*'complete results singles'!$C$2)*(1-$C$3)),IF(M971="PLACED",(((L971-1)*'complete results singles'!$C$2)*(1-$C$3))-'complete results singles'!$C$2,IF(J971=0,-'complete results singles'!$C$2,-('complete results singles'!$C$2*2))))))*E971),0))</f>
        <v>0</v>
      </c>
      <c r="S971" s="64"/>
    </row>
    <row r="972" spans="8:19" ht="15" x14ac:dyDescent="0.2">
      <c r="H972" s="12"/>
      <c r="I972" s="12"/>
      <c r="J972" s="12"/>
      <c r="M972" s="7"/>
      <c r="N972" s="16">
        <f>((G972-1)*(1-(IF(H972="no",0,'complete results singles'!$C$3)))+1)</f>
        <v>5.0000000000000044E-2</v>
      </c>
      <c r="O972" s="16">
        <f t="shared" si="15"/>
        <v>0</v>
      </c>
      <c r="P9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2" s="17">
        <f>IF(ISBLANK(M972),,IF(ISBLANK(G972),,(IF(M972="WON-EW",((((N972-1)*J972)*'complete results singles'!$C$2)+('complete results singles'!$C$2*(N972-1))),IF(M972="WON",((((N972-1)*J972)*'complete results singles'!$C$2)+('complete results singles'!$C$2*(N972-1))),IF(M972="PLACED",((((N972-1)*J972)*'complete results singles'!$C$2)-'complete results singles'!$C$2),IF(J972=0,-'complete results singles'!$C$2,IF(J972=0,-'complete results singles'!$C$2,-('complete results singles'!$C$2*2)))))))*E972))</f>
        <v>0</v>
      </c>
      <c r="R972" s="17">
        <f>IF(ISBLANK(M972),,IF(T972&lt;&gt;1,((IF(M972="WON-EW",(((K972-1)*'complete results singles'!$C$2)*(1-$C$3))+(((L972-1)*'complete results singles'!$C$2)*(1-$C$3)),IF(M972="WON",(((K972-1)*'complete results singles'!$C$2)*(1-$C$3)),IF(M972="PLACED",(((L972-1)*'complete results singles'!$C$2)*(1-$C$3))-'complete results singles'!$C$2,IF(J972=0,-'complete results singles'!$C$2,-('complete results singles'!$C$2*2))))))*E972),0))</f>
        <v>0</v>
      </c>
      <c r="S972" s="64"/>
    </row>
    <row r="973" spans="8:19" ht="15" x14ac:dyDescent="0.2">
      <c r="H973" s="12"/>
      <c r="I973" s="12"/>
      <c r="J973" s="12"/>
      <c r="M973" s="7"/>
      <c r="N973" s="16">
        <f>((G973-1)*(1-(IF(H973="no",0,'complete results singles'!$C$3)))+1)</f>
        <v>5.0000000000000044E-2</v>
      </c>
      <c r="O973" s="16">
        <f t="shared" si="15"/>
        <v>0</v>
      </c>
      <c r="P9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3" s="17">
        <f>IF(ISBLANK(M973),,IF(ISBLANK(G973),,(IF(M973="WON-EW",((((N973-1)*J973)*'complete results singles'!$C$2)+('complete results singles'!$C$2*(N973-1))),IF(M973="WON",((((N973-1)*J973)*'complete results singles'!$C$2)+('complete results singles'!$C$2*(N973-1))),IF(M973="PLACED",((((N973-1)*J973)*'complete results singles'!$C$2)-'complete results singles'!$C$2),IF(J973=0,-'complete results singles'!$C$2,IF(J973=0,-'complete results singles'!$C$2,-('complete results singles'!$C$2*2)))))))*E973))</f>
        <v>0</v>
      </c>
      <c r="R973" s="17">
        <f>IF(ISBLANK(M973),,IF(T973&lt;&gt;1,((IF(M973="WON-EW",(((K973-1)*'complete results singles'!$C$2)*(1-$C$3))+(((L973-1)*'complete results singles'!$C$2)*(1-$C$3)),IF(M973="WON",(((K973-1)*'complete results singles'!$C$2)*(1-$C$3)),IF(M973="PLACED",(((L973-1)*'complete results singles'!$C$2)*(1-$C$3))-'complete results singles'!$C$2,IF(J973=0,-'complete results singles'!$C$2,-('complete results singles'!$C$2*2))))))*E973),0))</f>
        <v>0</v>
      </c>
      <c r="S973" s="64"/>
    </row>
    <row r="974" spans="8:19" ht="15" x14ac:dyDescent="0.2">
      <c r="H974" s="12"/>
      <c r="I974" s="12"/>
      <c r="J974" s="12"/>
      <c r="M974" s="7"/>
      <c r="N974" s="16">
        <f>((G974-1)*(1-(IF(H974="no",0,'complete results singles'!$C$3)))+1)</f>
        <v>5.0000000000000044E-2</v>
      </c>
      <c r="O974" s="16">
        <f t="shared" si="15"/>
        <v>0</v>
      </c>
      <c r="P9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4" s="17">
        <f>IF(ISBLANK(M974),,IF(ISBLANK(G974),,(IF(M974="WON-EW",((((N974-1)*J974)*'complete results singles'!$C$2)+('complete results singles'!$C$2*(N974-1))),IF(M974="WON",((((N974-1)*J974)*'complete results singles'!$C$2)+('complete results singles'!$C$2*(N974-1))),IF(M974="PLACED",((((N974-1)*J974)*'complete results singles'!$C$2)-'complete results singles'!$C$2),IF(J974=0,-'complete results singles'!$C$2,IF(J974=0,-'complete results singles'!$C$2,-('complete results singles'!$C$2*2)))))))*E974))</f>
        <v>0</v>
      </c>
      <c r="R974" s="17">
        <f>IF(ISBLANK(M974),,IF(T974&lt;&gt;1,((IF(M974="WON-EW",(((K974-1)*'complete results singles'!$C$2)*(1-$C$3))+(((L974-1)*'complete results singles'!$C$2)*(1-$C$3)),IF(M974="WON",(((K974-1)*'complete results singles'!$C$2)*(1-$C$3)),IF(M974="PLACED",(((L974-1)*'complete results singles'!$C$2)*(1-$C$3))-'complete results singles'!$C$2,IF(J974=0,-'complete results singles'!$C$2,-('complete results singles'!$C$2*2))))))*E974),0))</f>
        <v>0</v>
      </c>
      <c r="S974" s="64"/>
    </row>
    <row r="975" spans="8:19" ht="15" x14ac:dyDescent="0.2">
      <c r="H975" s="12"/>
      <c r="I975" s="12"/>
      <c r="J975" s="12"/>
      <c r="M975" s="7"/>
      <c r="N975" s="16">
        <f>((G975-1)*(1-(IF(H975="no",0,'complete results singles'!$C$3)))+1)</f>
        <v>5.0000000000000044E-2</v>
      </c>
      <c r="O975" s="16">
        <f t="shared" si="15"/>
        <v>0</v>
      </c>
      <c r="P9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5" s="17">
        <f>IF(ISBLANK(M975),,IF(ISBLANK(G975),,(IF(M975="WON-EW",((((N975-1)*J975)*'complete results singles'!$C$2)+('complete results singles'!$C$2*(N975-1))),IF(M975="WON",((((N975-1)*J975)*'complete results singles'!$C$2)+('complete results singles'!$C$2*(N975-1))),IF(M975="PLACED",((((N975-1)*J975)*'complete results singles'!$C$2)-'complete results singles'!$C$2),IF(J975=0,-'complete results singles'!$C$2,IF(J975=0,-'complete results singles'!$C$2,-('complete results singles'!$C$2*2)))))))*E975))</f>
        <v>0</v>
      </c>
      <c r="R975" s="17">
        <f>IF(ISBLANK(M975),,IF(T975&lt;&gt;1,((IF(M975="WON-EW",(((K975-1)*'complete results singles'!$C$2)*(1-$C$3))+(((L975-1)*'complete results singles'!$C$2)*(1-$C$3)),IF(M975="WON",(((K975-1)*'complete results singles'!$C$2)*(1-$C$3)),IF(M975="PLACED",(((L975-1)*'complete results singles'!$C$2)*(1-$C$3))-'complete results singles'!$C$2,IF(J975=0,-'complete results singles'!$C$2,-('complete results singles'!$C$2*2))))))*E975),0))</f>
        <v>0</v>
      </c>
      <c r="S975" s="64"/>
    </row>
    <row r="976" spans="8:19" ht="15" x14ac:dyDescent="0.2">
      <c r="H976" s="12"/>
      <c r="I976" s="12"/>
      <c r="J976" s="12"/>
      <c r="M976" s="7"/>
      <c r="N976" s="16">
        <f>((G976-1)*(1-(IF(H976="no",0,'complete results singles'!$C$3)))+1)</f>
        <v>5.0000000000000044E-2</v>
      </c>
      <c r="O976" s="16">
        <f t="shared" ref="O976:O1039" si="16">E976*IF(I976="yes",2,1)</f>
        <v>0</v>
      </c>
      <c r="P9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6" s="17">
        <f>IF(ISBLANK(M976),,IF(ISBLANK(G976),,(IF(M976="WON-EW",((((N976-1)*J976)*'complete results singles'!$C$2)+('complete results singles'!$C$2*(N976-1))),IF(M976="WON",((((N976-1)*J976)*'complete results singles'!$C$2)+('complete results singles'!$C$2*(N976-1))),IF(M976="PLACED",((((N976-1)*J976)*'complete results singles'!$C$2)-'complete results singles'!$C$2),IF(J976=0,-'complete results singles'!$C$2,IF(J976=0,-'complete results singles'!$C$2,-('complete results singles'!$C$2*2)))))))*E976))</f>
        <v>0</v>
      </c>
      <c r="R976" s="17">
        <f>IF(ISBLANK(M976),,IF(T976&lt;&gt;1,((IF(M976="WON-EW",(((K976-1)*'complete results singles'!$C$2)*(1-$C$3))+(((L976-1)*'complete results singles'!$C$2)*(1-$C$3)),IF(M976="WON",(((K976-1)*'complete results singles'!$C$2)*(1-$C$3)),IF(M976="PLACED",(((L976-1)*'complete results singles'!$C$2)*(1-$C$3))-'complete results singles'!$C$2,IF(J976=0,-'complete results singles'!$C$2,-('complete results singles'!$C$2*2))))))*E976),0))</f>
        <v>0</v>
      </c>
      <c r="S976" s="64"/>
    </row>
    <row r="977" spans="8:19" ht="15" x14ac:dyDescent="0.2">
      <c r="H977" s="12"/>
      <c r="I977" s="12"/>
      <c r="J977" s="12"/>
      <c r="M977" s="7"/>
      <c r="N977" s="16">
        <f>((G977-1)*(1-(IF(H977="no",0,'complete results singles'!$C$3)))+1)</f>
        <v>5.0000000000000044E-2</v>
      </c>
      <c r="O977" s="16">
        <f t="shared" si="16"/>
        <v>0</v>
      </c>
      <c r="P9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7" s="17">
        <f>IF(ISBLANK(M977),,IF(ISBLANK(G977),,(IF(M977="WON-EW",((((N977-1)*J977)*'complete results singles'!$C$2)+('complete results singles'!$C$2*(N977-1))),IF(M977="WON",((((N977-1)*J977)*'complete results singles'!$C$2)+('complete results singles'!$C$2*(N977-1))),IF(M977="PLACED",((((N977-1)*J977)*'complete results singles'!$C$2)-'complete results singles'!$C$2),IF(J977=0,-'complete results singles'!$C$2,IF(J977=0,-'complete results singles'!$C$2,-('complete results singles'!$C$2*2)))))))*E977))</f>
        <v>0</v>
      </c>
      <c r="R977" s="17">
        <f>IF(ISBLANK(M977),,IF(T977&lt;&gt;1,((IF(M977="WON-EW",(((K977-1)*'complete results singles'!$C$2)*(1-$C$3))+(((L977-1)*'complete results singles'!$C$2)*(1-$C$3)),IF(M977="WON",(((K977-1)*'complete results singles'!$C$2)*(1-$C$3)),IF(M977="PLACED",(((L977-1)*'complete results singles'!$C$2)*(1-$C$3))-'complete results singles'!$C$2,IF(J977=0,-'complete results singles'!$C$2,-('complete results singles'!$C$2*2))))))*E977),0))</f>
        <v>0</v>
      </c>
      <c r="S977" s="64"/>
    </row>
    <row r="978" spans="8:19" ht="15" x14ac:dyDescent="0.2">
      <c r="H978" s="12"/>
      <c r="I978" s="12"/>
      <c r="J978" s="12"/>
      <c r="M978" s="7"/>
      <c r="N978" s="16">
        <f>((G978-1)*(1-(IF(H978="no",0,'complete results singles'!$C$3)))+1)</f>
        <v>5.0000000000000044E-2</v>
      </c>
      <c r="O978" s="16">
        <f t="shared" si="16"/>
        <v>0</v>
      </c>
      <c r="P9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8" s="17">
        <f>IF(ISBLANK(M978),,IF(ISBLANK(G978),,(IF(M978="WON-EW",((((N978-1)*J978)*'complete results singles'!$C$2)+('complete results singles'!$C$2*(N978-1))),IF(M978="WON",((((N978-1)*J978)*'complete results singles'!$C$2)+('complete results singles'!$C$2*(N978-1))),IF(M978="PLACED",((((N978-1)*J978)*'complete results singles'!$C$2)-'complete results singles'!$C$2),IF(J978=0,-'complete results singles'!$C$2,IF(J978=0,-'complete results singles'!$C$2,-('complete results singles'!$C$2*2)))))))*E978))</f>
        <v>0</v>
      </c>
      <c r="R978" s="17">
        <f>IF(ISBLANK(M978),,IF(T978&lt;&gt;1,((IF(M978="WON-EW",(((K978-1)*'complete results singles'!$C$2)*(1-$C$3))+(((L978-1)*'complete results singles'!$C$2)*(1-$C$3)),IF(M978="WON",(((K978-1)*'complete results singles'!$C$2)*(1-$C$3)),IF(M978="PLACED",(((L978-1)*'complete results singles'!$C$2)*(1-$C$3))-'complete results singles'!$C$2,IF(J978=0,-'complete results singles'!$C$2,-('complete results singles'!$C$2*2))))))*E978),0))</f>
        <v>0</v>
      </c>
      <c r="S978" s="64"/>
    </row>
    <row r="979" spans="8:19" ht="15" x14ac:dyDescent="0.2">
      <c r="H979" s="12"/>
      <c r="I979" s="12"/>
      <c r="J979" s="12"/>
      <c r="M979" s="7"/>
      <c r="N979" s="16">
        <f>((G979-1)*(1-(IF(H979="no",0,'complete results singles'!$C$3)))+1)</f>
        <v>5.0000000000000044E-2</v>
      </c>
      <c r="O979" s="16">
        <f t="shared" si="16"/>
        <v>0</v>
      </c>
      <c r="P9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79" s="17">
        <f>IF(ISBLANK(M979),,IF(ISBLANK(G979),,(IF(M979="WON-EW",((((N979-1)*J979)*'complete results singles'!$C$2)+('complete results singles'!$C$2*(N979-1))),IF(M979="WON",((((N979-1)*J979)*'complete results singles'!$C$2)+('complete results singles'!$C$2*(N979-1))),IF(M979="PLACED",((((N979-1)*J979)*'complete results singles'!$C$2)-'complete results singles'!$C$2),IF(J979=0,-'complete results singles'!$C$2,IF(J979=0,-'complete results singles'!$C$2,-('complete results singles'!$C$2*2)))))))*E979))</f>
        <v>0</v>
      </c>
      <c r="R979" s="17">
        <f>IF(ISBLANK(M979),,IF(T979&lt;&gt;1,((IF(M979="WON-EW",(((K979-1)*'complete results singles'!$C$2)*(1-$C$3))+(((L979-1)*'complete results singles'!$C$2)*(1-$C$3)),IF(M979="WON",(((K979-1)*'complete results singles'!$C$2)*(1-$C$3)),IF(M979="PLACED",(((L979-1)*'complete results singles'!$C$2)*(1-$C$3))-'complete results singles'!$C$2,IF(J979=0,-'complete results singles'!$C$2,-('complete results singles'!$C$2*2))))))*E979),0))</f>
        <v>0</v>
      </c>
      <c r="S979" s="64"/>
    </row>
    <row r="980" spans="8:19" ht="15" x14ac:dyDescent="0.2">
      <c r="H980" s="12"/>
      <c r="I980" s="12"/>
      <c r="J980" s="12"/>
      <c r="M980" s="7"/>
      <c r="N980" s="16">
        <f>((G980-1)*(1-(IF(H980="no",0,'complete results singles'!$C$3)))+1)</f>
        <v>5.0000000000000044E-2</v>
      </c>
      <c r="O980" s="16">
        <f t="shared" si="16"/>
        <v>0</v>
      </c>
      <c r="P9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0" s="17">
        <f>IF(ISBLANK(M980),,IF(ISBLANK(G980),,(IF(M980="WON-EW",((((N980-1)*J980)*'complete results singles'!$C$2)+('complete results singles'!$C$2*(N980-1))),IF(M980="WON",((((N980-1)*J980)*'complete results singles'!$C$2)+('complete results singles'!$C$2*(N980-1))),IF(M980="PLACED",((((N980-1)*J980)*'complete results singles'!$C$2)-'complete results singles'!$C$2),IF(J980=0,-'complete results singles'!$C$2,IF(J980=0,-'complete results singles'!$C$2,-('complete results singles'!$C$2*2)))))))*E980))</f>
        <v>0</v>
      </c>
      <c r="R980" s="17">
        <f>IF(ISBLANK(M980),,IF(T980&lt;&gt;1,((IF(M980="WON-EW",(((K980-1)*'complete results singles'!$C$2)*(1-$C$3))+(((L980-1)*'complete results singles'!$C$2)*(1-$C$3)),IF(M980="WON",(((K980-1)*'complete results singles'!$C$2)*(1-$C$3)),IF(M980="PLACED",(((L980-1)*'complete results singles'!$C$2)*(1-$C$3))-'complete results singles'!$C$2,IF(J980=0,-'complete results singles'!$C$2,-('complete results singles'!$C$2*2))))))*E980),0))</f>
        <v>0</v>
      </c>
      <c r="S980" s="64"/>
    </row>
    <row r="981" spans="8:19" ht="15" x14ac:dyDescent="0.2">
      <c r="H981" s="12"/>
      <c r="I981" s="12"/>
      <c r="J981" s="12"/>
      <c r="M981" s="7"/>
      <c r="N981" s="16">
        <f>((G981-1)*(1-(IF(H981="no",0,'complete results singles'!$C$3)))+1)</f>
        <v>5.0000000000000044E-2</v>
      </c>
      <c r="O981" s="16">
        <f t="shared" si="16"/>
        <v>0</v>
      </c>
      <c r="P9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1" s="17">
        <f>IF(ISBLANK(M981),,IF(ISBLANK(G981),,(IF(M981="WON-EW",((((N981-1)*J981)*'complete results singles'!$C$2)+('complete results singles'!$C$2*(N981-1))),IF(M981="WON",((((N981-1)*J981)*'complete results singles'!$C$2)+('complete results singles'!$C$2*(N981-1))),IF(M981="PLACED",((((N981-1)*J981)*'complete results singles'!$C$2)-'complete results singles'!$C$2),IF(J981=0,-'complete results singles'!$C$2,IF(J981=0,-'complete results singles'!$C$2,-('complete results singles'!$C$2*2)))))))*E981))</f>
        <v>0</v>
      </c>
      <c r="R981" s="17">
        <f>IF(ISBLANK(M981),,IF(T981&lt;&gt;1,((IF(M981="WON-EW",(((K981-1)*'complete results singles'!$C$2)*(1-$C$3))+(((L981-1)*'complete results singles'!$C$2)*(1-$C$3)),IF(M981="WON",(((K981-1)*'complete results singles'!$C$2)*(1-$C$3)),IF(M981="PLACED",(((L981-1)*'complete results singles'!$C$2)*(1-$C$3))-'complete results singles'!$C$2,IF(J981=0,-'complete results singles'!$C$2,-('complete results singles'!$C$2*2))))))*E981),0))</f>
        <v>0</v>
      </c>
      <c r="S981" s="64"/>
    </row>
    <row r="982" spans="8:19" ht="15" x14ac:dyDescent="0.2">
      <c r="H982" s="12"/>
      <c r="I982" s="12"/>
      <c r="J982" s="12"/>
      <c r="M982" s="7"/>
      <c r="N982" s="16">
        <f>((G982-1)*(1-(IF(H982="no",0,'complete results singles'!$C$3)))+1)</f>
        <v>5.0000000000000044E-2</v>
      </c>
      <c r="O982" s="16">
        <f t="shared" si="16"/>
        <v>0</v>
      </c>
      <c r="P9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2" s="17">
        <f>IF(ISBLANK(M982),,IF(ISBLANK(G982),,(IF(M982="WON-EW",((((N982-1)*J982)*'complete results singles'!$C$2)+('complete results singles'!$C$2*(N982-1))),IF(M982="WON",((((N982-1)*J982)*'complete results singles'!$C$2)+('complete results singles'!$C$2*(N982-1))),IF(M982="PLACED",((((N982-1)*J982)*'complete results singles'!$C$2)-'complete results singles'!$C$2),IF(J982=0,-'complete results singles'!$C$2,IF(J982=0,-'complete results singles'!$C$2,-('complete results singles'!$C$2*2)))))))*E982))</f>
        <v>0</v>
      </c>
      <c r="R982" s="17">
        <f>IF(ISBLANK(M982),,IF(T982&lt;&gt;1,((IF(M982="WON-EW",(((K982-1)*'complete results singles'!$C$2)*(1-$C$3))+(((L982-1)*'complete results singles'!$C$2)*(1-$C$3)),IF(M982="WON",(((K982-1)*'complete results singles'!$C$2)*(1-$C$3)),IF(M982="PLACED",(((L982-1)*'complete results singles'!$C$2)*(1-$C$3))-'complete results singles'!$C$2,IF(J982=0,-'complete results singles'!$C$2,-('complete results singles'!$C$2*2))))))*E982),0))</f>
        <v>0</v>
      </c>
      <c r="S982" s="64"/>
    </row>
    <row r="983" spans="8:19" ht="15" x14ac:dyDescent="0.2">
      <c r="H983" s="12"/>
      <c r="I983" s="12"/>
      <c r="J983" s="12"/>
      <c r="M983" s="7"/>
      <c r="N983" s="16">
        <f>((G983-1)*(1-(IF(H983="no",0,'complete results singles'!$C$3)))+1)</f>
        <v>5.0000000000000044E-2</v>
      </c>
      <c r="O983" s="16">
        <f t="shared" si="16"/>
        <v>0</v>
      </c>
      <c r="P9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3" s="17">
        <f>IF(ISBLANK(M983),,IF(ISBLANK(G983),,(IF(M983="WON-EW",((((N983-1)*J983)*'complete results singles'!$C$2)+('complete results singles'!$C$2*(N983-1))),IF(M983="WON",((((N983-1)*J983)*'complete results singles'!$C$2)+('complete results singles'!$C$2*(N983-1))),IF(M983="PLACED",((((N983-1)*J983)*'complete results singles'!$C$2)-'complete results singles'!$C$2),IF(J983=0,-'complete results singles'!$C$2,IF(J983=0,-'complete results singles'!$C$2,-('complete results singles'!$C$2*2)))))))*E983))</f>
        <v>0</v>
      </c>
      <c r="R983" s="17">
        <f>IF(ISBLANK(M983),,IF(T983&lt;&gt;1,((IF(M983="WON-EW",(((K983-1)*'complete results singles'!$C$2)*(1-$C$3))+(((L983-1)*'complete results singles'!$C$2)*(1-$C$3)),IF(M983="WON",(((K983-1)*'complete results singles'!$C$2)*(1-$C$3)),IF(M983="PLACED",(((L983-1)*'complete results singles'!$C$2)*(1-$C$3))-'complete results singles'!$C$2,IF(J983=0,-'complete results singles'!$C$2,-('complete results singles'!$C$2*2))))))*E983),0))</f>
        <v>0</v>
      </c>
      <c r="S983" s="64"/>
    </row>
    <row r="984" spans="8:19" ht="15" x14ac:dyDescent="0.2">
      <c r="H984" s="12"/>
      <c r="I984" s="12"/>
      <c r="J984" s="12"/>
      <c r="M984" s="7"/>
      <c r="N984" s="16">
        <f>((G984-1)*(1-(IF(H984="no",0,'complete results singles'!$C$3)))+1)</f>
        <v>5.0000000000000044E-2</v>
      </c>
      <c r="O984" s="16">
        <f t="shared" si="16"/>
        <v>0</v>
      </c>
      <c r="P9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4" s="17">
        <f>IF(ISBLANK(M984),,IF(ISBLANK(G984),,(IF(M984="WON-EW",((((N984-1)*J984)*'complete results singles'!$C$2)+('complete results singles'!$C$2*(N984-1))),IF(M984="WON",((((N984-1)*J984)*'complete results singles'!$C$2)+('complete results singles'!$C$2*(N984-1))),IF(M984="PLACED",((((N984-1)*J984)*'complete results singles'!$C$2)-'complete results singles'!$C$2),IF(J984=0,-'complete results singles'!$C$2,IF(J984=0,-'complete results singles'!$C$2,-('complete results singles'!$C$2*2)))))))*E984))</f>
        <v>0</v>
      </c>
      <c r="R984" s="17">
        <f>IF(ISBLANK(M984),,IF(T984&lt;&gt;1,((IF(M984="WON-EW",(((K984-1)*'complete results singles'!$C$2)*(1-$C$3))+(((L984-1)*'complete results singles'!$C$2)*(1-$C$3)),IF(M984="WON",(((K984-1)*'complete results singles'!$C$2)*(1-$C$3)),IF(M984="PLACED",(((L984-1)*'complete results singles'!$C$2)*(1-$C$3))-'complete results singles'!$C$2,IF(J984=0,-'complete results singles'!$C$2,-('complete results singles'!$C$2*2))))))*E984),0))</f>
        <v>0</v>
      </c>
      <c r="S984" s="64"/>
    </row>
    <row r="985" spans="8:19" ht="15" x14ac:dyDescent="0.2">
      <c r="H985" s="12"/>
      <c r="I985" s="12"/>
      <c r="J985" s="12"/>
      <c r="M985" s="7"/>
      <c r="N985" s="16">
        <f>((G985-1)*(1-(IF(H985="no",0,'complete results singles'!$C$3)))+1)</f>
        <v>5.0000000000000044E-2</v>
      </c>
      <c r="O985" s="16">
        <f t="shared" si="16"/>
        <v>0</v>
      </c>
      <c r="P9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5" s="17">
        <f>IF(ISBLANK(M985),,IF(ISBLANK(G985),,(IF(M985="WON-EW",((((N985-1)*J985)*'complete results singles'!$C$2)+('complete results singles'!$C$2*(N985-1))),IF(M985="WON",((((N985-1)*J985)*'complete results singles'!$C$2)+('complete results singles'!$C$2*(N985-1))),IF(M985="PLACED",((((N985-1)*J985)*'complete results singles'!$C$2)-'complete results singles'!$C$2),IF(J985=0,-'complete results singles'!$C$2,IF(J985=0,-'complete results singles'!$C$2,-('complete results singles'!$C$2*2)))))))*E985))</f>
        <v>0</v>
      </c>
      <c r="R985" s="17">
        <f>IF(ISBLANK(M985),,IF(T985&lt;&gt;1,((IF(M985="WON-EW",(((K985-1)*'complete results singles'!$C$2)*(1-$C$3))+(((L985-1)*'complete results singles'!$C$2)*(1-$C$3)),IF(M985="WON",(((K985-1)*'complete results singles'!$C$2)*(1-$C$3)),IF(M985="PLACED",(((L985-1)*'complete results singles'!$C$2)*(1-$C$3))-'complete results singles'!$C$2,IF(J985=0,-'complete results singles'!$C$2,-('complete results singles'!$C$2*2))))))*E985),0))</f>
        <v>0</v>
      </c>
      <c r="S985" s="64"/>
    </row>
    <row r="986" spans="8:19" ht="15" x14ac:dyDescent="0.2">
      <c r="H986" s="12"/>
      <c r="I986" s="12"/>
      <c r="J986" s="12"/>
      <c r="M986" s="7"/>
      <c r="N986" s="16">
        <f>((G986-1)*(1-(IF(H986="no",0,'complete results singles'!$C$3)))+1)</f>
        <v>5.0000000000000044E-2</v>
      </c>
      <c r="O986" s="16">
        <f t="shared" si="16"/>
        <v>0</v>
      </c>
      <c r="P9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6" s="17">
        <f>IF(ISBLANK(M986),,IF(ISBLANK(G986),,(IF(M986="WON-EW",((((N986-1)*J986)*'complete results singles'!$C$2)+('complete results singles'!$C$2*(N986-1))),IF(M986="WON",((((N986-1)*J986)*'complete results singles'!$C$2)+('complete results singles'!$C$2*(N986-1))),IF(M986="PLACED",((((N986-1)*J986)*'complete results singles'!$C$2)-'complete results singles'!$C$2),IF(J986=0,-'complete results singles'!$C$2,IF(J986=0,-'complete results singles'!$C$2,-('complete results singles'!$C$2*2)))))))*E986))</f>
        <v>0</v>
      </c>
      <c r="R986" s="17">
        <f>IF(ISBLANK(M986),,IF(T986&lt;&gt;1,((IF(M986="WON-EW",(((K986-1)*'complete results singles'!$C$2)*(1-$C$3))+(((L986-1)*'complete results singles'!$C$2)*(1-$C$3)),IF(M986="WON",(((K986-1)*'complete results singles'!$C$2)*(1-$C$3)),IF(M986="PLACED",(((L986-1)*'complete results singles'!$C$2)*(1-$C$3))-'complete results singles'!$C$2,IF(J986=0,-'complete results singles'!$C$2,-('complete results singles'!$C$2*2))))))*E986),0))</f>
        <v>0</v>
      </c>
      <c r="S986" s="64"/>
    </row>
    <row r="987" spans="8:19" ht="15" x14ac:dyDescent="0.2">
      <c r="H987" s="12"/>
      <c r="I987" s="12"/>
      <c r="J987" s="12"/>
      <c r="M987" s="7"/>
      <c r="N987" s="16">
        <f>((G987-1)*(1-(IF(H987="no",0,'complete results singles'!$C$3)))+1)</f>
        <v>5.0000000000000044E-2</v>
      </c>
      <c r="O987" s="16">
        <f t="shared" si="16"/>
        <v>0</v>
      </c>
      <c r="P9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7" s="17">
        <f>IF(ISBLANK(M987),,IF(ISBLANK(G987),,(IF(M987="WON-EW",((((N987-1)*J987)*'complete results singles'!$C$2)+('complete results singles'!$C$2*(N987-1))),IF(M987="WON",((((N987-1)*J987)*'complete results singles'!$C$2)+('complete results singles'!$C$2*(N987-1))),IF(M987="PLACED",((((N987-1)*J987)*'complete results singles'!$C$2)-'complete results singles'!$C$2),IF(J987=0,-'complete results singles'!$C$2,IF(J987=0,-'complete results singles'!$C$2,-('complete results singles'!$C$2*2)))))))*E987))</f>
        <v>0</v>
      </c>
      <c r="R987" s="17">
        <f>IF(ISBLANK(M987),,IF(T987&lt;&gt;1,((IF(M987="WON-EW",(((K987-1)*'complete results singles'!$C$2)*(1-$C$3))+(((L987-1)*'complete results singles'!$C$2)*(1-$C$3)),IF(M987="WON",(((K987-1)*'complete results singles'!$C$2)*(1-$C$3)),IF(M987="PLACED",(((L987-1)*'complete results singles'!$C$2)*(1-$C$3))-'complete results singles'!$C$2,IF(J987=0,-'complete results singles'!$C$2,-('complete results singles'!$C$2*2))))))*E987),0))</f>
        <v>0</v>
      </c>
      <c r="S987" s="64"/>
    </row>
    <row r="988" spans="8:19" ht="15" x14ac:dyDescent="0.2">
      <c r="H988" s="12"/>
      <c r="I988" s="12"/>
      <c r="J988" s="12"/>
      <c r="M988" s="7"/>
      <c r="N988" s="16">
        <f>((G988-1)*(1-(IF(H988="no",0,'complete results singles'!$C$3)))+1)</f>
        <v>5.0000000000000044E-2</v>
      </c>
      <c r="O988" s="16">
        <f t="shared" si="16"/>
        <v>0</v>
      </c>
      <c r="P9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8" s="17">
        <f>IF(ISBLANK(M988),,IF(ISBLANK(G988),,(IF(M988="WON-EW",((((N988-1)*J988)*'complete results singles'!$C$2)+('complete results singles'!$C$2*(N988-1))),IF(M988="WON",((((N988-1)*J988)*'complete results singles'!$C$2)+('complete results singles'!$C$2*(N988-1))),IF(M988="PLACED",((((N988-1)*J988)*'complete results singles'!$C$2)-'complete results singles'!$C$2),IF(J988=0,-'complete results singles'!$C$2,IF(J988=0,-'complete results singles'!$C$2,-('complete results singles'!$C$2*2)))))))*E988))</f>
        <v>0</v>
      </c>
      <c r="R988" s="17">
        <f>IF(ISBLANK(M988),,IF(T988&lt;&gt;1,((IF(M988="WON-EW",(((K988-1)*'complete results singles'!$C$2)*(1-$C$3))+(((L988-1)*'complete results singles'!$C$2)*(1-$C$3)),IF(M988="WON",(((K988-1)*'complete results singles'!$C$2)*(1-$C$3)),IF(M988="PLACED",(((L988-1)*'complete results singles'!$C$2)*(1-$C$3))-'complete results singles'!$C$2,IF(J988=0,-'complete results singles'!$C$2,-('complete results singles'!$C$2*2))))))*E988),0))</f>
        <v>0</v>
      </c>
      <c r="S988" s="64"/>
    </row>
    <row r="989" spans="8:19" ht="15" x14ac:dyDescent="0.2">
      <c r="H989" s="12"/>
      <c r="I989" s="12"/>
      <c r="J989" s="12"/>
      <c r="M989" s="7"/>
      <c r="N989" s="16">
        <f>((G989-1)*(1-(IF(H989="no",0,'complete results singles'!$C$3)))+1)</f>
        <v>5.0000000000000044E-2</v>
      </c>
      <c r="O989" s="16">
        <f t="shared" si="16"/>
        <v>0</v>
      </c>
      <c r="P9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89" s="17">
        <f>IF(ISBLANK(M989),,IF(ISBLANK(G989),,(IF(M989="WON-EW",((((N989-1)*J989)*'complete results singles'!$C$2)+('complete results singles'!$C$2*(N989-1))),IF(M989="WON",((((N989-1)*J989)*'complete results singles'!$C$2)+('complete results singles'!$C$2*(N989-1))),IF(M989="PLACED",((((N989-1)*J989)*'complete results singles'!$C$2)-'complete results singles'!$C$2),IF(J989=0,-'complete results singles'!$C$2,IF(J989=0,-'complete results singles'!$C$2,-('complete results singles'!$C$2*2)))))))*E989))</f>
        <v>0</v>
      </c>
      <c r="R989" s="17">
        <f>IF(ISBLANK(M989),,IF(T989&lt;&gt;1,((IF(M989="WON-EW",(((K989-1)*'complete results singles'!$C$2)*(1-$C$3))+(((L989-1)*'complete results singles'!$C$2)*(1-$C$3)),IF(M989="WON",(((K989-1)*'complete results singles'!$C$2)*(1-$C$3)),IF(M989="PLACED",(((L989-1)*'complete results singles'!$C$2)*(1-$C$3))-'complete results singles'!$C$2,IF(J989=0,-'complete results singles'!$C$2,-('complete results singles'!$C$2*2))))))*E989),0))</f>
        <v>0</v>
      </c>
      <c r="S989" s="64"/>
    </row>
    <row r="990" spans="8:19" ht="15" x14ac:dyDescent="0.2">
      <c r="H990" s="12"/>
      <c r="I990" s="12"/>
      <c r="J990" s="12"/>
      <c r="M990" s="7"/>
      <c r="N990" s="16">
        <f>((G990-1)*(1-(IF(H990="no",0,'complete results singles'!$C$3)))+1)</f>
        <v>5.0000000000000044E-2</v>
      </c>
      <c r="O990" s="16">
        <f t="shared" si="16"/>
        <v>0</v>
      </c>
      <c r="P9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0" s="17">
        <f>IF(ISBLANK(M990),,IF(ISBLANK(G990),,(IF(M990="WON-EW",((((N990-1)*J990)*'complete results singles'!$C$2)+('complete results singles'!$C$2*(N990-1))),IF(M990="WON",((((N990-1)*J990)*'complete results singles'!$C$2)+('complete results singles'!$C$2*(N990-1))),IF(M990="PLACED",((((N990-1)*J990)*'complete results singles'!$C$2)-'complete results singles'!$C$2),IF(J990=0,-'complete results singles'!$C$2,IF(J990=0,-'complete results singles'!$C$2,-('complete results singles'!$C$2*2)))))))*E990))</f>
        <v>0</v>
      </c>
      <c r="R990" s="17">
        <f>IF(ISBLANK(M990),,IF(T990&lt;&gt;1,((IF(M990="WON-EW",(((K990-1)*'complete results singles'!$C$2)*(1-$C$3))+(((L990-1)*'complete results singles'!$C$2)*(1-$C$3)),IF(M990="WON",(((K990-1)*'complete results singles'!$C$2)*(1-$C$3)),IF(M990="PLACED",(((L990-1)*'complete results singles'!$C$2)*(1-$C$3))-'complete results singles'!$C$2,IF(J990=0,-'complete results singles'!$C$2,-('complete results singles'!$C$2*2))))))*E990),0))</f>
        <v>0</v>
      </c>
      <c r="S990" s="64"/>
    </row>
    <row r="991" spans="8:19" ht="15" x14ac:dyDescent="0.2">
      <c r="H991" s="12"/>
      <c r="I991" s="12"/>
      <c r="J991" s="12"/>
      <c r="M991" s="7"/>
      <c r="N991" s="16">
        <f>((G991-1)*(1-(IF(H991="no",0,'complete results singles'!$C$3)))+1)</f>
        <v>5.0000000000000044E-2</v>
      </c>
      <c r="O991" s="16">
        <f t="shared" si="16"/>
        <v>0</v>
      </c>
      <c r="P9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1" s="17">
        <f>IF(ISBLANK(M991),,IF(ISBLANK(G991),,(IF(M991="WON-EW",((((N991-1)*J991)*'complete results singles'!$C$2)+('complete results singles'!$C$2*(N991-1))),IF(M991="WON",((((N991-1)*J991)*'complete results singles'!$C$2)+('complete results singles'!$C$2*(N991-1))),IF(M991="PLACED",((((N991-1)*J991)*'complete results singles'!$C$2)-'complete results singles'!$C$2),IF(J991=0,-'complete results singles'!$C$2,IF(J991=0,-'complete results singles'!$C$2,-('complete results singles'!$C$2*2)))))))*E991))</f>
        <v>0</v>
      </c>
      <c r="R991" s="17">
        <f>IF(ISBLANK(M991),,IF(T991&lt;&gt;1,((IF(M991="WON-EW",(((K991-1)*'complete results singles'!$C$2)*(1-$C$3))+(((L991-1)*'complete results singles'!$C$2)*(1-$C$3)),IF(M991="WON",(((K991-1)*'complete results singles'!$C$2)*(1-$C$3)),IF(M991="PLACED",(((L991-1)*'complete results singles'!$C$2)*(1-$C$3))-'complete results singles'!$C$2,IF(J991=0,-'complete results singles'!$C$2,-('complete results singles'!$C$2*2))))))*E991),0))</f>
        <v>0</v>
      </c>
      <c r="S991" s="64"/>
    </row>
    <row r="992" spans="8:19" ht="15" x14ac:dyDescent="0.2">
      <c r="H992" s="12"/>
      <c r="I992" s="12"/>
      <c r="J992" s="12"/>
      <c r="M992" s="7"/>
      <c r="N992" s="16">
        <f>((G992-1)*(1-(IF(H992="no",0,'complete results singles'!$C$3)))+1)</f>
        <v>5.0000000000000044E-2</v>
      </c>
      <c r="O992" s="16">
        <f t="shared" si="16"/>
        <v>0</v>
      </c>
      <c r="P9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2" s="17">
        <f>IF(ISBLANK(M992),,IF(ISBLANK(G992),,(IF(M992="WON-EW",((((N992-1)*J992)*'complete results singles'!$C$2)+('complete results singles'!$C$2*(N992-1))),IF(M992="WON",((((N992-1)*J992)*'complete results singles'!$C$2)+('complete results singles'!$C$2*(N992-1))),IF(M992="PLACED",((((N992-1)*J992)*'complete results singles'!$C$2)-'complete results singles'!$C$2),IF(J992=0,-'complete results singles'!$C$2,IF(J992=0,-'complete results singles'!$C$2,-('complete results singles'!$C$2*2)))))))*E992))</f>
        <v>0</v>
      </c>
      <c r="R992" s="17">
        <f>IF(ISBLANK(M992),,IF(T992&lt;&gt;1,((IF(M992="WON-EW",(((K992-1)*'complete results singles'!$C$2)*(1-$C$3))+(((L992-1)*'complete results singles'!$C$2)*(1-$C$3)),IF(M992="WON",(((K992-1)*'complete results singles'!$C$2)*(1-$C$3)),IF(M992="PLACED",(((L992-1)*'complete results singles'!$C$2)*(1-$C$3))-'complete results singles'!$C$2,IF(J992=0,-'complete results singles'!$C$2,-('complete results singles'!$C$2*2))))))*E992),0))</f>
        <v>0</v>
      </c>
      <c r="S992" s="64"/>
    </row>
    <row r="993" spans="8:19" ht="15" x14ac:dyDescent="0.2">
      <c r="H993" s="12"/>
      <c r="I993" s="12"/>
      <c r="J993" s="12"/>
      <c r="M993" s="7"/>
      <c r="N993" s="16">
        <f>((G993-1)*(1-(IF(H993="no",0,'complete results singles'!$C$3)))+1)</f>
        <v>5.0000000000000044E-2</v>
      </c>
      <c r="O993" s="16">
        <f t="shared" si="16"/>
        <v>0</v>
      </c>
      <c r="P9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3" s="17">
        <f>IF(ISBLANK(M993),,IF(ISBLANK(G993),,(IF(M993="WON-EW",((((N993-1)*J993)*'complete results singles'!$C$2)+('complete results singles'!$C$2*(N993-1))),IF(M993="WON",((((N993-1)*J993)*'complete results singles'!$C$2)+('complete results singles'!$C$2*(N993-1))),IF(M993="PLACED",((((N993-1)*J993)*'complete results singles'!$C$2)-'complete results singles'!$C$2),IF(J993=0,-'complete results singles'!$C$2,IF(J993=0,-'complete results singles'!$C$2,-('complete results singles'!$C$2*2)))))))*E993))</f>
        <v>0</v>
      </c>
      <c r="R993" s="17">
        <f>IF(ISBLANK(M993),,IF(T993&lt;&gt;1,((IF(M993="WON-EW",(((K993-1)*'complete results singles'!$C$2)*(1-$C$3))+(((L993-1)*'complete results singles'!$C$2)*(1-$C$3)),IF(M993="WON",(((K993-1)*'complete results singles'!$C$2)*(1-$C$3)),IF(M993="PLACED",(((L993-1)*'complete results singles'!$C$2)*(1-$C$3))-'complete results singles'!$C$2,IF(J993=0,-'complete results singles'!$C$2,-('complete results singles'!$C$2*2))))))*E993),0))</f>
        <v>0</v>
      </c>
      <c r="S993" s="64"/>
    </row>
    <row r="994" spans="8:19" ht="15" x14ac:dyDescent="0.2">
      <c r="H994" s="12"/>
      <c r="I994" s="12"/>
      <c r="J994" s="12"/>
      <c r="M994" s="7"/>
      <c r="N994" s="16">
        <f>((G994-1)*(1-(IF(H994="no",0,'complete results singles'!$C$3)))+1)</f>
        <v>5.0000000000000044E-2</v>
      </c>
      <c r="O994" s="16">
        <f t="shared" si="16"/>
        <v>0</v>
      </c>
      <c r="P9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4" s="17">
        <f>IF(ISBLANK(M994),,IF(ISBLANK(G994),,(IF(M994="WON-EW",((((N994-1)*J994)*'complete results singles'!$C$2)+('complete results singles'!$C$2*(N994-1))),IF(M994="WON",((((N994-1)*J994)*'complete results singles'!$C$2)+('complete results singles'!$C$2*(N994-1))),IF(M994="PLACED",((((N994-1)*J994)*'complete results singles'!$C$2)-'complete results singles'!$C$2),IF(J994=0,-'complete results singles'!$C$2,IF(J994=0,-'complete results singles'!$C$2,-('complete results singles'!$C$2*2)))))))*E994))</f>
        <v>0</v>
      </c>
      <c r="R994" s="17">
        <f>IF(ISBLANK(M994),,IF(T994&lt;&gt;1,((IF(M994="WON-EW",(((K994-1)*'complete results singles'!$C$2)*(1-$C$3))+(((L994-1)*'complete results singles'!$C$2)*(1-$C$3)),IF(M994="WON",(((K994-1)*'complete results singles'!$C$2)*(1-$C$3)),IF(M994="PLACED",(((L994-1)*'complete results singles'!$C$2)*(1-$C$3))-'complete results singles'!$C$2,IF(J994=0,-'complete results singles'!$C$2,-('complete results singles'!$C$2*2))))))*E994),0))</f>
        <v>0</v>
      </c>
      <c r="S994" s="64"/>
    </row>
    <row r="995" spans="8:19" ht="15" x14ac:dyDescent="0.2">
      <c r="H995" s="12"/>
      <c r="I995" s="12"/>
      <c r="J995" s="12"/>
      <c r="M995" s="7"/>
      <c r="N995" s="16">
        <f>((G995-1)*(1-(IF(H995="no",0,'complete results singles'!$C$3)))+1)</f>
        <v>5.0000000000000044E-2</v>
      </c>
      <c r="O995" s="16">
        <f t="shared" si="16"/>
        <v>0</v>
      </c>
      <c r="P9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5" s="17">
        <f>IF(ISBLANK(M995),,IF(ISBLANK(G995),,(IF(M995="WON-EW",((((N995-1)*J995)*'complete results singles'!$C$2)+('complete results singles'!$C$2*(N995-1))),IF(M995="WON",((((N995-1)*J995)*'complete results singles'!$C$2)+('complete results singles'!$C$2*(N995-1))),IF(M995="PLACED",((((N995-1)*J995)*'complete results singles'!$C$2)-'complete results singles'!$C$2),IF(J995=0,-'complete results singles'!$C$2,IF(J995=0,-'complete results singles'!$C$2,-('complete results singles'!$C$2*2)))))))*E995))</f>
        <v>0</v>
      </c>
      <c r="R995" s="17">
        <f>IF(ISBLANK(M995),,IF(T995&lt;&gt;1,((IF(M995="WON-EW",(((K995-1)*'complete results singles'!$C$2)*(1-$C$3))+(((L995-1)*'complete results singles'!$C$2)*(1-$C$3)),IF(M995="WON",(((K995-1)*'complete results singles'!$C$2)*(1-$C$3)),IF(M995="PLACED",(((L995-1)*'complete results singles'!$C$2)*(1-$C$3))-'complete results singles'!$C$2,IF(J995=0,-'complete results singles'!$C$2,-('complete results singles'!$C$2*2))))))*E995),0))</f>
        <v>0</v>
      </c>
      <c r="S995" s="64"/>
    </row>
    <row r="996" spans="8:19" ht="15" x14ac:dyDescent="0.2">
      <c r="H996" s="12"/>
      <c r="I996" s="12"/>
      <c r="J996" s="12"/>
      <c r="M996" s="7"/>
      <c r="N996" s="16">
        <f>((G996-1)*(1-(IF(H996="no",0,'complete results singles'!$C$3)))+1)</f>
        <v>5.0000000000000044E-2</v>
      </c>
      <c r="O996" s="16">
        <f t="shared" si="16"/>
        <v>0</v>
      </c>
      <c r="P9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6" s="17">
        <f>IF(ISBLANK(M996),,IF(ISBLANK(G996),,(IF(M996="WON-EW",((((N996-1)*J996)*'complete results singles'!$C$2)+('complete results singles'!$C$2*(N996-1))),IF(M996="WON",((((N996-1)*J996)*'complete results singles'!$C$2)+('complete results singles'!$C$2*(N996-1))),IF(M996="PLACED",((((N996-1)*J996)*'complete results singles'!$C$2)-'complete results singles'!$C$2),IF(J996=0,-'complete results singles'!$C$2,IF(J996=0,-'complete results singles'!$C$2,-('complete results singles'!$C$2*2)))))))*E996))</f>
        <v>0</v>
      </c>
      <c r="R996" s="17">
        <f>IF(ISBLANK(M996),,IF(T996&lt;&gt;1,((IF(M996="WON-EW",(((K996-1)*'complete results singles'!$C$2)*(1-$C$3))+(((L996-1)*'complete results singles'!$C$2)*(1-$C$3)),IF(M996="WON",(((K996-1)*'complete results singles'!$C$2)*(1-$C$3)),IF(M996="PLACED",(((L996-1)*'complete results singles'!$C$2)*(1-$C$3))-'complete results singles'!$C$2,IF(J996=0,-'complete results singles'!$C$2,-('complete results singles'!$C$2*2))))))*E996),0))</f>
        <v>0</v>
      </c>
      <c r="S996" s="64"/>
    </row>
    <row r="997" spans="8:19" ht="15" x14ac:dyDescent="0.2">
      <c r="H997" s="12"/>
      <c r="I997" s="12"/>
      <c r="J997" s="12"/>
      <c r="M997" s="7"/>
      <c r="N997" s="16">
        <f>((G997-1)*(1-(IF(H997="no",0,'complete results singles'!$C$3)))+1)</f>
        <v>5.0000000000000044E-2</v>
      </c>
      <c r="O997" s="16">
        <f t="shared" si="16"/>
        <v>0</v>
      </c>
      <c r="P9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7" s="17">
        <f>IF(ISBLANK(M997),,IF(ISBLANK(G997),,(IF(M997="WON-EW",((((N997-1)*J997)*'complete results singles'!$C$2)+('complete results singles'!$C$2*(N997-1))),IF(M997="WON",((((N997-1)*J997)*'complete results singles'!$C$2)+('complete results singles'!$C$2*(N997-1))),IF(M997="PLACED",((((N997-1)*J997)*'complete results singles'!$C$2)-'complete results singles'!$C$2),IF(J997=0,-'complete results singles'!$C$2,IF(J997=0,-'complete results singles'!$C$2,-('complete results singles'!$C$2*2)))))))*E997))</f>
        <v>0</v>
      </c>
      <c r="R997" s="17">
        <f>IF(ISBLANK(M997),,IF(T997&lt;&gt;1,((IF(M997="WON-EW",(((K997-1)*'complete results singles'!$C$2)*(1-$C$3))+(((L997-1)*'complete results singles'!$C$2)*(1-$C$3)),IF(M997="WON",(((K997-1)*'complete results singles'!$C$2)*(1-$C$3)),IF(M997="PLACED",(((L997-1)*'complete results singles'!$C$2)*(1-$C$3))-'complete results singles'!$C$2,IF(J997=0,-'complete results singles'!$C$2,-('complete results singles'!$C$2*2))))))*E997),0))</f>
        <v>0</v>
      </c>
      <c r="S997" s="64"/>
    </row>
    <row r="998" spans="8:19" ht="15" x14ac:dyDescent="0.2">
      <c r="H998" s="12"/>
      <c r="I998" s="12"/>
      <c r="J998" s="12"/>
      <c r="M998" s="7"/>
      <c r="N998" s="16">
        <f>((G998-1)*(1-(IF(H998="no",0,'complete results singles'!$C$3)))+1)</f>
        <v>5.0000000000000044E-2</v>
      </c>
      <c r="O998" s="16">
        <f t="shared" si="16"/>
        <v>0</v>
      </c>
      <c r="P9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8" s="17">
        <f>IF(ISBLANK(M998),,IF(ISBLANK(G998),,(IF(M998="WON-EW",((((N998-1)*J998)*'complete results singles'!$C$2)+('complete results singles'!$C$2*(N998-1))),IF(M998="WON",((((N998-1)*J998)*'complete results singles'!$C$2)+('complete results singles'!$C$2*(N998-1))),IF(M998="PLACED",((((N998-1)*J998)*'complete results singles'!$C$2)-'complete results singles'!$C$2),IF(J998=0,-'complete results singles'!$C$2,IF(J998=0,-'complete results singles'!$C$2,-('complete results singles'!$C$2*2)))))))*E998))</f>
        <v>0</v>
      </c>
      <c r="R998" s="17">
        <f>IF(ISBLANK(M998),,IF(T998&lt;&gt;1,((IF(M998="WON-EW",(((K998-1)*'complete results singles'!$C$2)*(1-$C$3))+(((L998-1)*'complete results singles'!$C$2)*(1-$C$3)),IF(M998="WON",(((K998-1)*'complete results singles'!$C$2)*(1-$C$3)),IF(M998="PLACED",(((L998-1)*'complete results singles'!$C$2)*(1-$C$3))-'complete results singles'!$C$2,IF(J998=0,-'complete results singles'!$C$2,-('complete results singles'!$C$2*2))))))*E998),0))</f>
        <v>0</v>
      </c>
      <c r="S998" s="64"/>
    </row>
    <row r="999" spans="8:19" ht="15" x14ac:dyDescent="0.2">
      <c r="H999" s="12"/>
      <c r="I999" s="12"/>
      <c r="J999" s="12"/>
      <c r="M999" s="7"/>
      <c r="N999" s="16">
        <f>((G999-1)*(1-(IF(H999="no",0,'complete results singles'!$C$3)))+1)</f>
        <v>5.0000000000000044E-2</v>
      </c>
      <c r="O999" s="16">
        <f t="shared" si="16"/>
        <v>0</v>
      </c>
      <c r="P9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999" s="17">
        <f>IF(ISBLANK(M999),,IF(ISBLANK(G999),,(IF(M999="WON-EW",((((N999-1)*J999)*'complete results singles'!$C$2)+('complete results singles'!$C$2*(N999-1))),IF(M999="WON",((((N999-1)*J999)*'complete results singles'!$C$2)+('complete results singles'!$C$2*(N999-1))),IF(M999="PLACED",((((N999-1)*J999)*'complete results singles'!$C$2)-'complete results singles'!$C$2),IF(J999=0,-'complete results singles'!$C$2,IF(J999=0,-'complete results singles'!$C$2,-('complete results singles'!$C$2*2)))))))*E999))</f>
        <v>0</v>
      </c>
      <c r="R999" s="17">
        <f>IF(ISBLANK(M999),,IF(T999&lt;&gt;1,((IF(M999="WON-EW",(((K999-1)*'complete results singles'!$C$2)*(1-$C$3))+(((L999-1)*'complete results singles'!$C$2)*(1-$C$3)),IF(M999="WON",(((K999-1)*'complete results singles'!$C$2)*(1-$C$3)),IF(M999="PLACED",(((L999-1)*'complete results singles'!$C$2)*(1-$C$3))-'complete results singles'!$C$2,IF(J999=0,-'complete results singles'!$C$2,-('complete results singles'!$C$2*2))))))*E999),0))</f>
        <v>0</v>
      </c>
      <c r="S999" s="64"/>
    </row>
    <row r="1000" spans="8:19" ht="15" x14ac:dyDescent="0.2">
      <c r="H1000" s="12"/>
      <c r="I1000" s="12"/>
      <c r="J1000" s="12"/>
      <c r="M1000" s="7"/>
      <c r="N1000" s="16">
        <f>((G1000-1)*(1-(IF(H1000="no",0,'complete results singles'!$C$3)))+1)</f>
        <v>5.0000000000000044E-2</v>
      </c>
      <c r="O1000" s="16">
        <f t="shared" si="16"/>
        <v>0</v>
      </c>
      <c r="P10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0" s="17">
        <f>IF(ISBLANK(M1000),,IF(ISBLANK(G1000),,(IF(M1000="WON-EW",((((N1000-1)*J1000)*'complete results singles'!$C$2)+('complete results singles'!$C$2*(N1000-1))),IF(M1000="WON",((((N1000-1)*J1000)*'complete results singles'!$C$2)+('complete results singles'!$C$2*(N1000-1))),IF(M1000="PLACED",((((N1000-1)*J1000)*'complete results singles'!$C$2)-'complete results singles'!$C$2),IF(J1000=0,-'complete results singles'!$C$2,IF(J1000=0,-'complete results singles'!$C$2,-('complete results singles'!$C$2*2)))))))*E1000))</f>
        <v>0</v>
      </c>
      <c r="R1000" s="17">
        <f>IF(ISBLANK(M1000),,IF(T1000&lt;&gt;1,((IF(M1000="WON-EW",(((K1000-1)*'complete results singles'!$C$2)*(1-$C$3))+(((L1000-1)*'complete results singles'!$C$2)*(1-$C$3)),IF(M1000="WON",(((K1000-1)*'complete results singles'!$C$2)*(1-$C$3)),IF(M1000="PLACED",(((L1000-1)*'complete results singles'!$C$2)*(1-$C$3))-'complete results singles'!$C$2,IF(J1000=0,-'complete results singles'!$C$2,-('complete results singles'!$C$2*2))))))*E1000),0))</f>
        <v>0</v>
      </c>
      <c r="S1000" s="64"/>
    </row>
    <row r="1001" spans="8:19" ht="15" x14ac:dyDescent="0.2">
      <c r="H1001" s="12"/>
      <c r="I1001" s="12"/>
      <c r="J1001" s="12"/>
      <c r="M1001" s="7"/>
      <c r="N1001" s="16">
        <f>((G1001-1)*(1-(IF(H1001="no",0,'complete results singles'!$C$3)))+1)</f>
        <v>5.0000000000000044E-2</v>
      </c>
      <c r="O1001" s="16">
        <f t="shared" si="16"/>
        <v>0</v>
      </c>
      <c r="P10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1" s="17">
        <f>IF(ISBLANK(M1001),,IF(ISBLANK(G1001),,(IF(M1001="WON-EW",((((N1001-1)*J1001)*'complete results singles'!$C$2)+('complete results singles'!$C$2*(N1001-1))),IF(M1001="WON",((((N1001-1)*J1001)*'complete results singles'!$C$2)+('complete results singles'!$C$2*(N1001-1))),IF(M1001="PLACED",((((N1001-1)*J1001)*'complete results singles'!$C$2)-'complete results singles'!$C$2),IF(J1001=0,-'complete results singles'!$C$2,IF(J1001=0,-'complete results singles'!$C$2,-('complete results singles'!$C$2*2)))))))*E1001))</f>
        <v>0</v>
      </c>
      <c r="R1001" s="17">
        <f>IF(ISBLANK(M1001),,IF(T1001&lt;&gt;1,((IF(M1001="WON-EW",(((K1001-1)*'complete results singles'!$C$2)*(1-$C$3))+(((L1001-1)*'complete results singles'!$C$2)*(1-$C$3)),IF(M1001="WON",(((K1001-1)*'complete results singles'!$C$2)*(1-$C$3)),IF(M1001="PLACED",(((L1001-1)*'complete results singles'!$C$2)*(1-$C$3))-'complete results singles'!$C$2,IF(J1001=0,-'complete results singles'!$C$2,-('complete results singles'!$C$2*2))))))*E1001),0))</f>
        <v>0</v>
      </c>
      <c r="S1001" s="64"/>
    </row>
    <row r="1002" spans="8:19" ht="15" x14ac:dyDescent="0.2">
      <c r="H1002" s="12"/>
      <c r="I1002" s="12"/>
      <c r="J1002" s="12"/>
      <c r="M1002" s="7"/>
      <c r="N1002" s="16">
        <f>((G1002-1)*(1-(IF(H1002="no",0,'complete results singles'!$C$3)))+1)</f>
        <v>5.0000000000000044E-2</v>
      </c>
      <c r="O1002" s="16">
        <f t="shared" si="16"/>
        <v>0</v>
      </c>
      <c r="P10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2" s="17">
        <f>IF(ISBLANK(M1002),,IF(ISBLANK(G1002),,(IF(M1002="WON-EW",((((N1002-1)*J1002)*'complete results singles'!$C$2)+('complete results singles'!$C$2*(N1002-1))),IF(M1002="WON",((((N1002-1)*J1002)*'complete results singles'!$C$2)+('complete results singles'!$C$2*(N1002-1))),IF(M1002="PLACED",((((N1002-1)*J1002)*'complete results singles'!$C$2)-'complete results singles'!$C$2),IF(J1002=0,-'complete results singles'!$C$2,IF(J1002=0,-'complete results singles'!$C$2,-('complete results singles'!$C$2*2)))))))*E1002))</f>
        <v>0</v>
      </c>
      <c r="R1002" s="17">
        <f>IF(ISBLANK(M1002),,IF(T1002&lt;&gt;1,((IF(M1002="WON-EW",(((K1002-1)*'complete results singles'!$C$2)*(1-$C$3))+(((L1002-1)*'complete results singles'!$C$2)*(1-$C$3)),IF(M1002="WON",(((K1002-1)*'complete results singles'!$C$2)*(1-$C$3)),IF(M1002="PLACED",(((L1002-1)*'complete results singles'!$C$2)*(1-$C$3))-'complete results singles'!$C$2,IF(J1002=0,-'complete results singles'!$C$2,-('complete results singles'!$C$2*2))))))*E1002),0))</f>
        <v>0</v>
      </c>
      <c r="S1002" s="64"/>
    </row>
    <row r="1003" spans="8:19" ht="15" x14ac:dyDescent="0.2">
      <c r="H1003" s="12"/>
      <c r="I1003" s="12"/>
      <c r="J1003" s="12"/>
      <c r="M1003" s="7"/>
      <c r="N1003" s="16">
        <f>((G1003-1)*(1-(IF(H1003="no",0,'complete results singles'!$C$3)))+1)</f>
        <v>5.0000000000000044E-2</v>
      </c>
      <c r="O1003" s="16">
        <f t="shared" si="16"/>
        <v>0</v>
      </c>
      <c r="P10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3" s="17">
        <f>IF(ISBLANK(M1003),,IF(ISBLANK(G1003),,(IF(M1003="WON-EW",((((N1003-1)*J1003)*'complete results singles'!$C$2)+('complete results singles'!$C$2*(N1003-1))),IF(M1003="WON",((((N1003-1)*J1003)*'complete results singles'!$C$2)+('complete results singles'!$C$2*(N1003-1))),IF(M1003="PLACED",((((N1003-1)*J1003)*'complete results singles'!$C$2)-'complete results singles'!$C$2),IF(J1003=0,-'complete results singles'!$C$2,IF(J1003=0,-'complete results singles'!$C$2,-('complete results singles'!$C$2*2)))))))*E1003))</f>
        <v>0</v>
      </c>
      <c r="R1003" s="17">
        <f>IF(ISBLANK(M1003),,IF(T1003&lt;&gt;1,((IF(M1003="WON-EW",(((K1003-1)*'complete results singles'!$C$2)*(1-$C$3))+(((L1003-1)*'complete results singles'!$C$2)*(1-$C$3)),IF(M1003="WON",(((K1003-1)*'complete results singles'!$C$2)*(1-$C$3)),IF(M1003="PLACED",(((L1003-1)*'complete results singles'!$C$2)*(1-$C$3))-'complete results singles'!$C$2,IF(J1003=0,-'complete results singles'!$C$2,-('complete results singles'!$C$2*2))))))*E1003),0))</f>
        <v>0</v>
      </c>
      <c r="S1003" s="64"/>
    </row>
    <row r="1004" spans="8:19" ht="15" x14ac:dyDescent="0.2">
      <c r="H1004" s="12"/>
      <c r="I1004" s="12"/>
      <c r="J1004" s="12"/>
      <c r="M1004" s="7"/>
      <c r="N1004" s="16">
        <f>((G1004-1)*(1-(IF(H1004="no",0,'complete results singles'!$C$3)))+1)</f>
        <v>5.0000000000000044E-2</v>
      </c>
      <c r="O1004" s="16">
        <f t="shared" si="16"/>
        <v>0</v>
      </c>
      <c r="P10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4" s="17">
        <f>IF(ISBLANK(M1004),,IF(ISBLANK(G1004),,(IF(M1004="WON-EW",((((N1004-1)*J1004)*'complete results singles'!$C$2)+('complete results singles'!$C$2*(N1004-1))),IF(M1004="WON",((((N1004-1)*J1004)*'complete results singles'!$C$2)+('complete results singles'!$C$2*(N1004-1))),IF(M1004="PLACED",((((N1004-1)*J1004)*'complete results singles'!$C$2)-'complete results singles'!$C$2),IF(J1004=0,-'complete results singles'!$C$2,IF(J1004=0,-'complete results singles'!$C$2,-('complete results singles'!$C$2*2)))))))*E1004))</f>
        <v>0</v>
      </c>
      <c r="R1004" s="17">
        <f>IF(ISBLANK(M1004),,IF(T1004&lt;&gt;1,((IF(M1004="WON-EW",(((K1004-1)*'complete results singles'!$C$2)*(1-$C$3))+(((L1004-1)*'complete results singles'!$C$2)*(1-$C$3)),IF(M1004="WON",(((K1004-1)*'complete results singles'!$C$2)*(1-$C$3)),IF(M1004="PLACED",(((L1004-1)*'complete results singles'!$C$2)*(1-$C$3))-'complete results singles'!$C$2,IF(J1004=0,-'complete results singles'!$C$2,-('complete results singles'!$C$2*2))))))*E1004),0))</f>
        <v>0</v>
      </c>
      <c r="S1004" s="64"/>
    </row>
    <row r="1005" spans="8:19" ht="15" x14ac:dyDescent="0.2">
      <c r="H1005" s="12"/>
      <c r="I1005" s="12"/>
      <c r="J1005" s="12"/>
      <c r="M1005" s="7"/>
      <c r="N1005" s="16">
        <f>((G1005-1)*(1-(IF(H1005="no",0,'complete results singles'!$C$3)))+1)</f>
        <v>5.0000000000000044E-2</v>
      </c>
      <c r="O1005" s="16">
        <f t="shared" si="16"/>
        <v>0</v>
      </c>
      <c r="P10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5" s="17">
        <f>IF(ISBLANK(M1005),,IF(ISBLANK(G1005),,(IF(M1005="WON-EW",((((N1005-1)*J1005)*'complete results singles'!$C$2)+('complete results singles'!$C$2*(N1005-1))),IF(M1005="WON",((((N1005-1)*J1005)*'complete results singles'!$C$2)+('complete results singles'!$C$2*(N1005-1))),IF(M1005="PLACED",((((N1005-1)*J1005)*'complete results singles'!$C$2)-'complete results singles'!$C$2),IF(J1005=0,-'complete results singles'!$C$2,IF(J1005=0,-'complete results singles'!$C$2,-('complete results singles'!$C$2*2)))))))*E1005))</f>
        <v>0</v>
      </c>
      <c r="R1005" s="17">
        <f>IF(ISBLANK(M1005),,IF(T1005&lt;&gt;1,((IF(M1005="WON-EW",(((K1005-1)*'complete results singles'!$C$2)*(1-$C$3))+(((L1005-1)*'complete results singles'!$C$2)*(1-$C$3)),IF(M1005="WON",(((K1005-1)*'complete results singles'!$C$2)*(1-$C$3)),IF(M1005="PLACED",(((L1005-1)*'complete results singles'!$C$2)*(1-$C$3))-'complete results singles'!$C$2,IF(J1005=0,-'complete results singles'!$C$2,-('complete results singles'!$C$2*2))))))*E1005),0))</f>
        <v>0</v>
      </c>
      <c r="S1005" s="64"/>
    </row>
    <row r="1006" spans="8:19" ht="15" x14ac:dyDescent="0.2">
      <c r="H1006" s="12"/>
      <c r="I1006" s="12"/>
      <c r="J1006" s="12"/>
      <c r="M1006" s="7"/>
      <c r="N1006" s="16">
        <f>((G1006-1)*(1-(IF(H1006="no",0,'complete results singles'!$C$3)))+1)</f>
        <v>5.0000000000000044E-2</v>
      </c>
      <c r="O1006" s="16">
        <f t="shared" si="16"/>
        <v>0</v>
      </c>
      <c r="P10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6" s="17">
        <f>IF(ISBLANK(M1006),,IF(ISBLANK(G1006),,(IF(M1006="WON-EW",((((N1006-1)*J1006)*'complete results singles'!$C$2)+('complete results singles'!$C$2*(N1006-1))),IF(M1006="WON",((((N1006-1)*J1006)*'complete results singles'!$C$2)+('complete results singles'!$C$2*(N1006-1))),IF(M1006="PLACED",((((N1006-1)*J1006)*'complete results singles'!$C$2)-'complete results singles'!$C$2),IF(J1006=0,-'complete results singles'!$C$2,IF(J1006=0,-'complete results singles'!$C$2,-('complete results singles'!$C$2*2)))))))*E1006))</f>
        <v>0</v>
      </c>
      <c r="R1006" s="17">
        <f>IF(ISBLANK(M1006),,IF(T1006&lt;&gt;1,((IF(M1006="WON-EW",(((K1006-1)*'complete results singles'!$C$2)*(1-$C$3))+(((L1006-1)*'complete results singles'!$C$2)*(1-$C$3)),IF(M1006="WON",(((K1006-1)*'complete results singles'!$C$2)*(1-$C$3)),IF(M1006="PLACED",(((L1006-1)*'complete results singles'!$C$2)*(1-$C$3))-'complete results singles'!$C$2,IF(J1006=0,-'complete results singles'!$C$2,-('complete results singles'!$C$2*2))))))*E1006),0))</f>
        <v>0</v>
      </c>
      <c r="S1006" s="64"/>
    </row>
    <row r="1007" spans="8:19" ht="15" x14ac:dyDescent="0.2">
      <c r="H1007" s="12"/>
      <c r="I1007" s="12"/>
      <c r="J1007" s="12"/>
      <c r="M1007" s="7"/>
      <c r="N1007" s="16">
        <f>((G1007-1)*(1-(IF(H1007="no",0,'complete results singles'!$C$3)))+1)</f>
        <v>5.0000000000000044E-2</v>
      </c>
      <c r="O1007" s="16">
        <f t="shared" si="16"/>
        <v>0</v>
      </c>
      <c r="P10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7" s="17">
        <f>IF(ISBLANK(M1007),,IF(ISBLANK(G1007),,(IF(M1007="WON-EW",((((N1007-1)*J1007)*'complete results singles'!$C$2)+('complete results singles'!$C$2*(N1007-1))),IF(M1007="WON",((((N1007-1)*J1007)*'complete results singles'!$C$2)+('complete results singles'!$C$2*(N1007-1))),IF(M1007="PLACED",((((N1007-1)*J1007)*'complete results singles'!$C$2)-'complete results singles'!$C$2),IF(J1007=0,-'complete results singles'!$C$2,IF(J1007=0,-'complete results singles'!$C$2,-('complete results singles'!$C$2*2)))))))*E1007))</f>
        <v>0</v>
      </c>
      <c r="R1007" s="17">
        <f>IF(ISBLANK(M1007),,IF(T1007&lt;&gt;1,((IF(M1007="WON-EW",(((K1007-1)*'complete results singles'!$C$2)*(1-$C$3))+(((L1007-1)*'complete results singles'!$C$2)*(1-$C$3)),IF(M1007="WON",(((K1007-1)*'complete results singles'!$C$2)*(1-$C$3)),IF(M1007="PLACED",(((L1007-1)*'complete results singles'!$C$2)*(1-$C$3))-'complete results singles'!$C$2,IF(J1007=0,-'complete results singles'!$C$2,-('complete results singles'!$C$2*2))))))*E1007),0))</f>
        <v>0</v>
      </c>
      <c r="S1007" s="64"/>
    </row>
    <row r="1008" spans="8:19" ht="15" x14ac:dyDescent="0.2">
      <c r="H1008" s="12"/>
      <c r="I1008" s="12"/>
      <c r="J1008" s="12"/>
      <c r="M1008" s="7"/>
      <c r="N1008" s="16">
        <f>((G1008-1)*(1-(IF(H1008="no",0,'complete results singles'!$C$3)))+1)</f>
        <v>5.0000000000000044E-2</v>
      </c>
      <c r="O1008" s="16">
        <f t="shared" si="16"/>
        <v>0</v>
      </c>
      <c r="P10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8" s="17">
        <f>IF(ISBLANK(M1008),,IF(ISBLANK(G1008),,(IF(M1008="WON-EW",((((N1008-1)*J1008)*'complete results singles'!$C$2)+('complete results singles'!$C$2*(N1008-1))),IF(M1008="WON",((((N1008-1)*J1008)*'complete results singles'!$C$2)+('complete results singles'!$C$2*(N1008-1))),IF(M1008="PLACED",((((N1008-1)*J1008)*'complete results singles'!$C$2)-'complete results singles'!$C$2),IF(J1008=0,-'complete results singles'!$C$2,IF(J1008=0,-'complete results singles'!$C$2,-('complete results singles'!$C$2*2)))))))*E1008))</f>
        <v>0</v>
      </c>
      <c r="R1008" s="17">
        <f>IF(ISBLANK(M1008),,IF(T1008&lt;&gt;1,((IF(M1008="WON-EW",(((K1008-1)*'complete results singles'!$C$2)*(1-$C$3))+(((L1008-1)*'complete results singles'!$C$2)*(1-$C$3)),IF(M1008="WON",(((K1008-1)*'complete results singles'!$C$2)*(1-$C$3)),IF(M1008="PLACED",(((L1008-1)*'complete results singles'!$C$2)*(1-$C$3))-'complete results singles'!$C$2,IF(J1008=0,-'complete results singles'!$C$2,-('complete results singles'!$C$2*2))))))*E1008),0))</f>
        <v>0</v>
      </c>
      <c r="S1008" s="64"/>
    </row>
    <row r="1009" spans="8:19" ht="15" x14ac:dyDescent="0.2">
      <c r="H1009" s="12"/>
      <c r="I1009" s="12"/>
      <c r="J1009" s="12"/>
      <c r="M1009" s="7"/>
      <c r="N1009" s="16">
        <f>((G1009-1)*(1-(IF(H1009="no",0,'complete results singles'!$C$3)))+1)</f>
        <v>5.0000000000000044E-2</v>
      </c>
      <c r="O1009" s="16">
        <f t="shared" si="16"/>
        <v>0</v>
      </c>
      <c r="P10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09" s="17">
        <f>IF(ISBLANK(M1009),,IF(ISBLANK(G1009),,(IF(M1009="WON-EW",((((N1009-1)*J1009)*'complete results singles'!$C$2)+('complete results singles'!$C$2*(N1009-1))),IF(M1009="WON",((((N1009-1)*J1009)*'complete results singles'!$C$2)+('complete results singles'!$C$2*(N1009-1))),IF(M1009="PLACED",((((N1009-1)*J1009)*'complete results singles'!$C$2)-'complete results singles'!$C$2),IF(J1009=0,-'complete results singles'!$C$2,IF(J1009=0,-'complete results singles'!$C$2,-('complete results singles'!$C$2*2)))))))*E1009))</f>
        <v>0</v>
      </c>
      <c r="R1009" s="17">
        <f>IF(ISBLANK(M1009),,IF(T1009&lt;&gt;1,((IF(M1009="WON-EW",(((K1009-1)*'complete results singles'!$C$2)*(1-$C$3))+(((L1009-1)*'complete results singles'!$C$2)*(1-$C$3)),IF(M1009="WON",(((K1009-1)*'complete results singles'!$C$2)*(1-$C$3)),IF(M1009="PLACED",(((L1009-1)*'complete results singles'!$C$2)*(1-$C$3))-'complete results singles'!$C$2,IF(J1009=0,-'complete results singles'!$C$2,-('complete results singles'!$C$2*2))))))*E1009),0))</f>
        <v>0</v>
      </c>
      <c r="S1009" s="64"/>
    </row>
    <row r="1010" spans="8:19" ht="15" x14ac:dyDescent="0.2">
      <c r="H1010" s="12"/>
      <c r="I1010" s="12"/>
      <c r="J1010" s="12"/>
      <c r="M1010" s="7"/>
      <c r="N1010" s="16">
        <f>((G1010-1)*(1-(IF(H1010="no",0,'complete results singles'!$C$3)))+1)</f>
        <v>5.0000000000000044E-2</v>
      </c>
      <c r="O1010" s="16">
        <f t="shared" si="16"/>
        <v>0</v>
      </c>
      <c r="P10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0" s="17">
        <f>IF(ISBLANK(M1010),,IF(ISBLANK(G1010),,(IF(M1010="WON-EW",((((N1010-1)*J1010)*'complete results singles'!$C$2)+('complete results singles'!$C$2*(N1010-1))),IF(M1010="WON",((((N1010-1)*J1010)*'complete results singles'!$C$2)+('complete results singles'!$C$2*(N1010-1))),IF(M1010="PLACED",((((N1010-1)*J1010)*'complete results singles'!$C$2)-'complete results singles'!$C$2),IF(J1010=0,-'complete results singles'!$C$2,IF(J1010=0,-'complete results singles'!$C$2,-('complete results singles'!$C$2*2)))))))*E1010))</f>
        <v>0</v>
      </c>
      <c r="R1010" s="17">
        <f>IF(ISBLANK(M1010),,IF(T1010&lt;&gt;1,((IF(M1010="WON-EW",(((K1010-1)*'complete results singles'!$C$2)*(1-$C$3))+(((L1010-1)*'complete results singles'!$C$2)*(1-$C$3)),IF(M1010="WON",(((K1010-1)*'complete results singles'!$C$2)*(1-$C$3)),IF(M1010="PLACED",(((L1010-1)*'complete results singles'!$C$2)*(1-$C$3))-'complete results singles'!$C$2,IF(J1010=0,-'complete results singles'!$C$2,-('complete results singles'!$C$2*2))))))*E1010),0))</f>
        <v>0</v>
      </c>
      <c r="S1010" s="64"/>
    </row>
    <row r="1011" spans="8:19" ht="15" x14ac:dyDescent="0.2">
      <c r="H1011" s="12"/>
      <c r="I1011" s="12"/>
      <c r="J1011" s="12"/>
      <c r="M1011" s="7"/>
      <c r="N1011" s="16">
        <f>((G1011-1)*(1-(IF(H1011="no",0,'complete results singles'!$C$3)))+1)</f>
        <v>5.0000000000000044E-2</v>
      </c>
      <c r="O1011" s="16">
        <f t="shared" si="16"/>
        <v>0</v>
      </c>
      <c r="P10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1" s="17">
        <f>IF(ISBLANK(M1011),,IF(ISBLANK(G1011),,(IF(M1011="WON-EW",((((N1011-1)*J1011)*'complete results singles'!$C$2)+('complete results singles'!$C$2*(N1011-1))),IF(M1011="WON",((((N1011-1)*J1011)*'complete results singles'!$C$2)+('complete results singles'!$C$2*(N1011-1))),IF(M1011="PLACED",((((N1011-1)*J1011)*'complete results singles'!$C$2)-'complete results singles'!$C$2),IF(J1011=0,-'complete results singles'!$C$2,IF(J1011=0,-'complete results singles'!$C$2,-('complete results singles'!$C$2*2)))))))*E1011))</f>
        <v>0</v>
      </c>
      <c r="R1011" s="17">
        <f>IF(ISBLANK(M1011),,IF(T1011&lt;&gt;1,((IF(M1011="WON-EW",(((K1011-1)*'complete results singles'!$C$2)*(1-$C$3))+(((L1011-1)*'complete results singles'!$C$2)*(1-$C$3)),IF(M1011="WON",(((K1011-1)*'complete results singles'!$C$2)*(1-$C$3)),IF(M1011="PLACED",(((L1011-1)*'complete results singles'!$C$2)*(1-$C$3))-'complete results singles'!$C$2,IF(J1011=0,-'complete results singles'!$C$2,-('complete results singles'!$C$2*2))))))*E1011),0))</f>
        <v>0</v>
      </c>
      <c r="S1011" s="64"/>
    </row>
    <row r="1012" spans="8:19" ht="15" x14ac:dyDescent="0.2">
      <c r="H1012" s="12"/>
      <c r="I1012" s="12"/>
      <c r="J1012" s="12"/>
      <c r="M1012" s="7"/>
      <c r="N1012" s="16">
        <f>((G1012-1)*(1-(IF(H1012="no",0,'complete results singles'!$C$3)))+1)</f>
        <v>5.0000000000000044E-2</v>
      </c>
      <c r="O1012" s="16">
        <f t="shared" si="16"/>
        <v>0</v>
      </c>
      <c r="P10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2" s="17">
        <f>IF(ISBLANK(M1012),,IF(ISBLANK(G1012),,(IF(M1012="WON-EW",((((N1012-1)*J1012)*'complete results singles'!$C$2)+('complete results singles'!$C$2*(N1012-1))),IF(M1012="WON",((((N1012-1)*J1012)*'complete results singles'!$C$2)+('complete results singles'!$C$2*(N1012-1))),IF(M1012="PLACED",((((N1012-1)*J1012)*'complete results singles'!$C$2)-'complete results singles'!$C$2),IF(J1012=0,-'complete results singles'!$C$2,IF(J1012=0,-'complete results singles'!$C$2,-('complete results singles'!$C$2*2)))))))*E1012))</f>
        <v>0</v>
      </c>
      <c r="R1012" s="17">
        <f>IF(ISBLANK(M1012),,IF(T1012&lt;&gt;1,((IF(M1012="WON-EW",(((K1012-1)*'complete results singles'!$C$2)*(1-$C$3))+(((L1012-1)*'complete results singles'!$C$2)*(1-$C$3)),IF(M1012="WON",(((K1012-1)*'complete results singles'!$C$2)*(1-$C$3)),IF(M1012="PLACED",(((L1012-1)*'complete results singles'!$C$2)*(1-$C$3))-'complete results singles'!$C$2,IF(J1012=0,-'complete results singles'!$C$2,-('complete results singles'!$C$2*2))))))*E1012),0))</f>
        <v>0</v>
      </c>
      <c r="S1012" s="64"/>
    </row>
    <row r="1013" spans="8:19" ht="15" x14ac:dyDescent="0.2">
      <c r="H1013" s="12"/>
      <c r="I1013" s="12"/>
      <c r="J1013" s="12"/>
      <c r="M1013" s="7"/>
      <c r="N1013" s="16">
        <f>((G1013-1)*(1-(IF(H1013="no",0,'complete results singles'!$C$3)))+1)</f>
        <v>5.0000000000000044E-2</v>
      </c>
      <c r="O1013" s="16">
        <f t="shared" si="16"/>
        <v>0</v>
      </c>
      <c r="P10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3" s="17">
        <f>IF(ISBLANK(M1013),,IF(ISBLANK(G1013),,(IF(M1013="WON-EW",((((N1013-1)*J1013)*'complete results singles'!$C$2)+('complete results singles'!$C$2*(N1013-1))),IF(M1013="WON",((((N1013-1)*J1013)*'complete results singles'!$C$2)+('complete results singles'!$C$2*(N1013-1))),IF(M1013="PLACED",((((N1013-1)*J1013)*'complete results singles'!$C$2)-'complete results singles'!$C$2),IF(J1013=0,-'complete results singles'!$C$2,IF(J1013=0,-'complete results singles'!$C$2,-('complete results singles'!$C$2*2)))))))*E1013))</f>
        <v>0</v>
      </c>
      <c r="R1013" s="17">
        <f>IF(ISBLANK(M1013),,IF(T1013&lt;&gt;1,((IF(M1013="WON-EW",(((K1013-1)*'complete results singles'!$C$2)*(1-$C$3))+(((L1013-1)*'complete results singles'!$C$2)*(1-$C$3)),IF(M1013="WON",(((K1013-1)*'complete results singles'!$C$2)*(1-$C$3)),IF(M1013="PLACED",(((L1013-1)*'complete results singles'!$C$2)*(1-$C$3))-'complete results singles'!$C$2,IF(J1013=0,-'complete results singles'!$C$2,-('complete results singles'!$C$2*2))))))*E1013),0))</f>
        <v>0</v>
      </c>
      <c r="S1013" s="64"/>
    </row>
    <row r="1014" spans="8:19" ht="15" x14ac:dyDescent="0.2">
      <c r="H1014" s="12"/>
      <c r="I1014" s="12"/>
      <c r="J1014" s="12"/>
      <c r="M1014" s="7"/>
      <c r="N1014" s="16">
        <f>((G1014-1)*(1-(IF(H1014="no",0,'complete results singles'!$C$3)))+1)</f>
        <v>5.0000000000000044E-2</v>
      </c>
      <c r="O1014" s="16">
        <f t="shared" si="16"/>
        <v>0</v>
      </c>
      <c r="P10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4" s="17">
        <f>IF(ISBLANK(M1014),,IF(ISBLANK(G1014),,(IF(M1014="WON-EW",((((N1014-1)*J1014)*'complete results singles'!$C$2)+('complete results singles'!$C$2*(N1014-1))),IF(M1014="WON",((((N1014-1)*J1014)*'complete results singles'!$C$2)+('complete results singles'!$C$2*(N1014-1))),IF(M1014="PLACED",((((N1014-1)*J1014)*'complete results singles'!$C$2)-'complete results singles'!$C$2),IF(J1014=0,-'complete results singles'!$C$2,IF(J1014=0,-'complete results singles'!$C$2,-('complete results singles'!$C$2*2)))))))*E1014))</f>
        <v>0</v>
      </c>
      <c r="R1014" s="17">
        <f>IF(ISBLANK(M1014),,IF(T1014&lt;&gt;1,((IF(M1014="WON-EW",(((K1014-1)*'complete results singles'!$C$2)*(1-$C$3))+(((L1014-1)*'complete results singles'!$C$2)*(1-$C$3)),IF(M1014="WON",(((K1014-1)*'complete results singles'!$C$2)*(1-$C$3)),IF(M1014="PLACED",(((L1014-1)*'complete results singles'!$C$2)*(1-$C$3))-'complete results singles'!$C$2,IF(J1014=0,-'complete results singles'!$C$2,-('complete results singles'!$C$2*2))))))*E1014),0))</f>
        <v>0</v>
      </c>
      <c r="S1014" s="64"/>
    </row>
    <row r="1015" spans="8:19" ht="15" x14ac:dyDescent="0.2">
      <c r="H1015" s="12"/>
      <c r="I1015" s="12"/>
      <c r="J1015" s="12"/>
      <c r="M1015" s="7"/>
      <c r="N1015" s="16">
        <f>((G1015-1)*(1-(IF(H1015="no",0,'complete results singles'!$C$3)))+1)</f>
        <v>5.0000000000000044E-2</v>
      </c>
      <c r="O1015" s="16">
        <f t="shared" si="16"/>
        <v>0</v>
      </c>
      <c r="P10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5" s="17">
        <f>IF(ISBLANK(M1015),,IF(ISBLANK(G1015),,(IF(M1015="WON-EW",((((N1015-1)*J1015)*'complete results singles'!$C$2)+('complete results singles'!$C$2*(N1015-1))),IF(M1015="WON",((((N1015-1)*J1015)*'complete results singles'!$C$2)+('complete results singles'!$C$2*(N1015-1))),IF(M1015="PLACED",((((N1015-1)*J1015)*'complete results singles'!$C$2)-'complete results singles'!$C$2),IF(J1015=0,-'complete results singles'!$C$2,IF(J1015=0,-'complete results singles'!$C$2,-('complete results singles'!$C$2*2)))))))*E1015))</f>
        <v>0</v>
      </c>
      <c r="R1015" s="17">
        <f>IF(ISBLANK(M1015),,IF(T1015&lt;&gt;1,((IF(M1015="WON-EW",(((K1015-1)*'complete results singles'!$C$2)*(1-$C$3))+(((L1015-1)*'complete results singles'!$C$2)*(1-$C$3)),IF(M1015="WON",(((K1015-1)*'complete results singles'!$C$2)*(1-$C$3)),IF(M1015="PLACED",(((L1015-1)*'complete results singles'!$C$2)*(1-$C$3))-'complete results singles'!$C$2,IF(J1015=0,-'complete results singles'!$C$2,-('complete results singles'!$C$2*2))))))*E1015),0))</f>
        <v>0</v>
      </c>
      <c r="S1015" s="64"/>
    </row>
    <row r="1016" spans="8:19" ht="15" x14ac:dyDescent="0.2">
      <c r="H1016" s="12"/>
      <c r="I1016" s="12"/>
      <c r="J1016" s="12"/>
      <c r="M1016" s="7"/>
      <c r="N1016" s="16">
        <f>((G1016-1)*(1-(IF(H1016="no",0,'complete results singles'!$C$3)))+1)</f>
        <v>5.0000000000000044E-2</v>
      </c>
      <c r="O1016" s="16">
        <f t="shared" si="16"/>
        <v>0</v>
      </c>
      <c r="P10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6" s="17">
        <f>IF(ISBLANK(M1016),,IF(ISBLANK(G1016),,(IF(M1016="WON-EW",((((N1016-1)*J1016)*'complete results singles'!$C$2)+('complete results singles'!$C$2*(N1016-1))),IF(M1016="WON",((((N1016-1)*J1016)*'complete results singles'!$C$2)+('complete results singles'!$C$2*(N1016-1))),IF(M1016="PLACED",((((N1016-1)*J1016)*'complete results singles'!$C$2)-'complete results singles'!$C$2),IF(J1016=0,-'complete results singles'!$C$2,IF(J1016=0,-'complete results singles'!$C$2,-('complete results singles'!$C$2*2)))))))*E1016))</f>
        <v>0</v>
      </c>
      <c r="R1016" s="17">
        <f>IF(ISBLANK(M1016),,IF(T1016&lt;&gt;1,((IF(M1016="WON-EW",(((K1016-1)*'complete results singles'!$C$2)*(1-$C$3))+(((L1016-1)*'complete results singles'!$C$2)*(1-$C$3)),IF(M1016="WON",(((K1016-1)*'complete results singles'!$C$2)*(1-$C$3)),IF(M1016="PLACED",(((L1016-1)*'complete results singles'!$C$2)*(1-$C$3))-'complete results singles'!$C$2,IF(J1016=0,-'complete results singles'!$C$2,-('complete results singles'!$C$2*2))))))*E1016),0))</f>
        <v>0</v>
      </c>
      <c r="S1016" s="64"/>
    </row>
    <row r="1017" spans="8:19" ht="15" x14ac:dyDescent="0.2">
      <c r="H1017" s="12"/>
      <c r="I1017" s="12"/>
      <c r="J1017" s="12"/>
      <c r="M1017" s="7"/>
      <c r="N1017" s="16">
        <f>((G1017-1)*(1-(IF(H1017="no",0,'complete results singles'!$C$3)))+1)</f>
        <v>5.0000000000000044E-2</v>
      </c>
      <c r="O1017" s="16">
        <f t="shared" si="16"/>
        <v>0</v>
      </c>
      <c r="P10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7" s="17">
        <f>IF(ISBLANK(M1017),,IF(ISBLANK(G1017),,(IF(M1017="WON-EW",((((N1017-1)*J1017)*'complete results singles'!$C$2)+('complete results singles'!$C$2*(N1017-1))),IF(M1017="WON",((((N1017-1)*J1017)*'complete results singles'!$C$2)+('complete results singles'!$C$2*(N1017-1))),IF(M1017="PLACED",((((N1017-1)*J1017)*'complete results singles'!$C$2)-'complete results singles'!$C$2),IF(J1017=0,-'complete results singles'!$C$2,IF(J1017=0,-'complete results singles'!$C$2,-('complete results singles'!$C$2*2)))))))*E1017))</f>
        <v>0</v>
      </c>
      <c r="R1017" s="17">
        <f>IF(ISBLANK(M1017),,IF(T1017&lt;&gt;1,((IF(M1017="WON-EW",(((K1017-1)*'complete results singles'!$C$2)*(1-$C$3))+(((L1017-1)*'complete results singles'!$C$2)*(1-$C$3)),IF(M1017="WON",(((K1017-1)*'complete results singles'!$C$2)*(1-$C$3)),IF(M1017="PLACED",(((L1017-1)*'complete results singles'!$C$2)*(1-$C$3))-'complete results singles'!$C$2,IF(J1017=0,-'complete results singles'!$C$2,-('complete results singles'!$C$2*2))))))*E1017),0))</f>
        <v>0</v>
      </c>
      <c r="S1017" s="64"/>
    </row>
    <row r="1018" spans="8:19" ht="15" x14ac:dyDescent="0.2">
      <c r="H1018" s="12"/>
      <c r="I1018" s="12"/>
      <c r="J1018" s="12"/>
      <c r="M1018" s="7"/>
      <c r="N1018" s="16">
        <f>((G1018-1)*(1-(IF(H1018="no",0,'complete results singles'!$C$3)))+1)</f>
        <v>5.0000000000000044E-2</v>
      </c>
      <c r="O1018" s="16">
        <f t="shared" si="16"/>
        <v>0</v>
      </c>
      <c r="P10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8" s="17">
        <f>IF(ISBLANK(M1018),,IF(ISBLANK(G1018),,(IF(M1018="WON-EW",((((N1018-1)*J1018)*'complete results singles'!$C$2)+('complete results singles'!$C$2*(N1018-1))),IF(M1018="WON",((((N1018-1)*J1018)*'complete results singles'!$C$2)+('complete results singles'!$C$2*(N1018-1))),IF(M1018="PLACED",((((N1018-1)*J1018)*'complete results singles'!$C$2)-'complete results singles'!$C$2),IF(J1018=0,-'complete results singles'!$C$2,IF(J1018=0,-'complete results singles'!$C$2,-('complete results singles'!$C$2*2)))))))*E1018))</f>
        <v>0</v>
      </c>
      <c r="R1018" s="17">
        <f>IF(ISBLANK(M1018),,IF(T1018&lt;&gt;1,((IF(M1018="WON-EW",(((K1018-1)*'complete results singles'!$C$2)*(1-$C$3))+(((L1018-1)*'complete results singles'!$C$2)*(1-$C$3)),IF(M1018="WON",(((K1018-1)*'complete results singles'!$C$2)*(1-$C$3)),IF(M1018="PLACED",(((L1018-1)*'complete results singles'!$C$2)*(1-$C$3))-'complete results singles'!$C$2,IF(J1018=0,-'complete results singles'!$C$2,-('complete results singles'!$C$2*2))))))*E1018),0))</f>
        <v>0</v>
      </c>
      <c r="S1018" s="64"/>
    </row>
    <row r="1019" spans="8:19" ht="15" x14ac:dyDescent="0.2">
      <c r="H1019" s="12"/>
      <c r="I1019" s="12"/>
      <c r="J1019" s="12"/>
      <c r="M1019" s="7"/>
      <c r="N1019" s="16">
        <f>((G1019-1)*(1-(IF(H1019="no",0,'complete results singles'!$C$3)))+1)</f>
        <v>5.0000000000000044E-2</v>
      </c>
      <c r="O1019" s="16">
        <f t="shared" si="16"/>
        <v>0</v>
      </c>
      <c r="P10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19" s="17">
        <f>IF(ISBLANK(M1019),,IF(ISBLANK(G1019),,(IF(M1019="WON-EW",((((N1019-1)*J1019)*'complete results singles'!$C$2)+('complete results singles'!$C$2*(N1019-1))),IF(M1019="WON",((((N1019-1)*J1019)*'complete results singles'!$C$2)+('complete results singles'!$C$2*(N1019-1))),IF(M1019="PLACED",((((N1019-1)*J1019)*'complete results singles'!$C$2)-'complete results singles'!$C$2),IF(J1019=0,-'complete results singles'!$C$2,IF(J1019=0,-'complete results singles'!$C$2,-('complete results singles'!$C$2*2)))))))*E1019))</f>
        <v>0</v>
      </c>
      <c r="R1019" s="17">
        <f>IF(ISBLANK(M1019),,IF(T1019&lt;&gt;1,((IF(M1019="WON-EW",(((K1019-1)*'complete results singles'!$C$2)*(1-$C$3))+(((L1019-1)*'complete results singles'!$C$2)*(1-$C$3)),IF(M1019="WON",(((K1019-1)*'complete results singles'!$C$2)*(1-$C$3)),IF(M1019="PLACED",(((L1019-1)*'complete results singles'!$C$2)*(1-$C$3))-'complete results singles'!$C$2,IF(J1019=0,-'complete results singles'!$C$2,-('complete results singles'!$C$2*2))))))*E1019),0))</f>
        <v>0</v>
      </c>
      <c r="S1019" s="64"/>
    </row>
    <row r="1020" spans="8:19" ht="15" x14ac:dyDescent="0.2">
      <c r="H1020" s="12"/>
      <c r="I1020" s="12"/>
      <c r="J1020" s="12"/>
      <c r="M1020" s="7"/>
      <c r="N1020" s="16">
        <f>((G1020-1)*(1-(IF(H1020="no",0,'complete results singles'!$C$3)))+1)</f>
        <v>5.0000000000000044E-2</v>
      </c>
      <c r="O1020" s="16">
        <f t="shared" si="16"/>
        <v>0</v>
      </c>
      <c r="P10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0" s="17">
        <f>IF(ISBLANK(M1020),,IF(ISBLANK(G1020),,(IF(M1020="WON-EW",((((N1020-1)*J1020)*'complete results singles'!$C$2)+('complete results singles'!$C$2*(N1020-1))),IF(M1020="WON",((((N1020-1)*J1020)*'complete results singles'!$C$2)+('complete results singles'!$C$2*(N1020-1))),IF(M1020="PLACED",((((N1020-1)*J1020)*'complete results singles'!$C$2)-'complete results singles'!$C$2),IF(J1020=0,-'complete results singles'!$C$2,IF(J1020=0,-'complete results singles'!$C$2,-('complete results singles'!$C$2*2)))))))*E1020))</f>
        <v>0</v>
      </c>
      <c r="R1020" s="17">
        <f>IF(ISBLANK(M1020),,IF(T1020&lt;&gt;1,((IF(M1020="WON-EW",(((K1020-1)*'complete results singles'!$C$2)*(1-$C$3))+(((L1020-1)*'complete results singles'!$C$2)*(1-$C$3)),IF(M1020="WON",(((K1020-1)*'complete results singles'!$C$2)*(1-$C$3)),IF(M1020="PLACED",(((L1020-1)*'complete results singles'!$C$2)*(1-$C$3))-'complete results singles'!$C$2,IF(J1020=0,-'complete results singles'!$C$2,-('complete results singles'!$C$2*2))))))*E1020),0))</f>
        <v>0</v>
      </c>
      <c r="S1020" s="64"/>
    </row>
    <row r="1021" spans="8:19" ht="15" x14ac:dyDescent="0.2">
      <c r="H1021" s="12"/>
      <c r="I1021" s="12"/>
      <c r="J1021" s="12"/>
      <c r="M1021" s="7"/>
      <c r="N1021" s="16">
        <f>((G1021-1)*(1-(IF(H1021="no",0,'complete results singles'!$C$3)))+1)</f>
        <v>5.0000000000000044E-2</v>
      </c>
      <c r="O1021" s="16">
        <f t="shared" si="16"/>
        <v>0</v>
      </c>
      <c r="P10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1" s="17">
        <f>IF(ISBLANK(M1021),,IF(ISBLANK(G1021),,(IF(M1021="WON-EW",((((N1021-1)*J1021)*'complete results singles'!$C$2)+('complete results singles'!$C$2*(N1021-1))),IF(M1021="WON",((((N1021-1)*J1021)*'complete results singles'!$C$2)+('complete results singles'!$C$2*(N1021-1))),IF(M1021="PLACED",((((N1021-1)*J1021)*'complete results singles'!$C$2)-'complete results singles'!$C$2),IF(J1021=0,-'complete results singles'!$C$2,IF(J1021=0,-'complete results singles'!$C$2,-('complete results singles'!$C$2*2)))))))*E1021))</f>
        <v>0</v>
      </c>
      <c r="R1021" s="17">
        <f>IF(ISBLANK(M1021),,IF(T1021&lt;&gt;1,((IF(M1021="WON-EW",(((K1021-1)*'complete results singles'!$C$2)*(1-$C$3))+(((L1021-1)*'complete results singles'!$C$2)*(1-$C$3)),IF(M1021="WON",(((K1021-1)*'complete results singles'!$C$2)*(1-$C$3)),IF(M1021="PLACED",(((L1021-1)*'complete results singles'!$C$2)*(1-$C$3))-'complete results singles'!$C$2,IF(J1021=0,-'complete results singles'!$C$2,-('complete results singles'!$C$2*2))))))*E1021),0))</f>
        <v>0</v>
      </c>
      <c r="S1021" s="64"/>
    </row>
    <row r="1022" spans="8:19" ht="15" x14ac:dyDescent="0.2">
      <c r="H1022" s="12"/>
      <c r="I1022" s="12"/>
      <c r="J1022" s="12"/>
      <c r="M1022" s="7"/>
      <c r="N1022" s="16">
        <f>((G1022-1)*(1-(IF(H1022="no",0,'complete results singles'!$C$3)))+1)</f>
        <v>5.0000000000000044E-2</v>
      </c>
      <c r="O1022" s="16">
        <f t="shared" si="16"/>
        <v>0</v>
      </c>
      <c r="P10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2" s="17">
        <f>IF(ISBLANK(M1022),,IF(ISBLANK(G1022),,(IF(M1022="WON-EW",((((N1022-1)*J1022)*'complete results singles'!$C$2)+('complete results singles'!$C$2*(N1022-1))),IF(M1022="WON",((((N1022-1)*J1022)*'complete results singles'!$C$2)+('complete results singles'!$C$2*(N1022-1))),IF(M1022="PLACED",((((N1022-1)*J1022)*'complete results singles'!$C$2)-'complete results singles'!$C$2),IF(J1022=0,-'complete results singles'!$C$2,IF(J1022=0,-'complete results singles'!$C$2,-('complete results singles'!$C$2*2)))))))*E1022))</f>
        <v>0</v>
      </c>
      <c r="R1022" s="17">
        <f>IF(ISBLANK(M1022),,IF(T1022&lt;&gt;1,((IF(M1022="WON-EW",(((K1022-1)*'complete results singles'!$C$2)*(1-$C$3))+(((L1022-1)*'complete results singles'!$C$2)*(1-$C$3)),IF(M1022="WON",(((K1022-1)*'complete results singles'!$C$2)*(1-$C$3)),IF(M1022="PLACED",(((L1022-1)*'complete results singles'!$C$2)*(1-$C$3))-'complete results singles'!$C$2,IF(J1022=0,-'complete results singles'!$C$2,-('complete results singles'!$C$2*2))))))*E1022),0))</f>
        <v>0</v>
      </c>
      <c r="S1022" s="64"/>
    </row>
    <row r="1023" spans="8:19" ht="15" x14ac:dyDescent="0.2">
      <c r="H1023" s="12"/>
      <c r="I1023" s="12"/>
      <c r="J1023" s="12"/>
      <c r="M1023" s="7"/>
      <c r="N1023" s="16">
        <f>((G1023-1)*(1-(IF(H1023="no",0,'complete results singles'!$C$3)))+1)</f>
        <v>5.0000000000000044E-2</v>
      </c>
      <c r="O1023" s="16">
        <f t="shared" si="16"/>
        <v>0</v>
      </c>
      <c r="P10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3" s="17">
        <f>IF(ISBLANK(M1023),,IF(ISBLANK(G1023),,(IF(M1023="WON-EW",((((N1023-1)*J1023)*'complete results singles'!$C$2)+('complete results singles'!$C$2*(N1023-1))),IF(M1023="WON",((((N1023-1)*J1023)*'complete results singles'!$C$2)+('complete results singles'!$C$2*(N1023-1))),IF(M1023="PLACED",((((N1023-1)*J1023)*'complete results singles'!$C$2)-'complete results singles'!$C$2),IF(J1023=0,-'complete results singles'!$C$2,IF(J1023=0,-'complete results singles'!$C$2,-('complete results singles'!$C$2*2)))))))*E1023))</f>
        <v>0</v>
      </c>
      <c r="R1023" s="17">
        <f>IF(ISBLANK(M1023),,IF(T1023&lt;&gt;1,((IF(M1023="WON-EW",(((K1023-1)*'complete results singles'!$C$2)*(1-$C$3))+(((L1023-1)*'complete results singles'!$C$2)*(1-$C$3)),IF(M1023="WON",(((K1023-1)*'complete results singles'!$C$2)*(1-$C$3)),IF(M1023="PLACED",(((L1023-1)*'complete results singles'!$C$2)*(1-$C$3))-'complete results singles'!$C$2,IF(J1023=0,-'complete results singles'!$C$2,-('complete results singles'!$C$2*2))))))*E1023),0))</f>
        <v>0</v>
      </c>
      <c r="S1023" s="64"/>
    </row>
    <row r="1024" spans="8:19" ht="15" x14ac:dyDescent="0.2">
      <c r="H1024" s="12"/>
      <c r="I1024" s="12"/>
      <c r="J1024" s="12"/>
      <c r="M1024" s="7"/>
      <c r="N1024" s="16">
        <f>((G1024-1)*(1-(IF(H1024="no",0,'complete results singles'!$C$3)))+1)</f>
        <v>5.0000000000000044E-2</v>
      </c>
      <c r="O1024" s="16">
        <f t="shared" si="16"/>
        <v>0</v>
      </c>
      <c r="P10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4" s="17">
        <f>IF(ISBLANK(M1024),,IF(ISBLANK(G1024),,(IF(M1024="WON-EW",((((N1024-1)*J1024)*'complete results singles'!$C$2)+('complete results singles'!$C$2*(N1024-1))),IF(M1024="WON",((((N1024-1)*J1024)*'complete results singles'!$C$2)+('complete results singles'!$C$2*(N1024-1))),IF(M1024="PLACED",((((N1024-1)*J1024)*'complete results singles'!$C$2)-'complete results singles'!$C$2),IF(J1024=0,-'complete results singles'!$C$2,IF(J1024=0,-'complete results singles'!$C$2,-('complete results singles'!$C$2*2)))))))*E1024))</f>
        <v>0</v>
      </c>
      <c r="R1024" s="17">
        <f>IF(ISBLANK(M1024),,IF(T1024&lt;&gt;1,((IF(M1024="WON-EW",(((K1024-1)*'complete results singles'!$C$2)*(1-$C$3))+(((L1024-1)*'complete results singles'!$C$2)*(1-$C$3)),IF(M1024="WON",(((K1024-1)*'complete results singles'!$C$2)*(1-$C$3)),IF(M1024="PLACED",(((L1024-1)*'complete results singles'!$C$2)*(1-$C$3))-'complete results singles'!$C$2,IF(J1024=0,-'complete results singles'!$C$2,-('complete results singles'!$C$2*2))))))*E1024),0))</f>
        <v>0</v>
      </c>
      <c r="S1024" s="64"/>
    </row>
    <row r="1025" spans="8:19" ht="15" x14ac:dyDescent="0.2">
      <c r="H1025" s="12"/>
      <c r="I1025" s="12"/>
      <c r="J1025" s="12"/>
      <c r="M1025" s="7"/>
      <c r="N1025" s="16">
        <f>((G1025-1)*(1-(IF(H1025="no",0,'complete results singles'!$C$3)))+1)</f>
        <v>5.0000000000000044E-2</v>
      </c>
      <c r="O1025" s="16">
        <f t="shared" si="16"/>
        <v>0</v>
      </c>
      <c r="P10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5" s="17">
        <f>IF(ISBLANK(M1025),,IF(ISBLANK(G1025),,(IF(M1025="WON-EW",((((N1025-1)*J1025)*'complete results singles'!$C$2)+('complete results singles'!$C$2*(N1025-1))),IF(M1025="WON",((((N1025-1)*J1025)*'complete results singles'!$C$2)+('complete results singles'!$C$2*(N1025-1))),IF(M1025="PLACED",((((N1025-1)*J1025)*'complete results singles'!$C$2)-'complete results singles'!$C$2),IF(J1025=0,-'complete results singles'!$C$2,IF(J1025=0,-'complete results singles'!$C$2,-('complete results singles'!$C$2*2)))))))*E1025))</f>
        <v>0</v>
      </c>
      <c r="R1025" s="17">
        <f>IF(ISBLANK(M1025),,IF(T1025&lt;&gt;1,((IF(M1025="WON-EW",(((K1025-1)*'complete results singles'!$C$2)*(1-$C$3))+(((L1025-1)*'complete results singles'!$C$2)*(1-$C$3)),IF(M1025="WON",(((K1025-1)*'complete results singles'!$C$2)*(1-$C$3)),IF(M1025="PLACED",(((L1025-1)*'complete results singles'!$C$2)*(1-$C$3))-'complete results singles'!$C$2,IF(J1025=0,-'complete results singles'!$C$2,-('complete results singles'!$C$2*2))))))*E1025),0))</f>
        <v>0</v>
      </c>
      <c r="S1025" s="64"/>
    </row>
    <row r="1026" spans="8:19" ht="15" x14ac:dyDescent="0.2">
      <c r="H1026" s="12"/>
      <c r="I1026" s="12"/>
      <c r="J1026" s="12"/>
      <c r="M1026" s="7"/>
      <c r="N1026" s="16">
        <f>((G1026-1)*(1-(IF(H1026="no",0,'complete results singles'!$C$3)))+1)</f>
        <v>5.0000000000000044E-2</v>
      </c>
      <c r="O1026" s="16">
        <f t="shared" si="16"/>
        <v>0</v>
      </c>
      <c r="P10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6" s="17">
        <f>IF(ISBLANK(M1026),,IF(ISBLANK(G1026),,(IF(M1026="WON-EW",((((N1026-1)*J1026)*'complete results singles'!$C$2)+('complete results singles'!$C$2*(N1026-1))),IF(M1026="WON",((((N1026-1)*J1026)*'complete results singles'!$C$2)+('complete results singles'!$C$2*(N1026-1))),IF(M1026="PLACED",((((N1026-1)*J1026)*'complete results singles'!$C$2)-'complete results singles'!$C$2),IF(J1026=0,-'complete results singles'!$C$2,IF(J1026=0,-'complete results singles'!$C$2,-('complete results singles'!$C$2*2)))))))*E1026))</f>
        <v>0</v>
      </c>
      <c r="R1026" s="17">
        <f>IF(ISBLANK(M1026),,IF(T1026&lt;&gt;1,((IF(M1026="WON-EW",(((K1026-1)*'complete results singles'!$C$2)*(1-$C$3))+(((L1026-1)*'complete results singles'!$C$2)*(1-$C$3)),IF(M1026="WON",(((K1026-1)*'complete results singles'!$C$2)*(1-$C$3)),IF(M1026="PLACED",(((L1026-1)*'complete results singles'!$C$2)*(1-$C$3))-'complete results singles'!$C$2,IF(J1026=0,-'complete results singles'!$C$2,-('complete results singles'!$C$2*2))))))*E1026),0))</f>
        <v>0</v>
      </c>
      <c r="S1026" s="64"/>
    </row>
    <row r="1027" spans="8:19" ht="15" x14ac:dyDescent="0.2">
      <c r="H1027" s="12"/>
      <c r="I1027" s="12"/>
      <c r="J1027" s="12"/>
      <c r="M1027" s="7"/>
      <c r="N1027" s="16">
        <f>((G1027-1)*(1-(IF(H1027="no",0,'complete results singles'!$C$3)))+1)</f>
        <v>5.0000000000000044E-2</v>
      </c>
      <c r="O1027" s="16">
        <f t="shared" si="16"/>
        <v>0</v>
      </c>
      <c r="P10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7" s="17">
        <f>IF(ISBLANK(M1027),,IF(ISBLANK(G1027),,(IF(M1027="WON-EW",((((N1027-1)*J1027)*'complete results singles'!$C$2)+('complete results singles'!$C$2*(N1027-1))),IF(M1027="WON",((((N1027-1)*J1027)*'complete results singles'!$C$2)+('complete results singles'!$C$2*(N1027-1))),IF(M1027="PLACED",((((N1027-1)*J1027)*'complete results singles'!$C$2)-'complete results singles'!$C$2),IF(J1027=0,-'complete results singles'!$C$2,IF(J1027=0,-'complete results singles'!$C$2,-('complete results singles'!$C$2*2)))))))*E1027))</f>
        <v>0</v>
      </c>
      <c r="R1027" s="17">
        <f>IF(ISBLANK(M1027),,IF(T1027&lt;&gt;1,((IF(M1027="WON-EW",(((K1027-1)*'complete results singles'!$C$2)*(1-$C$3))+(((L1027-1)*'complete results singles'!$C$2)*(1-$C$3)),IF(M1027="WON",(((K1027-1)*'complete results singles'!$C$2)*(1-$C$3)),IF(M1027="PLACED",(((L1027-1)*'complete results singles'!$C$2)*(1-$C$3))-'complete results singles'!$C$2,IF(J1027=0,-'complete results singles'!$C$2,-('complete results singles'!$C$2*2))))))*E1027),0))</f>
        <v>0</v>
      </c>
      <c r="S1027" s="64"/>
    </row>
    <row r="1028" spans="8:19" ht="15" x14ac:dyDescent="0.2">
      <c r="H1028" s="12"/>
      <c r="I1028" s="12"/>
      <c r="J1028" s="12"/>
      <c r="M1028" s="7"/>
      <c r="N1028" s="16">
        <f>((G1028-1)*(1-(IF(H1028="no",0,'complete results singles'!$C$3)))+1)</f>
        <v>5.0000000000000044E-2</v>
      </c>
      <c r="O1028" s="16">
        <f t="shared" si="16"/>
        <v>0</v>
      </c>
      <c r="P10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8" s="17">
        <f>IF(ISBLANK(M1028),,IF(ISBLANK(G1028),,(IF(M1028="WON-EW",((((N1028-1)*J1028)*'complete results singles'!$C$2)+('complete results singles'!$C$2*(N1028-1))),IF(M1028="WON",((((N1028-1)*J1028)*'complete results singles'!$C$2)+('complete results singles'!$C$2*(N1028-1))),IF(M1028="PLACED",((((N1028-1)*J1028)*'complete results singles'!$C$2)-'complete results singles'!$C$2),IF(J1028=0,-'complete results singles'!$C$2,IF(J1028=0,-'complete results singles'!$C$2,-('complete results singles'!$C$2*2)))))))*E1028))</f>
        <v>0</v>
      </c>
      <c r="R1028" s="17">
        <f>IF(ISBLANK(M1028),,IF(T1028&lt;&gt;1,((IF(M1028="WON-EW",(((K1028-1)*'complete results singles'!$C$2)*(1-$C$3))+(((L1028-1)*'complete results singles'!$C$2)*(1-$C$3)),IF(M1028="WON",(((K1028-1)*'complete results singles'!$C$2)*(1-$C$3)),IF(M1028="PLACED",(((L1028-1)*'complete results singles'!$C$2)*(1-$C$3))-'complete results singles'!$C$2,IF(J1028=0,-'complete results singles'!$C$2,-('complete results singles'!$C$2*2))))))*E1028),0))</f>
        <v>0</v>
      </c>
      <c r="S1028" s="64"/>
    </row>
    <row r="1029" spans="8:19" ht="15" x14ac:dyDescent="0.2">
      <c r="H1029" s="12"/>
      <c r="I1029" s="12"/>
      <c r="J1029" s="12"/>
      <c r="M1029" s="7"/>
      <c r="N1029" s="16">
        <f>((G1029-1)*(1-(IF(H1029="no",0,'complete results singles'!$C$3)))+1)</f>
        <v>5.0000000000000044E-2</v>
      </c>
      <c r="O1029" s="16">
        <f t="shared" si="16"/>
        <v>0</v>
      </c>
      <c r="P10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29" s="17">
        <f>IF(ISBLANK(M1029),,IF(ISBLANK(G1029),,(IF(M1029="WON-EW",((((N1029-1)*J1029)*'complete results singles'!$C$2)+('complete results singles'!$C$2*(N1029-1))),IF(M1029="WON",((((N1029-1)*J1029)*'complete results singles'!$C$2)+('complete results singles'!$C$2*(N1029-1))),IF(M1029="PLACED",((((N1029-1)*J1029)*'complete results singles'!$C$2)-'complete results singles'!$C$2),IF(J1029=0,-'complete results singles'!$C$2,IF(J1029=0,-'complete results singles'!$C$2,-('complete results singles'!$C$2*2)))))))*E1029))</f>
        <v>0</v>
      </c>
      <c r="R1029" s="17">
        <f>IF(ISBLANK(M1029),,IF(T1029&lt;&gt;1,((IF(M1029="WON-EW",(((K1029-1)*'complete results singles'!$C$2)*(1-$C$3))+(((L1029-1)*'complete results singles'!$C$2)*(1-$C$3)),IF(M1029="WON",(((K1029-1)*'complete results singles'!$C$2)*(1-$C$3)),IF(M1029="PLACED",(((L1029-1)*'complete results singles'!$C$2)*(1-$C$3))-'complete results singles'!$C$2,IF(J1029=0,-'complete results singles'!$C$2,-('complete results singles'!$C$2*2))))))*E1029),0))</f>
        <v>0</v>
      </c>
      <c r="S1029" s="64"/>
    </row>
    <row r="1030" spans="8:19" ht="15" x14ac:dyDescent="0.2">
      <c r="H1030" s="12"/>
      <c r="I1030" s="12"/>
      <c r="J1030" s="12"/>
      <c r="M1030" s="7"/>
      <c r="N1030" s="16">
        <f>((G1030-1)*(1-(IF(H1030="no",0,'complete results singles'!$C$3)))+1)</f>
        <v>5.0000000000000044E-2</v>
      </c>
      <c r="O1030" s="16">
        <f t="shared" si="16"/>
        <v>0</v>
      </c>
      <c r="P10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0" s="17">
        <f>IF(ISBLANK(M1030),,IF(ISBLANK(G1030),,(IF(M1030="WON-EW",((((N1030-1)*J1030)*'complete results singles'!$C$2)+('complete results singles'!$C$2*(N1030-1))),IF(M1030="WON",((((N1030-1)*J1030)*'complete results singles'!$C$2)+('complete results singles'!$C$2*(N1030-1))),IF(M1030="PLACED",((((N1030-1)*J1030)*'complete results singles'!$C$2)-'complete results singles'!$C$2),IF(J1030=0,-'complete results singles'!$C$2,IF(J1030=0,-'complete results singles'!$C$2,-('complete results singles'!$C$2*2)))))))*E1030))</f>
        <v>0</v>
      </c>
      <c r="R1030" s="17">
        <f>IF(ISBLANK(M1030),,IF(T1030&lt;&gt;1,((IF(M1030="WON-EW",(((K1030-1)*'complete results singles'!$C$2)*(1-$C$3))+(((L1030-1)*'complete results singles'!$C$2)*(1-$C$3)),IF(M1030="WON",(((K1030-1)*'complete results singles'!$C$2)*(1-$C$3)),IF(M1030="PLACED",(((L1030-1)*'complete results singles'!$C$2)*(1-$C$3))-'complete results singles'!$C$2,IF(J1030=0,-'complete results singles'!$C$2,-('complete results singles'!$C$2*2))))))*E1030),0))</f>
        <v>0</v>
      </c>
      <c r="S1030" s="64"/>
    </row>
    <row r="1031" spans="8:19" ht="15" x14ac:dyDescent="0.2">
      <c r="H1031" s="12"/>
      <c r="I1031" s="12"/>
      <c r="J1031" s="12"/>
      <c r="M1031" s="7"/>
      <c r="N1031" s="16">
        <f>((G1031-1)*(1-(IF(H1031="no",0,'complete results singles'!$C$3)))+1)</f>
        <v>5.0000000000000044E-2</v>
      </c>
      <c r="O1031" s="16">
        <f t="shared" si="16"/>
        <v>0</v>
      </c>
      <c r="P10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1" s="17">
        <f>IF(ISBLANK(M1031),,IF(ISBLANK(G1031),,(IF(M1031="WON-EW",((((N1031-1)*J1031)*'complete results singles'!$C$2)+('complete results singles'!$C$2*(N1031-1))),IF(M1031="WON",((((N1031-1)*J1031)*'complete results singles'!$C$2)+('complete results singles'!$C$2*(N1031-1))),IF(M1031="PLACED",((((N1031-1)*J1031)*'complete results singles'!$C$2)-'complete results singles'!$C$2),IF(J1031=0,-'complete results singles'!$C$2,IF(J1031=0,-'complete results singles'!$C$2,-('complete results singles'!$C$2*2)))))))*E1031))</f>
        <v>0</v>
      </c>
      <c r="R1031" s="17">
        <f>IF(ISBLANK(M1031),,IF(T1031&lt;&gt;1,((IF(M1031="WON-EW",(((K1031-1)*'complete results singles'!$C$2)*(1-$C$3))+(((L1031-1)*'complete results singles'!$C$2)*(1-$C$3)),IF(M1031="WON",(((K1031-1)*'complete results singles'!$C$2)*(1-$C$3)),IF(M1031="PLACED",(((L1031-1)*'complete results singles'!$C$2)*(1-$C$3))-'complete results singles'!$C$2,IF(J1031=0,-'complete results singles'!$C$2,-('complete results singles'!$C$2*2))))))*E1031),0))</f>
        <v>0</v>
      </c>
      <c r="S1031" s="64"/>
    </row>
    <row r="1032" spans="8:19" ht="15" x14ac:dyDescent="0.2">
      <c r="H1032" s="12"/>
      <c r="I1032" s="12"/>
      <c r="J1032" s="12"/>
      <c r="M1032" s="7"/>
      <c r="N1032" s="16">
        <f>((G1032-1)*(1-(IF(H1032="no",0,'complete results singles'!$C$3)))+1)</f>
        <v>5.0000000000000044E-2</v>
      </c>
      <c r="O1032" s="16">
        <f t="shared" si="16"/>
        <v>0</v>
      </c>
      <c r="P10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2" s="17">
        <f>IF(ISBLANK(M1032),,IF(ISBLANK(G1032),,(IF(M1032="WON-EW",((((N1032-1)*J1032)*'complete results singles'!$C$2)+('complete results singles'!$C$2*(N1032-1))),IF(M1032="WON",((((N1032-1)*J1032)*'complete results singles'!$C$2)+('complete results singles'!$C$2*(N1032-1))),IF(M1032="PLACED",((((N1032-1)*J1032)*'complete results singles'!$C$2)-'complete results singles'!$C$2),IF(J1032=0,-'complete results singles'!$C$2,IF(J1032=0,-'complete results singles'!$C$2,-('complete results singles'!$C$2*2)))))))*E1032))</f>
        <v>0</v>
      </c>
      <c r="R1032" s="17">
        <f>IF(ISBLANK(M1032),,IF(T1032&lt;&gt;1,((IF(M1032="WON-EW",(((K1032-1)*'complete results singles'!$C$2)*(1-$C$3))+(((L1032-1)*'complete results singles'!$C$2)*(1-$C$3)),IF(M1032="WON",(((K1032-1)*'complete results singles'!$C$2)*(1-$C$3)),IF(M1032="PLACED",(((L1032-1)*'complete results singles'!$C$2)*(1-$C$3))-'complete results singles'!$C$2,IF(J1032=0,-'complete results singles'!$C$2,-('complete results singles'!$C$2*2))))))*E1032),0))</f>
        <v>0</v>
      </c>
      <c r="S1032" s="64"/>
    </row>
    <row r="1033" spans="8:19" ht="15" x14ac:dyDescent="0.2">
      <c r="H1033" s="12"/>
      <c r="I1033" s="12"/>
      <c r="J1033" s="12"/>
      <c r="M1033" s="7"/>
      <c r="N1033" s="16">
        <f>((G1033-1)*(1-(IF(H1033="no",0,'complete results singles'!$C$3)))+1)</f>
        <v>5.0000000000000044E-2</v>
      </c>
      <c r="O1033" s="16">
        <f t="shared" si="16"/>
        <v>0</v>
      </c>
      <c r="P10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3" s="17">
        <f>IF(ISBLANK(M1033),,IF(ISBLANK(G1033),,(IF(M1033="WON-EW",((((N1033-1)*J1033)*'complete results singles'!$C$2)+('complete results singles'!$C$2*(N1033-1))),IF(M1033="WON",((((N1033-1)*J1033)*'complete results singles'!$C$2)+('complete results singles'!$C$2*(N1033-1))),IF(M1033="PLACED",((((N1033-1)*J1033)*'complete results singles'!$C$2)-'complete results singles'!$C$2),IF(J1033=0,-'complete results singles'!$C$2,IF(J1033=0,-'complete results singles'!$C$2,-('complete results singles'!$C$2*2)))))))*E1033))</f>
        <v>0</v>
      </c>
      <c r="R1033" s="17">
        <f>IF(ISBLANK(M1033),,IF(T1033&lt;&gt;1,((IF(M1033="WON-EW",(((K1033-1)*'complete results singles'!$C$2)*(1-$C$3))+(((L1033-1)*'complete results singles'!$C$2)*(1-$C$3)),IF(M1033="WON",(((K1033-1)*'complete results singles'!$C$2)*(1-$C$3)),IF(M1033="PLACED",(((L1033-1)*'complete results singles'!$C$2)*(1-$C$3))-'complete results singles'!$C$2,IF(J1033=0,-'complete results singles'!$C$2,-('complete results singles'!$C$2*2))))))*E1033),0))</f>
        <v>0</v>
      </c>
      <c r="S1033" s="64"/>
    </row>
    <row r="1034" spans="8:19" ht="15" x14ac:dyDescent="0.2">
      <c r="H1034" s="12"/>
      <c r="I1034" s="12"/>
      <c r="J1034" s="12"/>
      <c r="M1034" s="7"/>
      <c r="N1034" s="16">
        <f>((G1034-1)*(1-(IF(H1034="no",0,'complete results singles'!$C$3)))+1)</f>
        <v>5.0000000000000044E-2</v>
      </c>
      <c r="O1034" s="16">
        <f t="shared" si="16"/>
        <v>0</v>
      </c>
      <c r="P10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4" s="17">
        <f>IF(ISBLANK(M1034),,IF(ISBLANK(G1034),,(IF(M1034="WON-EW",((((N1034-1)*J1034)*'complete results singles'!$C$2)+('complete results singles'!$C$2*(N1034-1))),IF(M1034="WON",((((N1034-1)*J1034)*'complete results singles'!$C$2)+('complete results singles'!$C$2*(N1034-1))),IF(M1034="PLACED",((((N1034-1)*J1034)*'complete results singles'!$C$2)-'complete results singles'!$C$2),IF(J1034=0,-'complete results singles'!$C$2,IF(J1034=0,-'complete results singles'!$C$2,-('complete results singles'!$C$2*2)))))))*E1034))</f>
        <v>0</v>
      </c>
      <c r="R1034" s="17">
        <f>IF(ISBLANK(M1034),,IF(T1034&lt;&gt;1,((IF(M1034="WON-EW",(((K1034-1)*'complete results singles'!$C$2)*(1-$C$3))+(((L1034-1)*'complete results singles'!$C$2)*(1-$C$3)),IF(M1034="WON",(((K1034-1)*'complete results singles'!$C$2)*(1-$C$3)),IF(M1034="PLACED",(((L1034-1)*'complete results singles'!$C$2)*(1-$C$3))-'complete results singles'!$C$2,IF(J1034=0,-'complete results singles'!$C$2,-('complete results singles'!$C$2*2))))))*E1034),0))</f>
        <v>0</v>
      </c>
      <c r="S1034" s="64"/>
    </row>
    <row r="1035" spans="8:19" ht="15" x14ac:dyDescent="0.2">
      <c r="H1035" s="12"/>
      <c r="I1035" s="12"/>
      <c r="J1035" s="12"/>
      <c r="M1035" s="7"/>
      <c r="N1035" s="16">
        <f>((G1035-1)*(1-(IF(H1035="no",0,'complete results singles'!$C$3)))+1)</f>
        <v>5.0000000000000044E-2</v>
      </c>
      <c r="O1035" s="16">
        <f t="shared" si="16"/>
        <v>0</v>
      </c>
      <c r="P10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5" s="17">
        <f>IF(ISBLANK(M1035),,IF(ISBLANK(G1035),,(IF(M1035="WON-EW",((((N1035-1)*J1035)*'complete results singles'!$C$2)+('complete results singles'!$C$2*(N1035-1))),IF(M1035="WON",((((N1035-1)*J1035)*'complete results singles'!$C$2)+('complete results singles'!$C$2*(N1035-1))),IF(M1035="PLACED",((((N1035-1)*J1035)*'complete results singles'!$C$2)-'complete results singles'!$C$2),IF(J1035=0,-'complete results singles'!$C$2,IF(J1035=0,-'complete results singles'!$C$2,-('complete results singles'!$C$2*2)))))))*E1035))</f>
        <v>0</v>
      </c>
      <c r="R1035" s="17">
        <f>IF(ISBLANK(M1035),,IF(T1035&lt;&gt;1,((IF(M1035="WON-EW",(((K1035-1)*'complete results singles'!$C$2)*(1-$C$3))+(((L1035-1)*'complete results singles'!$C$2)*(1-$C$3)),IF(M1035="WON",(((K1035-1)*'complete results singles'!$C$2)*(1-$C$3)),IF(M1035="PLACED",(((L1035-1)*'complete results singles'!$C$2)*(1-$C$3))-'complete results singles'!$C$2,IF(J1035=0,-'complete results singles'!$C$2,-('complete results singles'!$C$2*2))))))*E1035),0))</f>
        <v>0</v>
      </c>
      <c r="S1035" s="64"/>
    </row>
    <row r="1036" spans="8:19" ht="15" x14ac:dyDescent="0.2">
      <c r="H1036" s="12"/>
      <c r="I1036" s="12"/>
      <c r="J1036" s="12"/>
      <c r="M1036" s="7"/>
      <c r="N1036" s="16">
        <f>((G1036-1)*(1-(IF(H1036="no",0,'complete results singles'!$C$3)))+1)</f>
        <v>5.0000000000000044E-2</v>
      </c>
      <c r="O1036" s="16">
        <f t="shared" si="16"/>
        <v>0</v>
      </c>
      <c r="P10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6" s="17">
        <f>IF(ISBLANK(M1036),,IF(ISBLANK(G1036),,(IF(M1036="WON-EW",((((N1036-1)*J1036)*'complete results singles'!$C$2)+('complete results singles'!$C$2*(N1036-1))),IF(M1036="WON",((((N1036-1)*J1036)*'complete results singles'!$C$2)+('complete results singles'!$C$2*(N1036-1))),IF(M1036="PLACED",((((N1036-1)*J1036)*'complete results singles'!$C$2)-'complete results singles'!$C$2),IF(J1036=0,-'complete results singles'!$C$2,IF(J1036=0,-'complete results singles'!$C$2,-('complete results singles'!$C$2*2)))))))*E1036))</f>
        <v>0</v>
      </c>
      <c r="R1036" s="17">
        <f>IF(ISBLANK(M1036),,IF(T1036&lt;&gt;1,((IF(M1036="WON-EW",(((K1036-1)*'complete results singles'!$C$2)*(1-$C$3))+(((L1036-1)*'complete results singles'!$C$2)*(1-$C$3)),IF(M1036="WON",(((K1036-1)*'complete results singles'!$C$2)*(1-$C$3)),IF(M1036="PLACED",(((L1036-1)*'complete results singles'!$C$2)*(1-$C$3))-'complete results singles'!$C$2,IF(J1036=0,-'complete results singles'!$C$2,-('complete results singles'!$C$2*2))))))*E1036),0))</f>
        <v>0</v>
      </c>
      <c r="S1036" s="64"/>
    </row>
    <row r="1037" spans="8:19" ht="15" x14ac:dyDescent="0.2">
      <c r="H1037" s="12"/>
      <c r="I1037" s="12"/>
      <c r="J1037" s="12"/>
      <c r="M1037" s="7"/>
      <c r="N1037" s="16">
        <f>((G1037-1)*(1-(IF(H1037="no",0,'complete results singles'!$C$3)))+1)</f>
        <v>5.0000000000000044E-2</v>
      </c>
      <c r="O1037" s="16">
        <f t="shared" si="16"/>
        <v>0</v>
      </c>
      <c r="P10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7" s="17">
        <f>IF(ISBLANK(M1037),,IF(ISBLANK(G1037),,(IF(M1037="WON-EW",((((N1037-1)*J1037)*'complete results singles'!$C$2)+('complete results singles'!$C$2*(N1037-1))),IF(M1037="WON",((((N1037-1)*J1037)*'complete results singles'!$C$2)+('complete results singles'!$C$2*(N1037-1))),IF(M1037="PLACED",((((N1037-1)*J1037)*'complete results singles'!$C$2)-'complete results singles'!$C$2),IF(J1037=0,-'complete results singles'!$C$2,IF(J1037=0,-'complete results singles'!$C$2,-('complete results singles'!$C$2*2)))))))*E1037))</f>
        <v>0</v>
      </c>
      <c r="R1037" s="17">
        <f>IF(ISBLANK(M1037),,IF(T1037&lt;&gt;1,((IF(M1037="WON-EW",(((K1037-1)*'complete results singles'!$C$2)*(1-$C$3))+(((L1037-1)*'complete results singles'!$C$2)*(1-$C$3)),IF(M1037="WON",(((K1037-1)*'complete results singles'!$C$2)*(1-$C$3)),IF(M1037="PLACED",(((L1037-1)*'complete results singles'!$C$2)*(1-$C$3))-'complete results singles'!$C$2,IF(J1037=0,-'complete results singles'!$C$2,-('complete results singles'!$C$2*2))))))*E1037),0))</f>
        <v>0</v>
      </c>
      <c r="S1037" s="64"/>
    </row>
    <row r="1038" spans="8:19" ht="15" x14ac:dyDescent="0.2">
      <c r="H1038" s="12"/>
      <c r="I1038" s="12"/>
      <c r="J1038" s="12"/>
      <c r="M1038" s="7"/>
      <c r="N1038" s="16">
        <f>((G1038-1)*(1-(IF(H1038="no",0,'complete results singles'!$C$3)))+1)</f>
        <v>5.0000000000000044E-2</v>
      </c>
      <c r="O1038" s="16">
        <f t="shared" si="16"/>
        <v>0</v>
      </c>
      <c r="P10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8" s="17">
        <f>IF(ISBLANK(M1038),,IF(ISBLANK(G1038),,(IF(M1038="WON-EW",((((N1038-1)*J1038)*'complete results singles'!$C$2)+('complete results singles'!$C$2*(N1038-1))),IF(M1038="WON",((((N1038-1)*J1038)*'complete results singles'!$C$2)+('complete results singles'!$C$2*(N1038-1))),IF(M1038="PLACED",((((N1038-1)*J1038)*'complete results singles'!$C$2)-'complete results singles'!$C$2),IF(J1038=0,-'complete results singles'!$C$2,IF(J1038=0,-'complete results singles'!$C$2,-('complete results singles'!$C$2*2)))))))*E1038))</f>
        <v>0</v>
      </c>
      <c r="R1038" s="17">
        <f>IF(ISBLANK(M1038),,IF(T1038&lt;&gt;1,((IF(M1038="WON-EW",(((K1038-1)*'complete results singles'!$C$2)*(1-$C$3))+(((L1038-1)*'complete results singles'!$C$2)*(1-$C$3)),IF(M1038="WON",(((K1038-1)*'complete results singles'!$C$2)*(1-$C$3)),IF(M1038="PLACED",(((L1038-1)*'complete results singles'!$C$2)*(1-$C$3))-'complete results singles'!$C$2,IF(J1038=0,-'complete results singles'!$C$2,-('complete results singles'!$C$2*2))))))*E1038),0))</f>
        <v>0</v>
      </c>
      <c r="S1038" s="64"/>
    </row>
    <row r="1039" spans="8:19" ht="15" x14ac:dyDescent="0.2">
      <c r="H1039" s="12"/>
      <c r="I1039" s="12"/>
      <c r="J1039" s="12"/>
      <c r="M1039" s="7"/>
      <c r="N1039" s="16">
        <f>((G1039-1)*(1-(IF(H1039="no",0,'complete results singles'!$C$3)))+1)</f>
        <v>5.0000000000000044E-2</v>
      </c>
      <c r="O1039" s="16">
        <f t="shared" si="16"/>
        <v>0</v>
      </c>
      <c r="P10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39" s="17">
        <f>IF(ISBLANK(M1039),,IF(ISBLANK(G1039),,(IF(M1039="WON-EW",((((N1039-1)*J1039)*'complete results singles'!$C$2)+('complete results singles'!$C$2*(N1039-1))),IF(M1039="WON",((((N1039-1)*J1039)*'complete results singles'!$C$2)+('complete results singles'!$C$2*(N1039-1))),IF(M1039="PLACED",((((N1039-1)*J1039)*'complete results singles'!$C$2)-'complete results singles'!$C$2),IF(J1039=0,-'complete results singles'!$C$2,IF(J1039=0,-'complete results singles'!$C$2,-('complete results singles'!$C$2*2)))))))*E1039))</f>
        <v>0</v>
      </c>
      <c r="R1039" s="17">
        <f>IF(ISBLANK(M1039),,IF(T1039&lt;&gt;1,((IF(M1039="WON-EW",(((K1039-1)*'complete results singles'!$C$2)*(1-$C$3))+(((L1039-1)*'complete results singles'!$C$2)*(1-$C$3)),IF(M1039="WON",(((K1039-1)*'complete results singles'!$C$2)*(1-$C$3)),IF(M1039="PLACED",(((L1039-1)*'complete results singles'!$C$2)*(1-$C$3))-'complete results singles'!$C$2,IF(J1039=0,-'complete results singles'!$C$2,-('complete results singles'!$C$2*2))))))*E1039),0))</f>
        <v>0</v>
      </c>
      <c r="S1039" s="64"/>
    </row>
    <row r="1040" spans="8:19" ht="15" x14ac:dyDescent="0.2">
      <c r="H1040" s="12"/>
      <c r="I1040" s="12"/>
      <c r="J1040" s="12"/>
      <c r="M1040" s="7"/>
      <c r="N1040" s="16">
        <f>((G1040-1)*(1-(IF(H1040="no",0,'complete results singles'!$C$3)))+1)</f>
        <v>5.0000000000000044E-2</v>
      </c>
      <c r="O1040" s="16">
        <f t="shared" ref="O1040:O1103" si="17">E1040*IF(I1040="yes",2,1)</f>
        <v>0</v>
      </c>
      <c r="P10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0" s="17">
        <f>IF(ISBLANK(M1040),,IF(ISBLANK(G1040),,(IF(M1040="WON-EW",((((N1040-1)*J1040)*'complete results singles'!$C$2)+('complete results singles'!$C$2*(N1040-1))),IF(M1040="WON",((((N1040-1)*J1040)*'complete results singles'!$C$2)+('complete results singles'!$C$2*(N1040-1))),IF(M1040="PLACED",((((N1040-1)*J1040)*'complete results singles'!$C$2)-'complete results singles'!$C$2),IF(J1040=0,-'complete results singles'!$C$2,IF(J1040=0,-'complete results singles'!$C$2,-('complete results singles'!$C$2*2)))))))*E1040))</f>
        <v>0</v>
      </c>
      <c r="R1040" s="17">
        <f>IF(ISBLANK(M1040),,IF(T1040&lt;&gt;1,((IF(M1040="WON-EW",(((K1040-1)*'complete results singles'!$C$2)*(1-$C$3))+(((L1040-1)*'complete results singles'!$C$2)*(1-$C$3)),IF(M1040="WON",(((K1040-1)*'complete results singles'!$C$2)*(1-$C$3)),IF(M1040="PLACED",(((L1040-1)*'complete results singles'!$C$2)*(1-$C$3))-'complete results singles'!$C$2,IF(J1040=0,-'complete results singles'!$C$2,-('complete results singles'!$C$2*2))))))*E1040),0))</f>
        <v>0</v>
      </c>
      <c r="S1040" s="64"/>
    </row>
    <row r="1041" spans="8:19" ht="15" x14ac:dyDescent="0.2">
      <c r="H1041" s="12"/>
      <c r="I1041" s="12"/>
      <c r="J1041" s="12"/>
      <c r="M1041" s="7"/>
      <c r="N1041" s="16">
        <f>((G1041-1)*(1-(IF(H1041="no",0,'complete results singles'!$C$3)))+1)</f>
        <v>5.0000000000000044E-2</v>
      </c>
      <c r="O1041" s="16">
        <f t="shared" si="17"/>
        <v>0</v>
      </c>
      <c r="P10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1" s="17">
        <f>IF(ISBLANK(M1041),,IF(ISBLANK(G1041),,(IF(M1041="WON-EW",((((N1041-1)*J1041)*'complete results singles'!$C$2)+('complete results singles'!$C$2*(N1041-1))),IF(M1041="WON",((((N1041-1)*J1041)*'complete results singles'!$C$2)+('complete results singles'!$C$2*(N1041-1))),IF(M1041="PLACED",((((N1041-1)*J1041)*'complete results singles'!$C$2)-'complete results singles'!$C$2),IF(J1041=0,-'complete results singles'!$C$2,IF(J1041=0,-'complete results singles'!$C$2,-('complete results singles'!$C$2*2)))))))*E1041))</f>
        <v>0</v>
      </c>
      <c r="R1041" s="17">
        <f>IF(ISBLANK(M1041),,IF(T1041&lt;&gt;1,((IF(M1041="WON-EW",(((K1041-1)*'complete results singles'!$C$2)*(1-$C$3))+(((L1041-1)*'complete results singles'!$C$2)*(1-$C$3)),IF(M1041="WON",(((K1041-1)*'complete results singles'!$C$2)*(1-$C$3)),IF(M1041="PLACED",(((L1041-1)*'complete results singles'!$C$2)*(1-$C$3))-'complete results singles'!$C$2,IF(J1041=0,-'complete results singles'!$C$2,-('complete results singles'!$C$2*2))))))*E1041),0))</f>
        <v>0</v>
      </c>
      <c r="S1041" s="64"/>
    </row>
    <row r="1042" spans="8:19" ht="15" x14ac:dyDescent="0.2">
      <c r="H1042" s="12"/>
      <c r="I1042" s="12"/>
      <c r="J1042" s="12"/>
      <c r="M1042" s="7"/>
      <c r="N1042" s="16">
        <f>((G1042-1)*(1-(IF(H1042="no",0,'complete results singles'!$C$3)))+1)</f>
        <v>5.0000000000000044E-2</v>
      </c>
      <c r="O1042" s="16">
        <f t="shared" si="17"/>
        <v>0</v>
      </c>
      <c r="P10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2" s="17">
        <f>IF(ISBLANK(M1042),,IF(ISBLANK(G1042),,(IF(M1042="WON-EW",((((N1042-1)*J1042)*'complete results singles'!$C$2)+('complete results singles'!$C$2*(N1042-1))),IF(M1042="WON",((((N1042-1)*J1042)*'complete results singles'!$C$2)+('complete results singles'!$C$2*(N1042-1))),IF(M1042="PLACED",((((N1042-1)*J1042)*'complete results singles'!$C$2)-'complete results singles'!$C$2),IF(J1042=0,-'complete results singles'!$C$2,IF(J1042=0,-'complete results singles'!$C$2,-('complete results singles'!$C$2*2)))))))*E1042))</f>
        <v>0</v>
      </c>
      <c r="R1042" s="17">
        <f>IF(ISBLANK(M1042),,IF(T1042&lt;&gt;1,((IF(M1042="WON-EW",(((K1042-1)*'complete results singles'!$C$2)*(1-$C$3))+(((L1042-1)*'complete results singles'!$C$2)*(1-$C$3)),IF(M1042="WON",(((K1042-1)*'complete results singles'!$C$2)*(1-$C$3)),IF(M1042="PLACED",(((L1042-1)*'complete results singles'!$C$2)*(1-$C$3))-'complete results singles'!$C$2,IF(J1042=0,-'complete results singles'!$C$2,-('complete results singles'!$C$2*2))))))*E1042),0))</f>
        <v>0</v>
      </c>
      <c r="S1042" s="64"/>
    </row>
    <row r="1043" spans="8:19" ht="15" x14ac:dyDescent="0.2">
      <c r="H1043" s="12"/>
      <c r="I1043" s="12"/>
      <c r="J1043" s="12"/>
      <c r="M1043" s="7"/>
      <c r="N1043" s="16">
        <f>((G1043-1)*(1-(IF(H1043="no",0,'complete results singles'!$C$3)))+1)</f>
        <v>5.0000000000000044E-2</v>
      </c>
      <c r="O1043" s="16">
        <f t="shared" si="17"/>
        <v>0</v>
      </c>
      <c r="P10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3" s="17">
        <f>IF(ISBLANK(M1043),,IF(ISBLANK(G1043),,(IF(M1043="WON-EW",((((N1043-1)*J1043)*'complete results singles'!$C$2)+('complete results singles'!$C$2*(N1043-1))),IF(M1043="WON",((((N1043-1)*J1043)*'complete results singles'!$C$2)+('complete results singles'!$C$2*(N1043-1))),IF(M1043="PLACED",((((N1043-1)*J1043)*'complete results singles'!$C$2)-'complete results singles'!$C$2),IF(J1043=0,-'complete results singles'!$C$2,IF(J1043=0,-'complete results singles'!$C$2,-('complete results singles'!$C$2*2)))))))*E1043))</f>
        <v>0</v>
      </c>
      <c r="R1043" s="17">
        <f>IF(ISBLANK(M1043),,IF(T1043&lt;&gt;1,((IF(M1043="WON-EW",(((K1043-1)*'complete results singles'!$C$2)*(1-$C$3))+(((L1043-1)*'complete results singles'!$C$2)*(1-$C$3)),IF(M1043="WON",(((K1043-1)*'complete results singles'!$C$2)*(1-$C$3)),IF(M1043="PLACED",(((L1043-1)*'complete results singles'!$C$2)*(1-$C$3))-'complete results singles'!$C$2,IF(J1043=0,-'complete results singles'!$C$2,-('complete results singles'!$C$2*2))))))*E1043),0))</f>
        <v>0</v>
      </c>
      <c r="S1043" s="64"/>
    </row>
    <row r="1044" spans="8:19" ht="15" x14ac:dyDescent="0.2">
      <c r="H1044" s="12"/>
      <c r="I1044" s="12"/>
      <c r="J1044" s="12"/>
      <c r="M1044" s="7"/>
      <c r="N1044" s="16">
        <f>((G1044-1)*(1-(IF(H1044="no",0,'complete results singles'!$C$3)))+1)</f>
        <v>5.0000000000000044E-2</v>
      </c>
      <c r="O1044" s="16">
        <f t="shared" si="17"/>
        <v>0</v>
      </c>
      <c r="P10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4" s="17">
        <f>IF(ISBLANK(M1044),,IF(ISBLANK(G1044),,(IF(M1044="WON-EW",((((N1044-1)*J1044)*'complete results singles'!$C$2)+('complete results singles'!$C$2*(N1044-1))),IF(M1044="WON",((((N1044-1)*J1044)*'complete results singles'!$C$2)+('complete results singles'!$C$2*(N1044-1))),IF(M1044="PLACED",((((N1044-1)*J1044)*'complete results singles'!$C$2)-'complete results singles'!$C$2),IF(J1044=0,-'complete results singles'!$C$2,IF(J1044=0,-'complete results singles'!$C$2,-('complete results singles'!$C$2*2)))))))*E1044))</f>
        <v>0</v>
      </c>
      <c r="R1044" s="17">
        <f>IF(ISBLANK(M1044),,IF(T1044&lt;&gt;1,((IF(M1044="WON-EW",(((K1044-1)*'complete results singles'!$C$2)*(1-$C$3))+(((L1044-1)*'complete results singles'!$C$2)*(1-$C$3)),IF(M1044="WON",(((K1044-1)*'complete results singles'!$C$2)*(1-$C$3)),IF(M1044="PLACED",(((L1044-1)*'complete results singles'!$C$2)*(1-$C$3))-'complete results singles'!$C$2,IF(J1044=0,-'complete results singles'!$C$2,-('complete results singles'!$C$2*2))))))*E1044),0))</f>
        <v>0</v>
      </c>
      <c r="S1044" s="64"/>
    </row>
    <row r="1045" spans="8:19" ht="15" x14ac:dyDescent="0.2">
      <c r="H1045" s="12"/>
      <c r="I1045" s="12"/>
      <c r="J1045" s="12"/>
      <c r="M1045" s="7"/>
      <c r="N1045" s="16">
        <f>((G1045-1)*(1-(IF(H1045="no",0,'complete results singles'!$C$3)))+1)</f>
        <v>5.0000000000000044E-2</v>
      </c>
      <c r="O1045" s="16">
        <f t="shared" si="17"/>
        <v>0</v>
      </c>
      <c r="P10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5" s="17">
        <f>IF(ISBLANK(M1045),,IF(ISBLANK(G1045),,(IF(M1045="WON-EW",((((N1045-1)*J1045)*'complete results singles'!$C$2)+('complete results singles'!$C$2*(N1045-1))),IF(M1045="WON",((((N1045-1)*J1045)*'complete results singles'!$C$2)+('complete results singles'!$C$2*(N1045-1))),IF(M1045="PLACED",((((N1045-1)*J1045)*'complete results singles'!$C$2)-'complete results singles'!$C$2),IF(J1045=0,-'complete results singles'!$C$2,IF(J1045=0,-'complete results singles'!$C$2,-('complete results singles'!$C$2*2)))))))*E1045))</f>
        <v>0</v>
      </c>
      <c r="R1045" s="17">
        <f>IF(ISBLANK(M1045),,IF(T1045&lt;&gt;1,((IF(M1045="WON-EW",(((K1045-1)*'complete results singles'!$C$2)*(1-$C$3))+(((L1045-1)*'complete results singles'!$C$2)*(1-$C$3)),IF(M1045="WON",(((K1045-1)*'complete results singles'!$C$2)*(1-$C$3)),IF(M1045="PLACED",(((L1045-1)*'complete results singles'!$C$2)*(1-$C$3))-'complete results singles'!$C$2,IF(J1045=0,-'complete results singles'!$C$2,-('complete results singles'!$C$2*2))))))*E1045),0))</f>
        <v>0</v>
      </c>
      <c r="S1045" s="64"/>
    </row>
    <row r="1046" spans="8:19" ht="15" x14ac:dyDescent="0.2">
      <c r="H1046" s="12"/>
      <c r="I1046" s="12"/>
      <c r="J1046" s="12"/>
      <c r="M1046" s="7"/>
      <c r="N1046" s="16">
        <f>((G1046-1)*(1-(IF(H1046="no",0,'complete results singles'!$C$3)))+1)</f>
        <v>5.0000000000000044E-2</v>
      </c>
      <c r="O1046" s="16">
        <f t="shared" si="17"/>
        <v>0</v>
      </c>
      <c r="P104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6" s="17">
        <f>IF(ISBLANK(M1046),,IF(ISBLANK(G1046),,(IF(M1046="WON-EW",((((N1046-1)*J1046)*'complete results singles'!$C$2)+('complete results singles'!$C$2*(N1046-1))),IF(M1046="WON",((((N1046-1)*J1046)*'complete results singles'!$C$2)+('complete results singles'!$C$2*(N1046-1))),IF(M1046="PLACED",((((N1046-1)*J1046)*'complete results singles'!$C$2)-'complete results singles'!$C$2),IF(J1046=0,-'complete results singles'!$C$2,IF(J1046=0,-'complete results singles'!$C$2,-('complete results singles'!$C$2*2)))))))*E1046))</f>
        <v>0</v>
      </c>
      <c r="R1046" s="17">
        <f>IF(ISBLANK(M1046),,IF(T1046&lt;&gt;1,((IF(M1046="WON-EW",(((K1046-1)*'complete results singles'!$C$2)*(1-$C$3))+(((L1046-1)*'complete results singles'!$C$2)*(1-$C$3)),IF(M1046="WON",(((K1046-1)*'complete results singles'!$C$2)*(1-$C$3)),IF(M1046="PLACED",(((L1046-1)*'complete results singles'!$C$2)*(1-$C$3))-'complete results singles'!$C$2,IF(J1046=0,-'complete results singles'!$C$2,-('complete results singles'!$C$2*2))))))*E1046),0))</f>
        <v>0</v>
      </c>
      <c r="S1046" s="64"/>
    </row>
    <row r="1047" spans="8:19" ht="15" x14ac:dyDescent="0.2">
      <c r="H1047" s="12"/>
      <c r="I1047" s="12"/>
      <c r="J1047" s="12"/>
      <c r="M1047" s="7"/>
      <c r="N1047" s="16">
        <f>((G1047-1)*(1-(IF(H1047="no",0,'complete results singles'!$C$3)))+1)</f>
        <v>5.0000000000000044E-2</v>
      </c>
      <c r="O1047" s="16">
        <f t="shared" si="17"/>
        <v>0</v>
      </c>
      <c r="P104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7" s="17">
        <f>IF(ISBLANK(M1047),,IF(ISBLANK(G1047),,(IF(M1047="WON-EW",((((N1047-1)*J1047)*'complete results singles'!$C$2)+('complete results singles'!$C$2*(N1047-1))),IF(M1047="WON",((((N1047-1)*J1047)*'complete results singles'!$C$2)+('complete results singles'!$C$2*(N1047-1))),IF(M1047="PLACED",((((N1047-1)*J1047)*'complete results singles'!$C$2)-'complete results singles'!$C$2),IF(J1047=0,-'complete results singles'!$C$2,IF(J1047=0,-'complete results singles'!$C$2,-('complete results singles'!$C$2*2)))))))*E1047))</f>
        <v>0</v>
      </c>
      <c r="R1047" s="17">
        <f>IF(ISBLANK(M1047),,IF(T1047&lt;&gt;1,((IF(M1047="WON-EW",(((K1047-1)*'complete results singles'!$C$2)*(1-$C$3))+(((L1047-1)*'complete results singles'!$C$2)*(1-$C$3)),IF(M1047="WON",(((K1047-1)*'complete results singles'!$C$2)*(1-$C$3)),IF(M1047="PLACED",(((L1047-1)*'complete results singles'!$C$2)*(1-$C$3))-'complete results singles'!$C$2,IF(J1047=0,-'complete results singles'!$C$2,-('complete results singles'!$C$2*2))))))*E1047),0))</f>
        <v>0</v>
      </c>
      <c r="S1047" s="64"/>
    </row>
    <row r="1048" spans="8:19" ht="15" x14ac:dyDescent="0.2">
      <c r="H1048" s="12"/>
      <c r="I1048" s="12"/>
      <c r="J1048" s="12"/>
      <c r="M1048" s="7"/>
      <c r="N1048" s="16">
        <f>((G1048-1)*(1-(IF(H1048="no",0,'complete results singles'!$C$3)))+1)</f>
        <v>5.0000000000000044E-2</v>
      </c>
      <c r="O1048" s="16">
        <f t="shared" si="17"/>
        <v>0</v>
      </c>
      <c r="P104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8" s="17">
        <f>IF(ISBLANK(M1048),,IF(ISBLANK(G1048),,(IF(M1048="WON-EW",((((N1048-1)*J1048)*'complete results singles'!$C$2)+('complete results singles'!$C$2*(N1048-1))),IF(M1048="WON",((((N1048-1)*J1048)*'complete results singles'!$C$2)+('complete results singles'!$C$2*(N1048-1))),IF(M1048="PLACED",((((N1048-1)*J1048)*'complete results singles'!$C$2)-'complete results singles'!$C$2),IF(J1048=0,-'complete results singles'!$C$2,IF(J1048=0,-'complete results singles'!$C$2,-('complete results singles'!$C$2*2)))))))*E1048))</f>
        <v>0</v>
      </c>
      <c r="R1048" s="17">
        <f>IF(ISBLANK(M1048),,IF(T1048&lt;&gt;1,((IF(M1048="WON-EW",(((K1048-1)*'complete results singles'!$C$2)*(1-$C$3))+(((L1048-1)*'complete results singles'!$C$2)*(1-$C$3)),IF(M1048="WON",(((K1048-1)*'complete results singles'!$C$2)*(1-$C$3)),IF(M1048="PLACED",(((L1048-1)*'complete results singles'!$C$2)*(1-$C$3))-'complete results singles'!$C$2,IF(J1048=0,-'complete results singles'!$C$2,-('complete results singles'!$C$2*2))))))*E1048),0))</f>
        <v>0</v>
      </c>
      <c r="S1048" s="64"/>
    </row>
    <row r="1049" spans="8:19" ht="15" x14ac:dyDescent="0.2">
      <c r="H1049" s="12"/>
      <c r="I1049" s="12"/>
      <c r="J1049" s="12"/>
      <c r="M1049" s="7"/>
      <c r="N1049" s="16">
        <f>((G1049-1)*(1-(IF(H1049="no",0,'complete results singles'!$C$3)))+1)</f>
        <v>5.0000000000000044E-2</v>
      </c>
      <c r="O1049" s="16">
        <f t="shared" si="17"/>
        <v>0</v>
      </c>
      <c r="P104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49" s="17">
        <f>IF(ISBLANK(M1049),,IF(ISBLANK(G1049),,(IF(M1049="WON-EW",((((N1049-1)*J1049)*'complete results singles'!$C$2)+('complete results singles'!$C$2*(N1049-1))),IF(M1049="WON",((((N1049-1)*J1049)*'complete results singles'!$C$2)+('complete results singles'!$C$2*(N1049-1))),IF(M1049="PLACED",((((N1049-1)*J1049)*'complete results singles'!$C$2)-'complete results singles'!$C$2),IF(J1049=0,-'complete results singles'!$C$2,IF(J1049=0,-'complete results singles'!$C$2,-('complete results singles'!$C$2*2)))))))*E1049))</f>
        <v>0</v>
      </c>
      <c r="R1049" s="17">
        <f>IF(ISBLANK(M1049),,IF(T1049&lt;&gt;1,((IF(M1049="WON-EW",(((K1049-1)*'complete results singles'!$C$2)*(1-$C$3))+(((L1049-1)*'complete results singles'!$C$2)*(1-$C$3)),IF(M1049="WON",(((K1049-1)*'complete results singles'!$C$2)*(1-$C$3)),IF(M1049="PLACED",(((L1049-1)*'complete results singles'!$C$2)*(1-$C$3))-'complete results singles'!$C$2,IF(J1049=0,-'complete results singles'!$C$2,-('complete results singles'!$C$2*2))))))*E1049),0))</f>
        <v>0</v>
      </c>
      <c r="S1049" s="64"/>
    </row>
    <row r="1050" spans="8:19" ht="15" x14ac:dyDescent="0.2">
      <c r="H1050" s="12"/>
      <c r="I1050" s="12"/>
      <c r="J1050" s="12"/>
      <c r="M1050" s="7"/>
      <c r="N1050" s="16">
        <f>((G1050-1)*(1-(IF(H1050="no",0,'complete results singles'!$C$3)))+1)</f>
        <v>5.0000000000000044E-2</v>
      </c>
      <c r="O1050" s="16">
        <f t="shared" si="17"/>
        <v>0</v>
      </c>
      <c r="P105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0" s="17">
        <f>IF(ISBLANK(M1050),,IF(ISBLANK(G1050),,(IF(M1050="WON-EW",((((N1050-1)*J1050)*'complete results singles'!$C$2)+('complete results singles'!$C$2*(N1050-1))),IF(M1050="WON",((((N1050-1)*J1050)*'complete results singles'!$C$2)+('complete results singles'!$C$2*(N1050-1))),IF(M1050="PLACED",((((N1050-1)*J1050)*'complete results singles'!$C$2)-'complete results singles'!$C$2),IF(J1050=0,-'complete results singles'!$C$2,IF(J1050=0,-'complete results singles'!$C$2,-('complete results singles'!$C$2*2)))))))*E1050))</f>
        <v>0</v>
      </c>
      <c r="R1050" s="17">
        <f>IF(ISBLANK(M1050),,IF(T1050&lt;&gt;1,((IF(M1050="WON-EW",(((K1050-1)*'complete results singles'!$C$2)*(1-$C$3))+(((L1050-1)*'complete results singles'!$C$2)*(1-$C$3)),IF(M1050="WON",(((K1050-1)*'complete results singles'!$C$2)*(1-$C$3)),IF(M1050="PLACED",(((L1050-1)*'complete results singles'!$C$2)*(1-$C$3))-'complete results singles'!$C$2,IF(J1050=0,-'complete results singles'!$C$2,-('complete results singles'!$C$2*2))))))*E1050),0))</f>
        <v>0</v>
      </c>
      <c r="S1050" s="64"/>
    </row>
    <row r="1051" spans="8:19" ht="15" x14ac:dyDescent="0.2">
      <c r="H1051" s="12"/>
      <c r="I1051" s="12"/>
      <c r="J1051" s="12"/>
      <c r="M1051" s="7"/>
      <c r="N1051" s="16">
        <f>((G1051-1)*(1-(IF(H1051="no",0,'complete results singles'!$C$3)))+1)</f>
        <v>5.0000000000000044E-2</v>
      </c>
      <c r="O1051" s="16">
        <f t="shared" si="17"/>
        <v>0</v>
      </c>
      <c r="P105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1" s="17">
        <f>IF(ISBLANK(M1051),,IF(ISBLANK(G1051),,(IF(M1051="WON-EW",((((N1051-1)*J1051)*'complete results singles'!$C$2)+('complete results singles'!$C$2*(N1051-1))),IF(M1051="WON",((((N1051-1)*J1051)*'complete results singles'!$C$2)+('complete results singles'!$C$2*(N1051-1))),IF(M1051="PLACED",((((N1051-1)*J1051)*'complete results singles'!$C$2)-'complete results singles'!$C$2),IF(J1051=0,-'complete results singles'!$C$2,IF(J1051=0,-'complete results singles'!$C$2,-('complete results singles'!$C$2*2)))))))*E1051))</f>
        <v>0</v>
      </c>
      <c r="R1051" s="17">
        <f>IF(ISBLANK(M1051),,IF(T1051&lt;&gt;1,((IF(M1051="WON-EW",(((K1051-1)*'complete results singles'!$C$2)*(1-$C$3))+(((L1051-1)*'complete results singles'!$C$2)*(1-$C$3)),IF(M1051="WON",(((K1051-1)*'complete results singles'!$C$2)*(1-$C$3)),IF(M1051="PLACED",(((L1051-1)*'complete results singles'!$C$2)*(1-$C$3))-'complete results singles'!$C$2,IF(J1051=0,-'complete results singles'!$C$2,-('complete results singles'!$C$2*2))))))*E1051),0))</f>
        <v>0</v>
      </c>
      <c r="S1051" s="64"/>
    </row>
    <row r="1052" spans="8:19" ht="15" x14ac:dyDescent="0.2">
      <c r="H1052" s="12"/>
      <c r="I1052" s="12"/>
      <c r="J1052" s="12"/>
      <c r="M1052" s="7"/>
      <c r="N1052" s="16">
        <f>((G1052-1)*(1-(IF(H1052="no",0,'complete results singles'!$C$3)))+1)</f>
        <v>5.0000000000000044E-2</v>
      </c>
      <c r="O1052" s="16">
        <f t="shared" si="17"/>
        <v>0</v>
      </c>
      <c r="P105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2" s="17">
        <f>IF(ISBLANK(M1052),,IF(ISBLANK(G1052),,(IF(M1052="WON-EW",((((N1052-1)*J1052)*'complete results singles'!$C$2)+('complete results singles'!$C$2*(N1052-1))),IF(M1052="WON",((((N1052-1)*J1052)*'complete results singles'!$C$2)+('complete results singles'!$C$2*(N1052-1))),IF(M1052="PLACED",((((N1052-1)*J1052)*'complete results singles'!$C$2)-'complete results singles'!$C$2),IF(J1052=0,-'complete results singles'!$C$2,IF(J1052=0,-'complete results singles'!$C$2,-('complete results singles'!$C$2*2)))))))*E1052))</f>
        <v>0</v>
      </c>
      <c r="R1052" s="17">
        <f>IF(ISBLANK(M1052),,IF(T1052&lt;&gt;1,((IF(M1052="WON-EW",(((K1052-1)*'complete results singles'!$C$2)*(1-$C$3))+(((L1052-1)*'complete results singles'!$C$2)*(1-$C$3)),IF(M1052="WON",(((K1052-1)*'complete results singles'!$C$2)*(1-$C$3)),IF(M1052="PLACED",(((L1052-1)*'complete results singles'!$C$2)*(1-$C$3))-'complete results singles'!$C$2,IF(J1052=0,-'complete results singles'!$C$2,-('complete results singles'!$C$2*2))))))*E1052),0))</f>
        <v>0</v>
      </c>
      <c r="S1052" s="64"/>
    </row>
    <row r="1053" spans="8:19" ht="15" x14ac:dyDescent="0.2">
      <c r="H1053" s="12"/>
      <c r="I1053" s="12"/>
      <c r="J1053" s="12"/>
      <c r="M1053" s="7"/>
      <c r="N1053" s="16">
        <f>((G1053-1)*(1-(IF(H1053="no",0,'complete results singles'!$C$3)))+1)</f>
        <v>5.0000000000000044E-2</v>
      </c>
      <c r="O1053" s="16">
        <f t="shared" si="17"/>
        <v>0</v>
      </c>
      <c r="P105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3" s="17">
        <f>IF(ISBLANK(M1053),,IF(ISBLANK(G1053),,(IF(M1053="WON-EW",((((N1053-1)*J1053)*'complete results singles'!$C$2)+('complete results singles'!$C$2*(N1053-1))),IF(M1053="WON",((((N1053-1)*J1053)*'complete results singles'!$C$2)+('complete results singles'!$C$2*(N1053-1))),IF(M1053="PLACED",((((N1053-1)*J1053)*'complete results singles'!$C$2)-'complete results singles'!$C$2),IF(J1053=0,-'complete results singles'!$C$2,IF(J1053=0,-'complete results singles'!$C$2,-('complete results singles'!$C$2*2)))))))*E1053))</f>
        <v>0</v>
      </c>
      <c r="R1053" s="17">
        <f>IF(ISBLANK(M1053),,IF(T1053&lt;&gt;1,((IF(M1053="WON-EW",(((K1053-1)*'complete results singles'!$C$2)*(1-$C$3))+(((L1053-1)*'complete results singles'!$C$2)*(1-$C$3)),IF(M1053="WON",(((K1053-1)*'complete results singles'!$C$2)*(1-$C$3)),IF(M1053="PLACED",(((L1053-1)*'complete results singles'!$C$2)*(1-$C$3))-'complete results singles'!$C$2,IF(J1053=0,-'complete results singles'!$C$2,-('complete results singles'!$C$2*2))))))*E1053),0))</f>
        <v>0</v>
      </c>
      <c r="S1053" s="64"/>
    </row>
    <row r="1054" spans="8:19" ht="15" x14ac:dyDescent="0.2">
      <c r="H1054" s="12"/>
      <c r="I1054" s="12"/>
      <c r="J1054" s="12"/>
      <c r="M1054" s="7"/>
      <c r="N1054" s="16">
        <f>((G1054-1)*(1-(IF(H1054="no",0,'complete results singles'!$C$3)))+1)</f>
        <v>5.0000000000000044E-2</v>
      </c>
      <c r="O1054" s="16">
        <f t="shared" si="17"/>
        <v>0</v>
      </c>
      <c r="P105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4" s="17">
        <f>IF(ISBLANK(M1054),,IF(ISBLANK(G1054),,(IF(M1054="WON-EW",((((N1054-1)*J1054)*'complete results singles'!$C$2)+('complete results singles'!$C$2*(N1054-1))),IF(M1054="WON",((((N1054-1)*J1054)*'complete results singles'!$C$2)+('complete results singles'!$C$2*(N1054-1))),IF(M1054="PLACED",((((N1054-1)*J1054)*'complete results singles'!$C$2)-'complete results singles'!$C$2),IF(J1054=0,-'complete results singles'!$C$2,IF(J1054=0,-'complete results singles'!$C$2,-('complete results singles'!$C$2*2)))))))*E1054))</f>
        <v>0</v>
      </c>
      <c r="R1054" s="17">
        <f>IF(ISBLANK(M1054),,IF(T1054&lt;&gt;1,((IF(M1054="WON-EW",(((K1054-1)*'complete results singles'!$C$2)*(1-$C$3))+(((L1054-1)*'complete results singles'!$C$2)*(1-$C$3)),IF(M1054="WON",(((K1054-1)*'complete results singles'!$C$2)*(1-$C$3)),IF(M1054="PLACED",(((L1054-1)*'complete results singles'!$C$2)*(1-$C$3))-'complete results singles'!$C$2,IF(J1054=0,-'complete results singles'!$C$2,-('complete results singles'!$C$2*2))))))*E1054),0))</f>
        <v>0</v>
      </c>
      <c r="S1054" s="64"/>
    </row>
    <row r="1055" spans="8:19" ht="15" x14ac:dyDescent="0.2">
      <c r="H1055" s="12"/>
      <c r="I1055" s="12"/>
      <c r="J1055" s="12"/>
      <c r="M1055" s="7"/>
      <c r="N1055" s="16">
        <f>((G1055-1)*(1-(IF(H1055="no",0,'complete results singles'!$C$3)))+1)</f>
        <v>5.0000000000000044E-2</v>
      </c>
      <c r="O1055" s="16">
        <f t="shared" si="17"/>
        <v>0</v>
      </c>
      <c r="P105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5" s="17">
        <f>IF(ISBLANK(M1055),,IF(ISBLANK(G1055),,(IF(M1055="WON-EW",((((N1055-1)*J1055)*'complete results singles'!$C$2)+('complete results singles'!$C$2*(N1055-1))),IF(M1055="WON",((((N1055-1)*J1055)*'complete results singles'!$C$2)+('complete results singles'!$C$2*(N1055-1))),IF(M1055="PLACED",((((N1055-1)*J1055)*'complete results singles'!$C$2)-'complete results singles'!$C$2),IF(J1055=0,-'complete results singles'!$C$2,IF(J1055=0,-'complete results singles'!$C$2,-('complete results singles'!$C$2*2)))))))*E1055))</f>
        <v>0</v>
      </c>
      <c r="R1055" s="17">
        <f>IF(ISBLANK(M1055),,IF(T1055&lt;&gt;1,((IF(M1055="WON-EW",(((K1055-1)*'complete results singles'!$C$2)*(1-$C$3))+(((L1055-1)*'complete results singles'!$C$2)*(1-$C$3)),IF(M1055="WON",(((K1055-1)*'complete results singles'!$C$2)*(1-$C$3)),IF(M1055="PLACED",(((L1055-1)*'complete results singles'!$C$2)*(1-$C$3))-'complete results singles'!$C$2,IF(J1055=0,-'complete results singles'!$C$2,-('complete results singles'!$C$2*2))))))*E1055),0))</f>
        <v>0</v>
      </c>
      <c r="S1055" s="64"/>
    </row>
    <row r="1056" spans="8:19" ht="15" x14ac:dyDescent="0.2">
      <c r="H1056" s="12"/>
      <c r="I1056" s="12"/>
      <c r="J1056" s="12"/>
      <c r="M1056" s="7"/>
      <c r="N1056" s="16">
        <f>((G1056-1)*(1-(IF(H1056="no",0,'complete results singles'!$C$3)))+1)</f>
        <v>5.0000000000000044E-2</v>
      </c>
      <c r="O1056" s="16">
        <f t="shared" si="17"/>
        <v>0</v>
      </c>
      <c r="P105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6" s="17">
        <f>IF(ISBLANK(M1056),,IF(ISBLANK(G1056),,(IF(M1056="WON-EW",((((N1056-1)*J1056)*'complete results singles'!$C$2)+('complete results singles'!$C$2*(N1056-1))),IF(M1056="WON",((((N1056-1)*J1056)*'complete results singles'!$C$2)+('complete results singles'!$C$2*(N1056-1))),IF(M1056="PLACED",((((N1056-1)*J1056)*'complete results singles'!$C$2)-'complete results singles'!$C$2),IF(J1056=0,-'complete results singles'!$C$2,IF(J1056=0,-'complete results singles'!$C$2,-('complete results singles'!$C$2*2)))))))*E1056))</f>
        <v>0</v>
      </c>
      <c r="R1056" s="17">
        <f>IF(ISBLANK(M1056),,IF(T1056&lt;&gt;1,((IF(M1056="WON-EW",(((K1056-1)*'complete results singles'!$C$2)*(1-$C$3))+(((L1056-1)*'complete results singles'!$C$2)*(1-$C$3)),IF(M1056="WON",(((K1056-1)*'complete results singles'!$C$2)*(1-$C$3)),IF(M1056="PLACED",(((L1056-1)*'complete results singles'!$C$2)*(1-$C$3))-'complete results singles'!$C$2,IF(J1056=0,-'complete results singles'!$C$2,-('complete results singles'!$C$2*2))))))*E1056),0))</f>
        <v>0</v>
      </c>
      <c r="S1056" s="64"/>
    </row>
    <row r="1057" spans="8:19" ht="15" x14ac:dyDescent="0.2">
      <c r="H1057" s="12"/>
      <c r="I1057" s="12"/>
      <c r="J1057" s="12"/>
      <c r="M1057" s="7"/>
      <c r="N1057" s="16">
        <f>((G1057-1)*(1-(IF(H1057="no",0,'complete results singles'!$C$3)))+1)</f>
        <v>5.0000000000000044E-2</v>
      </c>
      <c r="O1057" s="16">
        <f t="shared" si="17"/>
        <v>0</v>
      </c>
      <c r="P105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7" s="17">
        <f>IF(ISBLANK(M1057),,IF(ISBLANK(G1057),,(IF(M1057="WON-EW",((((N1057-1)*J1057)*'complete results singles'!$C$2)+('complete results singles'!$C$2*(N1057-1))),IF(M1057="WON",((((N1057-1)*J1057)*'complete results singles'!$C$2)+('complete results singles'!$C$2*(N1057-1))),IF(M1057="PLACED",((((N1057-1)*J1057)*'complete results singles'!$C$2)-'complete results singles'!$C$2),IF(J1057=0,-'complete results singles'!$C$2,IF(J1057=0,-'complete results singles'!$C$2,-('complete results singles'!$C$2*2)))))))*E1057))</f>
        <v>0</v>
      </c>
      <c r="R1057" s="17">
        <f>IF(ISBLANK(M1057),,IF(T1057&lt;&gt;1,((IF(M1057="WON-EW",(((K1057-1)*'complete results singles'!$C$2)*(1-$C$3))+(((L1057-1)*'complete results singles'!$C$2)*(1-$C$3)),IF(M1057="WON",(((K1057-1)*'complete results singles'!$C$2)*(1-$C$3)),IF(M1057="PLACED",(((L1057-1)*'complete results singles'!$C$2)*(1-$C$3))-'complete results singles'!$C$2,IF(J1057=0,-'complete results singles'!$C$2,-('complete results singles'!$C$2*2))))))*E1057),0))</f>
        <v>0</v>
      </c>
      <c r="S1057" s="64"/>
    </row>
    <row r="1058" spans="8:19" ht="15" x14ac:dyDescent="0.2">
      <c r="H1058" s="12"/>
      <c r="I1058" s="12"/>
      <c r="J1058" s="12"/>
      <c r="M1058" s="7"/>
      <c r="N1058" s="16">
        <f>((G1058-1)*(1-(IF(H1058="no",0,'complete results singles'!$C$3)))+1)</f>
        <v>5.0000000000000044E-2</v>
      </c>
      <c r="O1058" s="16">
        <f t="shared" si="17"/>
        <v>0</v>
      </c>
      <c r="P105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8" s="17">
        <f>IF(ISBLANK(M1058),,IF(ISBLANK(G1058),,(IF(M1058="WON-EW",((((N1058-1)*J1058)*'complete results singles'!$C$2)+('complete results singles'!$C$2*(N1058-1))),IF(M1058="WON",((((N1058-1)*J1058)*'complete results singles'!$C$2)+('complete results singles'!$C$2*(N1058-1))),IF(M1058="PLACED",((((N1058-1)*J1058)*'complete results singles'!$C$2)-'complete results singles'!$C$2),IF(J1058=0,-'complete results singles'!$C$2,IF(J1058=0,-'complete results singles'!$C$2,-('complete results singles'!$C$2*2)))))))*E1058))</f>
        <v>0</v>
      </c>
      <c r="R1058" s="17">
        <f>IF(ISBLANK(M1058),,IF(T1058&lt;&gt;1,((IF(M1058="WON-EW",(((K1058-1)*'complete results singles'!$C$2)*(1-$C$3))+(((L1058-1)*'complete results singles'!$C$2)*(1-$C$3)),IF(M1058="WON",(((K1058-1)*'complete results singles'!$C$2)*(1-$C$3)),IF(M1058="PLACED",(((L1058-1)*'complete results singles'!$C$2)*(1-$C$3))-'complete results singles'!$C$2,IF(J1058=0,-'complete results singles'!$C$2,-('complete results singles'!$C$2*2))))))*E1058),0))</f>
        <v>0</v>
      </c>
      <c r="S1058" s="64"/>
    </row>
    <row r="1059" spans="8:19" ht="15" x14ac:dyDescent="0.2">
      <c r="H1059" s="12"/>
      <c r="I1059" s="12"/>
      <c r="J1059" s="12"/>
      <c r="M1059" s="7"/>
      <c r="N1059" s="16">
        <f>((G1059-1)*(1-(IF(H1059="no",0,'complete results singles'!$C$3)))+1)</f>
        <v>5.0000000000000044E-2</v>
      </c>
      <c r="O1059" s="16">
        <f t="shared" si="17"/>
        <v>0</v>
      </c>
      <c r="P105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59" s="17">
        <f>IF(ISBLANK(M1059),,IF(ISBLANK(G1059),,(IF(M1059="WON-EW",((((N1059-1)*J1059)*'complete results singles'!$C$2)+('complete results singles'!$C$2*(N1059-1))),IF(M1059="WON",((((N1059-1)*J1059)*'complete results singles'!$C$2)+('complete results singles'!$C$2*(N1059-1))),IF(M1059="PLACED",((((N1059-1)*J1059)*'complete results singles'!$C$2)-'complete results singles'!$C$2),IF(J1059=0,-'complete results singles'!$C$2,IF(J1059=0,-'complete results singles'!$C$2,-('complete results singles'!$C$2*2)))))))*E1059))</f>
        <v>0</v>
      </c>
      <c r="R1059" s="17">
        <f>IF(ISBLANK(M1059),,IF(T1059&lt;&gt;1,((IF(M1059="WON-EW",(((K1059-1)*'complete results singles'!$C$2)*(1-$C$3))+(((L1059-1)*'complete results singles'!$C$2)*(1-$C$3)),IF(M1059="WON",(((K1059-1)*'complete results singles'!$C$2)*(1-$C$3)),IF(M1059="PLACED",(((L1059-1)*'complete results singles'!$C$2)*(1-$C$3))-'complete results singles'!$C$2,IF(J1059=0,-'complete results singles'!$C$2,-('complete results singles'!$C$2*2))))))*E1059),0))</f>
        <v>0</v>
      </c>
      <c r="S1059" s="64"/>
    </row>
    <row r="1060" spans="8:19" ht="15" x14ac:dyDescent="0.2">
      <c r="H1060" s="12"/>
      <c r="I1060" s="12"/>
      <c r="J1060" s="12"/>
      <c r="M1060" s="7"/>
      <c r="N1060" s="16">
        <f>((G1060-1)*(1-(IF(H1060="no",0,'complete results singles'!$C$3)))+1)</f>
        <v>5.0000000000000044E-2</v>
      </c>
      <c r="O1060" s="16">
        <f t="shared" si="17"/>
        <v>0</v>
      </c>
      <c r="P106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0" s="17">
        <f>IF(ISBLANK(M1060),,IF(ISBLANK(G1060),,(IF(M1060="WON-EW",((((N1060-1)*J1060)*'complete results singles'!$C$2)+('complete results singles'!$C$2*(N1060-1))),IF(M1060="WON",((((N1060-1)*J1060)*'complete results singles'!$C$2)+('complete results singles'!$C$2*(N1060-1))),IF(M1060="PLACED",((((N1060-1)*J1060)*'complete results singles'!$C$2)-'complete results singles'!$C$2),IF(J1060=0,-'complete results singles'!$C$2,IF(J1060=0,-'complete results singles'!$C$2,-('complete results singles'!$C$2*2)))))))*E1060))</f>
        <v>0</v>
      </c>
      <c r="R1060" s="17">
        <f>IF(ISBLANK(M1060),,IF(T1060&lt;&gt;1,((IF(M1060="WON-EW",(((K1060-1)*'complete results singles'!$C$2)*(1-$C$3))+(((L1060-1)*'complete results singles'!$C$2)*(1-$C$3)),IF(M1060="WON",(((K1060-1)*'complete results singles'!$C$2)*(1-$C$3)),IF(M1060="PLACED",(((L1060-1)*'complete results singles'!$C$2)*(1-$C$3))-'complete results singles'!$C$2,IF(J1060=0,-'complete results singles'!$C$2,-('complete results singles'!$C$2*2))))))*E1060),0))</f>
        <v>0</v>
      </c>
      <c r="S1060" s="64"/>
    </row>
    <row r="1061" spans="8:19" ht="15" x14ac:dyDescent="0.2">
      <c r="H1061" s="12"/>
      <c r="I1061" s="12"/>
      <c r="J1061" s="12"/>
      <c r="M1061" s="7"/>
      <c r="N1061" s="16">
        <f>((G1061-1)*(1-(IF(H1061="no",0,'complete results singles'!$C$3)))+1)</f>
        <v>5.0000000000000044E-2</v>
      </c>
      <c r="O1061" s="16">
        <f t="shared" si="17"/>
        <v>0</v>
      </c>
      <c r="P106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1" s="17">
        <f>IF(ISBLANK(M1061),,IF(ISBLANK(G1061),,(IF(M1061="WON-EW",((((N1061-1)*J1061)*'complete results singles'!$C$2)+('complete results singles'!$C$2*(N1061-1))),IF(M1061="WON",((((N1061-1)*J1061)*'complete results singles'!$C$2)+('complete results singles'!$C$2*(N1061-1))),IF(M1061="PLACED",((((N1061-1)*J1061)*'complete results singles'!$C$2)-'complete results singles'!$C$2),IF(J1061=0,-'complete results singles'!$C$2,IF(J1061=0,-'complete results singles'!$C$2,-('complete results singles'!$C$2*2)))))))*E1061))</f>
        <v>0</v>
      </c>
      <c r="R1061" s="17">
        <f>IF(ISBLANK(M1061),,IF(T1061&lt;&gt;1,((IF(M1061="WON-EW",(((K1061-1)*'complete results singles'!$C$2)*(1-$C$3))+(((L1061-1)*'complete results singles'!$C$2)*(1-$C$3)),IF(M1061="WON",(((K1061-1)*'complete results singles'!$C$2)*(1-$C$3)),IF(M1061="PLACED",(((L1061-1)*'complete results singles'!$C$2)*(1-$C$3))-'complete results singles'!$C$2,IF(J1061=0,-'complete results singles'!$C$2,-('complete results singles'!$C$2*2))))))*E1061),0))</f>
        <v>0</v>
      </c>
      <c r="S1061" s="64"/>
    </row>
    <row r="1062" spans="8:19" ht="15" x14ac:dyDescent="0.2">
      <c r="H1062" s="12"/>
      <c r="I1062" s="12"/>
      <c r="J1062" s="12"/>
      <c r="M1062" s="7"/>
      <c r="N1062" s="16">
        <f>((G1062-1)*(1-(IF(H1062="no",0,'complete results singles'!$C$3)))+1)</f>
        <v>5.0000000000000044E-2</v>
      </c>
      <c r="O1062" s="16">
        <f t="shared" si="17"/>
        <v>0</v>
      </c>
      <c r="P106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2" s="17">
        <f>IF(ISBLANK(M1062),,IF(ISBLANK(G1062),,(IF(M1062="WON-EW",((((N1062-1)*J1062)*'complete results singles'!$C$2)+('complete results singles'!$C$2*(N1062-1))),IF(M1062="WON",((((N1062-1)*J1062)*'complete results singles'!$C$2)+('complete results singles'!$C$2*(N1062-1))),IF(M1062="PLACED",((((N1062-1)*J1062)*'complete results singles'!$C$2)-'complete results singles'!$C$2),IF(J1062=0,-'complete results singles'!$C$2,IF(J1062=0,-'complete results singles'!$C$2,-('complete results singles'!$C$2*2)))))))*E1062))</f>
        <v>0</v>
      </c>
      <c r="R1062" s="17">
        <f>IF(ISBLANK(M1062),,IF(T1062&lt;&gt;1,((IF(M1062="WON-EW",(((K1062-1)*'complete results singles'!$C$2)*(1-$C$3))+(((L1062-1)*'complete results singles'!$C$2)*(1-$C$3)),IF(M1062="WON",(((K1062-1)*'complete results singles'!$C$2)*(1-$C$3)),IF(M1062="PLACED",(((L1062-1)*'complete results singles'!$C$2)*(1-$C$3))-'complete results singles'!$C$2,IF(J1062=0,-'complete results singles'!$C$2,-('complete results singles'!$C$2*2))))))*E1062),0))</f>
        <v>0</v>
      </c>
      <c r="S1062" s="64"/>
    </row>
    <row r="1063" spans="8:19" ht="15" x14ac:dyDescent="0.2">
      <c r="H1063" s="12"/>
      <c r="I1063" s="12"/>
      <c r="J1063" s="12"/>
      <c r="M1063" s="7"/>
      <c r="N1063" s="16">
        <f>((G1063-1)*(1-(IF(H1063="no",0,'complete results singles'!$C$3)))+1)</f>
        <v>5.0000000000000044E-2</v>
      </c>
      <c r="O1063" s="16">
        <f t="shared" si="17"/>
        <v>0</v>
      </c>
      <c r="P106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3" s="17">
        <f>IF(ISBLANK(M1063),,IF(ISBLANK(G1063),,(IF(M1063="WON-EW",((((N1063-1)*J1063)*'complete results singles'!$C$2)+('complete results singles'!$C$2*(N1063-1))),IF(M1063="WON",((((N1063-1)*J1063)*'complete results singles'!$C$2)+('complete results singles'!$C$2*(N1063-1))),IF(M1063="PLACED",((((N1063-1)*J1063)*'complete results singles'!$C$2)-'complete results singles'!$C$2),IF(J1063=0,-'complete results singles'!$C$2,IF(J1063=0,-'complete results singles'!$C$2,-('complete results singles'!$C$2*2)))))))*E1063))</f>
        <v>0</v>
      </c>
      <c r="R1063" s="17">
        <f>IF(ISBLANK(M1063),,IF(T1063&lt;&gt;1,((IF(M1063="WON-EW",(((K1063-1)*'complete results singles'!$C$2)*(1-$C$3))+(((L1063-1)*'complete results singles'!$C$2)*(1-$C$3)),IF(M1063="WON",(((K1063-1)*'complete results singles'!$C$2)*(1-$C$3)),IF(M1063="PLACED",(((L1063-1)*'complete results singles'!$C$2)*(1-$C$3))-'complete results singles'!$C$2,IF(J1063=0,-'complete results singles'!$C$2,-('complete results singles'!$C$2*2))))))*E1063),0))</f>
        <v>0</v>
      </c>
      <c r="S1063" s="64"/>
    </row>
    <row r="1064" spans="8:19" ht="15" x14ac:dyDescent="0.2">
      <c r="H1064" s="12"/>
      <c r="I1064" s="12"/>
      <c r="J1064" s="12"/>
      <c r="M1064" s="7"/>
      <c r="N1064" s="16">
        <f>((G1064-1)*(1-(IF(H1064="no",0,'complete results singles'!$C$3)))+1)</f>
        <v>5.0000000000000044E-2</v>
      </c>
      <c r="O1064" s="16">
        <f t="shared" si="17"/>
        <v>0</v>
      </c>
      <c r="P106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4" s="17">
        <f>IF(ISBLANK(M1064),,IF(ISBLANK(G1064),,(IF(M1064="WON-EW",((((N1064-1)*J1064)*'complete results singles'!$C$2)+('complete results singles'!$C$2*(N1064-1))),IF(M1064="WON",((((N1064-1)*J1064)*'complete results singles'!$C$2)+('complete results singles'!$C$2*(N1064-1))),IF(M1064="PLACED",((((N1064-1)*J1064)*'complete results singles'!$C$2)-'complete results singles'!$C$2),IF(J1064=0,-'complete results singles'!$C$2,IF(J1064=0,-'complete results singles'!$C$2,-('complete results singles'!$C$2*2)))))))*E1064))</f>
        <v>0</v>
      </c>
      <c r="R1064" s="17">
        <f>IF(ISBLANK(M1064),,IF(T1064&lt;&gt;1,((IF(M1064="WON-EW",(((K1064-1)*'complete results singles'!$C$2)*(1-$C$3))+(((L1064-1)*'complete results singles'!$C$2)*(1-$C$3)),IF(M1064="WON",(((K1064-1)*'complete results singles'!$C$2)*(1-$C$3)),IF(M1064="PLACED",(((L1064-1)*'complete results singles'!$C$2)*(1-$C$3))-'complete results singles'!$C$2,IF(J1064=0,-'complete results singles'!$C$2,-('complete results singles'!$C$2*2))))))*E1064),0))</f>
        <v>0</v>
      </c>
      <c r="S1064" s="64"/>
    </row>
    <row r="1065" spans="8:19" ht="15" x14ac:dyDescent="0.2">
      <c r="H1065" s="12"/>
      <c r="I1065" s="12"/>
      <c r="J1065" s="12"/>
      <c r="M1065" s="7"/>
      <c r="N1065" s="16">
        <f>((G1065-1)*(1-(IF(H1065="no",0,'complete results singles'!$C$3)))+1)</f>
        <v>5.0000000000000044E-2</v>
      </c>
      <c r="O1065" s="16">
        <f t="shared" si="17"/>
        <v>0</v>
      </c>
      <c r="P106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5" s="17">
        <f>IF(ISBLANK(M1065),,IF(ISBLANK(G1065),,(IF(M1065="WON-EW",((((N1065-1)*J1065)*'complete results singles'!$C$2)+('complete results singles'!$C$2*(N1065-1))),IF(M1065="WON",((((N1065-1)*J1065)*'complete results singles'!$C$2)+('complete results singles'!$C$2*(N1065-1))),IF(M1065="PLACED",((((N1065-1)*J1065)*'complete results singles'!$C$2)-'complete results singles'!$C$2),IF(J1065=0,-'complete results singles'!$C$2,IF(J1065=0,-'complete results singles'!$C$2,-('complete results singles'!$C$2*2)))))))*E1065))</f>
        <v>0</v>
      </c>
      <c r="R1065" s="17">
        <f>IF(ISBLANK(M1065),,IF(T1065&lt;&gt;1,((IF(M1065="WON-EW",(((K1065-1)*'complete results singles'!$C$2)*(1-$C$3))+(((L1065-1)*'complete results singles'!$C$2)*(1-$C$3)),IF(M1065="WON",(((K1065-1)*'complete results singles'!$C$2)*(1-$C$3)),IF(M1065="PLACED",(((L1065-1)*'complete results singles'!$C$2)*(1-$C$3))-'complete results singles'!$C$2,IF(J1065=0,-'complete results singles'!$C$2,-('complete results singles'!$C$2*2))))))*E1065),0))</f>
        <v>0</v>
      </c>
      <c r="S1065" s="64"/>
    </row>
    <row r="1066" spans="8:19" ht="15" x14ac:dyDescent="0.2">
      <c r="H1066" s="12"/>
      <c r="I1066" s="12"/>
      <c r="J1066" s="12"/>
      <c r="M1066" s="7"/>
      <c r="N1066" s="16">
        <f>((G1066-1)*(1-(IF(H1066="no",0,'complete results singles'!$C$3)))+1)</f>
        <v>5.0000000000000044E-2</v>
      </c>
      <c r="O1066" s="16">
        <f t="shared" si="17"/>
        <v>0</v>
      </c>
      <c r="P106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6" s="17">
        <f>IF(ISBLANK(M1066),,IF(ISBLANK(G1066),,(IF(M1066="WON-EW",((((N1066-1)*J1066)*'complete results singles'!$C$2)+('complete results singles'!$C$2*(N1066-1))),IF(M1066="WON",((((N1066-1)*J1066)*'complete results singles'!$C$2)+('complete results singles'!$C$2*(N1066-1))),IF(M1066="PLACED",((((N1066-1)*J1066)*'complete results singles'!$C$2)-'complete results singles'!$C$2),IF(J1066=0,-'complete results singles'!$C$2,IF(J1066=0,-'complete results singles'!$C$2,-('complete results singles'!$C$2*2)))))))*E1066))</f>
        <v>0</v>
      </c>
      <c r="R1066" s="17">
        <f>IF(ISBLANK(M1066),,IF(T1066&lt;&gt;1,((IF(M1066="WON-EW",(((K1066-1)*'complete results singles'!$C$2)*(1-$C$3))+(((L1066-1)*'complete results singles'!$C$2)*(1-$C$3)),IF(M1066="WON",(((K1066-1)*'complete results singles'!$C$2)*(1-$C$3)),IF(M1066="PLACED",(((L1066-1)*'complete results singles'!$C$2)*(1-$C$3))-'complete results singles'!$C$2,IF(J1066=0,-'complete results singles'!$C$2,-('complete results singles'!$C$2*2))))))*E1066),0))</f>
        <v>0</v>
      </c>
      <c r="S1066" s="64"/>
    </row>
    <row r="1067" spans="8:19" ht="15" x14ac:dyDescent="0.2">
      <c r="H1067" s="12"/>
      <c r="I1067" s="12"/>
      <c r="J1067" s="12"/>
      <c r="M1067" s="7"/>
      <c r="N1067" s="16">
        <f>((G1067-1)*(1-(IF(H1067="no",0,'complete results singles'!$C$3)))+1)</f>
        <v>5.0000000000000044E-2</v>
      </c>
      <c r="O1067" s="16">
        <f t="shared" si="17"/>
        <v>0</v>
      </c>
      <c r="P106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7" s="17">
        <f>IF(ISBLANK(M1067),,IF(ISBLANK(G1067),,(IF(M1067="WON-EW",((((N1067-1)*J1067)*'complete results singles'!$C$2)+('complete results singles'!$C$2*(N1067-1))),IF(M1067="WON",((((N1067-1)*J1067)*'complete results singles'!$C$2)+('complete results singles'!$C$2*(N1067-1))),IF(M1067="PLACED",((((N1067-1)*J1067)*'complete results singles'!$C$2)-'complete results singles'!$C$2),IF(J1067=0,-'complete results singles'!$C$2,IF(J1067=0,-'complete results singles'!$C$2,-('complete results singles'!$C$2*2)))))))*E1067))</f>
        <v>0</v>
      </c>
      <c r="R1067" s="17">
        <f>IF(ISBLANK(M1067),,IF(T1067&lt;&gt;1,((IF(M1067="WON-EW",(((K1067-1)*'complete results singles'!$C$2)*(1-$C$3))+(((L1067-1)*'complete results singles'!$C$2)*(1-$C$3)),IF(M1067="WON",(((K1067-1)*'complete results singles'!$C$2)*(1-$C$3)),IF(M1067="PLACED",(((L1067-1)*'complete results singles'!$C$2)*(1-$C$3))-'complete results singles'!$C$2,IF(J1067=0,-'complete results singles'!$C$2,-('complete results singles'!$C$2*2))))))*E1067),0))</f>
        <v>0</v>
      </c>
      <c r="S1067" s="64"/>
    </row>
    <row r="1068" spans="8:19" ht="15" x14ac:dyDescent="0.2">
      <c r="H1068" s="12"/>
      <c r="I1068" s="12"/>
      <c r="J1068" s="12"/>
      <c r="M1068" s="7"/>
      <c r="N1068" s="16">
        <f>((G1068-1)*(1-(IF(H1068="no",0,'complete results singles'!$C$3)))+1)</f>
        <v>5.0000000000000044E-2</v>
      </c>
      <c r="O1068" s="16">
        <f t="shared" si="17"/>
        <v>0</v>
      </c>
      <c r="P106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8" s="17">
        <f>IF(ISBLANK(M1068),,IF(ISBLANK(G1068),,(IF(M1068="WON-EW",((((N1068-1)*J1068)*'complete results singles'!$C$2)+('complete results singles'!$C$2*(N1068-1))),IF(M1068="WON",((((N1068-1)*J1068)*'complete results singles'!$C$2)+('complete results singles'!$C$2*(N1068-1))),IF(M1068="PLACED",((((N1068-1)*J1068)*'complete results singles'!$C$2)-'complete results singles'!$C$2),IF(J1068=0,-'complete results singles'!$C$2,IF(J1068=0,-'complete results singles'!$C$2,-('complete results singles'!$C$2*2)))))))*E1068))</f>
        <v>0</v>
      </c>
      <c r="R1068" s="17">
        <f>IF(ISBLANK(M1068),,IF(T1068&lt;&gt;1,((IF(M1068="WON-EW",(((K1068-1)*'complete results singles'!$C$2)*(1-$C$3))+(((L1068-1)*'complete results singles'!$C$2)*(1-$C$3)),IF(M1068="WON",(((K1068-1)*'complete results singles'!$C$2)*(1-$C$3)),IF(M1068="PLACED",(((L1068-1)*'complete results singles'!$C$2)*(1-$C$3))-'complete results singles'!$C$2,IF(J1068=0,-'complete results singles'!$C$2,-('complete results singles'!$C$2*2))))))*E1068),0))</f>
        <v>0</v>
      </c>
      <c r="S1068" s="64"/>
    </row>
    <row r="1069" spans="8:19" ht="15" x14ac:dyDescent="0.2">
      <c r="H1069" s="12"/>
      <c r="I1069" s="12"/>
      <c r="J1069" s="12"/>
      <c r="M1069" s="7"/>
      <c r="N1069" s="16">
        <f>((G1069-1)*(1-(IF(H1069="no",0,'complete results singles'!$C$3)))+1)</f>
        <v>5.0000000000000044E-2</v>
      </c>
      <c r="O1069" s="16">
        <f t="shared" si="17"/>
        <v>0</v>
      </c>
      <c r="P106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69" s="17">
        <f>IF(ISBLANK(M1069),,IF(ISBLANK(G1069),,(IF(M1069="WON-EW",((((N1069-1)*J1069)*'complete results singles'!$C$2)+('complete results singles'!$C$2*(N1069-1))),IF(M1069="WON",((((N1069-1)*J1069)*'complete results singles'!$C$2)+('complete results singles'!$C$2*(N1069-1))),IF(M1069="PLACED",((((N1069-1)*J1069)*'complete results singles'!$C$2)-'complete results singles'!$C$2),IF(J1069=0,-'complete results singles'!$C$2,IF(J1069=0,-'complete results singles'!$C$2,-('complete results singles'!$C$2*2)))))))*E1069))</f>
        <v>0</v>
      </c>
      <c r="R1069" s="17">
        <f>IF(ISBLANK(M1069),,IF(T1069&lt;&gt;1,((IF(M1069="WON-EW",(((K1069-1)*'complete results singles'!$C$2)*(1-$C$3))+(((L1069-1)*'complete results singles'!$C$2)*(1-$C$3)),IF(M1069="WON",(((K1069-1)*'complete results singles'!$C$2)*(1-$C$3)),IF(M1069="PLACED",(((L1069-1)*'complete results singles'!$C$2)*(1-$C$3))-'complete results singles'!$C$2,IF(J1069=0,-'complete results singles'!$C$2,-('complete results singles'!$C$2*2))))))*E1069),0))</f>
        <v>0</v>
      </c>
      <c r="S1069" s="64"/>
    </row>
    <row r="1070" spans="8:19" ht="15" x14ac:dyDescent="0.2">
      <c r="H1070" s="12"/>
      <c r="I1070" s="12"/>
      <c r="J1070" s="12"/>
      <c r="M1070" s="7"/>
      <c r="N1070" s="16">
        <f>((G1070-1)*(1-(IF(H1070="no",0,'complete results singles'!$C$3)))+1)</f>
        <v>5.0000000000000044E-2</v>
      </c>
      <c r="O1070" s="16">
        <f t="shared" si="17"/>
        <v>0</v>
      </c>
      <c r="P107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0" s="17">
        <f>IF(ISBLANK(M1070),,IF(ISBLANK(G1070),,(IF(M1070="WON-EW",((((N1070-1)*J1070)*'complete results singles'!$C$2)+('complete results singles'!$C$2*(N1070-1))),IF(M1070="WON",((((N1070-1)*J1070)*'complete results singles'!$C$2)+('complete results singles'!$C$2*(N1070-1))),IF(M1070="PLACED",((((N1070-1)*J1070)*'complete results singles'!$C$2)-'complete results singles'!$C$2),IF(J1070=0,-'complete results singles'!$C$2,IF(J1070=0,-'complete results singles'!$C$2,-('complete results singles'!$C$2*2)))))))*E1070))</f>
        <v>0</v>
      </c>
      <c r="R1070" s="17">
        <f>IF(ISBLANK(M1070),,IF(T1070&lt;&gt;1,((IF(M1070="WON-EW",(((K1070-1)*'complete results singles'!$C$2)*(1-$C$3))+(((L1070-1)*'complete results singles'!$C$2)*(1-$C$3)),IF(M1070="WON",(((K1070-1)*'complete results singles'!$C$2)*(1-$C$3)),IF(M1070="PLACED",(((L1070-1)*'complete results singles'!$C$2)*(1-$C$3))-'complete results singles'!$C$2,IF(J1070=0,-'complete results singles'!$C$2,-('complete results singles'!$C$2*2))))))*E1070),0))</f>
        <v>0</v>
      </c>
      <c r="S1070" s="64"/>
    </row>
    <row r="1071" spans="8:19" ht="15" x14ac:dyDescent="0.2">
      <c r="H1071" s="12"/>
      <c r="I1071" s="12"/>
      <c r="J1071" s="12"/>
      <c r="M1071" s="7"/>
      <c r="N1071" s="16">
        <f>((G1071-1)*(1-(IF(H1071="no",0,'complete results singles'!$C$3)))+1)</f>
        <v>5.0000000000000044E-2</v>
      </c>
      <c r="O1071" s="16">
        <f t="shared" si="17"/>
        <v>0</v>
      </c>
      <c r="P107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1" s="17">
        <f>IF(ISBLANK(M1071),,IF(ISBLANK(G1071),,(IF(M1071="WON-EW",((((N1071-1)*J1071)*'complete results singles'!$C$2)+('complete results singles'!$C$2*(N1071-1))),IF(M1071="WON",((((N1071-1)*J1071)*'complete results singles'!$C$2)+('complete results singles'!$C$2*(N1071-1))),IF(M1071="PLACED",((((N1071-1)*J1071)*'complete results singles'!$C$2)-'complete results singles'!$C$2),IF(J1071=0,-'complete results singles'!$C$2,IF(J1071=0,-'complete results singles'!$C$2,-('complete results singles'!$C$2*2)))))))*E1071))</f>
        <v>0</v>
      </c>
      <c r="R1071" s="17">
        <f>IF(ISBLANK(M1071),,IF(T1071&lt;&gt;1,((IF(M1071="WON-EW",(((K1071-1)*'complete results singles'!$C$2)*(1-$C$3))+(((L1071-1)*'complete results singles'!$C$2)*(1-$C$3)),IF(M1071="WON",(((K1071-1)*'complete results singles'!$C$2)*(1-$C$3)),IF(M1071="PLACED",(((L1071-1)*'complete results singles'!$C$2)*(1-$C$3))-'complete results singles'!$C$2,IF(J1071=0,-'complete results singles'!$C$2,-('complete results singles'!$C$2*2))))))*E1071),0))</f>
        <v>0</v>
      </c>
      <c r="S1071" s="64"/>
    </row>
    <row r="1072" spans="8:19" ht="15" x14ac:dyDescent="0.2">
      <c r="H1072" s="12"/>
      <c r="I1072" s="12"/>
      <c r="J1072" s="12"/>
      <c r="M1072" s="7"/>
      <c r="N1072" s="16">
        <f>((G1072-1)*(1-(IF(H1072="no",0,'complete results singles'!$C$3)))+1)</f>
        <v>5.0000000000000044E-2</v>
      </c>
      <c r="O1072" s="16">
        <f t="shared" si="17"/>
        <v>0</v>
      </c>
      <c r="P107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2" s="17">
        <f>IF(ISBLANK(M1072),,IF(ISBLANK(G1072),,(IF(M1072="WON-EW",((((N1072-1)*J1072)*'complete results singles'!$C$2)+('complete results singles'!$C$2*(N1072-1))),IF(M1072="WON",((((N1072-1)*J1072)*'complete results singles'!$C$2)+('complete results singles'!$C$2*(N1072-1))),IF(M1072="PLACED",((((N1072-1)*J1072)*'complete results singles'!$C$2)-'complete results singles'!$C$2),IF(J1072=0,-'complete results singles'!$C$2,IF(J1072=0,-'complete results singles'!$C$2,-('complete results singles'!$C$2*2)))))))*E1072))</f>
        <v>0</v>
      </c>
      <c r="R1072" s="17">
        <f>IF(ISBLANK(M1072),,IF(T1072&lt;&gt;1,((IF(M1072="WON-EW",(((K1072-1)*'complete results singles'!$C$2)*(1-$C$3))+(((L1072-1)*'complete results singles'!$C$2)*(1-$C$3)),IF(M1072="WON",(((K1072-1)*'complete results singles'!$C$2)*(1-$C$3)),IF(M1072="PLACED",(((L1072-1)*'complete results singles'!$C$2)*(1-$C$3))-'complete results singles'!$C$2,IF(J1072=0,-'complete results singles'!$C$2,-('complete results singles'!$C$2*2))))))*E1072),0))</f>
        <v>0</v>
      </c>
      <c r="S1072" s="64"/>
    </row>
    <row r="1073" spans="8:19" ht="15" x14ac:dyDescent="0.2">
      <c r="H1073" s="12"/>
      <c r="I1073" s="12"/>
      <c r="J1073" s="12"/>
      <c r="M1073" s="7"/>
      <c r="N1073" s="16">
        <f>((G1073-1)*(1-(IF(H1073="no",0,'complete results singles'!$C$3)))+1)</f>
        <v>5.0000000000000044E-2</v>
      </c>
      <c r="O1073" s="16">
        <f t="shared" si="17"/>
        <v>0</v>
      </c>
      <c r="P107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3" s="17">
        <f>IF(ISBLANK(M1073),,IF(ISBLANK(G1073),,(IF(M1073="WON-EW",((((N1073-1)*J1073)*'complete results singles'!$C$2)+('complete results singles'!$C$2*(N1073-1))),IF(M1073="WON",((((N1073-1)*J1073)*'complete results singles'!$C$2)+('complete results singles'!$C$2*(N1073-1))),IF(M1073="PLACED",((((N1073-1)*J1073)*'complete results singles'!$C$2)-'complete results singles'!$C$2),IF(J1073=0,-'complete results singles'!$C$2,IF(J1073=0,-'complete results singles'!$C$2,-('complete results singles'!$C$2*2)))))))*E1073))</f>
        <v>0</v>
      </c>
      <c r="R1073" s="17">
        <f>IF(ISBLANK(M1073),,IF(T1073&lt;&gt;1,((IF(M1073="WON-EW",(((K1073-1)*'complete results singles'!$C$2)*(1-$C$3))+(((L1073-1)*'complete results singles'!$C$2)*(1-$C$3)),IF(M1073="WON",(((K1073-1)*'complete results singles'!$C$2)*(1-$C$3)),IF(M1073="PLACED",(((L1073-1)*'complete results singles'!$C$2)*(1-$C$3))-'complete results singles'!$C$2,IF(J1073=0,-'complete results singles'!$C$2,-('complete results singles'!$C$2*2))))))*E1073),0))</f>
        <v>0</v>
      </c>
      <c r="S1073" s="64"/>
    </row>
    <row r="1074" spans="8:19" ht="15" x14ac:dyDescent="0.2">
      <c r="H1074" s="12"/>
      <c r="I1074" s="12"/>
      <c r="J1074" s="12"/>
      <c r="M1074" s="7"/>
      <c r="N1074" s="16">
        <f>((G1074-1)*(1-(IF(H1074="no",0,'complete results singles'!$C$3)))+1)</f>
        <v>5.0000000000000044E-2</v>
      </c>
      <c r="O1074" s="16">
        <f t="shared" si="17"/>
        <v>0</v>
      </c>
      <c r="P107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4" s="17">
        <f>IF(ISBLANK(M1074),,IF(ISBLANK(G1074),,(IF(M1074="WON-EW",((((N1074-1)*J1074)*'complete results singles'!$C$2)+('complete results singles'!$C$2*(N1074-1))),IF(M1074="WON",((((N1074-1)*J1074)*'complete results singles'!$C$2)+('complete results singles'!$C$2*(N1074-1))),IF(M1074="PLACED",((((N1074-1)*J1074)*'complete results singles'!$C$2)-'complete results singles'!$C$2),IF(J1074=0,-'complete results singles'!$C$2,IF(J1074=0,-'complete results singles'!$C$2,-('complete results singles'!$C$2*2)))))))*E1074))</f>
        <v>0</v>
      </c>
      <c r="R1074" s="17">
        <f>IF(ISBLANK(M1074),,IF(T1074&lt;&gt;1,((IF(M1074="WON-EW",(((K1074-1)*'complete results singles'!$C$2)*(1-$C$3))+(((L1074-1)*'complete results singles'!$C$2)*(1-$C$3)),IF(M1074="WON",(((K1074-1)*'complete results singles'!$C$2)*(1-$C$3)),IF(M1074="PLACED",(((L1074-1)*'complete results singles'!$C$2)*(1-$C$3))-'complete results singles'!$C$2,IF(J1074=0,-'complete results singles'!$C$2,-('complete results singles'!$C$2*2))))))*E1074),0))</f>
        <v>0</v>
      </c>
      <c r="S1074" s="64"/>
    </row>
    <row r="1075" spans="8:19" ht="15" x14ac:dyDescent="0.2">
      <c r="H1075" s="12"/>
      <c r="I1075" s="12"/>
      <c r="J1075" s="12"/>
      <c r="M1075" s="7"/>
      <c r="N1075" s="16">
        <f>((G1075-1)*(1-(IF(H1075="no",0,'complete results singles'!$C$3)))+1)</f>
        <v>5.0000000000000044E-2</v>
      </c>
      <c r="O1075" s="16">
        <f t="shared" si="17"/>
        <v>0</v>
      </c>
      <c r="P107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5" s="17">
        <f>IF(ISBLANK(M1075),,IF(ISBLANK(G1075),,(IF(M1075="WON-EW",((((N1075-1)*J1075)*'complete results singles'!$C$2)+('complete results singles'!$C$2*(N1075-1))),IF(M1075="WON",((((N1075-1)*J1075)*'complete results singles'!$C$2)+('complete results singles'!$C$2*(N1075-1))),IF(M1075="PLACED",((((N1075-1)*J1075)*'complete results singles'!$C$2)-'complete results singles'!$C$2),IF(J1075=0,-'complete results singles'!$C$2,IF(J1075=0,-'complete results singles'!$C$2,-('complete results singles'!$C$2*2)))))))*E1075))</f>
        <v>0</v>
      </c>
      <c r="R1075" s="17">
        <f>IF(ISBLANK(M1075),,IF(T1075&lt;&gt;1,((IF(M1075="WON-EW",(((K1075-1)*'complete results singles'!$C$2)*(1-$C$3))+(((L1075-1)*'complete results singles'!$C$2)*(1-$C$3)),IF(M1075="WON",(((K1075-1)*'complete results singles'!$C$2)*(1-$C$3)),IF(M1075="PLACED",(((L1075-1)*'complete results singles'!$C$2)*(1-$C$3))-'complete results singles'!$C$2,IF(J1075=0,-'complete results singles'!$C$2,-('complete results singles'!$C$2*2))))))*E1075),0))</f>
        <v>0</v>
      </c>
      <c r="S1075" s="64"/>
    </row>
    <row r="1076" spans="8:19" ht="15" x14ac:dyDescent="0.2">
      <c r="H1076" s="12"/>
      <c r="I1076" s="12"/>
      <c r="J1076" s="12"/>
      <c r="M1076" s="7"/>
      <c r="N1076" s="16">
        <f>((G1076-1)*(1-(IF(H1076="no",0,'complete results singles'!$C$3)))+1)</f>
        <v>5.0000000000000044E-2</v>
      </c>
      <c r="O1076" s="16">
        <f t="shared" si="17"/>
        <v>0</v>
      </c>
      <c r="P107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6" s="17">
        <f>IF(ISBLANK(M1076),,IF(ISBLANK(G1076),,(IF(M1076="WON-EW",((((N1076-1)*J1076)*'complete results singles'!$C$2)+('complete results singles'!$C$2*(N1076-1))),IF(M1076="WON",((((N1076-1)*J1076)*'complete results singles'!$C$2)+('complete results singles'!$C$2*(N1076-1))),IF(M1076="PLACED",((((N1076-1)*J1076)*'complete results singles'!$C$2)-'complete results singles'!$C$2),IF(J1076=0,-'complete results singles'!$C$2,IF(J1076=0,-'complete results singles'!$C$2,-('complete results singles'!$C$2*2)))))))*E1076))</f>
        <v>0</v>
      </c>
      <c r="R1076" s="17">
        <f>IF(ISBLANK(M1076),,IF(T1076&lt;&gt;1,((IF(M1076="WON-EW",(((K1076-1)*'complete results singles'!$C$2)*(1-$C$3))+(((L1076-1)*'complete results singles'!$C$2)*(1-$C$3)),IF(M1076="WON",(((K1076-1)*'complete results singles'!$C$2)*(1-$C$3)),IF(M1076="PLACED",(((L1076-1)*'complete results singles'!$C$2)*(1-$C$3))-'complete results singles'!$C$2,IF(J1076=0,-'complete results singles'!$C$2,-('complete results singles'!$C$2*2))))))*E1076),0))</f>
        <v>0</v>
      </c>
      <c r="S1076" s="64"/>
    </row>
    <row r="1077" spans="8:19" ht="15" x14ac:dyDescent="0.2">
      <c r="H1077" s="12"/>
      <c r="I1077" s="12"/>
      <c r="J1077" s="12"/>
      <c r="M1077" s="7"/>
      <c r="N1077" s="16">
        <f>((G1077-1)*(1-(IF(H1077="no",0,'complete results singles'!$C$3)))+1)</f>
        <v>5.0000000000000044E-2</v>
      </c>
      <c r="O1077" s="16">
        <f t="shared" si="17"/>
        <v>0</v>
      </c>
      <c r="P107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7" s="17">
        <f>IF(ISBLANK(M1077),,IF(ISBLANK(G1077),,(IF(M1077="WON-EW",((((N1077-1)*J1077)*'complete results singles'!$C$2)+('complete results singles'!$C$2*(N1077-1))),IF(M1077="WON",((((N1077-1)*J1077)*'complete results singles'!$C$2)+('complete results singles'!$C$2*(N1077-1))),IF(M1077="PLACED",((((N1077-1)*J1077)*'complete results singles'!$C$2)-'complete results singles'!$C$2),IF(J1077=0,-'complete results singles'!$C$2,IF(J1077=0,-'complete results singles'!$C$2,-('complete results singles'!$C$2*2)))))))*E1077))</f>
        <v>0</v>
      </c>
      <c r="R1077" s="17">
        <f>IF(ISBLANK(M1077),,IF(T1077&lt;&gt;1,((IF(M1077="WON-EW",(((K1077-1)*'complete results singles'!$C$2)*(1-$C$3))+(((L1077-1)*'complete results singles'!$C$2)*(1-$C$3)),IF(M1077="WON",(((K1077-1)*'complete results singles'!$C$2)*(1-$C$3)),IF(M1077="PLACED",(((L1077-1)*'complete results singles'!$C$2)*(1-$C$3))-'complete results singles'!$C$2,IF(J1077=0,-'complete results singles'!$C$2,-('complete results singles'!$C$2*2))))))*E1077),0))</f>
        <v>0</v>
      </c>
      <c r="S1077" s="64"/>
    </row>
    <row r="1078" spans="8:19" ht="15" x14ac:dyDescent="0.2">
      <c r="H1078" s="12"/>
      <c r="I1078" s="12"/>
      <c r="J1078" s="12"/>
      <c r="M1078" s="7"/>
      <c r="N1078" s="16">
        <f>((G1078-1)*(1-(IF(H1078="no",0,'complete results singles'!$C$3)))+1)</f>
        <v>5.0000000000000044E-2</v>
      </c>
      <c r="O1078" s="16">
        <f t="shared" si="17"/>
        <v>0</v>
      </c>
      <c r="P107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8" s="17">
        <f>IF(ISBLANK(M1078),,IF(ISBLANK(G1078),,(IF(M1078="WON-EW",((((N1078-1)*J1078)*'complete results singles'!$C$2)+('complete results singles'!$C$2*(N1078-1))),IF(M1078="WON",((((N1078-1)*J1078)*'complete results singles'!$C$2)+('complete results singles'!$C$2*(N1078-1))),IF(M1078="PLACED",((((N1078-1)*J1078)*'complete results singles'!$C$2)-'complete results singles'!$C$2),IF(J1078=0,-'complete results singles'!$C$2,IF(J1078=0,-'complete results singles'!$C$2,-('complete results singles'!$C$2*2)))))))*E1078))</f>
        <v>0</v>
      </c>
      <c r="R1078" s="17">
        <f>IF(ISBLANK(M1078),,IF(T1078&lt;&gt;1,((IF(M1078="WON-EW",(((K1078-1)*'complete results singles'!$C$2)*(1-$C$3))+(((L1078-1)*'complete results singles'!$C$2)*(1-$C$3)),IF(M1078="WON",(((K1078-1)*'complete results singles'!$C$2)*(1-$C$3)),IF(M1078="PLACED",(((L1078-1)*'complete results singles'!$C$2)*(1-$C$3))-'complete results singles'!$C$2,IF(J1078=0,-'complete results singles'!$C$2,-('complete results singles'!$C$2*2))))))*E1078),0))</f>
        <v>0</v>
      </c>
      <c r="S1078" s="64"/>
    </row>
    <row r="1079" spans="8:19" ht="15" x14ac:dyDescent="0.2">
      <c r="H1079" s="12"/>
      <c r="I1079" s="12"/>
      <c r="J1079" s="12"/>
      <c r="M1079" s="7"/>
      <c r="N1079" s="16">
        <f>((G1079-1)*(1-(IF(H1079="no",0,'complete results singles'!$C$3)))+1)</f>
        <v>5.0000000000000044E-2</v>
      </c>
      <c r="O1079" s="16">
        <f t="shared" si="17"/>
        <v>0</v>
      </c>
      <c r="P107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79" s="17">
        <f>IF(ISBLANK(M1079),,IF(ISBLANK(G1079),,(IF(M1079="WON-EW",((((N1079-1)*J1079)*'complete results singles'!$C$2)+('complete results singles'!$C$2*(N1079-1))),IF(M1079="WON",((((N1079-1)*J1079)*'complete results singles'!$C$2)+('complete results singles'!$C$2*(N1079-1))),IF(M1079="PLACED",((((N1079-1)*J1079)*'complete results singles'!$C$2)-'complete results singles'!$C$2),IF(J1079=0,-'complete results singles'!$C$2,IF(J1079=0,-'complete results singles'!$C$2,-('complete results singles'!$C$2*2)))))))*E1079))</f>
        <v>0</v>
      </c>
      <c r="R1079" s="17">
        <f>IF(ISBLANK(M1079),,IF(T1079&lt;&gt;1,((IF(M1079="WON-EW",(((K1079-1)*'complete results singles'!$C$2)*(1-$C$3))+(((L1079-1)*'complete results singles'!$C$2)*(1-$C$3)),IF(M1079="WON",(((K1079-1)*'complete results singles'!$C$2)*(1-$C$3)),IF(M1079="PLACED",(((L1079-1)*'complete results singles'!$C$2)*(1-$C$3))-'complete results singles'!$C$2,IF(J1079=0,-'complete results singles'!$C$2,-('complete results singles'!$C$2*2))))))*E1079),0))</f>
        <v>0</v>
      </c>
      <c r="S1079" s="64"/>
    </row>
    <row r="1080" spans="8:19" ht="15" x14ac:dyDescent="0.2">
      <c r="H1080" s="12"/>
      <c r="I1080" s="12"/>
      <c r="J1080" s="12"/>
      <c r="M1080" s="7"/>
      <c r="N1080" s="16">
        <f>((G1080-1)*(1-(IF(H1080="no",0,'complete results singles'!$C$3)))+1)</f>
        <v>5.0000000000000044E-2</v>
      </c>
      <c r="O1080" s="16">
        <f t="shared" si="17"/>
        <v>0</v>
      </c>
      <c r="P108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0" s="17">
        <f>IF(ISBLANK(M1080),,IF(ISBLANK(G1080),,(IF(M1080="WON-EW",((((N1080-1)*J1080)*'complete results singles'!$C$2)+('complete results singles'!$C$2*(N1080-1))),IF(M1080="WON",((((N1080-1)*J1080)*'complete results singles'!$C$2)+('complete results singles'!$C$2*(N1080-1))),IF(M1080="PLACED",((((N1080-1)*J1080)*'complete results singles'!$C$2)-'complete results singles'!$C$2),IF(J1080=0,-'complete results singles'!$C$2,IF(J1080=0,-'complete results singles'!$C$2,-('complete results singles'!$C$2*2)))))))*E1080))</f>
        <v>0</v>
      </c>
      <c r="R1080" s="17">
        <f>IF(ISBLANK(M1080),,IF(T1080&lt;&gt;1,((IF(M1080="WON-EW",(((K1080-1)*'complete results singles'!$C$2)*(1-$C$3))+(((L1080-1)*'complete results singles'!$C$2)*(1-$C$3)),IF(M1080="WON",(((K1080-1)*'complete results singles'!$C$2)*(1-$C$3)),IF(M1080="PLACED",(((L1080-1)*'complete results singles'!$C$2)*(1-$C$3))-'complete results singles'!$C$2,IF(J1080=0,-'complete results singles'!$C$2,-('complete results singles'!$C$2*2))))))*E1080),0))</f>
        <v>0</v>
      </c>
      <c r="S1080" s="64"/>
    </row>
    <row r="1081" spans="8:19" ht="15" x14ac:dyDescent="0.2">
      <c r="H1081" s="12"/>
      <c r="I1081" s="12"/>
      <c r="J1081" s="12"/>
      <c r="M1081" s="7"/>
      <c r="N1081" s="16">
        <f>((G1081-1)*(1-(IF(H1081="no",0,'complete results singles'!$C$3)))+1)</f>
        <v>5.0000000000000044E-2</v>
      </c>
      <c r="O1081" s="16">
        <f t="shared" si="17"/>
        <v>0</v>
      </c>
      <c r="P108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1" s="17">
        <f>IF(ISBLANK(M1081),,IF(ISBLANK(G1081),,(IF(M1081="WON-EW",((((N1081-1)*J1081)*'complete results singles'!$C$2)+('complete results singles'!$C$2*(N1081-1))),IF(M1081="WON",((((N1081-1)*J1081)*'complete results singles'!$C$2)+('complete results singles'!$C$2*(N1081-1))),IF(M1081="PLACED",((((N1081-1)*J1081)*'complete results singles'!$C$2)-'complete results singles'!$C$2),IF(J1081=0,-'complete results singles'!$C$2,IF(J1081=0,-'complete results singles'!$C$2,-('complete results singles'!$C$2*2)))))))*E1081))</f>
        <v>0</v>
      </c>
      <c r="R1081" s="17">
        <f>IF(ISBLANK(M1081),,IF(T1081&lt;&gt;1,((IF(M1081="WON-EW",(((K1081-1)*'complete results singles'!$C$2)*(1-$C$3))+(((L1081-1)*'complete results singles'!$C$2)*(1-$C$3)),IF(M1081="WON",(((K1081-1)*'complete results singles'!$C$2)*(1-$C$3)),IF(M1081="PLACED",(((L1081-1)*'complete results singles'!$C$2)*(1-$C$3))-'complete results singles'!$C$2,IF(J1081=0,-'complete results singles'!$C$2,-('complete results singles'!$C$2*2))))))*E1081),0))</f>
        <v>0</v>
      </c>
      <c r="S1081" s="64"/>
    </row>
    <row r="1082" spans="8:19" ht="15" x14ac:dyDescent="0.2">
      <c r="H1082" s="12"/>
      <c r="I1082" s="12"/>
      <c r="J1082" s="12"/>
      <c r="M1082" s="7"/>
      <c r="N1082" s="16">
        <f>((G1082-1)*(1-(IF(H1082="no",0,'complete results singles'!$C$3)))+1)</f>
        <v>5.0000000000000044E-2</v>
      </c>
      <c r="O1082" s="16">
        <f t="shared" si="17"/>
        <v>0</v>
      </c>
      <c r="P108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2" s="17">
        <f>IF(ISBLANK(M1082),,IF(ISBLANK(G1082),,(IF(M1082="WON-EW",((((N1082-1)*J1082)*'complete results singles'!$C$2)+('complete results singles'!$C$2*(N1082-1))),IF(M1082="WON",((((N1082-1)*J1082)*'complete results singles'!$C$2)+('complete results singles'!$C$2*(N1082-1))),IF(M1082="PLACED",((((N1082-1)*J1082)*'complete results singles'!$C$2)-'complete results singles'!$C$2),IF(J1082=0,-'complete results singles'!$C$2,IF(J1082=0,-'complete results singles'!$C$2,-('complete results singles'!$C$2*2)))))))*E1082))</f>
        <v>0</v>
      </c>
      <c r="R1082" s="17">
        <f>IF(ISBLANK(M1082),,IF(T1082&lt;&gt;1,((IF(M1082="WON-EW",(((K1082-1)*'complete results singles'!$C$2)*(1-$C$3))+(((L1082-1)*'complete results singles'!$C$2)*(1-$C$3)),IF(M1082="WON",(((K1082-1)*'complete results singles'!$C$2)*(1-$C$3)),IF(M1082="PLACED",(((L1082-1)*'complete results singles'!$C$2)*(1-$C$3))-'complete results singles'!$C$2,IF(J1082=0,-'complete results singles'!$C$2,-('complete results singles'!$C$2*2))))))*E1082),0))</f>
        <v>0</v>
      </c>
      <c r="S1082" s="64"/>
    </row>
    <row r="1083" spans="8:19" ht="15" x14ac:dyDescent="0.2">
      <c r="H1083" s="12"/>
      <c r="I1083" s="12"/>
      <c r="J1083" s="12"/>
      <c r="M1083" s="7"/>
      <c r="N1083" s="16">
        <f>((G1083-1)*(1-(IF(H1083="no",0,'complete results singles'!$C$3)))+1)</f>
        <v>5.0000000000000044E-2</v>
      </c>
      <c r="O1083" s="16">
        <f t="shared" si="17"/>
        <v>0</v>
      </c>
      <c r="P108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3" s="17">
        <f>IF(ISBLANK(M1083),,IF(ISBLANK(G1083),,(IF(M1083="WON-EW",((((N1083-1)*J1083)*'complete results singles'!$C$2)+('complete results singles'!$C$2*(N1083-1))),IF(M1083="WON",((((N1083-1)*J1083)*'complete results singles'!$C$2)+('complete results singles'!$C$2*(N1083-1))),IF(M1083="PLACED",((((N1083-1)*J1083)*'complete results singles'!$C$2)-'complete results singles'!$C$2),IF(J1083=0,-'complete results singles'!$C$2,IF(J1083=0,-'complete results singles'!$C$2,-('complete results singles'!$C$2*2)))))))*E1083))</f>
        <v>0</v>
      </c>
      <c r="R1083" s="17">
        <f>IF(ISBLANK(M1083),,IF(T1083&lt;&gt;1,((IF(M1083="WON-EW",(((K1083-1)*'complete results singles'!$C$2)*(1-$C$3))+(((L1083-1)*'complete results singles'!$C$2)*(1-$C$3)),IF(M1083="WON",(((K1083-1)*'complete results singles'!$C$2)*(1-$C$3)),IF(M1083="PLACED",(((L1083-1)*'complete results singles'!$C$2)*(1-$C$3))-'complete results singles'!$C$2,IF(J1083=0,-'complete results singles'!$C$2,-('complete results singles'!$C$2*2))))))*E1083),0))</f>
        <v>0</v>
      </c>
      <c r="S1083" s="64"/>
    </row>
    <row r="1084" spans="8:19" ht="15" x14ac:dyDescent="0.2">
      <c r="H1084" s="12"/>
      <c r="I1084" s="12"/>
      <c r="J1084" s="12"/>
      <c r="M1084" s="7"/>
      <c r="N1084" s="16">
        <f>((G1084-1)*(1-(IF(H1084="no",0,'complete results singles'!$C$3)))+1)</f>
        <v>5.0000000000000044E-2</v>
      </c>
      <c r="O1084" s="16">
        <f t="shared" si="17"/>
        <v>0</v>
      </c>
      <c r="P108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4" s="17">
        <f>IF(ISBLANK(M1084),,IF(ISBLANK(G1084),,(IF(M1084="WON-EW",((((N1084-1)*J1084)*'complete results singles'!$C$2)+('complete results singles'!$C$2*(N1084-1))),IF(M1084="WON",((((N1084-1)*J1084)*'complete results singles'!$C$2)+('complete results singles'!$C$2*(N1084-1))),IF(M1084="PLACED",((((N1084-1)*J1084)*'complete results singles'!$C$2)-'complete results singles'!$C$2),IF(J1084=0,-'complete results singles'!$C$2,IF(J1084=0,-'complete results singles'!$C$2,-('complete results singles'!$C$2*2)))))))*E1084))</f>
        <v>0</v>
      </c>
      <c r="R1084" s="17">
        <f>IF(ISBLANK(M1084),,IF(T1084&lt;&gt;1,((IF(M1084="WON-EW",(((K1084-1)*'complete results singles'!$C$2)*(1-$C$3))+(((L1084-1)*'complete results singles'!$C$2)*(1-$C$3)),IF(M1084="WON",(((K1084-1)*'complete results singles'!$C$2)*(1-$C$3)),IF(M1084="PLACED",(((L1084-1)*'complete results singles'!$C$2)*(1-$C$3))-'complete results singles'!$C$2,IF(J1084=0,-'complete results singles'!$C$2,-('complete results singles'!$C$2*2))))))*E1084),0))</f>
        <v>0</v>
      </c>
      <c r="S1084" s="64"/>
    </row>
    <row r="1085" spans="8:19" ht="15" x14ac:dyDescent="0.2">
      <c r="H1085" s="12"/>
      <c r="I1085" s="12"/>
      <c r="J1085" s="12"/>
      <c r="M1085" s="7"/>
      <c r="N1085" s="16">
        <f>((G1085-1)*(1-(IF(H1085="no",0,'complete results singles'!$C$3)))+1)</f>
        <v>5.0000000000000044E-2</v>
      </c>
      <c r="O1085" s="16">
        <f t="shared" si="17"/>
        <v>0</v>
      </c>
      <c r="P108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5" s="17">
        <f>IF(ISBLANK(M1085),,IF(ISBLANK(G1085),,(IF(M1085="WON-EW",((((N1085-1)*J1085)*'complete results singles'!$C$2)+('complete results singles'!$C$2*(N1085-1))),IF(M1085="WON",((((N1085-1)*J1085)*'complete results singles'!$C$2)+('complete results singles'!$C$2*(N1085-1))),IF(M1085="PLACED",((((N1085-1)*J1085)*'complete results singles'!$C$2)-'complete results singles'!$C$2),IF(J1085=0,-'complete results singles'!$C$2,IF(J1085=0,-'complete results singles'!$C$2,-('complete results singles'!$C$2*2)))))))*E1085))</f>
        <v>0</v>
      </c>
      <c r="R1085" s="17">
        <f>IF(ISBLANK(M1085),,IF(T1085&lt;&gt;1,((IF(M1085="WON-EW",(((K1085-1)*'complete results singles'!$C$2)*(1-$C$3))+(((L1085-1)*'complete results singles'!$C$2)*(1-$C$3)),IF(M1085="WON",(((K1085-1)*'complete results singles'!$C$2)*(1-$C$3)),IF(M1085="PLACED",(((L1085-1)*'complete results singles'!$C$2)*(1-$C$3))-'complete results singles'!$C$2,IF(J1085=0,-'complete results singles'!$C$2,-('complete results singles'!$C$2*2))))))*E1085),0))</f>
        <v>0</v>
      </c>
      <c r="S1085" s="64"/>
    </row>
    <row r="1086" spans="8:19" ht="15" x14ac:dyDescent="0.2">
      <c r="H1086" s="12"/>
      <c r="I1086" s="12"/>
      <c r="J1086" s="12"/>
      <c r="M1086" s="7"/>
      <c r="N1086" s="16">
        <f>((G1086-1)*(1-(IF(H1086="no",0,'complete results singles'!$C$3)))+1)</f>
        <v>5.0000000000000044E-2</v>
      </c>
      <c r="O1086" s="16">
        <f t="shared" si="17"/>
        <v>0</v>
      </c>
      <c r="P108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6" s="17">
        <f>IF(ISBLANK(M1086),,IF(ISBLANK(G1086),,(IF(M1086="WON-EW",((((N1086-1)*J1086)*'complete results singles'!$C$2)+('complete results singles'!$C$2*(N1086-1))),IF(M1086="WON",((((N1086-1)*J1086)*'complete results singles'!$C$2)+('complete results singles'!$C$2*(N1086-1))),IF(M1086="PLACED",((((N1086-1)*J1086)*'complete results singles'!$C$2)-'complete results singles'!$C$2),IF(J1086=0,-'complete results singles'!$C$2,IF(J1086=0,-'complete results singles'!$C$2,-('complete results singles'!$C$2*2)))))))*E1086))</f>
        <v>0</v>
      </c>
      <c r="R1086" s="17">
        <f>IF(ISBLANK(M1086),,IF(T1086&lt;&gt;1,((IF(M1086="WON-EW",(((K1086-1)*'complete results singles'!$C$2)*(1-$C$3))+(((L1086-1)*'complete results singles'!$C$2)*(1-$C$3)),IF(M1086="WON",(((K1086-1)*'complete results singles'!$C$2)*(1-$C$3)),IF(M1086="PLACED",(((L1086-1)*'complete results singles'!$C$2)*(1-$C$3))-'complete results singles'!$C$2,IF(J1086=0,-'complete results singles'!$C$2,-('complete results singles'!$C$2*2))))))*E1086),0))</f>
        <v>0</v>
      </c>
      <c r="S1086" s="64"/>
    </row>
    <row r="1087" spans="8:19" ht="15" x14ac:dyDescent="0.2">
      <c r="H1087" s="12"/>
      <c r="I1087" s="12"/>
      <c r="J1087" s="12"/>
      <c r="M1087" s="7"/>
      <c r="N1087" s="16">
        <f>((G1087-1)*(1-(IF(H1087="no",0,'complete results singles'!$C$3)))+1)</f>
        <v>5.0000000000000044E-2</v>
      </c>
      <c r="O1087" s="16">
        <f t="shared" si="17"/>
        <v>0</v>
      </c>
      <c r="P108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7" s="17">
        <f>IF(ISBLANK(M1087),,IF(ISBLANK(G1087),,(IF(M1087="WON-EW",((((N1087-1)*J1087)*'complete results singles'!$C$2)+('complete results singles'!$C$2*(N1087-1))),IF(M1087="WON",((((N1087-1)*J1087)*'complete results singles'!$C$2)+('complete results singles'!$C$2*(N1087-1))),IF(M1087="PLACED",((((N1087-1)*J1087)*'complete results singles'!$C$2)-'complete results singles'!$C$2),IF(J1087=0,-'complete results singles'!$C$2,IF(J1087=0,-'complete results singles'!$C$2,-('complete results singles'!$C$2*2)))))))*E1087))</f>
        <v>0</v>
      </c>
      <c r="R1087" s="17">
        <f>IF(ISBLANK(M1087),,IF(T1087&lt;&gt;1,((IF(M1087="WON-EW",(((K1087-1)*'complete results singles'!$C$2)*(1-$C$3))+(((L1087-1)*'complete results singles'!$C$2)*(1-$C$3)),IF(M1087="WON",(((K1087-1)*'complete results singles'!$C$2)*(1-$C$3)),IF(M1087="PLACED",(((L1087-1)*'complete results singles'!$C$2)*(1-$C$3))-'complete results singles'!$C$2,IF(J1087=0,-'complete results singles'!$C$2,-('complete results singles'!$C$2*2))))))*E1087),0))</f>
        <v>0</v>
      </c>
      <c r="S1087" s="64"/>
    </row>
    <row r="1088" spans="8:19" ht="15" x14ac:dyDescent="0.2">
      <c r="H1088" s="12"/>
      <c r="I1088" s="12"/>
      <c r="J1088" s="12"/>
      <c r="M1088" s="7"/>
      <c r="N1088" s="16">
        <f>((G1088-1)*(1-(IF(H1088="no",0,'complete results singles'!$C$3)))+1)</f>
        <v>5.0000000000000044E-2</v>
      </c>
      <c r="O1088" s="16">
        <f t="shared" si="17"/>
        <v>0</v>
      </c>
      <c r="P108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8" s="17">
        <f>IF(ISBLANK(M1088),,IF(ISBLANK(G1088),,(IF(M1088="WON-EW",((((N1088-1)*J1088)*'complete results singles'!$C$2)+('complete results singles'!$C$2*(N1088-1))),IF(M1088="WON",((((N1088-1)*J1088)*'complete results singles'!$C$2)+('complete results singles'!$C$2*(N1088-1))),IF(M1088="PLACED",((((N1088-1)*J1088)*'complete results singles'!$C$2)-'complete results singles'!$C$2),IF(J1088=0,-'complete results singles'!$C$2,IF(J1088=0,-'complete results singles'!$C$2,-('complete results singles'!$C$2*2)))))))*E1088))</f>
        <v>0</v>
      </c>
      <c r="R1088" s="17">
        <f>IF(ISBLANK(M1088),,IF(T1088&lt;&gt;1,((IF(M1088="WON-EW",(((K1088-1)*'complete results singles'!$C$2)*(1-$C$3))+(((L1088-1)*'complete results singles'!$C$2)*(1-$C$3)),IF(M1088="WON",(((K1088-1)*'complete results singles'!$C$2)*(1-$C$3)),IF(M1088="PLACED",(((L1088-1)*'complete results singles'!$C$2)*(1-$C$3))-'complete results singles'!$C$2,IF(J1088=0,-'complete results singles'!$C$2,-('complete results singles'!$C$2*2))))))*E1088),0))</f>
        <v>0</v>
      </c>
      <c r="S1088" s="64"/>
    </row>
    <row r="1089" spans="8:19" ht="15" x14ac:dyDescent="0.2">
      <c r="H1089" s="12"/>
      <c r="I1089" s="12"/>
      <c r="J1089" s="12"/>
      <c r="M1089" s="7"/>
      <c r="N1089" s="16">
        <f>((G1089-1)*(1-(IF(H1089="no",0,'complete results singles'!$C$3)))+1)</f>
        <v>5.0000000000000044E-2</v>
      </c>
      <c r="O1089" s="16">
        <f t="shared" si="17"/>
        <v>0</v>
      </c>
      <c r="P108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89" s="17">
        <f>IF(ISBLANK(M1089),,IF(ISBLANK(G1089),,(IF(M1089="WON-EW",((((N1089-1)*J1089)*'complete results singles'!$C$2)+('complete results singles'!$C$2*(N1089-1))),IF(M1089="WON",((((N1089-1)*J1089)*'complete results singles'!$C$2)+('complete results singles'!$C$2*(N1089-1))),IF(M1089="PLACED",((((N1089-1)*J1089)*'complete results singles'!$C$2)-'complete results singles'!$C$2),IF(J1089=0,-'complete results singles'!$C$2,IF(J1089=0,-'complete results singles'!$C$2,-('complete results singles'!$C$2*2)))))))*E1089))</f>
        <v>0</v>
      </c>
      <c r="R1089" s="17">
        <f>IF(ISBLANK(M1089),,IF(T1089&lt;&gt;1,((IF(M1089="WON-EW",(((K1089-1)*'complete results singles'!$C$2)*(1-$C$3))+(((L1089-1)*'complete results singles'!$C$2)*(1-$C$3)),IF(M1089="WON",(((K1089-1)*'complete results singles'!$C$2)*(1-$C$3)),IF(M1089="PLACED",(((L1089-1)*'complete results singles'!$C$2)*(1-$C$3))-'complete results singles'!$C$2,IF(J1089=0,-'complete results singles'!$C$2,-('complete results singles'!$C$2*2))))))*E1089),0))</f>
        <v>0</v>
      </c>
      <c r="S1089" s="64"/>
    </row>
    <row r="1090" spans="8:19" ht="15" x14ac:dyDescent="0.2">
      <c r="H1090" s="12"/>
      <c r="I1090" s="12"/>
      <c r="J1090" s="12"/>
      <c r="M1090" s="7"/>
      <c r="N1090" s="16">
        <f>((G1090-1)*(1-(IF(H1090="no",0,'complete results singles'!$C$3)))+1)</f>
        <v>5.0000000000000044E-2</v>
      </c>
      <c r="O1090" s="16">
        <f t="shared" si="17"/>
        <v>0</v>
      </c>
      <c r="P109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0" s="17">
        <f>IF(ISBLANK(M1090),,IF(ISBLANK(G1090),,(IF(M1090="WON-EW",((((N1090-1)*J1090)*'complete results singles'!$C$2)+('complete results singles'!$C$2*(N1090-1))),IF(M1090="WON",((((N1090-1)*J1090)*'complete results singles'!$C$2)+('complete results singles'!$C$2*(N1090-1))),IF(M1090="PLACED",((((N1090-1)*J1090)*'complete results singles'!$C$2)-'complete results singles'!$C$2),IF(J1090=0,-'complete results singles'!$C$2,IF(J1090=0,-'complete results singles'!$C$2,-('complete results singles'!$C$2*2)))))))*E1090))</f>
        <v>0</v>
      </c>
      <c r="R1090" s="17">
        <f>IF(ISBLANK(M1090),,IF(T1090&lt;&gt;1,((IF(M1090="WON-EW",(((K1090-1)*'complete results singles'!$C$2)*(1-$C$3))+(((L1090-1)*'complete results singles'!$C$2)*(1-$C$3)),IF(M1090="WON",(((K1090-1)*'complete results singles'!$C$2)*(1-$C$3)),IF(M1090="PLACED",(((L1090-1)*'complete results singles'!$C$2)*(1-$C$3))-'complete results singles'!$C$2,IF(J1090=0,-'complete results singles'!$C$2,-('complete results singles'!$C$2*2))))))*E1090),0))</f>
        <v>0</v>
      </c>
      <c r="S1090" s="64"/>
    </row>
    <row r="1091" spans="8:19" ht="15" x14ac:dyDescent="0.2">
      <c r="H1091" s="12"/>
      <c r="I1091" s="12"/>
      <c r="J1091" s="12"/>
      <c r="M1091" s="7"/>
      <c r="N1091" s="16">
        <f>((G1091-1)*(1-(IF(H1091="no",0,'complete results singles'!$C$3)))+1)</f>
        <v>5.0000000000000044E-2</v>
      </c>
      <c r="O1091" s="16">
        <f t="shared" si="17"/>
        <v>0</v>
      </c>
      <c r="P109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1" s="17">
        <f>IF(ISBLANK(M1091),,IF(ISBLANK(G1091),,(IF(M1091="WON-EW",((((N1091-1)*J1091)*'complete results singles'!$C$2)+('complete results singles'!$C$2*(N1091-1))),IF(M1091="WON",((((N1091-1)*J1091)*'complete results singles'!$C$2)+('complete results singles'!$C$2*(N1091-1))),IF(M1091="PLACED",((((N1091-1)*J1091)*'complete results singles'!$C$2)-'complete results singles'!$C$2),IF(J1091=0,-'complete results singles'!$C$2,IF(J1091=0,-'complete results singles'!$C$2,-('complete results singles'!$C$2*2)))))))*E1091))</f>
        <v>0</v>
      </c>
      <c r="R1091" s="17">
        <f>IF(ISBLANK(M1091),,IF(T1091&lt;&gt;1,((IF(M1091="WON-EW",(((K1091-1)*'complete results singles'!$C$2)*(1-$C$3))+(((L1091-1)*'complete results singles'!$C$2)*(1-$C$3)),IF(M1091="WON",(((K1091-1)*'complete results singles'!$C$2)*(1-$C$3)),IF(M1091="PLACED",(((L1091-1)*'complete results singles'!$C$2)*(1-$C$3))-'complete results singles'!$C$2,IF(J1091=0,-'complete results singles'!$C$2,-('complete results singles'!$C$2*2))))))*E1091),0))</f>
        <v>0</v>
      </c>
      <c r="S1091" s="64"/>
    </row>
    <row r="1092" spans="8:19" ht="15" x14ac:dyDescent="0.2">
      <c r="H1092" s="12"/>
      <c r="I1092" s="12"/>
      <c r="J1092" s="12"/>
      <c r="M1092" s="7"/>
      <c r="N1092" s="16">
        <f>((G1092-1)*(1-(IF(H1092="no",0,'complete results singles'!$C$3)))+1)</f>
        <v>5.0000000000000044E-2</v>
      </c>
      <c r="O1092" s="16">
        <f t="shared" si="17"/>
        <v>0</v>
      </c>
      <c r="P109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2" s="17">
        <f>IF(ISBLANK(M1092),,IF(ISBLANK(G1092),,(IF(M1092="WON-EW",((((N1092-1)*J1092)*'complete results singles'!$C$2)+('complete results singles'!$C$2*(N1092-1))),IF(M1092="WON",((((N1092-1)*J1092)*'complete results singles'!$C$2)+('complete results singles'!$C$2*(N1092-1))),IF(M1092="PLACED",((((N1092-1)*J1092)*'complete results singles'!$C$2)-'complete results singles'!$C$2),IF(J1092=0,-'complete results singles'!$C$2,IF(J1092=0,-'complete results singles'!$C$2,-('complete results singles'!$C$2*2)))))))*E1092))</f>
        <v>0</v>
      </c>
      <c r="R1092" s="17">
        <f>IF(ISBLANK(M1092),,IF(T1092&lt;&gt;1,((IF(M1092="WON-EW",(((K1092-1)*'complete results singles'!$C$2)*(1-$C$3))+(((L1092-1)*'complete results singles'!$C$2)*(1-$C$3)),IF(M1092="WON",(((K1092-1)*'complete results singles'!$C$2)*(1-$C$3)),IF(M1092="PLACED",(((L1092-1)*'complete results singles'!$C$2)*(1-$C$3))-'complete results singles'!$C$2,IF(J1092=0,-'complete results singles'!$C$2,-('complete results singles'!$C$2*2))))))*E1092),0))</f>
        <v>0</v>
      </c>
      <c r="S1092" s="64"/>
    </row>
    <row r="1093" spans="8:19" ht="15" x14ac:dyDescent="0.2">
      <c r="H1093" s="12"/>
      <c r="I1093" s="12"/>
      <c r="J1093" s="12"/>
      <c r="M1093" s="7"/>
      <c r="N1093" s="16">
        <f>((G1093-1)*(1-(IF(H1093="no",0,'complete results singles'!$C$3)))+1)</f>
        <v>5.0000000000000044E-2</v>
      </c>
      <c r="O1093" s="16">
        <f t="shared" si="17"/>
        <v>0</v>
      </c>
      <c r="P109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3" s="17">
        <f>IF(ISBLANK(M1093),,IF(ISBLANK(G1093),,(IF(M1093="WON-EW",((((N1093-1)*J1093)*'complete results singles'!$C$2)+('complete results singles'!$C$2*(N1093-1))),IF(M1093="WON",((((N1093-1)*J1093)*'complete results singles'!$C$2)+('complete results singles'!$C$2*(N1093-1))),IF(M1093="PLACED",((((N1093-1)*J1093)*'complete results singles'!$C$2)-'complete results singles'!$C$2),IF(J1093=0,-'complete results singles'!$C$2,IF(J1093=0,-'complete results singles'!$C$2,-('complete results singles'!$C$2*2)))))))*E1093))</f>
        <v>0</v>
      </c>
      <c r="R1093" s="17">
        <f>IF(ISBLANK(M1093),,IF(T1093&lt;&gt;1,((IF(M1093="WON-EW",(((K1093-1)*'complete results singles'!$C$2)*(1-$C$3))+(((L1093-1)*'complete results singles'!$C$2)*(1-$C$3)),IF(M1093="WON",(((K1093-1)*'complete results singles'!$C$2)*(1-$C$3)),IF(M1093="PLACED",(((L1093-1)*'complete results singles'!$C$2)*(1-$C$3))-'complete results singles'!$C$2,IF(J1093=0,-'complete results singles'!$C$2,-('complete results singles'!$C$2*2))))))*E1093),0))</f>
        <v>0</v>
      </c>
      <c r="S1093" s="64"/>
    </row>
    <row r="1094" spans="8:19" ht="15" x14ac:dyDescent="0.2">
      <c r="H1094" s="12"/>
      <c r="I1094" s="12"/>
      <c r="J1094" s="12"/>
      <c r="M1094" s="7"/>
      <c r="N1094" s="16">
        <f>((G1094-1)*(1-(IF(H1094="no",0,'complete results singles'!$C$3)))+1)</f>
        <v>5.0000000000000044E-2</v>
      </c>
      <c r="O1094" s="16">
        <f t="shared" si="17"/>
        <v>0</v>
      </c>
      <c r="P109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4" s="17">
        <f>IF(ISBLANK(M1094),,IF(ISBLANK(G1094),,(IF(M1094="WON-EW",((((N1094-1)*J1094)*'complete results singles'!$C$2)+('complete results singles'!$C$2*(N1094-1))),IF(M1094="WON",((((N1094-1)*J1094)*'complete results singles'!$C$2)+('complete results singles'!$C$2*(N1094-1))),IF(M1094="PLACED",((((N1094-1)*J1094)*'complete results singles'!$C$2)-'complete results singles'!$C$2),IF(J1094=0,-'complete results singles'!$C$2,IF(J1094=0,-'complete results singles'!$C$2,-('complete results singles'!$C$2*2)))))))*E1094))</f>
        <v>0</v>
      </c>
      <c r="R1094" s="17">
        <f>IF(ISBLANK(M1094),,IF(T1094&lt;&gt;1,((IF(M1094="WON-EW",(((K1094-1)*'complete results singles'!$C$2)*(1-$C$3))+(((L1094-1)*'complete results singles'!$C$2)*(1-$C$3)),IF(M1094="WON",(((K1094-1)*'complete results singles'!$C$2)*(1-$C$3)),IF(M1094="PLACED",(((L1094-1)*'complete results singles'!$C$2)*(1-$C$3))-'complete results singles'!$C$2,IF(J1094=0,-'complete results singles'!$C$2,-('complete results singles'!$C$2*2))))))*E1094),0))</f>
        <v>0</v>
      </c>
      <c r="S1094" s="64"/>
    </row>
    <row r="1095" spans="8:19" ht="15" x14ac:dyDescent="0.2">
      <c r="H1095" s="12"/>
      <c r="I1095" s="12"/>
      <c r="J1095" s="12"/>
      <c r="M1095" s="7"/>
      <c r="N1095" s="16">
        <f>((G1095-1)*(1-(IF(H1095="no",0,'complete results singles'!$C$3)))+1)</f>
        <v>5.0000000000000044E-2</v>
      </c>
      <c r="O1095" s="16">
        <f t="shared" si="17"/>
        <v>0</v>
      </c>
      <c r="P109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5" s="17">
        <f>IF(ISBLANK(M1095),,IF(ISBLANK(G1095),,(IF(M1095="WON-EW",((((N1095-1)*J1095)*'complete results singles'!$C$2)+('complete results singles'!$C$2*(N1095-1))),IF(M1095="WON",((((N1095-1)*J1095)*'complete results singles'!$C$2)+('complete results singles'!$C$2*(N1095-1))),IF(M1095="PLACED",((((N1095-1)*J1095)*'complete results singles'!$C$2)-'complete results singles'!$C$2),IF(J1095=0,-'complete results singles'!$C$2,IF(J1095=0,-'complete results singles'!$C$2,-('complete results singles'!$C$2*2)))))))*E1095))</f>
        <v>0</v>
      </c>
      <c r="R1095" s="17">
        <f>IF(ISBLANK(M1095),,IF(T1095&lt;&gt;1,((IF(M1095="WON-EW",(((K1095-1)*'complete results singles'!$C$2)*(1-$C$3))+(((L1095-1)*'complete results singles'!$C$2)*(1-$C$3)),IF(M1095="WON",(((K1095-1)*'complete results singles'!$C$2)*(1-$C$3)),IF(M1095="PLACED",(((L1095-1)*'complete results singles'!$C$2)*(1-$C$3))-'complete results singles'!$C$2,IF(J1095=0,-'complete results singles'!$C$2,-('complete results singles'!$C$2*2))))))*E1095),0))</f>
        <v>0</v>
      </c>
      <c r="S1095" s="64"/>
    </row>
    <row r="1096" spans="8:19" ht="15" x14ac:dyDescent="0.2">
      <c r="H1096" s="12"/>
      <c r="I1096" s="12"/>
      <c r="J1096" s="12"/>
      <c r="M1096" s="7"/>
      <c r="N1096" s="16">
        <f>((G1096-1)*(1-(IF(H1096="no",0,'complete results singles'!$C$3)))+1)</f>
        <v>5.0000000000000044E-2</v>
      </c>
      <c r="O1096" s="16">
        <f t="shared" si="17"/>
        <v>0</v>
      </c>
      <c r="P109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6" s="17">
        <f>IF(ISBLANK(M1096),,IF(ISBLANK(G1096),,(IF(M1096="WON-EW",((((N1096-1)*J1096)*'complete results singles'!$C$2)+('complete results singles'!$C$2*(N1096-1))),IF(M1096="WON",((((N1096-1)*J1096)*'complete results singles'!$C$2)+('complete results singles'!$C$2*(N1096-1))),IF(M1096="PLACED",((((N1096-1)*J1096)*'complete results singles'!$C$2)-'complete results singles'!$C$2),IF(J1096=0,-'complete results singles'!$C$2,IF(J1096=0,-'complete results singles'!$C$2,-('complete results singles'!$C$2*2)))))))*E1096))</f>
        <v>0</v>
      </c>
      <c r="R1096" s="17">
        <f>IF(ISBLANK(M1096),,IF(T1096&lt;&gt;1,((IF(M1096="WON-EW",(((K1096-1)*'complete results singles'!$C$2)*(1-$C$3))+(((L1096-1)*'complete results singles'!$C$2)*(1-$C$3)),IF(M1096="WON",(((K1096-1)*'complete results singles'!$C$2)*(1-$C$3)),IF(M1096="PLACED",(((L1096-1)*'complete results singles'!$C$2)*(1-$C$3))-'complete results singles'!$C$2,IF(J1096=0,-'complete results singles'!$C$2,-('complete results singles'!$C$2*2))))))*E1096),0))</f>
        <v>0</v>
      </c>
      <c r="S1096" s="64"/>
    </row>
    <row r="1097" spans="8:19" ht="15" x14ac:dyDescent="0.2">
      <c r="H1097" s="12"/>
      <c r="I1097" s="12"/>
      <c r="J1097" s="12"/>
      <c r="M1097" s="7"/>
      <c r="N1097" s="16">
        <f>((G1097-1)*(1-(IF(H1097="no",0,'complete results singles'!$C$3)))+1)</f>
        <v>5.0000000000000044E-2</v>
      </c>
      <c r="O1097" s="16">
        <f t="shared" si="17"/>
        <v>0</v>
      </c>
      <c r="P109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7" s="17">
        <f>IF(ISBLANK(M1097),,IF(ISBLANK(G1097),,(IF(M1097="WON-EW",((((N1097-1)*J1097)*'complete results singles'!$C$2)+('complete results singles'!$C$2*(N1097-1))),IF(M1097="WON",((((N1097-1)*J1097)*'complete results singles'!$C$2)+('complete results singles'!$C$2*(N1097-1))),IF(M1097="PLACED",((((N1097-1)*J1097)*'complete results singles'!$C$2)-'complete results singles'!$C$2),IF(J1097=0,-'complete results singles'!$C$2,IF(J1097=0,-'complete results singles'!$C$2,-('complete results singles'!$C$2*2)))))))*E1097))</f>
        <v>0</v>
      </c>
      <c r="R1097" s="17">
        <f>IF(ISBLANK(M1097),,IF(T1097&lt;&gt;1,((IF(M1097="WON-EW",(((K1097-1)*'complete results singles'!$C$2)*(1-$C$3))+(((L1097-1)*'complete results singles'!$C$2)*(1-$C$3)),IF(M1097="WON",(((K1097-1)*'complete results singles'!$C$2)*(1-$C$3)),IF(M1097="PLACED",(((L1097-1)*'complete results singles'!$C$2)*(1-$C$3))-'complete results singles'!$C$2,IF(J1097=0,-'complete results singles'!$C$2,-('complete results singles'!$C$2*2))))))*E1097),0))</f>
        <v>0</v>
      </c>
      <c r="S1097" s="64"/>
    </row>
    <row r="1098" spans="8:19" ht="15" x14ac:dyDescent="0.2">
      <c r="H1098" s="12"/>
      <c r="I1098" s="12"/>
      <c r="J1098" s="12"/>
      <c r="M1098" s="7"/>
      <c r="N1098" s="16">
        <f>((G1098-1)*(1-(IF(H1098="no",0,'complete results singles'!$C$3)))+1)</f>
        <v>5.0000000000000044E-2</v>
      </c>
      <c r="O1098" s="16">
        <f t="shared" si="17"/>
        <v>0</v>
      </c>
      <c r="P109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8" s="17">
        <f>IF(ISBLANK(M1098),,IF(ISBLANK(G1098),,(IF(M1098="WON-EW",((((N1098-1)*J1098)*'complete results singles'!$C$2)+('complete results singles'!$C$2*(N1098-1))),IF(M1098="WON",((((N1098-1)*J1098)*'complete results singles'!$C$2)+('complete results singles'!$C$2*(N1098-1))),IF(M1098="PLACED",((((N1098-1)*J1098)*'complete results singles'!$C$2)-'complete results singles'!$C$2),IF(J1098=0,-'complete results singles'!$C$2,IF(J1098=0,-'complete results singles'!$C$2,-('complete results singles'!$C$2*2)))))))*E1098))</f>
        <v>0</v>
      </c>
      <c r="R1098" s="17">
        <f>IF(ISBLANK(M1098),,IF(T1098&lt;&gt;1,((IF(M1098="WON-EW",(((K1098-1)*'complete results singles'!$C$2)*(1-$C$3))+(((L1098-1)*'complete results singles'!$C$2)*(1-$C$3)),IF(M1098="WON",(((K1098-1)*'complete results singles'!$C$2)*(1-$C$3)),IF(M1098="PLACED",(((L1098-1)*'complete results singles'!$C$2)*(1-$C$3))-'complete results singles'!$C$2,IF(J1098=0,-'complete results singles'!$C$2,-('complete results singles'!$C$2*2))))))*E1098),0))</f>
        <v>0</v>
      </c>
      <c r="S1098" s="64"/>
    </row>
    <row r="1099" spans="8:19" ht="15" x14ac:dyDescent="0.2">
      <c r="H1099" s="12"/>
      <c r="I1099" s="12"/>
      <c r="J1099" s="12"/>
      <c r="M1099" s="7"/>
      <c r="N1099" s="16">
        <f>((G1099-1)*(1-(IF(H1099="no",0,'complete results singles'!$C$3)))+1)</f>
        <v>5.0000000000000044E-2</v>
      </c>
      <c r="O1099" s="16">
        <f t="shared" si="17"/>
        <v>0</v>
      </c>
      <c r="P109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099" s="17">
        <f>IF(ISBLANK(M1099),,IF(ISBLANK(G1099),,(IF(M1099="WON-EW",((((N1099-1)*J1099)*'complete results singles'!$C$2)+('complete results singles'!$C$2*(N1099-1))),IF(M1099="WON",((((N1099-1)*J1099)*'complete results singles'!$C$2)+('complete results singles'!$C$2*(N1099-1))),IF(M1099="PLACED",((((N1099-1)*J1099)*'complete results singles'!$C$2)-'complete results singles'!$C$2),IF(J1099=0,-'complete results singles'!$C$2,IF(J1099=0,-'complete results singles'!$C$2,-('complete results singles'!$C$2*2)))))))*E1099))</f>
        <v>0</v>
      </c>
      <c r="R1099" s="17">
        <f>IF(ISBLANK(M1099),,IF(T1099&lt;&gt;1,((IF(M1099="WON-EW",(((K1099-1)*'complete results singles'!$C$2)*(1-$C$3))+(((L1099-1)*'complete results singles'!$C$2)*(1-$C$3)),IF(M1099="WON",(((K1099-1)*'complete results singles'!$C$2)*(1-$C$3)),IF(M1099="PLACED",(((L1099-1)*'complete results singles'!$C$2)*(1-$C$3))-'complete results singles'!$C$2,IF(J1099=0,-'complete results singles'!$C$2,-('complete results singles'!$C$2*2))))))*E1099),0))</f>
        <v>0</v>
      </c>
      <c r="S1099" s="64"/>
    </row>
    <row r="1100" spans="8:19" ht="15" x14ac:dyDescent="0.2">
      <c r="H1100" s="12"/>
      <c r="I1100" s="12"/>
      <c r="J1100" s="12"/>
      <c r="M1100" s="7"/>
      <c r="N1100" s="16">
        <f>((G1100-1)*(1-(IF(H1100="no",0,'complete results singles'!$C$3)))+1)</f>
        <v>5.0000000000000044E-2</v>
      </c>
      <c r="O1100" s="16">
        <f t="shared" si="17"/>
        <v>0</v>
      </c>
      <c r="P110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0" s="17">
        <f>IF(ISBLANK(M1100),,IF(ISBLANK(G1100),,(IF(M1100="WON-EW",((((N1100-1)*J1100)*'complete results singles'!$C$2)+('complete results singles'!$C$2*(N1100-1))),IF(M1100="WON",((((N1100-1)*J1100)*'complete results singles'!$C$2)+('complete results singles'!$C$2*(N1100-1))),IF(M1100="PLACED",((((N1100-1)*J1100)*'complete results singles'!$C$2)-'complete results singles'!$C$2),IF(J1100=0,-'complete results singles'!$C$2,IF(J1100=0,-'complete results singles'!$C$2,-('complete results singles'!$C$2*2)))))))*E1100))</f>
        <v>0</v>
      </c>
      <c r="R1100" s="17">
        <f>IF(ISBLANK(M1100),,IF(T1100&lt;&gt;1,((IF(M1100="WON-EW",(((K1100-1)*'complete results singles'!$C$2)*(1-$C$3))+(((L1100-1)*'complete results singles'!$C$2)*(1-$C$3)),IF(M1100="WON",(((K1100-1)*'complete results singles'!$C$2)*(1-$C$3)),IF(M1100="PLACED",(((L1100-1)*'complete results singles'!$C$2)*(1-$C$3))-'complete results singles'!$C$2,IF(J1100=0,-'complete results singles'!$C$2,-('complete results singles'!$C$2*2))))))*E1100),0))</f>
        <v>0</v>
      </c>
      <c r="S1100" s="64"/>
    </row>
    <row r="1101" spans="8:19" ht="15" x14ac:dyDescent="0.2">
      <c r="H1101" s="12"/>
      <c r="I1101" s="12"/>
      <c r="J1101" s="12"/>
      <c r="M1101" s="7"/>
      <c r="N1101" s="16">
        <f>((G1101-1)*(1-(IF(H1101="no",0,'complete results singles'!$C$3)))+1)</f>
        <v>5.0000000000000044E-2</v>
      </c>
      <c r="O1101" s="16">
        <f t="shared" si="17"/>
        <v>0</v>
      </c>
      <c r="P110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1" s="17">
        <f>IF(ISBLANK(M1101),,IF(ISBLANK(G1101),,(IF(M1101="WON-EW",((((N1101-1)*J1101)*'complete results singles'!$C$2)+('complete results singles'!$C$2*(N1101-1))),IF(M1101="WON",((((N1101-1)*J1101)*'complete results singles'!$C$2)+('complete results singles'!$C$2*(N1101-1))),IF(M1101="PLACED",((((N1101-1)*J1101)*'complete results singles'!$C$2)-'complete results singles'!$C$2),IF(J1101=0,-'complete results singles'!$C$2,IF(J1101=0,-'complete results singles'!$C$2,-('complete results singles'!$C$2*2)))))))*E1101))</f>
        <v>0</v>
      </c>
      <c r="R1101" s="17">
        <f>IF(ISBLANK(M1101),,IF(T1101&lt;&gt;1,((IF(M1101="WON-EW",(((K1101-1)*'complete results singles'!$C$2)*(1-$C$3))+(((L1101-1)*'complete results singles'!$C$2)*(1-$C$3)),IF(M1101="WON",(((K1101-1)*'complete results singles'!$C$2)*(1-$C$3)),IF(M1101="PLACED",(((L1101-1)*'complete results singles'!$C$2)*(1-$C$3))-'complete results singles'!$C$2,IF(J1101=0,-'complete results singles'!$C$2,-('complete results singles'!$C$2*2))))))*E1101),0))</f>
        <v>0</v>
      </c>
      <c r="S1101" s="64"/>
    </row>
    <row r="1102" spans="8:19" ht="15" x14ac:dyDescent="0.2">
      <c r="H1102" s="12"/>
      <c r="I1102" s="12"/>
      <c r="J1102" s="12"/>
      <c r="M1102" s="7"/>
      <c r="N1102" s="16">
        <f>((G1102-1)*(1-(IF(H1102="no",0,'complete results singles'!$C$3)))+1)</f>
        <v>5.0000000000000044E-2</v>
      </c>
      <c r="O1102" s="16">
        <f t="shared" si="17"/>
        <v>0</v>
      </c>
      <c r="P110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2" s="17">
        <f>IF(ISBLANK(M1102),,IF(ISBLANK(G1102),,(IF(M1102="WON-EW",((((N1102-1)*J1102)*'complete results singles'!$C$2)+('complete results singles'!$C$2*(N1102-1))),IF(M1102="WON",((((N1102-1)*J1102)*'complete results singles'!$C$2)+('complete results singles'!$C$2*(N1102-1))),IF(M1102="PLACED",((((N1102-1)*J1102)*'complete results singles'!$C$2)-'complete results singles'!$C$2),IF(J1102=0,-'complete results singles'!$C$2,IF(J1102=0,-'complete results singles'!$C$2,-('complete results singles'!$C$2*2)))))))*E1102))</f>
        <v>0</v>
      </c>
      <c r="R1102" s="17">
        <f>IF(ISBLANK(M1102),,IF(T1102&lt;&gt;1,((IF(M1102="WON-EW",(((K1102-1)*'complete results singles'!$C$2)*(1-$C$3))+(((L1102-1)*'complete results singles'!$C$2)*(1-$C$3)),IF(M1102="WON",(((K1102-1)*'complete results singles'!$C$2)*(1-$C$3)),IF(M1102="PLACED",(((L1102-1)*'complete results singles'!$C$2)*(1-$C$3))-'complete results singles'!$C$2,IF(J1102=0,-'complete results singles'!$C$2,-('complete results singles'!$C$2*2))))))*E1102),0))</f>
        <v>0</v>
      </c>
      <c r="S1102" s="64"/>
    </row>
    <row r="1103" spans="8:19" ht="15" x14ac:dyDescent="0.2">
      <c r="H1103" s="12"/>
      <c r="I1103" s="12"/>
      <c r="J1103" s="12"/>
      <c r="M1103" s="7"/>
      <c r="N1103" s="16">
        <f>((G1103-1)*(1-(IF(H1103="no",0,'complete results singles'!$C$3)))+1)</f>
        <v>5.0000000000000044E-2</v>
      </c>
      <c r="O1103" s="16">
        <f t="shared" si="17"/>
        <v>0</v>
      </c>
      <c r="P110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3" s="17">
        <f>IF(ISBLANK(M1103),,IF(ISBLANK(G1103),,(IF(M1103="WON-EW",((((N1103-1)*J1103)*'complete results singles'!$C$2)+('complete results singles'!$C$2*(N1103-1))),IF(M1103="WON",((((N1103-1)*J1103)*'complete results singles'!$C$2)+('complete results singles'!$C$2*(N1103-1))),IF(M1103="PLACED",((((N1103-1)*J1103)*'complete results singles'!$C$2)-'complete results singles'!$C$2),IF(J1103=0,-'complete results singles'!$C$2,IF(J1103=0,-'complete results singles'!$C$2,-('complete results singles'!$C$2*2)))))))*E1103))</f>
        <v>0</v>
      </c>
      <c r="R1103" s="17">
        <f>IF(ISBLANK(M1103),,IF(T1103&lt;&gt;1,((IF(M1103="WON-EW",(((K1103-1)*'complete results singles'!$C$2)*(1-$C$3))+(((L1103-1)*'complete results singles'!$C$2)*(1-$C$3)),IF(M1103="WON",(((K1103-1)*'complete results singles'!$C$2)*(1-$C$3)),IF(M1103="PLACED",(((L1103-1)*'complete results singles'!$C$2)*(1-$C$3))-'complete results singles'!$C$2,IF(J1103=0,-'complete results singles'!$C$2,-('complete results singles'!$C$2*2))))))*E1103),0))</f>
        <v>0</v>
      </c>
      <c r="S1103" s="64"/>
    </row>
    <row r="1104" spans="8:19" ht="15" x14ac:dyDescent="0.2">
      <c r="H1104" s="12"/>
      <c r="I1104" s="12"/>
      <c r="J1104" s="12"/>
      <c r="M1104" s="7"/>
      <c r="N1104" s="16">
        <f>((G1104-1)*(1-(IF(H1104="no",0,'complete results singles'!$C$3)))+1)</f>
        <v>5.0000000000000044E-2</v>
      </c>
      <c r="O1104" s="16">
        <f t="shared" ref="O1104:O1149" si="18">E1104*IF(I1104="yes",2,1)</f>
        <v>0</v>
      </c>
      <c r="P110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4" s="17">
        <f>IF(ISBLANK(M1104),,IF(ISBLANK(G1104),,(IF(M1104="WON-EW",((((N1104-1)*J1104)*'complete results singles'!$C$2)+('complete results singles'!$C$2*(N1104-1))),IF(M1104="WON",((((N1104-1)*J1104)*'complete results singles'!$C$2)+('complete results singles'!$C$2*(N1104-1))),IF(M1104="PLACED",((((N1104-1)*J1104)*'complete results singles'!$C$2)-'complete results singles'!$C$2),IF(J1104=0,-'complete results singles'!$C$2,IF(J1104=0,-'complete results singles'!$C$2,-('complete results singles'!$C$2*2)))))))*E1104))</f>
        <v>0</v>
      </c>
      <c r="R1104" s="17">
        <f>IF(ISBLANK(M1104),,IF(T1104&lt;&gt;1,((IF(M1104="WON-EW",(((K1104-1)*'complete results singles'!$C$2)*(1-$C$3))+(((L1104-1)*'complete results singles'!$C$2)*(1-$C$3)),IF(M1104="WON",(((K1104-1)*'complete results singles'!$C$2)*(1-$C$3)),IF(M1104="PLACED",(((L1104-1)*'complete results singles'!$C$2)*(1-$C$3))-'complete results singles'!$C$2,IF(J1104=0,-'complete results singles'!$C$2,-('complete results singles'!$C$2*2))))))*E1104),0))</f>
        <v>0</v>
      </c>
      <c r="S1104" s="64"/>
    </row>
    <row r="1105" spans="8:19" ht="15" x14ac:dyDescent="0.2">
      <c r="H1105" s="12"/>
      <c r="I1105" s="12"/>
      <c r="J1105" s="12"/>
      <c r="M1105" s="7"/>
      <c r="N1105" s="16">
        <f>((G1105-1)*(1-(IF(H1105="no",0,'complete results singles'!$C$3)))+1)</f>
        <v>5.0000000000000044E-2</v>
      </c>
      <c r="O1105" s="16">
        <f t="shared" si="18"/>
        <v>0</v>
      </c>
      <c r="P110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5" s="17">
        <f>IF(ISBLANK(M1105),,IF(ISBLANK(G1105),,(IF(M1105="WON-EW",((((N1105-1)*J1105)*'complete results singles'!$C$2)+('complete results singles'!$C$2*(N1105-1))),IF(M1105="WON",((((N1105-1)*J1105)*'complete results singles'!$C$2)+('complete results singles'!$C$2*(N1105-1))),IF(M1105="PLACED",((((N1105-1)*J1105)*'complete results singles'!$C$2)-'complete results singles'!$C$2),IF(J1105=0,-'complete results singles'!$C$2,IF(J1105=0,-'complete results singles'!$C$2,-('complete results singles'!$C$2*2)))))))*E1105))</f>
        <v>0</v>
      </c>
      <c r="R1105" s="17">
        <f>IF(ISBLANK(M1105),,IF(T1105&lt;&gt;1,((IF(M1105="WON-EW",(((K1105-1)*'complete results singles'!$C$2)*(1-$C$3))+(((L1105-1)*'complete results singles'!$C$2)*(1-$C$3)),IF(M1105="WON",(((K1105-1)*'complete results singles'!$C$2)*(1-$C$3)),IF(M1105="PLACED",(((L1105-1)*'complete results singles'!$C$2)*(1-$C$3))-'complete results singles'!$C$2,IF(J1105=0,-'complete results singles'!$C$2,-('complete results singles'!$C$2*2))))))*E1105),0))</f>
        <v>0</v>
      </c>
      <c r="S1105" s="64"/>
    </row>
    <row r="1106" spans="8:19" ht="15" x14ac:dyDescent="0.2">
      <c r="H1106" s="12"/>
      <c r="I1106" s="12"/>
      <c r="J1106" s="12"/>
      <c r="M1106" s="7"/>
      <c r="N1106" s="16">
        <f>((G1106-1)*(1-(IF(H1106="no",0,'complete results singles'!$C$3)))+1)</f>
        <v>5.0000000000000044E-2</v>
      </c>
      <c r="O1106" s="16">
        <f t="shared" si="18"/>
        <v>0</v>
      </c>
      <c r="P110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6" s="17">
        <f>IF(ISBLANK(M1106),,IF(ISBLANK(G1106),,(IF(M1106="WON-EW",((((N1106-1)*J1106)*'complete results singles'!$C$2)+('complete results singles'!$C$2*(N1106-1))),IF(M1106="WON",((((N1106-1)*J1106)*'complete results singles'!$C$2)+('complete results singles'!$C$2*(N1106-1))),IF(M1106="PLACED",((((N1106-1)*J1106)*'complete results singles'!$C$2)-'complete results singles'!$C$2),IF(J1106=0,-'complete results singles'!$C$2,IF(J1106=0,-'complete results singles'!$C$2,-('complete results singles'!$C$2*2)))))))*E1106))</f>
        <v>0</v>
      </c>
      <c r="R1106" s="17">
        <f>IF(ISBLANK(M1106),,IF(T1106&lt;&gt;1,((IF(M1106="WON-EW",(((K1106-1)*'complete results singles'!$C$2)*(1-$C$3))+(((L1106-1)*'complete results singles'!$C$2)*(1-$C$3)),IF(M1106="WON",(((K1106-1)*'complete results singles'!$C$2)*(1-$C$3)),IF(M1106="PLACED",(((L1106-1)*'complete results singles'!$C$2)*(1-$C$3))-'complete results singles'!$C$2,IF(J1106=0,-'complete results singles'!$C$2,-('complete results singles'!$C$2*2))))))*E1106),0))</f>
        <v>0</v>
      </c>
      <c r="S1106" s="64"/>
    </row>
    <row r="1107" spans="8:19" ht="15" x14ac:dyDescent="0.2">
      <c r="H1107" s="12"/>
      <c r="I1107" s="12"/>
      <c r="J1107" s="12"/>
      <c r="M1107" s="7"/>
      <c r="N1107" s="16">
        <f>((G1107-1)*(1-(IF(H1107="no",0,'complete results singles'!$C$3)))+1)</f>
        <v>5.0000000000000044E-2</v>
      </c>
      <c r="O1107" s="16">
        <f t="shared" si="18"/>
        <v>0</v>
      </c>
      <c r="P110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7" s="17">
        <f>IF(ISBLANK(M1107),,IF(ISBLANK(G1107),,(IF(M1107="WON-EW",((((N1107-1)*J1107)*'complete results singles'!$C$2)+('complete results singles'!$C$2*(N1107-1))),IF(M1107="WON",((((N1107-1)*J1107)*'complete results singles'!$C$2)+('complete results singles'!$C$2*(N1107-1))),IF(M1107="PLACED",((((N1107-1)*J1107)*'complete results singles'!$C$2)-'complete results singles'!$C$2),IF(J1107=0,-'complete results singles'!$C$2,IF(J1107=0,-'complete results singles'!$C$2,-('complete results singles'!$C$2*2)))))))*E1107))</f>
        <v>0</v>
      </c>
      <c r="R1107" s="17">
        <f>IF(ISBLANK(M1107),,IF(T1107&lt;&gt;1,((IF(M1107="WON-EW",(((K1107-1)*'complete results singles'!$C$2)*(1-$C$3))+(((L1107-1)*'complete results singles'!$C$2)*(1-$C$3)),IF(M1107="WON",(((K1107-1)*'complete results singles'!$C$2)*(1-$C$3)),IF(M1107="PLACED",(((L1107-1)*'complete results singles'!$C$2)*(1-$C$3))-'complete results singles'!$C$2,IF(J1107=0,-'complete results singles'!$C$2,-('complete results singles'!$C$2*2))))))*E1107),0))</f>
        <v>0</v>
      </c>
      <c r="S1107" s="64"/>
    </row>
    <row r="1108" spans="8:19" ht="15" x14ac:dyDescent="0.2">
      <c r="H1108" s="12"/>
      <c r="I1108" s="12"/>
      <c r="J1108" s="12"/>
      <c r="M1108" s="7"/>
      <c r="N1108" s="16">
        <f>((G1108-1)*(1-(IF(H1108="no",0,'complete results singles'!$C$3)))+1)</f>
        <v>5.0000000000000044E-2</v>
      </c>
      <c r="O1108" s="16">
        <f t="shared" si="18"/>
        <v>0</v>
      </c>
      <c r="P110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8" s="17">
        <f>IF(ISBLANK(M1108),,IF(ISBLANK(G1108),,(IF(M1108="WON-EW",((((N1108-1)*J1108)*'complete results singles'!$C$2)+('complete results singles'!$C$2*(N1108-1))),IF(M1108="WON",((((N1108-1)*J1108)*'complete results singles'!$C$2)+('complete results singles'!$C$2*(N1108-1))),IF(M1108="PLACED",((((N1108-1)*J1108)*'complete results singles'!$C$2)-'complete results singles'!$C$2),IF(J1108=0,-'complete results singles'!$C$2,IF(J1108=0,-'complete results singles'!$C$2,-('complete results singles'!$C$2*2)))))))*E1108))</f>
        <v>0</v>
      </c>
      <c r="R1108" s="17">
        <f>IF(ISBLANK(M1108),,IF(T1108&lt;&gt;1,((IF(M1108="WON-EW",(((K1108-1)*'complete results singles'!$C$2)*(1-$C$3))+(((L1108-1)*'complete results singles'!$C$2)*(1-$C$3)),IF(M1108="WON",(((K1108-1)*'complete results singles'!$C$2)*(1-$C$3)),IF(M1108="PLACED",(((L1108-1)*'complete results singles'!$C$2)*(1-$C$3))-'complete results singles'!$C$2,IF(J1108=0,-'complete results singles'!$C$2,-('complete results singles'!$C$2*2))))))*E1108),0))</f>
        <v>0</v>
      </c>
      <c r="S1108" s="64"/>
    </row>
    <row r="1109" spans="8:19" ht="15" x14ac:dyDescent="0.2">
      <c r="H1109" s="12"/>
      <c r="I1109" s="12"/>
      <c r="J1109" s="12"/>
      <c r="M1109" s="7"/>
      <c r="N1109" s="16">
        <f>((G1109-1)*(1-(IF(H1109="no",0,'complete results singles'!$C$3)))+1)</f>
        <v>5.0000000000000044E-2</v>
      </c>
      <c r="O1109" s="16">
        <f t="shared" si="18"/>
        <v>0</v>
      </c>
      <c r="P110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09" s="17">
        <f>IF(ISBLANK(M1109),,IF(ISBLANK(G1109),,(IF(M1109="WON-EW",((((N1109-1)*J1109)*'complete results singles'!$C$2)+('complete results singles'!$C$2*(N1109-1))),IF(M1109="WON",((((N1109-1)*J1109)*'complete results singles'!$C$2)+('complete results singles'!$C$2*(N1109-1))),IF(M1109="PLACED",((((N1109-1)*J1109)*'complete results singles'!$C$2)-'complete results singles'!$C$2),IF(J1109=0,-'complete results singles'!$C$2,IF(J1109=0,-'complete results singles'!$C$2,-('complete results singles'!$C$2*2)))))))*E1109))</f>
        <v>0</v>
      </c>
      <c r="R1109" s="17">
        <f>IF(ISBLANK(M1109),,IF(T1109&lt;&gt;1,((IF(M1109="WON-EW",(((K1109-1)*'complete results singles'!$C$2)*(1-$C$3))+(((L1109-1)*'complete results singles'!$C$2)*(1-$C$3)),IF(M1109="WON",(((K1109-1)*'complete results singles'!$C$2)*(1-$C$3)),IF(M1109="PLACED",(((L1109-1)*'complete results singles'!$C$2)*(1-$C$3))-'complete results singles'!$C$2,IF(J1109=0,-'complete results singles'!$C$2,-('complete results singles'!$C$2*2))))))*E1109),0))</f>
        <v>0</v>
      </c>
      <c r="S1109" s="64"/>
    </row>
    <row r="1110" spans="8:19" ht="15" x14ac:dyDescent="0.2">
      <c r="H1110" s="12"/>
      <c r="I1110" s="12"/>
      <c r="J1110" s="12"/>
      <c r="M1110" s="7"/>
      <c r="N1110" s="16">
        <f>((G1110-1)*(1-(IF(H1110="no",0,'complete results singles'!$C$3)))+1)</f>
        <v>5.0000000000000044E-2</v>
      </c>
      <c r="O1110" s="16">
        <f t="shared" si="18"/>
        <v>0</v>
      </c>
      <c r="P111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0" s="17">
        <f>IF(ISBLANK(M1110),,IF(ISBLANK(G1110),,(IF(M1110="WON-EW",((((N1110-1)*J1110)*'complete results singles'!$C$2)+('complete results singles'!$C$2*(N1110-1))),IF(M1110="WON",((((N1110-1)*J1110)*'complete results singles'!$C$2)+('complete results singles'!$C$2*(N1110-1))),IF(M1110="PLACED",((((N1110-1)*J1110)*'complete results singles'!$C$2)-'complete results singles'!$C$2),IF(J1110=0,-'complete results singles'!$C$2,IF(J1110=0,-'complete results singles'!$C$2,-('complete results singles'!$C$2*2)))))))*E1110))</f>
        <v>0</v>
      </c>
      <c r="R1110" s="17">
        <f>IF(ISBLANK(M1110),,IF(T1110&lt;&gt;1,((IF(M1110="WON-EW",(((K1110-1)*'complete results singles'!$C$2)*(1-$C$3))+(((L1110-1)*'complete results singles'!$C$2)*(1-$C$3)),IF(M1110="WON",(((K1110-1)*'complete results singles'!$C$2)*(1-$C$3)),IF(M1110="PLACED",(((L1110-1)*'complete results singles'!$C$2)*(1-$C$3))-'complete results singles'!$C$2,IF(J1110=0,-'complete results singles'!$C$2,-('complete results singles'!$C$2*2))))))*E1110),0))</f>
        <v>0</v>
      </c>
      <c r="S1110" s="64"/>
    </row>
    <row r="1111" spans="8:19" ht="15" x14ac:dyDescent="0.2">
      <c r="H1111" s="12"/>
      <c r="I1111" s="12"/>
      <c r="J1111" s="12"/>
      <c r="M1111" s="7"/>
      <c r="N1111" s="16">
        <f>((G1111-1)*(1-(IF(H1111="no",0,'complete results singles'!$C$3)))+1)</f>
        <v>5.0000000000000044E-2</v>
      </c>
      <c r="O1111" s="16">
        <f t="shared" si="18"/>
        <v>0</v>
      </c>
      <c r="P111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1" s="17">
        <f>IF(ISBLANK(M1111),,IF(ISBLANK(G1111),,(IF(M1111="WON-EW",((((N1111-1)*J1111)*'complete results singles'!$C$2)+('complete results singles'!$C$2*(N1111-1))),IF(M1111="WON",((((N1111-1)*J1111)*'complete results singles'!$C$2)+('complete results singles'!$C$2*(N1111-1))),IF(M1111="PLACED",((((N1111-1)*J1111)*'complete results singles'!$C$2)-'complete results singles'!$C$2),IF(J1111=0,-'complete results singles'!$C$2,IF(J1111=0,-'complete results singles'!$C$2,-('complete results singles'!$C$2*2)))))))*E1111))</f>
        <v>0</v>
      </c>
      <c r="R1111" s="17">
        <f>IF(ISBLANK(M1111),,IF(T1111&lt;&gt;1,((IF(M1111="WON-EW",(((K1111-1)*'complete results singles'!$C$2)*(1-$C$3))+(((L1111-1)*'complete results singles'!$C$2)*(1-$C$3)),IF(M1111="WON",(((K1111-1)*'complete results singles'!$C$2)*(1-$C$3)),IF(M1111="PLACED",(((L1111-1)*'complete results singles'!$C$2)*(1-$C$3))-'complete results singles'!$C$2,IF(J1111=0,-'complete results singles'!$C$2,-('complete results singles'!$C$2*2))))))*E1111),0))</f>
        <v>0</v>
      </c>
      <c r="S1111" s="64"/>
    </row>
    <row r="1112" spans="8:19" ht="15" x14ac:dyDescent="0.2">
      <c r="H1112" s="12"/>
      <c r="I1112" s="12"/>
      <c r="J1112" s="12"/>
      <c r="M1112" s="7"/>
      <c r="N1112" s="16">
        <f>((G1112-1)*(1-(IF(H1112="no",0,'complete results singles'!$C$3)))+1)</f>
        <v>5.0000000000000044E-2</v>
      </c>
      <c r="O1112" s="16">
        <f t="shared" si="18"/>
        <v>0</v>
      </c>
      <c r="P111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2" s="17">
        <f>IF(ISBLANK(M1112),,IF(ISBLANK(G1112),,(IF(M1112="WON-EW",((((N1112-1)*J1112)*'complete results singles'!$C$2)+('complete results singles'!$C$2*(N1112-1))),IF(M1112="WON",((((N1112-1)*J1112)*'complete results singles'!$C$2)+('complete results singles'!$C$2*(N1112-1))),IF(M1112="PLACED",((((N1112-1)*J1112)*'complete results singles'!$C$2)-'complete results singles'!$C$2),IF(J1112=0,-'complete results singles'!$C$2,IF(J1112=0,-'complete results singles'!$C$2,-('complete results singles'!$C$2*2)))))))*E1112))</f>
        <v>0</v>
      </c>
      <c r="R1112" s="17">
        <f>IF(ISBLANK(M1112),,IF(T1112&lt;&gt;1,((IF(M1112="WON-EW",(((K1112-1)*'complete results singles'!$C$2)*(1-$C$3))+(((L1112-1)*'complete results singles'!$C$2)*(1-$C$3)),IF(M1112="WON",(((K1112-1)*'complete results singles'!$C$2)*(1-$C$3)),IF(M1112="PLACED",(((L1112-1)*'complete results singles'!$C$2)*(1-$C$3))-'complete results singles'!$C$2,IF(J1112=0,-'complete results singles'!$C$2,-('complete results singles'!$C$2*2))))))*E1112),0))</f>
        <v>0</v>
      </c>
      <c r="S1112" s="64"/>
    </row>
    <row r="1113" spans="8:19" ht="15" x14ac:dyDescent="0.2">
      <c r="H1113" s="12"/>
      <c r="I1113" s="12"/>
      <c r="J1113" s="12"/>
      <c r="M1113" s="7"/>
      <c r="N1113" s="16">
        <f>((G1113-1)*(1-(IF(H1113="no",0,'complete results singles'!$C$3)))+1)</f>
        <v>5.0000000000000044E-2</v>
      </c>
      <c r="O1113" s="16">
        <f t="shared" si="18"/>
        <v>0</v>
      </c>
      <c r="P111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3" s="17">
        <f>IF(ISBLANK(M1113),,IF(ISBLANK(G1113),,(IF(M1113="WON-EW",((((N1113-1)*J1113)*'complete results singles'!$C$2)+('complete results singles'!$C$2*(N1113-1))),IF(M1113="WON",((((N1113-1)*J1113)*'complete results singles'!$C$2)+('complete results singles'!$C$2*(N1113-1))),IF(M1113="PLACED",((((N1113-1)*J1113)*'complete results singles'!$C$2)-'complete results singles'!$C$2),IF(J1113=0,-'complete results singles'!$C$2,IF(J1113=0,-'complete results singles'!$C$2,-('complete results singles'!$C$2*2)))))))*E1113))</f>
        <v>0</v>
      </c>
      <c r="R1113" s="17">
        <f>IF(ISBLANK(M1113),,IF(T1113&lt;&gt;1,((IF(M1113="WON-EW",(((K1113-1)*'complete results singles'!$C$2)*(1-$C$3))+(((L1113-1)*'complete results singles'!$C$2)*(1-$C$3)),IF(M1113="WON",(((K1113-1)*'complete results singles'!$C$2)*(1-$C$3)),IF(M1113="PLACED",(((L1113-1)*'complete results singles'!$C$2)*(1-$C$3))-'complete results singles'!$C$2,IF(J1113=0,-'complete results singles'!$C$2,-('complete results singles'!$C$2*2))))))*E1113),0))</f>
        <v>0</v>
      </c>
      <c r="S1113" s="64"/>
    </row>
    <row r="1114" spans="8:19" ht="15" x14ac:dyDescent="0.2">
      <c r="H1114" s="12"/>
      <c r="I1114" s="12"/>
      <c r="J1114" s="12"/>
      <c r="M1114" s="7"/>
      <c r="N1114" s="16">
        <f>((G1114-1)*(1-(IF(H1114="no",0,'complete results singles'!$C$3)))+1)</f>
        <v>5.0000000000000044E-2</v>
      </c>
      <c r="O1114" s="16">
        <f t="shared" si="18"/>
        <v>0</v>
      </c>
      <c r="P111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4" s="17">
        <f>IF(ISBLANK(M1114),,IF(ISBLANK(G1114),,(IF(M1114="WON-EW",((((N1114-1)*J1114)*'complete results singles'!$C$2)+('complete results singles'!$C$2*(N1114-1))),IF(M1114="WON",((((N1114-1)*J1114)*'complete results singles'!$C$2)+('complete results singles'!$C$2*(N1114-1))),IF(M1114="PLACED",((((N1114-1)*J1114)*'complete results singles'!$C$2)-'complete results singles'!$C$2),IF(J1114=0,-'complete results singles'!$C$2,IF(J1114=0,-'complete results singles'!$C$2,-('complete results singles'!$C$2*2)))))))*E1114))</f>
        <v>0</v>
      </c>
      <c r="R1114" s="17">
        <f>IF(ISBLANK(M1114),,IF(T1114&lt;&gt;1,((IF(M1114="WON-EW",(((K1114-1)*'complete results singles'!$C$2)*(1-$C$3))+(((L1114-1)*'complete results singles'!$C$2)*(1-$C$3)),IF(M1114="WON",(((K1114-1)*'complete results singles'!$C$2)*(1-$C$3)),IF(M1114="PLACED",(((L1114-1)*'complete results singles'!$C$2)*(1-$C$3))-'complete results singles'!$C$2,IF(J1114=0,-'complete results singles'!$C$2,-('complete results singles'!$C$2*2))))))*E1114),0))</f>
        <v>0</v>
      </c>
      <c r="S1114" s="64"/>
    </row>
    <row r="1115" spans="8:19" ht="15" x14ac:dyDescent="0.2">
      <c r="H1115" s="12"/>
      <c r="I1115" s="12"/>
      <c r="J1115" s="12"/>
      <c r="M1115" s="7"/>
      <c r="N1115" s="16">
        <f>((G1115-1)*(1-(IF(H1115="no",0,'complete results singles'!$C$3)))+1)</f>
        <v>5.0000000000000044E-2</v>
      </c>
      <c r="O1115" s="16">
        <f t="shared" si="18"/>
        <v>0</v>
      </c>
      <c r="P111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5" s="17">
        <f>IF(ISBLANK(M1115),,IF(ISBLANK(G1115),,(IF(M1115="WON-EW",((((N1115-1)*J1115)*'complete results singles'!$C$2)+('complete results singles'!$C$2*(N1115-1))),IF(M1115="WON",((((N1115-1)*J1115)*'complete results singles'!$C$2)+('complete results singles'!$C$2*(N1115-1))),IF(M1115="PLACED",((((N1115-1)*J1115)*'complete results singles'!$C$2)-'complete results singles'!$C$2),IF(J1115=0,-'complete results singles'!$C$2,IF(J1115=0,-'complete results singles'!$C$2,-('complete results singles'!$C$2*2)))))))*E1115))</f>
        <v>0</v>
      </c>
      <c r="R1115" s="17">
        <f>IF(ISBLANK(M1115),,IF(T1115&lt;&gt;1,((IF(M1115="WON-EW",(((K1115-1)*'complete results singles'!$C$2)*(1-$C$3))+(((L1115-1)*'complete results singles'!$C$2)*(1-$C$3)),IF(M1115="WON",(((K1115-1)*'complete results singles'!$C$2)*(1-$C$3)),IF(M1115="PLACED",(((L1115-1)*'complete results singles'!$C$2)*(1-$C$3))-'complete results singles'!$C$2,IF(J1115=0,-'complete results singles'!$C$2,-('complete results singles'!$C$2*2))))))*E1115),0))</f>
        <v>0</v>
      </c>
      <c r="S1115" s="64"/>
    </row>
    <row r="1116" spans="8:19" ht="15" x14ac:dyDescent="0.2">
      <c r="H1116" s="12"/>
      <c r="I1116" s="12"/>
      <c r="J1116" s="12"/>
      <c r="M1116" s="7"/>
      <c r="N1116" s="16">
        <f>((G1116-1)*(1-(IF(H1116="no",0,'complete results singles'!$C$3)))+1)</f>
        <v>5.0000000000000044E-2</v>
      </c>
      <c r="O1116" s="16">
        <f t="shared" si="18"/>
        <v>0</v>
      </c>
      <c r="P111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6" s="17">
        <f>IF(ISBLANK(M1116),,IF(ISBLANK(G1116),,(IF(M1116="WON-EW",((((N1116-1)*J1116)*'complete results singles'!$C$2)+('complete results singles'!$C$2*(N1116-1))),IF(M1116="WON",((((N1116-1)*J1116)*'complete results singles'!$C$2)+('complete results singles'!$C$2*(N1116-1))),IF(M1116="PLACED",((((N1116-1)*J1116)*'complete results singles'!$C$2)-'complete results singles'!$C$2),IF(J1116=0,-'complete results singles'!$C$2,IF(J1116=0,-'complete results singles'!$C$2,-('complete results singles'!$C$2*2)))))))*E1116))</f>
        <v>0</v>
      </c>
      <c r="R1116" s="17">
        <f>IF(ISBLANK(M1116),,IF(T1116&lt;&gt;1,((IF(M1116="WON-EW",(((K1116-1)*'complete results singles'!$C$2)*(1-$C$3))+(((L1116-1)*'complete results singles'!$C$2)*(1-$C$3)),IF(M1116="WON",(((K1116-1)*'complete results singles'!$C$2)*(1-$C$3)),IF(M1116="PLACED",(((L1116-1)*'complete results singles'!$C$2)*(1-$C$3))-'complete results singles'!$C$2,IF(J1116=0,-'complete results singles'!$C$2,-('complete results singles'!$C$2*2))))))*E1116),0))</f>
        <v>0</v>
      </c>
      <c r="S1116" s="64"/>
    </row>
    <row r="1117" spans="8:19" ht="15" x14ac:dyDescent="0.2">
      <c r="H1117" s="12"/>
      <c r="I1117" s="12"/>
      <c r="J1117" s="12"/>
      <c r="M1117" s="7"/>
      <c r="N1117" s="16">
        <f>((G1117-1)*(1-(IF(H1117="no",0,'complete results singles'!$C$3)))+1)</f>
        <v>5.0000000000000044E-2</v>
      </c>
      <c r="O1117" s="16">
        <f t="shared" si="18"/>
        <v>0</v>
      </c>
      <c r="P111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7" s="17">
        <f>IF(ISBLANK(M1117),,IF(ISBLANK(G1117),,(IF(M1117="WON-EW",((((N1117-1)*J1117)*'complete results singles'!$C$2)+('complete results singles'!$C$2*(N1117-1))),IF(M1117="WON",((((N1117-1)*J1117)*'complete results singles'!$C$2)+('complete results singles'!$C$2*(N1117-1))),IF(M1117="PLACED",((((N1117-1)*J1117)*'complete results singles'!$C$2)-'complete results singles'!$C$2),IF(J1117=0,-'complete results singles'!$C$2,IF(J1117=0,-'complete results singles'!$C$2,-('complete results singles'!$C$2*2)))))))*E1117))</f>
        <v>0</v>
      </c>
      <c r="R1117" s="17">
        <f>IF(ISBLANK(M1117),,IF(T1117&lt;&gt;1,((IF(M1117="WON-EW",(((K1117-1)*'complete results singles'!$C$2)*(1-$C$3))+(((L1117-1)*'complete results singles'!$C$2)*(1-$C$3)),IF(M1117="WON",(((K1117-1)*'complete results singles'!$C$2)*(1-$C$3)),IF(M1117="PLACED",(((L1117-1)*'complete results singles'!$C$2)*(1-$C$3))-'complete results singles'!$C$2,IF(J1117=0,-'complete results singles'!$C$2,-('complete results singles'!$C$2*2))))))*E1117),0))</f>
        <v>0</v>
      </c>
      <c r="S1117" s="64"/>
    </row>
    <row r="1118" spans="8:19" ht="15" x14ac:dyDescent="0.2">
      <c r="H1118" s="12"/>
      <c r="I1118" s="12"/>
      <c r="J1118" s="12"/>
      <c r="M1118" s="7"/>
      <c r="N1118" s="16">
        <f>((G1118-1)*(1-(IF(H1118="no",0,'complete results singles'!$C$3)))+1)</f>
        <v>5.0000000000000044E-2</v>
      </c>
      <c r="O1118" s="16">
        <f t="shared" si="18"/>
        <v>0</v>
      </c>
      <c r="P111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8" s="17">
        <f>IF(ISBLANK(M1118),,IF(ISBLANK(G1118),,(IF(M1118="WON-EW",((((N1118-1)*J1118)*'complete results singles'!$C$2)+('complete results singles'!$C$2*(N1118-1))),IF(M1118="WON",((((N1118-1)*J1118)*'complete results singles'!$C$2)+('complete results singles'!$C$2*(N1118-1))),IF(M1118="PLACED",((((N1118-1)*J1118)*'complete results singles'!$C$2)-'complete results singles'!$C$2),IF(J1118=0,-'complete results singles'!$C$2,IF(J1118=0,-'complete results singles'!$C$2,-('complete results singles'!$C$2*2)))))))*E1118))</f>
        <v>0</v>
      </c>
      <c r="R1118" s="17">
        <f>IF(ISBLANK(M1118),,IF(T1118&lt;&gt;1,((IF(M1118="WON-EW",(((K1118-1)*'complete results singles'!$C$2)*(1-$C$3))+(((L1118-1)*'complete results singles'!$C$2)*(1-$C$3)),IF(M1118="WON",(((K1118-1)*'complete results singles'!$C$2)*(1-$C$3)),IF(M1118="PLACED",(((L1118-1)*'complete results singles'!$C$2)*(1-$C$3))-'complete results singles'!$C$2,IF(J1118=0,-'complete results singles'!$C$2,-('complete results singles'!$C$2*2))))))*E1118),0))</f>
        <v>0</v>
      </c>
      <c r="S1118" s="64"/>
    </row>
    <row r="1119" spans="8:19" ht="15" x14ac:dyDescent="0.2">
      <c r="H1119" s="12"/>
      <c r="I1119" s="12"/>
      <c r="J1119" s="12"/>
      <c r="M1119" s="7"/>
      <c r="N1119" s="16">
        <f>((G1119-1)*(1-(IF(H1119="no",0,'complete results singles'!$C$3)))+1)</f>
        <v>5.0000000000000044E-2</v>
      </c>
      <c r="O1119" s="16">
        <f t="shared" si="18"/>
        <v>0</v>
      </c>
      <c r="P111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19" s="17">
        <f>IF(ISBLANK(M1119),,IF(ISBLANK(G1119),,(IF(M1119="WON-EW",((((N1119-1)*J1119)*'complete results singles'!$C$2)+('complete results singles'!$C$2*(N1119-1))),IF(M1119="WON",((((N1119-1)*J1119)*'complete results singles'!$C$2)+('complete results singles'!$C$2*(N1119-1))),IF(M1119="PLACED",((((N1119-1)*J1119)*'complete results singles'!$C$2)-'complete results singles'!$C$2),IF(J1119=0,-'complete results singles'!$C$2,IF(J1119=0,-'complete results singles'!$C$2,-('complete results singles'!$C$2*2)))))))*E1119))</f>
        <v>0</v>
      </c>
      <c r="R1119" s="17">
        <f>IF(ISBLANK(M1119),,IF(T1119&lt;&gt;1,((IF(M1119="WON-EW",(((K1119-1)*'complete results singles'!$C$2)*(1-$C$3))+(((L1119-1)*'complete results singles'!$C$2)*(1-$C$3)),IF(M1119="WON",(((K1119-1)*'complete results singles'!$C$2)*(1-$C$3)),IF(M1119="PLACED",(((L1119-1)*'complete results singles'!$C$2)*(1-$C$3))-'complete results singles'!$C$2,IF(J1119=0,-'complete results singles'!$C$2,-('complete results singles'!$C$2*2))))))*E1119),0))</f>
        <v>0</v>
      </c>
      <c r="S1119" s="64"/>
    </row>
    <row r="1120" spans="8:19" ht="15" x14ac:dyDescent="0.2">
      <c r="H1120" s="12"/>
      <c r="I1120" s="12"/>
      <c r="J1120" s="12"/>
      <c r="M1120" s="7"/>
      <c r="N1120" s="16">
        <f>((G1120-1)*(1-(IF(H1120="no",0,'complete results singles'!$C$3)))+1)</f>
        <v>5.0000000000000044E-2</v>
      </c>
      <c r="O1120" s="16">
        <f t="shared" si="18"/>
        <v>0</v>
      </c>
      <c r="P112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0" s="17">
        <f>IF(ISBLANK(M1120),,IF(ISBLANK(G1120),,(IF(M1120="WON-EW",((((N1120-1)*J1120)*'complete results singles'!$C$2)+('complete results singles'!$C$2*(N1120-1))),IF(M1120="WON",((((N1120-1)*J1120)*'complete results singles'!$C$2)+('complete results singles'!$C$2*(N1120-1))),IF(M1120="PLACED",((((N1120-1)*J1120)*'complete results singles'!$C$2)-'complete results singles'!$C$2),IF(J1120=0,-'complete results singles'!$C$2,IF(J1120=0,-'complete results singles'!$C$2,-('complete results singles'!$C$2*2)))))))*E1120))</f>
        <v>0</v>
      </c>
      <c r="R1120" s="17">
        <f>IF(ISBLANK(M1120),,IF(T1120&lt;&gt;1,((IF(M1120="WON-EW",(((K1120-1)*'complete results singles'!$C$2)*(1-$C$3))+(((L1120-1)*'complete results singles'!$C$2)*(1-$C$3)),IF(M1120="WON",(((K1120-1)*'complete results singles'!$C$2)*(1-$C$3)),IF(M1120="PLACED",(((L1120-1)*'complete results singles'!$C$2)*(1-$C$3))-'complete results singles'!$C$2,IF(J1120=0,-'complete results singles'!$C$2,-('complete results singles'!$C$2*2))))))*E1120),0))</f>
        <v>0</v>
      </c>
      <c r="S1120" s="64"/>
    </row>
    <row r="1121" spans="8:19" ht="15" x14ac:dyDescent="0.2">
      <c r="H1121" s="12"/>
      <c r="I1121" s="12"/>
      <c r="J1121" s="12"/>
      <c r="M1121" s="7"/>
      <c r="N1121" s="16">
        <f>((G1121-1)*(1-(IF(H1121="no",0,'complete results singles'!$C$3)))+1)</f>
        <v>5.0000000000000044E-2</v>
      </c>
      <c r="O1121" s="16">
        <f t="shared" si="18"/>
        <v>0</v>
      </c>
      <c r="P112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1" s="17">
        <f>IF(ISBLANK(M1121),,IF(ISBLANK(G1121),,(IF(M1121="WON-EW",((((N1121-1)*J1121)*'complete results singles'!$C$2)+('complete results singles'!$C$2*(N1121-1))),IF(M1121="WON",((((N1121-1)*J1121)*'complete results singles'!$C$2)+('complete results singles'!$C$2*(N1121-1))),IF(M1121="PLACED",((((N1121-1)*J1121)*'complete results singles'!$C$2)-'complete results singles'!$C$2),IF(J1121=0,-'complete results singles'!$C$2,IF(J1121=0,-'complete results singles'!$C$2,-('complete results singles'!$C$2*2)))))))*E1121))</f>
        <v>0</v>
      </c>
      <c r="R1121" s="17">
        <f>IF(ISBLANK(M1121),,IF(T1121&lt;&gt;1,((IF(M1121="WON-EW",(((K1121-1)*'complete results singles'!$C$2)*(1-$C$3))+(((L1121-1)*'complete results singles'!$C$2)*(1-$C$3)),IF(M1121="WON",(((K1121-1)*'complete results singles'!$C$2)*(1-$C$3)),IF(M1121="PLACED",(((L1121-1)*'complete results singles'!$C$2)*(1-$C$3))-'complete results singles'!$C$2,IF(J1121=0,-'complete results singles'!$C$2,-('complete results singles'!$C$2*2))))))*E1121),0))</f>
        <v>0</v>
      </c>
      <c r="S1121" s="64"/>
    </row>
    <row r="1122" spans="8:19" ht="15" x14ac:dyDescent="0.2">
      <c r="H1122" s="12"/>
      <c r="I1122" s="12"/>
      <c r="J1122" s="12"/>
      <c r="M1122" s="7"/>
      <c r="N1122" s="16">
        <f>((G1122-1)*(1-(IF(H1122="no",0,'complete results singles'!$C$3)))+1)</f>
        <v>5.0000000000000044E-2</v>
      </c>
      <c r="O1122" s="16">
        <f t="shared" si="18"/>
        <v>0</v>
      </c>
      <c r="P112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2" s="17">
        <f>IF(ISBLANK(M1122),,IF(ISBLANK(G1122),,(IF(M1122="WON-EW",((((N1122-1)*J1122)*'complete results singles'!$C$2)+('complete results singles'!$C$2*(N1122-1))),IF(M1122="WON",((((N1122-1)*J1122)*'complete results singles'!$C$2)+('complete results singles'!$C$2*(N1122-1))),IF(M1122="PLACED",((((N1122-1)*J1122)*'complete results singles'!$C$2)-'complete results singles'!$C$2),IF(J1122=0,-'complete results singles'!$C$2,IF(J1122=0,-'complete results singles'!$C$2,-('complete results singles'!$C$2*2)))))))*E1122))</f>
        <v>0</v>
      </c>
      <c r="R1122" s="17">
        <f>IF(ISBLANK(M1122),,IF(T1122&lt;&gt;1,((IF(M1122="WON-EW",(((K1122-1)*'complete results singles'!$C$2)*(1-$C$3))+(((L1122-1)*'complete results singles'!$C$2)*(1-$C$3)),IF(M1122="WON",(((K1122-1)*'complete results singles'!$C$2)*(1-$C$3)),IF(M1122="PLACED",(((L1122-1)*'complete results singles'!$C$2)*(1-$C$3))-'complete results singles'!$C$2,IF(J1122=0,-'complete results singles'!$C$2,-('complete results singles'!$C$2*2))))))*E1122),0))</f>
        <v>0</v>
      </c>
      <c r="S1122" s="64"/>
    </row>
    <row r="1123" spans="8:19" ht="15" x14ac:dyDescent="0.2">
      <c r="H1123" s="12"/>
      <c r="I1123" s="12"/>
      <c r="J1123" s="12"/>
      <c r="M1123" s="7"/>
      <c r="N1123" s="16">
        <f>((G1123-1)*(1-(IF(H1123="no",0,'complete results singles'!$C$3)))+1)</f>
        <v>5.0000000000000044E-2</v>
      </c>
      <c r="O1123" s="16">
        <f t="shared" si="18"/>
        <v>0</v>
      </c>
      <c r="P112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3" s="17">
        <f>IF(ISBLANK(M1123),,IF(ISBLANK(G1123),,(IF(M1123="WON-EW",((((N1123-1)*J1123)*'complete results singles'!$C$2)+('complete results singles'!$C$2*(N1123-1))),IF(M1123="WON",((((N1123-1)*J1123)*'complete results singles'!$C$2)+('complete results singles'!$C$2*(N1123-1))),IF(M1123="PLACED",((((N1123-1)*J1123)*'complete results singles'!$C$2)-'complete results singles'!$C$2),IF(J1123=0,-'complete results singles'!$C$2,IF(J1123=0,-'complete results singles'!$C$2,-('complete results singles'!$C$2*2)))))))*E1123))</f>
        <v>0</v>
      </c>
      <c r="R1123" s="17">
        <f>IF(ISBLANK(M1123),,IF(T1123&lt;&gt;1,((IF(M1123="WON-EW",(((K1123-1)*'complete results singles'!$C$2)*(1-$C$3))+(((L1123-1)*'complete results singles'!$C$2)*(1-$C$3)),IF(M1123="WON",(((K1123-1)*'complete results singles'!$C$2)*(1-$C$3)),IF(M1123="PLACED",(((L1123-1)*'complete results singles'!$C$2)*(1-$C$3))-'complete results singles'!$C$2,IF(J1123=0,-'complete results singles'!$C$2,-('complete results singles'!$C$2*2))))))*E1123),0))</f>
        <v>0</v>
      </c>
      <c r="S1123" s="64"/>
    </row>
    <row r="1124" spans="8:19" ht="15" x14ac:dyDescent="0.2">
      <c r="H1124" s="12"/>
      <c r="I1124" s="12"/>
      <c r="J1124" s="12"/>
      <c r="M1124" s="7"/>
      <c r="N1124" s="16">
        <f>((G1124-1)*(1-(IF(H1124="no",0,'complete results singles'!$C$3)))+1)</f>
        <v>5.0000000000000044E-2</v>
      </c>
      <c r="O1124" s="16">
        <f t="shared" si="18"/>
        <v>0</v>
      </c>
      <c r="P112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4" s="17">
        <f>IF(ISBLANK(M1124),,IF(ISBLANK(G1124),,(IF(M1124="WON-EW",((((N1124-1)*J1124)*'complete results singles'!$C$2)+('complete results singles'!$C$2*(N1124-1))),IF(M1124="WON",((((N1124-1)*J1124)*'complete results singles'!$C$2)+('complete results singles'!$C$2*(N1124-1))),IF(M1124="PLACED",((((N1124-1)*J1124)*'complete results singles'!$C$2)-'complete results singles'!$C$2),IF(J1124=0,-'complete results singles'!$C$2,IF(J1124=0,-'complete results singles'!$C$2,-('complete results singles'!$C$2*2)))))))*E1124))</f>
        <v>0</v>
      </c>
      <c r="R1124" s="17">
        <f>IF(ISBLANK(M1124),,IF(T1124&lt;&gt;1,((IF(M1124="WON-EW",(((K1124-1)*'complete results singles'!$C$2)*(1-$C$3))+(((L1124-1)*'complete results singles'!$C$2)*(1-$C$3)),IF(M1124="WON",(((K1124-1)*'complete results singles'!$C$2)*(1-$C$3)),IF(M1124="PLACED",(((L1124-1)*'complete results singles'!$C$2)*(1-$C$3))-'complete results singles'!$C$2,IF(J1124=0,-'complete results singles'!$C$2,-('complete results singles'!$C$2*2))))))*E1124),0))</f>
        <v>0</v>
      </c>
      <c r="S1124" s="64"/>
    </row>
    <row r="1125" spans="8:19" ht="15" x14ac:dyDescent="0.2">
      <c r="H1125" s="12"/>
      <c r="I1125" s="12"/>
      <c r="J1125" s="12"/>
      <c r="M1125" s="7"/>
      <c r="N1125" s="16">
        <f>((G1125-1)*(1-(IF(H1125="no",0,'complete results singles'!$C$3)))+1)</f>
        <v>5.0000000000000044E-2</v>
      </c>
      <c r="O1125" s="16">
        <f t="shared" si="18"/>
        <v>0</v>
      </c>
      <c r="P112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5" s="17">
        <f>IF(ISBLANK(M1125),,IF(ISBLANK(G1125),,(IF(M1125="WON-EW",((((N1125-1)*J1125)*'complete results singles'!$C$2)+('complete results singles'!$C$2*(N1125-1))),IF(M1125="WON",((((N1125-1)*J1125)*'complete results singles'!$C$2)+('complete results singles'!$C$2*(N1125-1))),IF(M1125="PLACED",((((N1125-1)*J1125)*'complete results singles'!$C$2)-'complete results singles'!$C$2),IF(J1125=0,-'complete results singles'!$C$2,IF(J1125=0,-'complete results singles'!$C$2,-('complete results singles'!$C$2*2)))))))*E1125))</f>
        <v>0</v>
      </c>
      <c r="R1125" s="17">
        <f>IF(ISBLANK(M1125),,IF(T1125&lt;&gt;1,((IF(M1125="WON-EW",(((K1125-1)*'complete results singles'!$C$2)*(1-$C$3))+(((L1125-1)*'complete results singles'!$C$2)*(1-$C$3)),IF(M1125="WON",(((K1125-1)*'complete results singles'!$C$2)*(1-$C$3)),IF(M1125="PLACED",(((L1125-1)*'complete results singles'!$C$2)*(1-$C$3))-'complete results singles'!$C$2,IF(J1125=0,-'complete results singles'!$C$2,-('complete results singles'!$C$2*2))))))*E1125),0))</f>
        <v>0</v>
      </c>
      <c r="S1125" s="64"/>
    </row>
    <row r="1126" spans="8:19" ht="15" x14ac:dyDescent="0.2">
      <c r="H1126" s="12"/>
      <c r="I1126" s="12"/>
      <c r="J1126" s="12"/>
      <c r="M1126" s="7"/>
      <c r="N1126" s="16">
        <f>((G1126-1)*(1-(IF(H1126="no",0,'complete results singles'!$C$3)))+1)</f>
        <v>5.0000000000000044E-2</v>
      </c>
      <c r="O1126" s="16">
        <f t="shared" si="18"/>
        <v>0</v>
      </c>
      <c r="P112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6" s="17">
        <f>IF(ISBLANK(M1126),,IF(ISBLANK(G1126),,(IF(M1126="WON-EW",((((N1126-1)*J1126)*'complete results singles'!$C$2)+('complete results singles'!$C$2*(N1126-1))),IF(M1126="WON",((((N1126-1)*J1126)*'complete results singles'!$C$2)+('complete results singles'!$C$2*(N1126-1))),IF(M1126="PLACED",((((N1126-1)*J1126)*'complete results singles'!$C$2)-'complete results singles'!$C$2),IF(J1126=0,-'complete results singles'!$C$2,IF(J1126=0,-'complete results singles'!$C$2,-('complete results singles'!$C$2*2)))))))*E1126))</f>
        <v>0</v>
      </c>
      <c r="R1126" s="17">
        <f>IF(ISBLANK(M1126),,IF(T1126&lt;&gt;1,((IF(M1126="WON-EW",(((K1126-1)*'complete results singles'!$C$2)*(1-$C$3))+(((L1126-1)*'complete results singles'!$C$2)*(1-$C$3)),IF(M1126="WON",(((K1126-1)*'complete results singles'!$C$2)*(1-$C$3)),IF(M1126="PLACED",(((L1126-1)*'complete results singles'!$C$2)*(1-$C$3))-'complete results singles'!$C$2,IF(J1126=0,-'complete results singles'!$C$2,-('complete results singles'!$C$2*2))))))*E1126),0))</f>
        <v>0</v>
      </c>
      <c r="S1126" s="64"/>
    </row>
    <row r="1127" spans="8:19" ht="15" x14ac:dyDescent="0.2">
      <c r="H1127" s="12"/>
      <c r="I1127" s="12"/>
      <c r="J1127" s="12"/>
      <c r="M1127" s="7"/>
      <c r="N1127" s="16">
        <f>((G1127-1)*(1-(IF(H1127="no",0,'complete results singles'!$C$3)))+1)</f>
        <v>5.0000000000000044E-2</v>
      </c>
      <c r="O1127" s="16">
        <f t="shared" si="18"/>
        <v>0</v>
      </c>
      <c r="P112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7" s="17">
        <f>IF(ISBLANK(M1127),,IF(ISBLANK(G1127),,(IF(M1127="WON-EW",((((N1127-1)*J1127)*'complete results singles'!$C$2)+('complete results singles'!$C$2*(N1127-1))),IF(M1127="WON",((((N1127-1)*J1127)*'complete results singles'!$C$2)+('complete results singles'!$C$2*(N1127-1))),IF(M1127="PLACED",((((N1127-1)*J1127)*'complete results singles'!$C$2)-'complete results singles'!$C$2),IF(J1127=0,-'complete results singles'!$C$2,IF(J1127=0,-'complete results singles'!$C$2,-('complete results singles'!$C$2*2)))))))*E1127))</f>
        <v>0</v>
      </c>
      <c r="R1127" s="17">
        <f>IF(ISBLANK(M1127),,IF(T1127&lt;&gt;1,((IF(M1127="WON-EW",(((K1127-1)*'complete results singles'!$C$2)*(1-$C$3))+(((L1127-1)*'complete results singles'!$C$2)*(1-$C$3)),IF(M1127="WON",(((K1127-1)*'complete results singles'!$C$2)*(1-$C$3)),IF(M1127="PLACED",(((L1127-1)*'complete results singles'!$C$2)*(1-$C$3))-'complete results singles'!$C$2,IF(J1127=0,-'complete results singles'!$C$2,-('complete results singles'!$C$2*2))))))*E1127),0))</f>
        <v>0</v>
      </c>
      <c r="S1127" s="64"/>
    </row>
    <row r="1128" spans="8:19" ht="15" x14ac:dyDescent="0.2">
      <c r="H1128" s="12"/>
      <c r="I1128" s="12"/>
      <c r="J1128" s="12"/>
      <c r="M1128" s="7"/>
      <c r="N1128" s="16">
        <f>((G1128-1)*(1-(IF(H1128="no",0,'complete results singles'!$C$3)))+1)</f>
        <v>5.0000000000000044E-2</v>
      </c>
      <c r="O1128" s="16">
        <f t="shared" si="18"/>
        <v>0</v>
      </c>
      <c r="P112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8" s="17">
        <f>IF(ISBLANK(M1128),,IF(ISBLANK(G1128),,(IF(M1128="WON-EW",((((N1128-1)*J1128)*'complete results singles'!$C$2)+('complete results singles'!$C$2*(N1128-1))),IF(M1128="WON",((((N1128-1)*J1128)*'complete results singles'!$C$2)+('complete results singles'!$C$2*(N1128-1))),IF(M1128="PLACED",((((N1128-1)*J1128)*'complete results singles'!$C$2)-'complete results singles'!$C$2),IF(J1128=0,-'complete results singles'!$C$2,IF(J1128=0,-'complete results singles'!$C$2,-('complete results singles'!$C$2*2)))))))*E1128))</f>
        <v>0</v>
      </c>
      <c r="R1128" s="17">
        <f>IF(ISBLANK(M1128),,IF(T1128&lt;&gt;1,((IF(M1128="WON-EW",(((K1128-1)*'complete results singles'!$C$2)*(1-$C$3))+(((L1128-1)*'complete results singles'!$C$2)*(1-$C$3)),IF(M1128="WON",(((K1128-1)*'complete results singles'!$C$2)*(1-$C$3)),IF(M1128="PLACED",(((L1128-1)*'complete results singles'!$C$2)*(1-$C$3))-'complete results singles'!$C$2,IF(J1128=0,-'complete results singles'!$C$2,-('complete results singles'!$C$2*2))))))*E1128),0))</f>
        <v>0</v>
      </c>
      <c r="S1128" s="64"/>
    </row>
    <row r="1129" spans="8:19" ht="15" x14ac:dyDescent="0.2">
      <c r="H1129" s="12"/>
      <c r="I1129" s="12"/>
      <c r="J1129" s="12"/>
      <c r="M1129" s="7"/>
      <c r="N1129" s="16">
        <f>((G1129-1)*(1-(IF(H1129="no",0,'complete results singles'!$C$3)))+1)</f>
        <v>5.0000000000000044E-2</v>
      </c>
      <c r="O1129" s="16">
        <f t="shared" si="18"/>
        <v>0</v>
      </c>
      <c r="P112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29" s="17">
        <f>IF(ISBLANK(M1129),,IF(ISBLANK(G1129),,(IF(M1129="WON-EW",((((N1129-1)*J1129)*'complete results singles'!$C$2)+('complete results singles'!$C$2*(N1129-1))),IF(M1129="WON",((((N1129-1)*J1129)*'complete results singles'!$C$2)+('complete results singles'!$C$2*(N1129-1))),IF(M1129="PLACED",((((N1129-1)*J1129)*'complete results singles'!$C$2)-'complete results singles'!$C$2),IF(J1129=0,-'complete results singles'!$C$2,IF(J1129=0,-'complete results singles'!$C$2,-('complete results singles'!$C$2*2)))))))*E1129))</f>
        <v>0</v>
      </c>
      <c r="R1129" s="17">
        <f>IF(ISBLANK(M1129),,IF(T1129&lt;&gt;1,((IF(M1129="WON-EW",(((K1129-1)*'complete results singles'!$C$2)*(1-$C$3))+(((L1129-1)*'complete results singles'!$C$2)*(1-$C$3)),IF(M1129="WON",(((K1129-1)*'complete results singles'!$C$2)*(1-$C$3)),IF(M1129="PLACED",(((L1129-1)*'complete results singles'!$C$2)*(1-$C$3))-'complete results singles'!$C$2,IF(J1129=0,-'complete results singles'!$C$2,-('complete results singles'!$C$2*2))))))*E1129),0))</f>
        <v>0</v>
      </c>
      <c r="S1129" s="64"/>
    </row>
    <row r="1130" spans="8:19" ht="15" x14ac:dyDescent="0.2">
      <c r="H1130" s="12"/>
      <c r="I1130" s="12"/>
      <c r="J1130" s="12"/>
      <c r="M1130" s="7"/>
      <c r="N1130" s="16">
        <f>((G1130-1)*(1-(IF(H1130="no",0,'complete results singles'!$C$3)))+1)</f>
        <v>5.0000000000000044E-2</v>
      </c>
      <c r="O1130" s="16">
        <f t="shared" si="18"/>
        <v>0</v>
      </c>
      <c r="P113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0" s="17">
        <f>IF(ISBLANK(M1130),,IF(ISBLANK(G1130),,(IF(M1130="WON-EW",((((N1130-1)*J1130)*'complete results singles'!$C$2)+('complete results singles'!$C$2*(N1130-1))),IF(M1130="WON",((((N1130-1)*J1130)*'complete results singles'!$C$2)+('complete results singles'!$C$2*(N1130-1))),IF(M1130="PLACED",((((N1130-1)*J1130)*'complete results singles'!$C$2)-'complete results singles'!$C$2),IF(J1130=0,-'complete results singles'!$C$2,IF(J1130=0,-'complete results singles'!$C$2,-('complete results singles'!$C$2*2)))))))*E1130))</f>
        <v>0</v>
      </c>
      <c r="R1130" s="17">
        <f>IF(ISBLANK(M1130),,IF(T1130&lt;&gt;1,((IF(M1130="WON-EW",(((K1130-1)*'complete results singles'!$C$2)*(1-$C$3))+(((L1130-1)*'complete results singles'!$C$2)*(1-$C$3)),IF(M1130="WON",(((K1130-1)*'complete results singles'!$C$2)*(1-$C$3)),IF(M1130="PLACED",(((L1130-1)*'complete results singles'!$C$2)*(1-$C$3))-'complete results singles'!$C$2,IF(J1130=0,-'complete results singles'!$C$2,-('complete results singles'!$C$2*2))))))*E1130),0))</f>
        <v>0</v>
      </c>
      <c r="S1130" s="64"/>
    </row>
    <row r="1131" spans="8:19" ht="15" x14ac:dyDescent="0.2">
      <c r="H1131" s="12"/>
      <c r="I1131" s="12"/>
      <c r="J1131" s="12"/>
      <c r="M1131" s="7"/>
      <c r="N1131" s="16">
        <f>((G1131-1)*(1-(IF(H1131="no",0,'complete results singles'!$C$3)))+1)</f>
        <v>5.0000000000000044E-2</v>
      </c>
      <c r="O1131" s="16">
        <f t="shared" si="18"/>
        <v>0</v>
      </c>
      <c r="P113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1" s="17">
        <f>IF(ISBLANK(M1131),,IF(ISBLANK(G1131),,(IF(M1131="WON-EW",((((N1131-1)*J1131)*'complete results singles'!$C$2)+('complete results singles'!$C$2*(N1131-1))),IF(M1131="WON",((((N1131-1)*J1131)*'complete results singles'!$C$2)+('complete results singles'!$C$2*(N1131-1))),IF(M1131="PLACED",((((N1131-1)*J1131)*'complete results singles'!$C$2)-'complete results singles'!$C$2),IF(J1131=0,-'complete results singles'!$C$2,IF(J1131=0,-'complete results singles'!$C$2,-('complete results singles'!$C$2*2)))))))*E1131))</f>
        <v>0</v>
      </c>
      <c r="R1131" s="17">
        <f>IF(ISBLANK(M1131),,IF(T1131&lt;&gt;1,((IF(M1131="WON-EW",(((K1131-1)*'complete results singles'!$C$2)*(1-$C$3))+(((L1131-1)*'complete results singles'!$C$2)*(1-$C$3)),IF(M1131="WON",(((K1131-1)*'complete results singles'!$C$2)*(1-$C$3)),IF(M1131="PLACED",(((L1131-1)*'complete results singles'!$C$2)*(1-$C$3))-'complete results singles'!$C$2,IF(J1131=0,-'complete results singles'!$C$2,-('complete results singles'!$C$2*2))))))*E1131),0))</f>
        <v>0</v>
      </c>
      <c r="S1131" s="64"/>
    </row>
    <row r="1132" spans="8:19" ht="15" x14ac:dyDescent="0.2">
      <c r="H1132" s="12"/>
      <c r="I1132" s="12"/>
      <c r="J1132" s="12"/>
      <c r="M1132" s="7"/>
      <c r="N1132" s="16">
        <f>((G1132-1)*(1-(IF(H1132="no",0,'complete results singles'!$C$3)))+1)</f>
        <v>5.0000000000000044E-2</v>
      </c>
      <c r="O1132" s="16">
        <f t="shared" si="18"/>
        <v>0</v>
      </c>
      <c r="P113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2" s="17">
        <f>IF(ISBLANK(M1132),,IF(ISBLANK(G1132),,(IF(M1132="WON-EW",((((N1132-1)*J1132)*'complete results singles'!$C$2)+('complete results singles'!$C$2*(N1132-1))),IF(M1132="WON",((((N1132-1)*J1132)*'complete results singles'!$C$2)+('complete results singles'!$C$2*(N1132-1))),IF(M1132="PLACED",((((N1132-1)*J1132)*'complete results singles'!$C$2)-'complete results singles'!$C$2),IF(J1132=0,-'complete results singles'!$C$2,IF(J1132=0,-'complete results singles'!$C$2,-('complete results singles'!$C$2*2)))))))*E1132))</f>
        <v>0</v>
      </c>
      <c r="R1132" s="17">
        <f>IF(ISBLANK(M1132),,IF(T1132&lt;&gt;1,((IF(M1132="WON-EW",(((K1132-1)*'complete results singles'!$C$2)*(1-$C$3))+(((L1132-1)*'complete results singles'!$C$2)*(1-$C$3)),IF(M1132="WON",(((K1132-1)*'complete results singles'!$C$2)*(1-$C$3)),IF(M1132="PLACED",(((L1132-1)*'complete results singles'!$C$2)*(1-$C$3))-'complete results singles'!$C$2,IF(J1132=0,-'complete results singles'!$C$2,-('complete results singles'!$C$2*2))))))*E1132),0))</f>
        <v>0</v>
      </c>
      <c r="S1132" s="64"/>
    </row>
    <row r="1133" spans="8:19" ht="15" x14ac:dyDescent="0.2">
      <c r="H1133" s="12"/>
      <c r="I1133" s="12"/>
      <c r="J1133" s="12"/>
      <c r="M1133" s="7"/>
      <c r="N1133" s="16">
        <f>((G1133-1)*(1-(IF(H1133="no",0,'complete results singles'!$C$3)))+1)</f>
        <v>5.0000000000000044E-2</v>
      </c>
      <c r="O1133" s="16">
        <f t="shared" si="18"/>
        <v>0</v>
      </c>
      <c r="P113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3" s="17">
        <f>IF(ISBLANK(M1133),,IF(ISBLANK(G1133),,(IF(M1133="WON-EW",((((N1133-1)*J1133)*'complete results singles'!$C$2)+('complete results singles'!$C$2*(N1133-1))),IF(M1133="WON",((((N1133-1)*J1133)*'complete results singles'!$C$2)+('complete results singles'!$C$2*(N1133-1))),IF(M1133="PLACED",((((N1133-1)*J1133)*'complete results singles'!$C$2)-'complete results singles'!$C$2),IF(J1133=0,-'complete results singles'!$C$2,IF(J1133=0,-'complete results singles'!$C$2,-('complete results singles'!$C$2*2)))))))*E1133))</f>
        <v>0</v>
      </c>
      <c r="R1133" s="17">
        <f>IF(ISBLANK(M1133),,IF(T1133&lt;&gt;1,((IF(M1133="WON-EW",(((K1133-1)*'complete results singles'!$C$2)*(1-$C$3))+(((L1133-1)*'complete results singles'!$C$2)*(1-$C$3)),IF(M1133="WON",(((K1133-1)*'complete results singles'!$C$2)*(1-$C$3)),IF(M1133="PLACED",(((L1133-1)*'complete results singles'!$C$2)*(1-$C$3))-'complete results singles'!$C$2,IF(J1133=0,-'complete results singles'!$C$2,-('complete results singles'!$C$2*2))))))*E1133),0))</f>
        <v>0</v>
      </c>
      <c r="S1133" s="64"/>
    </row>
    <row r="1134" spans="8:19" ht="15" x14ac:dyDescent="0.2">
      <c r="H1134" s="12"/>
      <c r="I1134" s="12"/>
      <c r="J1134" s="12"/>
      <c r="M1134" s="7"/>
      <c r="N1134" s="16">
        <f>((G1134-1)*(1-(IF(H1134="no",0,'complete results singles'!$C$3)))+1)</f>
        <v>5.0000000000000044E-2</v>
      </c>
      <c r="O1134" s="16">
        <f t="shared" si="18"/>
        <v>0</v>
      </c>
      <c r="P113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4" s="17">
        <f>IF(ISBLANK(M1134),,IF(ISBLANK(G1134),,(IF(M1134="WON-EW",((((N1134-1)*J1134)*'complete results singles'!$C$2)+('complete results singles'!$C$2*(N1134-1))),IF(M1134="WON",((((N1134-1)*J1134)*'complete results singles'!$C$2)+('complete results singles'!$C$2*(N1134-1))),IF(M1134="PLACED",((((N1134-1)*J1134)*'complete results singles'!$C$2)-'complete results singles'!$C$2),IF(J1134=0,-'complete results singles'!$C$2,IF(J1134=0,-'complete results singles'!$C$2,-('complete results singles'!$C$2*2)))))))*E1134))</f>
        <v>0</v>
      </c>
      <c r="R1134" s="17">
        <f>IF(ISBLANK(M1134),,IF(T1134&lt;&gt;1,((IF(M1134="WON-EW",(((K1134-1)*'complete results singles'!$C$2)*(1-$C$3))+(((L1134-1)*'complete results singles'!$C$2)*(1-$C$3)),IF(M1134="WON",(((K1134-1)*'complete results singles'!$C$2)*(1-$C$3)),IF(M1134="PLACED",(((L1134-1)*'complete results singles'!$C$2)*(1-$C$3))-'complete results singles'!$C$2,IF(J1134=0,-'complete results singles'!$C$2,-('complete results singles'!$C$2*2))))))*E1134),0))</f>
        <v>0</v>
      </c>
      <c r="S1134" s="64"/>
    </row>
    <row r="1135" spans="8:19" ht="15" x14ac:dyDescent="0.2">
      <c r="H1135" s="12"/>
      <c r="I1135" s="12"/>
      <c r="J1135" s="12"/>
      <c r="M1135" s="7"/>
      <c r="N1135" s="16">
        <f>((G1135-1)*(1-(IF(H1135="no",0,'complete results singles'!$C$3)))+1)</f>
        <v>5.0000000000000044E-2</v>
      </c>
      <c r="O1135" s="16">
        <f t="shared" si="18"/>
        <v>0</v>
      </c>
      <c r="P113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5" s="17">
        <f>IF(ISBLANK(M1135),,IF(ISBLANK(G1135),,(IF(M1135="WON-EW",((((N1135-1)*J1135)*'complete results singles'!$C$2)+('complete results singles'!$C$2*(N1135-1))),IF(M1135="WON",((((N1135-1)*J1135)*'complete results singles'!$C$2)+('complete results singles'!$C$2*(N1135-1))),IF(M1135="PLACED",((((N1135-1)*J1135)*'complete results singles'!$C$2)-'complete results singles'!$C$2),IF(J1135=0,-'complete results singles'!$C$2,IF(J1135=0,-'complete results singles'!$C$2,-('complete results singles'!$C$2*2)))))))*E1135))</f>
        <v>0</v>
      </c>
      <c r="R1135" s="17">
        <f>IF(ISBLANK(M1135),,IF(T1135&lt;&gt;1,((IF(M1135="WON-EW",(((K1135-1)*'complete results singles'!$C$2)*(1-$C$3))+(((L1135-1)*'complete results singles'!$C$2)*(1-$C$3)),IF(M1135="WON",(((K1135-1)*'complete results singles'!$C$2)*(1-$C$3)),IF(M1135="PLACED",(((L1135-1)*'complete results singles'!$C$2)*(1-$C$3))-'complete results singles'!$C$2,IF(J1135=0,-'complete results singles'!$C$2,-('complete results singles'!$C$2*2))))))*E1135),0))</f>
        <v>0</v>
      </c>
      <c r="S1135" s="64"/>
    </row>
    <row r="1136" spans="8:19" ht="15" x14ac:dyDescent="0.2">
      <c r="H1136" s="12"/>
      <c r="I1136" s="12"/>
      <c r="J1136" s="12"/>
      <c r="M1136" s="7"/>
      <c r="N1136" s="16">
        <f>((G1136-1)*(1-(IF(H1136="no",0,'complete results singles'!$C$3)))+1)</f>
        <v>5.0000000000000044E-2</v>
      </c>
      <c r="O1136" s="16">
        <f t="shared" si="18"/>
        <v>0</v>
      </c>
      <c r="P1136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6" s="17">
        <f>IF(ISBLANK(M1136),,IF(ISBLANK(G1136),,(IF(M1136="WON-EW",((((N1136-1)*J1136)*'complete results singles'!$C$2)+('complete results singles'!$C$2*(N1136-1))),IF(M1136="WON",((((N1136-1)*J1136)*'complete results singles'!$C$2)+('complete results singles'!$C$2*(N1136-1))),IF(M1136="PLACED",((((N1136-1)*J1136)*'complete results singles'!$C$2)-'complete results singles'!$C$2),IF(J1136=0,-'complete results singles'!$C$2,IF(J1136=0,-'complete results singles'!$C$2,-('complete results singles'!$C$2*2)))))))*E1136))</f>
        <v>0</v>
      </c>
      <c r="R1136" s="17">
        <f>IF(ISBLANK(M1136),,IF(T1136&lt;&gt;1,((IF(M1136="WON-EW",(((K1136-1)*'complete results singles'!$C$2)*(1-$C$3))+(((L1136-1)*'complete results singles'!$C$2)*(1-$C$3)),IF(M1136="WON",(((K1136-1)*'complete results singles'!$C$2)*(1-$C$3)),IF(M1136="PLACED",(((L1136-1)*'complete results singles'!$C$2)*(1-$C$3))-'complete results singles'!$C$2,IF(J1136=0,-'complete results singles'!$C$2,-('complete results singles'!$C$2*2))))))*E1136),0))</f>
        <v>0</v>
      </c>
      <c r="S1136" s="64"/>
    </row>
    <row r="1137" spans="8:19" ht="15" x14ac:dyDescent="0.2">
      <c r="H1137" s="12"/>
      <c r="I1137" s="12"/>
      <c r="J1137" s="12"/>
      <c r="M1137" s="7"/>
      <c r="N1137" s="16">
        <f>((G1137-1)*(1-(IF(H1137="no",0,'complete results singles'!$C$3)))+1)</f>
        <v>5.0000000000000044E-2</v>
      </c>
      <c r="O1137" s="16">
        <f t="shared" si="18"/>
        <v>0</v>
      </c>
      <c r="P1137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7" s="17">
        <f>IF(ISBLANK(M1137),,IF(ISBLANK(G1137),,(IF(M1137="WON-EW",((((N1137-1)*J1137)*'complete results singles'!$C$2)+('complete results singles'!$C$2*(N1137-1))),IF(M1137="WON",((((N1137-1)*J1137)*'complete results singles'!$C$2)+('complete results singles'!$C$2*(N1137-1))),IF(M1137="PLACED",((((N1137-1)*J1137)*'complete results singles'!$C$2)-'complete results singles'!$C$2),IF(J1137=0,-'complete results singles'!$C$2,IF(J1137=0,-'complete results singles'!$C$2,-('complete results singles'!$C$2*2)))))))*E1137))</f>
        <v>0</v>
      </c>
      <c r="R1137" s="17">
        <f>IF(ISBLANK(M1137),,IF(T1137&lt;&gt;1,((IF(M1137="WON-EW",(((K1137-1)*'complete results singles'!$C$2)*(1-$C$3))+(((L1137-1)*'complete results singles'!$C$2)*(1-$C$3)),IF(M1137="WON",(((K1137-1)*'complete results singles'!$C$2)*(1-$C$3)),IF(M1137="PLACED",(((L1137-1)*'complete results singles'!$C$2)*(1-$C$3))-'complete results singles'!$C$2,IF(J1137=0,-'complete results singles'!$C$2,-('complete results singles'!$C$2*2))))))*E1137),0))</f>
        <v>0</v>
      </c>
      <c r="S1137" s="64"/>
    </row>
    <row r="1138" spans="8:19" ht="15" x14ac:dyDescent="0.2">
      <c r="H1138" s="12"/>
      <c r="I1138" s="12"/>
      <c r="J1138" s="12"/>
      <c r="M1138" s="7"/>
      <c r="N1138" s="16">
        <f>((G1138-1)*(1-(IF(H1138="no",0,'complete results singles'!$C$3)))+1)</f>
        <v>5.0000000000000044E-2</v>
      </c>
      <c r="O1138" s="16">
        <f t="shared" si="18"/>
        <v>0</v>
      </c>
      <c r="P1138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8" s="17">
        <f>IF(ISBLANK(M1138),,IF(ISBLANK(G1138),,(IF(M1138="WON-EW",((((N1138-1)*J1138)*'complete results singles'!$C$2)+('complete results singles'!$C$2*(N1138-1))),IF(M1138="WON",((((N1138-1)*J1138)*'complete results singles'!$C$2)+('complete results singles'!$C$2*(N1138-1))),IF(M1138="PLACED",((((N1138-1)*J1138)*'complete results singles'!$C$2)-'complete results singles'!$C$2),IF(J1138=0,-'complete results singles'!$C$2,IF(J1138=0,-'complete results singles'!$C$2,-('complete results singles'!$C$2*2)))))))*E1138))</f>
        <v>0</v>
      </c>
      <c r="R1138" s="17">
        <f>IF(ISBLANK(M1138),,IF(T1138&lt;&gt;1,((IF(M1138="WON-EW",(((K1138-1)*'complete results singles'!$C$2)*(1-$C$3))+(((L1138-1)*'complete results singles'!$C$2)*(1-$C$3)),IF(M1138="WON",(((K1138-1)*'complete results singles'!$C$2)*(1-$C$3)),IF(M1138="PLACED",(((L1138-1)*'complete results singles'!$C$2)*(1-$C$3))-'complete results singles'!$C$2,IF(J1138=0,-'complete results singles'!$C$2,-('complete results singles'!$C$2*2))))))*E1138),0))</f>
        <v>0</v>
      </c>
      <c r="S1138" s="64"/>
    </row>
    <row r="1139" spans="8:19" ht="15" x14ac:dyDescent="0.2">
      <c r="H1139" s="12"/>
      <c r="I1139" s="12"/>
      <c r="J1139" s="12"/>
      <c r="M1139" s="7"/>
      <c r="N1139" s="16">
        <f>((G1139-1)*(1-(IF(H1139="no",0,'complete results singles'!$C$3)))+1)</f>
        <v>5.0000000000000044E-2</v>
      </c>
      <c r="O1139" s="16">
        <f t="shared" si="18"/>
        <v>0</v>
      </c>
      <c r="P1139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39" s="17">
        <f>IF(ISBLANK(M1139),,IF(ISBLANK(G1139),,(IF(M1139="WON-EW",((((N1139-1)*J1139)*'complete results singles'!$C$2)+('complete results singles'!$C$2*(N1139-1))),IF(M1139="WON",((((N1139-1)*J1139)*'complete results singles'!$C$2)+('complete results singles'!$C$2*(N1139-1))),IF(M1139="PLACED",((((N1139-1)*J1139)*'complete results singles'!$C$2)-'complete results singles'!$C$2),IF(J1139=0,-'complete results singles'!$C$2,IF(J1139=0,-'complete results singles'!$C$2,-('complete results singles'!$C$2*2)))))))*E1139))</f>
        <v>0</v>
      </c>
      <c r="R1139" s="17">
        <f>IF(ISBLANK(M1139),,IF(T1139&lt;&gt;1,((IF(M1139="WON-EW",(((K1139-1)*'complete results singles'!$C$2)*(1-$C$3))+(((L1139-1)*'complete results singles'!$C$2)*(1-$C$3)),IF(M1139="WON",(((K1139-1)*'complete results singles'!$C$2)*(1-$C$3)),IF(M1139="PLACED",(((L1139-1)*'complete results singles'!$C$2)*(1-$C$3))-'complete results singles'!$C$2,IF(J1139=0,-'complete results singles'!$C$2,-('complete results singles'!$C$2*2))))))*E1139),0))</f>
        <v>0</v>
      </c>
      <c r="S1139" s="64"/>
    </row>
    <row r="1140" spans="8:19" ht="15" x14ac:dyDescent="0.2">
      <c r="H1140" s="12"/>
      <c r="I1140" s="12"/>
      <c r="J1140" s="12"/>
      <c r="M1140" s="7"/>
      <c r="N1140" s="16">
        <f>((G1140-1)*(1-(IF(H1140="no",0,'complete results singles'!$C$3)))+1)</f>
        <v>5.0000000000000044E-2</v>
      </c>
      <c r="O1140" s="16">
        <f t="shared" si="18"/>
        <v>0</v>
      </c>
      <c r="P1140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0" s="17">
        <f>IF(ISBLANK(M1140),,IF(ISBLANK(G1140),,(IF(M1140="WON-EW",((((N1140-1)*J1140)*'complete results singles'!$C$2)+('complete results singles'!$C$2*(N1140-1))),IF(M1140="WON",((((N1140-1)*J1140)*'complete results singles'!$C$2)+('complete results singles'!$C$2*(N1140-1))),IF(M1140="PLACED",((((N1140-1)*J1140)*'complete results singles'!$C$2)-'complete results singles'!$C$2),IF(J1140=0,-'complete results singles'!$C$2,IF(J1140=0,-'complete results singles'!$C$2,-('complete results singles'!$C$2*2)))))))*E1140))</f>
        <v>0</v>
      </c>
      <c r="R1140" s="17">
        <f>IF(ISBLANK(M1140),,IF(T1140&lt;&gt;1,((IF(M1140="WON-EW",(((K1140-1)*'complete results singles'!$C$2)*(1-$C$3))+(((L1140-1)*'complete results singles'!$C$2)*(1-$C$3)),IF(M1140="WON",(((K1140-1)*'complete results singles'!$C$2)*(1-$C$3)),IF(M1140="PLACED",(((L1140-1)*'complete results singles'!$C$2)*(1-$C$3))-'complete results singles'!$C$2,IF(J1140=0,-'complete results singles'!$C$2,-('complete results singles'!$C$2*2))))))*E1140),0))</f>
        <v>0</v>
      </c>
      <c r="S1140" s="64"/>
    </row>
    <row r="1141" spans="8:19" ht="15" x14ac:dyDescent="0.2">
      <c r="H1141" s="12"/>
      <c r="I1141" s="12"/>
      <c r="J1141" s="12"/>
      <c r="M1141" s="7"/>
      <c r="N1141" s="16">
        <f>((G1141-1)*(1-(IF(H1141="no",0,'complete results singles'!$C$3)))+1)</f>
        <v>5.0000000000000044E-2</v>
      </c>
      <c r="O1141" s="16">
        <f t="shared" si="18"/>
        <v>0</v>
      </c>
      <c r="P1141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1" s="17">
        <f>IF(ISBLANK(M1141),,IF(ISBLANK(G1141),,(IF(M1141="WON-EW",((((N1141-1)*J1141)*'complete results singles'!$C$2)+('complete results singles'!$C$2*(N1141-1))),IF(M1141="WON",((((N1141-1)*J1141)*'complete results singles'!$C$2)+('complete results singles'!$C$2*(N1141-1))),IF(M1141="PLACED",((((N1141-1)*J1141)*'complete results singles'!$C$2)-'complete results singles'!$C$2),IF(J1141=0,-'complete results singles'!$C$2,IF(J1141=0,-'complete results singles'!$C$2,-('complete results singles'!$C$2*2)))))))*E1141))</f>
        <v>0</v>
      </c>
      <c r="R1141" s="17">
        <f>IF(ISBLANK(M1141),,IF(T1141&lt;&gt;1,((IF(M1141="WON-EW",(((K1141-1)*'complete results singles'!$C$2)*(1-$C$3))+(((L1141-1)*'complete results singles'!$C$2)*(1-$C$3)),IF(M1141="WON",(((K1141-1)*'complete results singles'!$C$2)*(1-$C$3)),IF(M1141="PLACED",(((L1141-1)*'complete results singles'!$C$2)*(1-$C$3))-'complete results singles'!$C$2,IF(J1141=0,-'complete results singles'!$C$2,-('complete results singles'!$C$2*2))))))*E1141),0))</f>
        <v>0</v>
      </c>
      <c r="S1141" s="64"/>
    </row>
    <row r="1142" spans="8:19" ht="15" x14ac:dyDescent="0.2">
      <c r="H1142" s="12"/>
      <c r="I1142" s="12"/>
      <c r="J1142" s="12"/>
      <c r="M1142" s="7"/>
      <c r="N1142" s="16">
        <f>((G1142-1)*(1-(IF(H1142="no",0,'complete results singles'!$C$3)))+1)</f>
        <v>5.0000000000000044E-2</v>
      </c>
      <c r="O1142" s="16">
        <f t="shared" si="18"/>
        <v>0</v>
      </c>
      <c r="P1142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2" s="17">
        <f>IF(ISBLANK(M1142),,IF(ISBLANK(G1142),,(IF(M1142="WON-EW",((((N1142-1)*J1142)*'complete results singles'!$C$2)+('complete results singles'!$C$2*(N1142-1))),IF(M1142="WON",((((N1142-1)*J1142)*'complete results singles'!$C$2)+('complete results singles'!$C$2*(N1142-1))),IF(M1142="PLACED",((((N1142-1)*J1142)*'complete results singles'!$C$2)-'complete results singles'!$C$2),IF(J1142=0,-'complete results singles'!$C$2,IF(J1142=0,-'complete results singles'!$C$2,-('complete results singles'!$C$2*2)))))))*E1142))</f>
        <v>0</v>
      </c>
      <c r="R1142" s="17">
        <f>IF(ISBLANK(M1142),,IF(T1142&lt;&gt;1,((IF(M1142="WON-EW",(((K1142-1)*'complete results singles'!$C$2)*(1-$C$3))+(((L1142-1)*'complete results singles'!$C$2)*(1-$C$3)),IF(M1142="WON",(((K1142-1)*'complete results singles'!$C$2)*(1-$C$3)),IF(M1142="PLACED",(((L1142-1)*'complete results singles'!$C$2)*(1-$C$3))-'complete results singles'!$C$2,IF(J1142=0,-'complete results singles'!$C$2,-('complete results singles'!$C$2*2))))))*E1142),0))</f>
        <v>0</v>
      </c>
      <c r="S1142" s="64"/>
    </row>
    <row r="1143" spans="8:19" ht="15" x14ac:dyDescent="0.2">
      <c r="H1143" s="12"/>
      <c r="I1143" s="12"/>
      <c r="J1143" s="12"/>
      <c r="M1143" s="7"/>
      <c r="N1143" s="16">
        <f>((G1143-1)*(1-(IF(H1143="no",0,'complete results singles'!$C$3)))+1)</f>
        <v>5.0000000000000044E-2</v>
      </c>
      <c r="O1143" s="16">
        <f t="shared" si="18"/>
        <v>0</v>
      </c>
      <c r="P1143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3" s="17">
        <f>IF(ISBLANK(M1143),,IF(ISBLANK(G1143),,(IF(M1143="WON-EW",((((N1143-1)*J1143)*'complete results singles'!$C$2)+('complete results singles'!$C$2*(N1143-1))),IF(M1143="WON",((((N1143-1)*J1143)*'complete results singles'!$C$2)+('complete results singles'!$C$2*(N1143-1))),IF(M1143="PLACED",((((N1143-1)*J1143)*'complete results singles'!$C$2)-'complete results singles'!$C$2),IF(J1143=0,-'complete results singles'!$C$2,IF(J1143=0,-'complete results singles'!$C$2,-('complete results singles'!$C$2*2)))))))*E1143))</f>
        <v>0</v>
      </c>
      <c r="R1143" s="17">
        <f>IF(ISBLANK(M1143),,IF(T1143&lt;&gt;1,((IF(M1143="WON-EW",(((K1143-1)*'complete results singles'!$C$2)*(1-$C$3))+(((L1143-1)*'complete results singles'!$C$2)*(1-$C$3)),IF(M1143="WON",(((K1143-1)*'complete results singles'!$C$2)*(1-$C$3)),IF(M1143="PLACED",(((L1143-1)*'complete results singles'!$C$2)*(1-$C$3))-'complete results singles'!$C$2,IF(J1143=0,-'complete results singles'!$C$2,-('complete results singles'!$C$2*2))))))*E1143),0))</f>
        <v>0</v>
      </c>
      <c r="S1143" s="64"/>
    </row>
    <row r="1144" spans="8:19" ht="15" x14ac:dyDescent="0.2">
      <c r="H1144" s="12"/>
      <c r="I1144" s="12"/>
      <c r="J1144" s="12"/>
      <c r="M1144" s="7"/>
      <c r="N1144" s="16">
        <f>((G1144-1)*(1-(IF(H1144="no",0,'complete results singles'!$C$3)))+1)</f>
        <v>5.0000000000000044E-2</v>
      </c>
      <c r="O1144" s="16">
        <f t="shared" si="18"/>
        <v>0</v>
      </c>
      <c r="P1144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4" s="17">
        <f>IF(ISBLANK(M1144),,IF(ISBLANK(G1144),,(IF(M1144="WON-EW",((((N1144-1)*J1144)*'complete results singles'!$C$2)+('complete results singles'!$C$2*(N1144-1))),IF(M1144="WON",((((N1144-1)*J1144)*'complete results singles'!$C$2)+('complete results singles'!$C$2*(N1144-1))),IF(M1144="PLACED",((((N1144-1)*J1144)*'complete results singles'!$C$2)-'complete results singles'!$C$2),IF(J1144=0,-'complete results singles'!$C$2,IF(J1144=0,-'complete results singles'!$C$2,-('complete results singles'!$C$2*2)))))))*E1144))</f>
        <v>0</v>
      </c>
      <c r="R1144" s="17">
        <f>IF(ISBLANK(M1144),,IF(T1144&lt;&gt;1,((IF(M1144="WON-EW",(((K1144-1)*'complete results singles'!$C$2)*(1-$C$3))+(((L1144-1)*'complete results singles'!$C$2)*(1-$C$3)),IF(M1144="WON",(((K1144-1)*'complete results singles'!$C$2)*(1-$C$3)),IF(M1144="PLACED",(((L1144-1)*'complete results singles'!$C$2)*(1-$C$3))-'complete results singles'!$C$2,IF(J1144=0,-'complete results singles'!$C$2,-('complete results singles'!$C$2*2))))))*E1144),0))</f>
        <v>0</v>
      </c>
      <c r="S1144" s="64"/>
    </row>
    <row r="1145" spans="8:19" ht="15" x14ac:dyDescent="0.2">
      <c r="H1145" s="12"/>
      <c r="I1145" s="12"/>
      <c r="J1145" s="12"/>
      <c r="M1145" s="7"/>
      <c r="N1145" s="16">
        <f>((G1145-1)*(1-(IF(H1145="no",0,'complete results singles'!$C$3)))+1)</f>
        <v>5.0000000000000044E-2</v>
      </c>
      <c r="O1145" s="16">
        <f t="shared" si="18"/>
        <v>0</v>
      </c>
      <c r="P1145" s="18">
        <f>IF(Table13[[#This Row],[Result]]="LOST",Table13[[#This Row],[Profit @ price taken]],IF(Table13[[#This Row],[Result]]="WON",Table13[[#This Row],[Points staked]]*(Table13[[#This Row],[Advised price]]-1)*$C$2,IF(Table13[[#This Row],[Result]]="WON-EW",(1+Table13[[#This Row],[EW odds fraction]])*(Table13[[#This Row],[Pts.]]*(Table13[[#This Row],[Advised price]]-1)*$C$2),-($C$2*Table13[[#This Row],[Pts.]])+((0+Table13[[#This Row],[EW odds fraction]])*(Table13[[#This Row],[Pts.]]*(Table13[[#This Row],[Advised price]]-1)*$C$2)))))</f>
        <v>0</v>
      </c>
      <c r="Q1145" s="17">
        <f>IF(ISBLANK(M1145),,IF(ISBLANK(G1145),,(IF(M1145="WON-EW",((((N1145-1)*J1145)*'complete results singles'!$C$2)+('complete results singles'!$C$2*(N1145-1))),IF(M1145="WON",((((N1145-1)*J1145)*'complete results singles'!$C$2)+('complete results singles'!$C$2*(N1145-1))),IF(M1145="PLACED",((((N1145-1)*J1145)*'complete results singles'!$C$2)-'complete results singles'!$C$2),IF(J1145=0,-'complete results singles'!$C$2,IF(J1145=0,-'complete results singles'!$C$2,-('complete results singles'!$C$2*2)))))))*E1145))</f>
        <v>0</v>
      </c>
      <c r="R1145" s="17">
        <f>IF(ISBLANK(M1145),,IF(T1145&lt;&gt;1,((IF(M1145="WON-EW",(((K1145-1)*'complete results singles'!$C$2)*(1-$C$3))+(((L1145-1)*'complete results singles'!$C$2)*(1-$C$3)),IF(M1145="WON",(((K1145-1)*'complete results singles'!$C$2)*(1-$C$3)),IF(M1145="PLACED",(((L1145-1)*'complete results singles'!$C$2)*(1-$C$3))-'complete results singles'!$C$2,IF(J1145=0,-'complete results singles'!$C$2,-('complete results singles'!$C$2*2))))))*E1145),0))</f>
        <v>0</v>
      </c>
      <c r="S1145" s="64"/>
    </row>
    <row r="1146" spans="8:19" ht="15" x14ac:dyDescent="0.2">
      <c r="N1146" s="16">
        <f>((G1146-1)*(1-(IF(H1146="no",0,'complete results singles'!$C$3)))+1)</f>
        <v>5.0000000000000044E-2</v>
      </c>
      <c r="O1146" s="16">
        <f t="shared" si="18"/>
        <v>0</v>
      </c>
      <c r="P1146" s="18"/>
      <c r="Q1146" s="17"/>
      <c r="R1146" s="17"/>
    </row>
    <row r="1147" spans="8:19" ht="15" x14ac:dyDescent="0.2">
      <c r="N1147" s="16">
        <f>((G1147-1)*(1-(IF(H1147="no",0,'complete results singles'!$C$3)))+1)</f>
        <v>5.0000000000000044E-2</v>
      </c>
      <c r="O1147" s="16">
        <f t="shared" si="18"/>
        <v>0</v>
      </c>
      <c r="P1147" s="18"/>
      <c r="Q1147" s="17"/>
      <c r="R1147" s="17"/>
    </row>
    <row r="1148" spans="8:19" ht="15" x14ac:dyDescent="0.2">
      <c r="N1148" s="16">
        <f>((G1148-1)*(1-(IF(H1148="no",0,'complete results singles'!$C$3)))+1)</f>
        <v>5.0000000000000044E-2</v>
      </c>
      <c r="O1148" s="16">
        <f t="shared" si="18"/>
        <v>0</v>
      </c>
      <c r="P1148" s="18"/>
      <c r="Q1148" s="17"/>
      <c r="R1148" s="17"/>
    </row>
    <row r="1149" spans="8:19" ht="15" x14ac:dyDescent="0.2">
      <c r="N1149" s="16">
        <f>((G1149-1)*(1-(IF(H1149="no",0,'complete results singles'!$C$3)))+1)</f>
        <v>5.0000000000000044E-2</v>
      </c>
      <c r="O1149" s="16">
        <f t="shared" si="18"/>
        <v>0</v>
      </c>
      <c r="P1149" s="18"/>
      <c r="Q1149" s="17"/>
      <c r="R1149" s="17"/>
    </row>
    <row r="1162" spans="10:10" x14ac:dyDescent="0.2">
      <c r="J1162" s="8">
        <f>7*5</f>
        <v>35</v>
      </c>
    </row>
    <row r="1163" spans="10:10" x14ac:dyDescent="0.2">
      <c r="J1163" s="8">
        <f>J1162/5</f>
        <v>7</v>
      </c>
    </row>
  </sheetData>
  <sheetProtection selectLockedCells="1" selectUnlockedCells="1"/>
  <dataValidations xWindow="1096" yWindow="464" count="4">
    <dataValidation type="list" allowBlank="1" showInputMessage="1" showErrorMessage="1" errorTitle="Attention!" error="Please enter YES or NO." promptTitle="EXCHANGE BET?" prompt="Enter YES or NO." sqref="H8:H1145">
      <formula1>EACHWAY</formula1>
    </dataValidation>
    <dataValidation type="list" allowBlank="1" showInputMessage="1" showErrorMessage="1" errorTitle="Attention" error="Please select YES or NO." promptTitle="Each Way?" prompt="Enter Yes or No" sqref="I8:I1145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145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1145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16"/>
  <sheetViews>
    <sheetView zoomScale="70" zoomScaleNormal="70" zoomScalePageLayoutView="70" workbookViewId="0">
      <pane ySplit="7" topLeftCell="A53" activePane="bottomLeft" state="frozen"/>
      <selection pane="bottomLeft" activeCell="A77" sqref="A77:XFD78"/>
    </sheetView>
  </sheetViews>
  <sheetFormatPr defaultColWidth="8.85546875" defaultRowHeight="12.75" x14ac:dyDescent="0.2"/>
  <cols>
    <col min="1" max="1" width="16.42578125" style="8" customWidth="1"/>
    <col min="2" max="2" width="22.42578125" style="8" customWidth="1"/>
    <col min="3" max="3" width="69.42578125" style="8" customWidth="1"/>
    <col min="4" max="4" width="7.42578125" style="8" customWidth="1"/>
    <col min="5" max="5" width="4.42578125" style="8" customWidth="1"/>
    <col min="6" max="6" width="17.85546875" style="8" customWidth="1"/>
    <col min="7" max="8" width="25.5703125" style="15" customWidth="1"/>
    <col min="9" max="9" width="20.140625" customWidth="1"/>
  </cols>
  <sheetData>
    <row r="1" spans="1:12" x14ac:dyDescent="0.2">
      <c r="A1" s="15" t="s">
        <v>0</v>
      </c>
      <c r="B1" s="19">
        <v>100</v>
      </c>
      <c r="C1"/>
      <c r="D1"/>
      <c r="E1"/>
      <c r="F1"/>
      <c r="G1"/>
      <c r="H1"/>
    </row>
    <row r="2" spans="1:12" x14ac:dyDescent="0.2">
      <c r="A2" s="15" t="s">
        <v>1</v>
      </c>
      <c r="B2" s="19">
        <v>1</v>
      </c>
      <c r="C2"/>
      <c r="D2"/>
      <c r="E2"/>
      <c r="F2"/>
      <c r="G2"/>
      <c r="H2"/>
    </row>
    <row r="3" spans="1:12" x14ac:dyDescent="0.2">
      <c r="A3" s="15" t="s">
        <v>2</v>
      </c>
      <c r="B3" s="20">
        <v>0.05</v>
      </c>
      <c r="C3"/>
      <c r="D3"/>
      <c r="E3"/>
      <c r="F3"/>
      <c r="G3"/>
      <c r="H3"/>
    </row>
    <row r="4" spans="1:12" x14ac:dyDescent="0.2">
      <c r="A4"/>
      <c r="B4"/>
      <c r="C4"/>
      <c r="D4"/>
      <c r="E4"/>
      <c r="F4"/>
      <c r="G4"/>
      <c r="H4"/>
    </row>
    <row r="5" spans="1:12" ht="15.75" x14ac:dyDescent="0.25">
      <c r="A5" s="4" t="s">
        <v>3</v>
      </c>
      <c r="B5" s="6"/>
      <c r="C5" s="6"/>
      <c r="D5" s="6"/>
      <c r="E5" s="6"/>
      <c r="F5" s="7"/>
      <c r="G5" s="27" t="s">
        <v>5</v>
      </c>
      <c r="H5" s="27"/>
    </row>
    <row r="6" spans="1:12" ht="19.5" customHeight="1" x14ac:dyDescent="0.2">
      <c r="F6" s="7"/>
      <c r="G6" s="14"/>
      <c r="H6" s="14"/>
    </row>
    <row r="7" spans="1:12" s="3" customFormat="1" ht="65.25" customHeight="1" thickBot="1" x14ac:dyDescent="0.25">
      <c r="A7" s="21" t="s">
        <v>6</v>
      </c>
      <c r="B7" s="23" t="s">
        <v>8</v>
      </c>
      <c r="C7" s="23" t="s">
        <v>9</v>
      </c>
      <c r="D7" s="24" t="s">
        <v>10</v>
      </c>
      <c r="E7" s="24" t="s">
        <v>11</v>
      </c>
      <c r="F7" s="24" t="s">
        <v>19</v>
      </c>
      <c r="G7" s="25" t="s">
        <v>23</v>
      </c>
      <c r="H7" s="83" t="s">
        <v>193</v>
      </c>
      <c r="I7" s="84" t="s">
        <v>195</v>
      </c>
      <c r="J7" s="84" t="s">
        <v>204</v>
      </c>
    </row>
    <row r="8" spans="1:12" ht="15" x14ac:dyDescent="0.2">
      <c r="A8" s="10">
        <v>42568</v>
      </c>
      <c r="B8" s="6" t="s">
        <v>89</v>
      </c>
      <c r="C8" s="6" t="s">
        <v>90</v>
      </c>
      <c r="D8" s="12">
        <v>15</v>
      </c>
      <c r="E8" s="12"/>
      <c r="F8" s="7" t="s">
        <v>29</v>
      </c>
      <c r="G8" s="17">
        <f>Table132[[#This Row],[Return]]-(Table132[[#This Row],[Pts.]]*$B$2)</f>
        <v>16.5</v>
      </c>
      <c r="H8" s="17">
        <v>31.5</v>
      </c>
      <c r="I8" s="64" t="s">
        <v>92</v>
      </c>
      <c r="J8" s="91"/>
      <c r="L8" s="71" t="s">
        <v>91</v>
      </c>
    </row>
    <row r="9" spans="1:12" ht="15" x14ac:dyDescent="0.2">
      <c r="A9" s="10">
        <v>42570</v>
      </c>
      <c r="B9" s="6" t="s">
        <v>89</v>
      </c>
      <c r="C9" s="6" t="s">
        <v>108</v>
      </c>
      <c r="D9" s="12">
        <v>15</v>
      </c>
      <c r="E9" s="12"/>
      <c r="F9" s="7" t="s">
        <v>29</v>
      </c>
      <c r="G9" s="17">
        <f>Table132[[#This Row],[Return]]-(Table132[[#This Row],[Pts.]]*$B$2)</f>
        <v>123.5</v>
      </c>
      <c r="H9" s="17">
        <v>138.5</v>
      </c>
      <c r="I9" s="70" t="s">
        <v>92</v>
      </c>
      <c r="J9" s="91"/>
    </row>
    <row r="10" spans="1:12" ht="15" x14ac:dyDescent="0.2">
      <c r="A10" s="10">
        <v>42571</v>
      </c>
      <c r="B10" s="6" t="s">
        <v>89</v>
      </c>
      <c r="C10" s="6" t="s">
        <v>118</v>
      </c>
      <c r="D10" s="12">
        <v>15</v>
      </c>
      <c r="E10" s="12"/>
      <c r="F10" s="7" t="s">
        <v>28</v>
      </c>
      <c r="G10" s="17">
        <f>Table132[[#This Row],[Return]]-(Table132[[#This Row],[Pts.]]*$B$2)</f>
        <v>-10.199999999999999</v>
      </c>
      <c r="H10" s="17">
        <v>4.8</v>
      </c>
      <c r="I10" s="70" t="s">
        <v>92</v>
      </c>
      <c r="J10" s="91"/>
    </row>
    <row r="11" spans="1:12" ht="15" x14ac:dyDescent="0.2">
      <c r="A11" s="10">
        <v>42572</v>
      </c>
      <c r="B11" s="6" t="s">
        <v>89</v>
      </c>
      <c r="C11" s="6" t="s">
        <v>127</v>
      </c>
      <c r="D11" s="12">
        <v>15</v>
      </c>
      <c r="E11" s="12"/>
      <c r="F11" s="7" t="s">
        <v>28</v>
      </c>
      <c r="G11" s="17">
        <f>Table132[[#This Row],[Return]]-(Table132[[#This Row],[Pts.]]*$B$2)</f>
        <v>-3</v>
      </c>
      <c r="H11" s="17">
        <v>12</v>
      </c>
      <c r="I11" s="70" t="s">
        <v>92</v>
      </c>
      <c r="J11" s="91"/>
    </row>
    <row r="12" spans="1:12" ht="15" x14ac:dyDescent="0.2">
      <c r="A12" s="10">
        <v>42573</v>
      </c>
      <c r="B12" s="6" t="s">
        <v>89</v>
      </c>
      <c r="C12" s="6" t="s">
        <v>135</v>
      </c>
      <c r="D12" s="12">
        <v>15</v>
      </c>
      <c r="E12" s="12"/>
      <c r="F12" s="7" t="s">
        <v>28</v>
      </c>
      <c r="G12" s="17">
        <f>Table132[[#This Row],[Return]]-(Table132[[#This Row],[Pts.]]*$B$2)</f>
        <v>-9.6</v>
      </c>
      <c r="H12" s="17">
        <v>5.4</v>
      </c>
      <c r="I12" s="70" t="s">
        <v>92</v>
      </c>
      <c r="J12" s="91"/>
    </row>
    <row r="13" spans="1:12" ht="15" x14ac:dyDescent="0.2">
      <c r="A13" s="10">
        <v>42574</v>
      </c>
      <c r="B13" s="6" t="s">
        <v>89</v>
      </c>
      <c r="C13" s="6" t="s">
        <v>144</v>
      </c>
      <c r="D13" s="12">
        <v>15</v>
      </c>
      <c r="E13" s="12"/>
      <c r="F13" s="7" t="s">
        <v>28</v>
      </c>
      <c r="G13" s="17">
        <f>Table132[[#This Row],[Return]]-(Table132[[#This Row],[Pts.]]*$B$2)</f>
        <v>-15</v>
      </c>
      <c r="H13" s="17">
        <v>0</v>
      </c>
      <c r="I13" s="70" t="s">
        <v>92</v>
      </c>
      <c r="J13" s="91"/>
    </row>
    <row r="14" spans="1:12" ht="15" x14ac:dyDescent="0.2">
      <c r="A14" s="10">
        <v>42576</v>
      </c>
      <c r="B14" s="6" t="s">
        <v>89</v>
      </c>
      <c r="C14" s="6" t="s">
        <v>154</v>
      </c>
      <c r="D14" s="12">
        <v>7</v>
      </c>
      <c r="E14" s="12"/>
      <c r="F14" s="7"/>
      <c r="G14" s="17">
        <f>Table132[[#This Row],[Return]]-(Table132[[#This Row],[Pts.]]*$B$2)</f>
        <v>-7</v>
      </c>
      <c r="H14" s="17">
        <v>0</v>
      </c>
      <c r="I14" s="70" t="s">
        <v>192</v>
      </c>
      <c r="J14" s="91"/>
    </row>
    <row r="15" spans="1:12" s="35" customFormat="1" ht="30" x14ac:dyDescent="0.2">
      <c r="A15" s="72">
        <v>42577</v>
      </c>
      <c r="B15" s="74" t="s">
        <v>89</v>
      </c>
      <c r="C15" s="75" t="s">
        <v>163</v>
      </c>
      <c r="D15" s="76">
        <v>15</v>
      </c>
      <c r="E15" s="76"/>
      <c r="F15" s="77" t="s">
        <v>28</v>
      </c>
      <c r="G15" s="17">
        <f>Table132[[#This Row],[Return]]-(Table132[[#This Row],[Pts.]]*$B$2)</f>
        <v>-15</v>
      </c>
      <c r="H15" s="78">
        <v>0</v>
      </c>
      <c r="I15" s="79" t="s">
        <v>92</v>
      </c>
      <c r="J15" s="91"/>
    </row>
    <row r="16" spans="1:12" s="35" customFormat="1" ht="30" x14ac:dyDescent="0.2">
      <c r="A16" s="72">
        <v>42578</v>
      </c>
      <c r="B16" s="74" t="s">
        <v>89</v>
      </c>
      <c r="C16" s="75" t="s">
        <v>171</v>
      </c>
      <c r="D16" s="76">
        <v>15</v>
      </c>
      <c r="E16" s="76"/>
      <c r="F16" s="77" t="s">
        <v>28</v>
      </c>
      <c r="G16" s="17">
        <f>Table132[[#This Row],[Return]]-(Table132[[#This Row],[Pts.]]*$B$2)</f>
        <v>-15</v>
      </c>
      <c r="H16" s="78">
        <v>0</v>
      </c>
      <c r="I16" s="79" t="s">
        <v>92</v>
      </c>
      <c r="J16" s="91"/>
    </row>
    <row r="17" spans="1:28" ht="30" x14ac:dyDescent="0.2">
      <c r="A17" s="10">
        <v>42579</v>
      </c>
      <c r="B17" s="6" t="s">
        <v>89</v>
      </c>
      <c r="C17" s="75" t="s">
        <v>175</v>
      </c>
      <c r="D17" s="76">
        <v>15</v>
      </c>
      <c r="E17" s="12"/>
      <c r="F17" s="7" t="s">
        <v>28</v>
      </c>
      <c r="G17" s="17">
        <f>Table132[[#This Row],[Return]]-(Table132[[#This Row],[Pts.]]*$B$2)</f>
        <v>-7</v>
      </c>
      <c r="H17" s="17">
        <v>8</v>
      </c>
      <c r="I17" s="70" t="s">
        <v>92</v>
      </c>
      <c r="J17" s="91"/>
    </row>
    <row r="18" spans="1:28" ht="15" x14ac:dyDescent="0.2">
      <c r="A18" s="10">
        <v>42597</v>
      </c>
      <c r="B18" s="6" t="s">
        <v>99</v>
      </c>
      <c r="C18" s="6" t="s">
        <v>185</v>
      </c>
      <c r="D18" s="12">
        <v>5</v>
      </c>
      <c r="E18" s="12"/>
      <c r="F18" s="7" t="s">
        <v>28</v>
      </c>
      <c r="G18" s="17">
        <f>Table132[[#This Row],[Return]]-(Table132[[#This Row],[Pts.]]*$B$2)</f>
        <v>-5</v>
      </c>
      <c r="H18" s="17">
        <v>0</v>
      </c>
      <c r="I18" s="70" t="s">
        <v>186</v>
      </c>
      <c r="J18" s="91"/>
    </row>
    <row r="19" spans="1:28" s="1" customFormat="1" ht="15.75" x14ac:dyDescent="0.25">
      <c r="A19" s="31">
        <v>42598</v>
      </c>
      <c r="B19" s="58" t="s">
        <v>188</v>
      </c>
      <c r="C19" s="58" t="s">
        <v>191</v>
      </c>
      <c r="D19" s="59">
        <v>5</v>
      </c>
      <c r="E19" s="59"/>
      <c r="F19" s="30" t="s">
        <v>28</v>
      </c>
      <c r="G19" s="62">
        <f>Table132[[#This Row],[Return]]-(Table132[[#This Row],[Pts.]]*$B$2)</f>
        <v>-5</v>
      </c>
      <c r="H19" s="62">
        <v>0</v>
      </c>
      <c r="I19" s="92" t="s">
        <v>186</v>
      </c>
      <c r="J19" s="93"/>
    </row>
    <row r="20" spans="1:28" ht="15" x14ac:dyDescent="0.2">
      <c r="A20" s="10">
        <v>42599</v>
      </c>
      <c r="B20" s="6" t="s">
        <v>89</v>
      </c>
      <c r="C20" s="6" t="s">
        <v>198</v>
      </c>
      <c r="D20" s="12">
        <v>0.5</v>
      </c>
      <c r="E20" s="12"/>
      <c r="F20" s="7" t="s">
        <v>28</v>
      </c>
      <c r="G20" s="17">
        <f>Table132[[#This Row],[Return]]-(Table132[[#This Row],[Pts.]]*$B$2)</f>
        <v>-0.5</v>
      </c>
      <c r="H20" s="17">
        <v>0</v>
      </c>
      <c r="I20" s="70" t="s">
        <v>186</v>
      </c>
      <c r="J20" s="91"/>
      <c r="K20" t="s">
        <v>206</v>
      </c>
    </row>
    <row r="21" spans="1:28" s="90" customFormat="1" ht="30" x14ac:dyDescent="0.2">
      <c r="A21" s="85">
        <v>42599</v>
      </c>
      <c r="B21" s="86" t="s">
        <v>89</v>
      </c>
      <c r="C21" s="87" t="s">
        <v>203</v>
      </c>
      <c r="D21" s="88">
        <v>15</v>
      </c>
      <c r="E21" s="88"/>
      <c r="F21" s="89" t="s">
        <v>28</v>
      </c>
      <c r="G21" s="78">
        <f>Table132[[#This Row],[Return]]-(Table132[[#This Row],[Pts.]]*$B$2)</f>
        <v>-15</v>
      </c>
      <c r="H21" s="78">
        <v>0</v>
      </c>
      <c r="I21" s="79" t="s">
        <v>92</v>
      </c>
      <c r="J21" s="91"/>
    </row>
    <row r="22" spans="1:28" s="35" customFormat="1" ht="15" x14ac:dyDescent="0.2">
      <c r="A22" s="72">
        <v>42600</v>
      </c>
      <c r="B22" s="74" t="s">
        <v>89</v>
      </c>
      <c r="C22" s="75" t="s">
        <v>209</v>
      </c>
      <c r="D22" s="76">
        <v>14</v>
      </c>
      <c r="E22" s="76"/>
      <c r="F22" s="77" t="s">
        <v>28</v>
      </c>
      <c r="G22" s="78">
        <f>Table132[[#This Row],[Return]]-(Table132[[#This Row],[Pts.]]*$B$2)</f>
        <v>-9.6</v>
      </c>
      <c r="H22" s="78">
        <v>4.4000000000000004</v>
      </c>
      <c r="I22" s="79" t="s">
        <v>192</v>
      </c>
      <c r="J22" s="95"/>
    </row>
    <row r="23" spans="1:28" ht="15" x14ac:dyDescent="0.2">
      <c r="A23" s="72">
        <v>42601</v>
      </c>
      <c r="B23" s="74" t="s">
        <v>89</v>
      </c>
      <c r="C23" s="6" t="s">
        <v>217</v>
      </c>
      <c r="D23" s="12">
        <v>1</v>
      </c>
      <c r="E23" s="12"/>
      <c r="F23" s="7" t="s">
        <v>28</v>
      </c>
      <c r="G23" s="17">
        <f>Table132[[#This Row],[Return]]-(Table132[[#This Row],[Pts.]]*$B$2)</f>
        <v>-1</v>
      </c>
      <c r="H23" s="17">
        <v>0</v>
      </c>
      <c r="I23" s="70" t="s">
        <v>186</v>
      </c>
      <c r="J23" s="91"/>
    </row>
    <row r="24" spans="1:28" s="35" customFormat="1" ht="30" x14ac:dyDescent="0.2">
      <c r="A24" s="72">
        <v>42601</v>
      </c>
      <c r="B24" s="74" t="s">
        <v>89</v>
      </c>
      <c r="C24" s="75" t="s">
        <v>218</v>
      </c>
      <c r="D24" s="76">
        <v>15</v>
      </c>
      <c r="E24" s="76"/>
      <c r="F24" s="77" t="s">
        <v>28</v>
      </c>
      <c r="G24" s="78">
        <f>Table132[[#This Row],[Return]]-(Table132[[#This Row],[Pts.]]*$B$2)</f>
        <v>-10</v>
      </c>
      <c r="H24" s="78">
        <v>5</v>
      </c>
      <c r="I24" s="79" t="s">
        <v>92</v>
      </c>
      <c r="J24" s="95"/>
      <c r="P24" s="96">
        <v>30</v>
      </c>
      <c r="Q24" s="35" t="s">
        <v>31</v>
      </c>
      <c r="R24" s="35">
        <v>0.25</v>
      </c>
      <c r="S24" s="35">
        <v>4.5</v>
      </c>
      <c r="T24" s="96">
        <f>(S24-1)*P24</f>
        <v>105</v>
      </c>
      <c r="U24" s="97">
        <f>T24/4</f>
        <v>26.25</v>
      </c>
      <c r="V24" s="97">
        <f>U24+T24</f>
        <v>131.25</v>
      </c>
      <c r="AA24" s="35">
        <f>30*3.5</f>
        <v>105</v>
      </c>
      <c r="AB24" s="35">
        <f>AA24/4</f>
        <v>26.25</v>
      </c>
    </row>
    <row r="25" spans="1:28" ht="15" x14ac:dyDescent="0.2">
      <c r="A25" s="72">
        <v>42602</v>
      </c>
      <c r="B25" s="74" t="s">
        <v>89</v>
      </c>
      <c r="C25" s="6" t="s">
        <v>222</v>
      </c>
      <c r="D25" s="12">
        <v>1</v>
      </c>
      <c r="E25" s="12"/>
      <c r="F25" s="7" t="s">
        <v>29</v>
      </c>
      <c r="G25" s="17">
        <f>Table132[[#This Row],[Return]]-(Table132[[#This Row],[Pts.]]*$B$2)</f>
        <v>5.6</v>
      </c>
      <c r="H25" s="17">
        <v>6.6</v>
      </c>
      <c r="I25" s="70" t="s">
        <v>186</v>
      </c>
      <c r="J25" s="91"/>
      <c r="X25" s="32">
        <v>20</v>
      </c>
      <c r="Y25" s="32">
        <f>4*X25</f>
        <v>80</v>
      </c>
      <c r="Z25" s="32">
        <f>Y25/5</f>
        <v>16</v>
      </c>
      <c r="AA25" s="32">
        <f>Z25+Y25</f>
        <v>96</v>
      </c>
    </row>
    <row r="26" spans="1:28" ht="15" x14ac:dyDescent="0.2">
      <c r="A26" s="72">
        <v>42602</v>
      </c>
      <c r="B26" s="74" t="s">
        <v>89</v>
      </c>
      <c r="C26" s="6" t="s">
        <v>227</v>
      </c>
      <c r="D26" s="12">
        <v>15</v>
      </c>
      <c r="E26" s="12"/>
      <c r="F26" s="7" t="s">
        <v>28</v>
      </c>
      <c r="G26" s="17">
        <f>Table132[[#This Row],[Return]]-(Table132[[#This Row],[Pts.]]*$B$2)</f>
        <v>-13.82</v>
      </c>
      <c r="H26" s="17">
        <v>1.18</v>
      </c>
      <c r="I26" s="70" t="s">
        <v>92</v>
      </c>
      <c r="J26" s="91"/>
    </row>
    <row r="27" spans="1:28" ht="15" x14ac:dyDescent="0.2">
      <c r="A27" s="72">
        <v>42603</v>
      </c>
      <c r="B27" s="74" t="s">
        <v>89</v>
      </c>
      <c r="C27" s="6" t="s">
        <v>231</v>
      </c>
      <c r="D27" s="12">
        <v>1</v>
      </c>
      <c r="E27" s="12"/>
      <c r="F27" s="7" t="s">
        <v>28</v>
      </c>
      <c r="G27" s="17">
        <f>Table132[[#This Row],[Return]]-(Table132[[#This Row],[Pts.]]*$B$2)</f>
        <v>-1</v>
      </c>
      <c r="H27" s="17">
        <v>0</v>
      </c>
      <c r="I27" s="70" t="s">
        <v>186</v>
      </c>
      <c r="J27" s="91"/>
    </row>
    <row r="28" spans="1:28" ht="15" x14ac:dyDescent="0.2">
      <c r="A28" s="72">
        <v>42603</v>
      </c>
      <c r="B28" s="74" t="s">
        <v>89</v>
      </c>
      <c r="C28" s="6" t="s">
        <v>361</v>
      </c>
      <c r="D28" s="12">
        <v>7</v>
      </c>
      <c r="E28" s="12"/>
      <c r="F28" s="7" t="s">
        <v>28</v>
      </c>
      <c r="G28" s="17">
        <f>Table132[[#This Row],[Return]]-(Table132[[#This Row],[Pts.]]*$B$2)</f>
        <v>-7</v>
      </c>
      <c r="H28" s="17">
        <v>0</v>
      </c>
      <c r="I28" s="70" t="s">
        <v>192</v>
      </c>
      <c r="J28" s="91"/>
    </row>
    <row r="29" spans="1:28" ht="15" x14ac:dyDescent="0.2">
      <c r="A29" s="72">
        <v>42604</v>
      </c>
      <c r="B29" s="74" t="s">
        <v>89</v>
      </c>
      <c r="C29" s="6" t="s">
        <v>239</v>
      </c>
      <c r="D29" s="12">
        <v>1</v>
      </c>
      <c r="E29" s="12"/>
      <c r="F29" s="7" t="s">
        <v>28</v>
      </c>
      <c r="G29" s="17">
        <f>Table132[[#This Row],[Return]]-(Table132[[#This Row],[Pts.]]*$B$2)</f>
        <v>-1</v>
      </c>
      <c r="H29" s="17">
        <v>0</v>
      </c>
      <c r="I29" s="70" t="s">
        <v>186</v>
      </c>
      <c r="J29" s="91"/>
    </row>
    <row r="30" spans="1:28" ht="15" x14ac:dyDescent="0.2">
      <c r="A30" s="72">
        <v>42604</v>
      </c>
      <c r="B30" s="74" t="s">
        <v>89</v>
      </c>
      <c r="C30" s="6" t="s">
        <v>242</v>
      </c>
      <c r="D30" s="12">
        <v>7</v>
      </c>
      <c r="E30" s="12"/>
      <c r="F30" s="7" t="s">
        <v>28</v>
      </c>
      <c r="G30" s="17">
        <f>Table132[[#This Row],[Return]]-(Table132[[#This Row],[Pts.]]*$B$2)</f>
        <v>-4.0999999999999996</v>
      </c>
      <c r="H30" s="17">
        <v>2.9</v>
      </c>
      <c r="I30" s="70" t="s">
        <v>192</v>
      </c>
      <c r="J30" s="91"/>
    </row>
    <row r="31" spans="1:28" ht="15" x14ac:dyDescent="0.2">
      <c r="A31" s="72">
        <v>42605</v>
      </c>
      <c r="B31" s="74" t="s">
        <v>89</v>
      </c>
      <c r="C31" s="6" t="s">
        <v>250</v>
      </c>
      <c r="D31" s="12">
        <v>7</v>
      </c>
      <c r="E31" s="12"/>
      <c r="F31" s="7" t="s">
        <v>29</v>
      </c>
      <c r="G31" s="17">
        <f>Table132[[#This Row],[Return]]-(Table132[[#This Row],[Pts.]]*$B$2)</f>
        <v>11.899999999999999</v>
      </c>
      <c r="H31" s="17">
        <v>18.899999999999999</v>
      </c>
      <c r="I31" s="70" t="s">
        <v>192</v>
      </c>
      <c r="J31" s="91"/>
    </row>
    <row r="32" spans="1:28" ht="15" x14ac:dyDescent="0.2">
      <c r="A32" s="72">
        <v>42606</v>
      </c>
      <c r="B32" s="74" t="s">
        <v>89</v>
      </c>
      <c r="C32" s="6" t="s">
        <v>254</v>
      </c>
      <c r="D32" s="12">
        <v>1</v>
      </c>
      <c r="E32" s="12"/>
      <c r="F32" s="7" t="s">
        <v>28</v>
      </c>
      <c r="G32" s="17">
        <f>Table132[[#This Row],[Return]]-(Table132[[#This Row],[Pts.]]*$B$2)</f>
        <v>-1</v>
      </c>
      <c r="H32" s="17">
        <v>0</v>
      </c>
      <c r="I32" s="70" t="s">
        <v>186</v>
      </c>
      <c r="J32" s="91"/>
    </row>
    <row r="33" spans="1:10" ht="15" x14ac:dyDescent="0.2">
      <c r="A33" s="72">
        <v>42606</v>
      </c>
      <c r="B33" s="74" t="s">
        <v>89</v>
      </c>
      <c r="C33" s="6" t="s">
        <v>362</v>
      </c>
      <c r="D33" s="12">
        <v>7</v>
      </c>
      <c r="E33" s="12"/>
      <c r="F33" s="7" t="s">
        <v>29</v>
      </c>
      <c r="G33" s="17">
        <f>Table132[[#This Row],[Return]]-(Table132[[#This Row],[Pts.]]*$B$2)</f>
        <v>1</v>
      </c>
      <c r="H33" s="17">
        <v>8</v>
      </c>
      <c r="I33" s="70" t="s">
        <v>192</v>
      </c>
      <c r="J33" s="91"/>
    </row>
    <row r="34" spans="1:10" ht="15" x14ac:dyDescent="0.2">
      <c r="A34" s="72">
        <v>42607</v>
      </c>
      <c r="B34" s="74" t="s">
        <v>89</v>
      </c>
      <c r="C34" s="6" t="s">
        <v>265</v>
      </c>
      <c r="D34" s="12">
        <v>7</v>
      </c>
      <c r="E34" s="12"/>
      <c r="F34" s="7" t="s">
        <v>28</v>
      </c>
      <c r="G34" s="17">
        <f>Table132[[#This Row],[Return]]-(Table132[[#This Row],[Pts.]]*$B$2)</f>
        <v>-7</v>
      </c>
      <c r="H34" s="17">
        <v>0</v>
      </c>
      <c r="I34" s="70" t="s">
        <v>192</v>
      </c>
      <c r="J34" s="91"/>
    </row>
    <row r="35" spans="1:10" ht="15" x14ac:dyDescent="0.2">
      <c r="A35" s="72">
        <v>42608</v>
      </c>
      <c r="B35" s="74" t="s">
        <v>89</v>
      </c>
      <c r="C35" s="6" t="s">
        <v>271</v>
      </c>
      <c r="D35" s="12">
        <v>1</v>
      </c>
      <c r="E35" s="12"/>
      <c r="F35" s="7" t="s">
        <v>28</v>
      </c>
      <c r="G35" s="17">
        <f>Table132[[#This Row],[Return]]-(Table132[[#This Row],[Pts.]]*$B$2)</f>
        <v>-1</v>
      </c>
      <c r="H35" s="17">
        <v>0</v>
      </c>
      <c r="I35" s="70" t="s">
        <v>186</v>
      </c>
      <c r="J35" s="91"/>
    </row>
    <row r="36" spans="1:10" ht="15" x14ac:dyDescent="0.2">
      <c r="A36" s="72">
        <v>42608</v>
      </c>
      <c r="B36" s="74" t="s">
        <v>89</v>
      </c>
      <c r="C36" s="6" t="s">
        <v>275</v>
      </c>
      <c r="D36" s="12">
        <v>15</v>
      </c>
      <c r="E36" s="12"/>
      <c r="F36" s="7" t="s">
        <v>29</v>
      </c>
      <c r="G36" s="17">
        <f>Table132[[#This Row],[Return]]-(Table132[[#This Row],[Pts.]]*$B$2)</f>
        <v>8.1999999999999993</v>
      </c>
      <c r="H36" s="17">
        <v>23.2</v>
      </c>
      <c r="I36" s="70" t="s">
        <v>92</v>
      </c>
      <c r="J36" s="91"/>
    </row>
    <row r="37" spans="1:10" ht="15" x14ac:dyDescent="0.2">
      <c r="A37" s="72">
        <v>42609</v>
      </c>
      <c r="B37" s="74" t="s">
        <v>89</v>
      </c>
      <c r="C37" s="6" t="s">
        <v>279</v>
      </c>
      <c r="D37" s="12">
        <v>1</v>
      </c>
      <c r="E37" s="12"/>
      <c r="F37" s="7" t="s">
        <v>28</v>
      </c>
      <c r="G37" s="17">
        <f>Table132[[#This Row],[Return]]-(Table132[[#This Row],[Pts.]]*$B$2)</f>
        <v>-1</v>
      </c>
      <c r="H37" s="17">
        <v>0</v>
      </c>
      <c r="I37" s="70" t="s">
        <v>186</v>
      </c>
      <c r="J37" s="91"/>
    </row>
    <row r="38" spans="1:10" ht="15" x14ac:dyDescent="0.2">
      <c r="A38" s="72">
        <v>42609</v>
      </c>
      <c r="B38" s="74" t="s">
        <v>89</v>
      </c>
      <c r="C38" s="6" t="s">
        <v>284</v>
      </c>
      <c r="D38" s="12">
        <v>15</v>
      </c>
      <c r="E38" s="12"/>
      <c r="F38" s="7" t="s">
        <v>28</v>
      </c>
      <c r="G38" s="17">
        <f>Table132[[#This Row],[Return]]-(Table132[[#This Row],[Pts.]]*$B$2)</f>
        <v>-6</v>
      </c>
      <c r="H38" s="17">
        <v>9</v>
      </c>
      <c r="I38" s="70" t="s">
        <v>92</v>
      </c>
      <c r="J38" s="91"/>
    </row>
    <row r="39" spans="1:10" ht="15" x14ac:dyDescent="0.2">
      <c r="A39" s="72">
        <v>42611</v>
      </c>
      <c r="B39" s="74" t="s">
        <v>89</v>
      </c>
      <c r="C39" s="6" t="s">
        <v>291</v>
      </c>
      <c r="D39" s="12">
        <v>1</v>
      </c>
      <c r="E39" s="12"/>
      <c r="F39" s="7" t="s">
        <v>28</v>
      </c>
      <c r="G39" s="17">
        <f>Table132[[#This Row],[Return]]-(Table132[[#This Row],[Pts.]]*$B$2)</f>
        <v>-1</v>
      </c>
      <c r="H39" s="17">
        <v>0</v>
      </c>
      <c r="I39" s="70" t="s">
        <v>186</v>
      </c>
      <c r="J39" s="91"/>
    </row>
    <row r="40" spans="1:10" ht="15" x14ac:dyDescent="0.2">
      <c r="A40" s="72">
        <v>42611</v>
      </c>
      <c r="B40" s="74" t="s">
        <v>89</v>
      </c>
      <c r="C40" s="6" t="s">
        <v>295</v>
      </c>
      <c r="D40" s="12">
        <v>15</v>
      </c>
      <c r="E40" s="12"/>
      <c r="F40" s="7" t="s">
        <v>28</v>
      </c>
      <c r="G40" s="17">
        <f>Table132[[#This Row],[Return]]-(Table132[[#This Row],[Pts.]]*$B$2)</f>
        <v>-15</v>
      </c>
      <c r="H40" s="17">
        <v>0</v>
      </c>
      <c r="I40" s="70" t="s">
        <v>92</v>
      </c>
      <c r="J40" s="91"/>
    </row>
    <row r="41" spans="1:10" ht="15" x14ac:dyDescent="0.2">
      <c r="A41" s="72">
        <v>42612</v>
      </c>
      <c r="B41" s="74" t="s">
        <v>89</v>
      </c>
      <c r="C41" s="6" t="s">
        <v>298</v>
      </c>
      <c r="D41" s="12">
        <v>1</v>
      </c>
      <c r="E41" s="12"/>
      <c r="F41" s="7" t="s">
        <v>28</v>
      </c>
      <c r="G41" s="17">
        <f>Table132[[#This Row],[Return]]-(Table132[[#This Row],[Pts.]]*$B$2)</f>
        <v>-1</v>
      </c>
      <c r="H41" s="17">
        <v>0</v>
      </c>
      <c r="I41" s="70" t="s">
        <v>186</v>
      </c>
      <c r="J41" s="91"/>
    </row>
    <row r="42" spans="1:10" ht="15" x14ac:dyDescent="0.2">
      <c r="A42" s="72">
        <v>42612</v>
      </c>
      <c r="B42" s="74" t="s">
        <v>89</v>
      </c>
      <c r="C42" s="6" t="s">
        <v>301</v>
      </c>
      <c r="D42" s="12">
        <v>7</v>
      </c>
      <c r="E42" s="12"/>
      <c r="F42" s="7" t="s">
        <v>29</v>
      </c>
      <c r="G42" s="17">
        <f>Table132[[#This Row],[Return]]-(Table132[[#This Row],[Pts.]]*$B$2)</f>
        <v>34.18</v>
      </c>
      <c r="H42" s="17">
        <v>41.18</v>
      </c>
      <c r="I42" s="70" t="s">
        <v>192</v>
      </c>
      <c r="J42" s="91"/>
    </row>
    <row r="43" spans="1:10" ht="15" x14ac:dyDescent="0.2">
      <c r="A43" s="72">
        <v>42613</v>
      </c>
      <c r="B43" s="74" t="s">
        <v>89</v>
      </c>
      <c r="C43" s="6" t="s">
        <v>305</v>
      </c>
      <c r="D43" s="12">
        <v>1</v>
      </c>
      <c r="E43" s="12"/>
      <c r="F43" s="7" t="s">
        <v>28</v>
      </c>
      <c r="G43" s="17">
        <f>Table132[[#This Row],[Return]]-(Table132[[#This Row],[Pts.]]*$B$2)</f>
        <v>-1</v>
      </c>
      <c r="H43" s="17">
        <v>0</v>
      </c>
      <c r="I43" s="70" t="s">
        <v>186</v>
      </c>
      <c r="J43" s="91"/>
    </row>
    <row r="44" spans="1:10" ht="15" x14ac:dyDescent="0.2">
      <c r="A44" s="72">
        <v>42613</v>
      </c>
      <c r="B44" s="74" t="s">
        <v>89</v>
      </c>
      <c r="C44" s="6" t="s">
        <v>308</v>
      </c>
      <c r="D44" s="12">
        <v>7</v>
      </c>
      <c r="E44" s="12"/>
      <c r="F44" s="7" t="s">
        <v>28</v>
      </c>
      <c r="G44" s="17">
        <f>Table132[[#This Row],[Return]]-(Table132[[#This Row],[Pts.]]*$B$2)</f>
        <v>-7</v>
      </c>
      <c r="H44" s="17">
        <v>0</v>
      </c>
      <c r="I44" s="70" t="s">
        <v>192</v>
      </c>
      <c r="J44" s="91"/>
    </row>
    <row r="45" spans="1:10" ht="15" x14ac:dyDescent="0.2">
      <c r="A45" s="72">
        <v>42614</v>
      </c>
      <c r="B45" s="74" t="s">
        <v>89</v>
      </c>
      <c r="C45" s="6" t="s">
        <v>314</v>
      </c>
      <c r="D45" s="12">
        <v>1</v>
      </c>
      <c r="E45" s="12"/>
      <c r="F45" s="7" t="s">
        <v>28</v>
      </c>
      <c r="G45" s="17">
        <f>Table132[[#This Row],[Return]]-(Table132[[#This Row],[Pts.]]*$B$2)</f>
        <v>-1</v>
      </c>
      <c r="H45" s="17">
        <v>0</v>
      </c>
      <c r="I45" s="70" t="s">
        <v>186</v>
      </c>
      <c r="J45" s="91"/>
    </row>
    <row r="46" spans="1:10" ht="30" x14ac:dyDescent="0.2">
      <c r="A46" s="72">
        <v>42614</v>
      </c>
      <c r="B46" s="74" t="s">
        <v>89</v>
      </c>
      <c r="C46" s="99" t="s">
        <v>319</v>
      </c>
      <c r="D46" s="76">
        <v>15</v>
      </c>
      <c r="E46" s="12"/>
      <c r="F46" s="7" t="s">
        <v>28</v>
      </c>
      <c r="G46" s="17">
        <f>Table132[[#This Row],[Return]]-(Table132[[#This Row],[Pts.]]*$B$2)</f>
        <v>-9.5</v>
      </c>
      <c r="H46" s="17">
        <v>5.5</v>
      </c>
      <c r="I46" s="70" t="s">
        <v>92</v>
      </c>
      <c r="J46" s="91"/>
    </row>
    <row r="47" spans="1:10" ht="15" x14ac:dyDescent="0.2">
      <c r="A47" s="72">
        <v>42615</v>
      </c>
      <c r="B47" s="74" t="s">
        <v>89</v>
      </c>
      <c r="C47" s="6" t="s">
        <v>329</v>
      </c>
      <c r="D47" s="12">
        <v>1</v>
      </c>
      <c r="E47" s="12"/>
      <c r="F47" s="7" t="s">
        <v>28</v>
      </c>
      <c r="G47" s="17">
        <f>Table132[[#This Row],[Return]]-(Table132[[#This Row],[Pts.]]*$B$2)</f>
        <v>-1</v>
      </c>
      <c r="H47" s="17">
        <v>0</v>
      </c>
      <c r="I47" s="70" t="s">
        <v>186</v>
      </c>
      <c r="J47" s="91"/>
    </row>
    <row r="48" spans="1:10" ht="15" x14ac:dyDescent="0.2">
      <c r="A48" s="72">
        <v>42615</v>
      </c>
      <c r="B48" s="74" t="s">
        <v>89</v>
      </c>
      <c r="C48" s="99" t="s">
        <v>330</v>
      </c>
      <c r="D48" s="76">
        <v>15</v>
      </c>
      <c r="E48" s="12"/>
      <c r="F48" s="7" t="s">
        <v>28</v>
      </c>
      <c r="G48" s="17">
        <f>Table132[[#This Row],[Return]]-(Table132[[#This Row],[Pts.]]*$B$2)</f>
        <v>-15</v>
      </c>
      <c r="H48" s="17">
        <v>0</v>
      </c>
      <c r="I48" s="70" t="s">
        <v>92</v>
      </c>
      <c r="J48" s="91"/>
    </row>
    <row r="49" spans="1:10" ht="15" x14ac:dyDescent="0.2">
      <c r="A49" s="72">
        <v>42616</v>
      </c>
      <c r="B49" s="74" t="s">
        <v>89</v>
      </c>
      <c r="C49" s="6" t="s">
        <v>336</v>
      </c>
      <c r="D49" s="12">
        <v>1</v>
      </c>
      <c r="E49" s="12"/>
      <c r="F49" s="7" t="s">
        <v>28</v>
      </c>
      <c r="G49" s="17">
        <f>Table132[[#This Row],[Return]]-(Table132[[#This Row],[Pts.]]*$B$2)</f>
        <v>-1</v>
      </c>
      <c r="H49" s="17">
        <v>0</v>
      </c>
      <c r="I49" s="70" t="s">
        <v>186</v>
      </c>
      <c r="J49" s="91"/>
    </row>
    <row r="50" spans="1:10" ht="15" x14ac:dyDescent="0.2">
      <c r="A50" s="72">
        <v>42616</v>
      </c>
      <c r="B50" s="74" t="s">
        <v>89</v>
      </c>
      <c r="C50" s="6" t="s">
        <v>337</v>
      </c>
      <c r="D50" s="12">
        <v>15</v>
      </c>
      <c r="E50" s="12"/>
      <c r="F50" s="7" t="s">
        <v>28</v>
      </c>
      <c r="G50" s="17">
        <f>Table132[[#This Row],[Return]]-(Table132[[#This Row],[Pts.]]*$B$2)</f>
        <v>-15</v>
      </c>
      <c r="H50" s="17">
        <v>0</v>
      </c>
      <c r="I50" s="70" t="s">
        <v>92</v>
      </c>
      <c r="J50" s="91"/>
    </row>
    <row r="51" spans="1:10" ht="15" x14ac:dyDescent="0.2">
      <c r="A51" s="72">
        <v>42617</v>
      </c>
      <c r="B51" s="74" t="s">
        <v>89</v>
      </c>
      <c r="C51" s="6" t="s">
        <v>343</v>
      </c>
      <c r="D51" s="12">
        <v>3</v>
      </c>
      <c r="E51" s="12"/>
      <c r="F51" s="7" t="s">
        <v>28</v>
      </c>
      <c r="G51" s="17">
        <f>Table132[[#This Row],[Return]]-(Table132[[#This Row],[Pts.]]*$B$2)</f>
        <v>-3</v>
      </c>
      <c r="H51" s="17">
        <v>0</v>
      </c>
      <c r="I51" s="70" t="s">
        <v>186</v>
      </c>
      <c r="J51" s="91"/>
    </row>
    <row r="52" spans="1:10" ht="15" x14ac:dyDescent="0.2">
      <c r="A52" s="72">
        <v>42618</v>
      </c>
      <c r="B52" s="74" t="s">
        <v>89</v>
      </c>
      <c r="C52" s="6" t="s">
        <v>348</v>
      </c>
      <c r="D52" s="12">
        <v>0.5</v>
      </c>
      <c r="E52" s="12"/>
      <c r="F52" s="7" t="s">
        <v>28</v>
      </c>
      <c r="G52" s="17">
        <f>Table132[[#This Row],[Return]]-(Table132[[#This Row],[Pts.]]*$B$2)</f>
        <v>-0.5</v>
      </c>
      <c r="H52" s="17">
        <v>0</v>
      </c>
      <c r="I52" s="70" t="s">
        <v>186</v>
      </c>
      <c r="J52" s="91"/>
    </row>
    <row r="53" spans="1:10" ht="15" x14ac:dyDescent="0.2">
      <c r="A53" s="72">
        <v>42619</v>
      </c>
      <c r="B53" s="74" t="s">
        <v>89</v>
      </c>
      <c r="C53" s="6" t="s">
        <v>352</v>
      </c>
      <c r="D53" s="12">
        <v>0.5</v>
      </c>
      <c r="E53" s="12"/>
      <c r="F53" s="7" t="s">
        <v>28</v>
      </c>
      <c r="G53" s="17">
        <f>Table132[[#This Row],[Return]]-(Table132[[#This Row],[Pts.]]*$B$2)</f>
        <v>-0.5</v>
      </c>
      <c r="H53" s="17">
        <v>0</v>
      </c>
      <c r="I53" s="70" t="s">
        <v>186</v>
      </c>
      <c r="J53" s="91"/>
    </row>
    <row r="54" spans="1:10" ht="15" x14ac:dyDescent="0.2">
      <c r="A54" s="72">
        <v>42620</v>
      </c>
      <c r="B54" s="74" t="s">
        <v>89</v>
      </c>
      <c r="C54" s="6" t="s">
        <v>356</v>
      </c>
      <c r="D54" s="12">
        <v>0.5</v>
      </c>
      <c r="E54" s="12"/>
      <c r="F54" s="7" t="s">
        <v>28</v>
      </c>
      <c r="G54" s="17">
        <f>Table132[[#This Row],[Return]]-(Table132[[#This Row],[Pts.]]*$B$2)</f>
        <v>-0.5</v>
      </c>
      <c r="H54" s="17">
        <v>0</v>
      </c>
      <c r="I54" s="70" t="s">
        <v>186</v>
      </c>
      <c r="J54" s="91"/>
    </row>
    <row r="55" spans="1:10" ht="15" x14ac:dyDescent="0.2">
      <c r="A55" s="72">
        <v>42620</v>
      </c>
      <c r="B55" s="74" t="s">
        <v>89</v>
      </c>
      <c r="C55" s="6" t="s">
        <v>358</v>
      </c>
      <c r="D55" s="12">
        <v>7</v>
      </c>
      <c r="E55" s="12"/>
      <c r="F55" s="7" t="s">
        <v>28</v>
      </c>
      <c r="G55" s="17">
        <f>Table132[[#This Row],[Return]]-(Table132[[#This Row],[Pts.]]*$B$2)</f>
        <v>27</v>
      </c>
      <c r="H55" s="17">
        <v>34</v>
      </c>
      <c r="I55" s="70" t="s">
        <v>192</v>
      </c>
      <c r="J55" s="91"/>
    </row>
    <row r="56" spans="1:10" ht="15" x14ac:dyDescent="0.2">
      <c r="A56" s="72">
        <v>42621</v>
      </c>
      <c r="B56" s="74" t="s">
        <v>89</v>
      </c>
      <c r="C56" s="6" t="s">
        <v>365</v>
      </c>
      <c r="D56" s="12">
        <v>0.5</v>
      </c>
      <c r="E56" s="12"/>
      <c r="F56" s="7" t="s">
        <v>28</v>
      </c>
      <c r="G56" s="17">
        <f>Table132[[#This Row],[Return]]-(Table132[[#This Row],[Pts.]]*$B$2)</f>
        <v>-0.5</v>
      </c>
      <c r="H56" s="17">
        <v>0</v>
      </c>
      <c r="I56" s="70" t="s">
        <v>186</v>
      </c>
      <c r="J56" s="91"/>
    </row>
    <row r="57" spans="1:10" ht="15" x14ac:dyDescent="0.2">
      <c r="A57" s="72">
        <v>42621</v>
      </c>
      <c r="B57" s="74" t="s">
        <v>89</v>
      </c>
      <c r="C57" s="6" t="s">
        <v>368</v>
      </c>
      <c r="D57" s="12">
        <v>15</v>
      </c>
      <c r="E57" s="12"/>
      <c r="F57" s="7" t="s">
        <v>28</v>
      </c>
      <c r="G57" s="17">
        <f>Table132[[#This Row],[Return]]-(Table132[[#This Row],[Pts.]]*$B$2)</f>
        <v>-15</v>
      </c>
      <c r="H57" s="17">
        <v>0</v>
      </c>
      <c r="I57" s="70" t="s">
        <v>92</v>
      </c>
      <c r="J57" s="91"/>
    </row>
    <row r="58" spans="1:10" ht="15" x14ac:dyDescent="0.2">
      <c r="A58" s="72">
        <v>42622</v>
      </c>
      <c r="B58" s="74" t="s">
        <v>89</v>
      </c>
      <c r="C58" s="6" t="s">
        <v>373</v>
      </c>
      <c r="D58" s="12">
        <v>0.5</v>
      </c>
      <c r="E58" s="12"/>
      <c r="F58" s="7" t="s">
        <v>28</v>
      </c>
      <c r="G58" s="17">
        <f>Table132[[#This Row],[Return]]-(Table132[[#This Row],[Pts.]]*$B$2)</f>
        <v>-0.5</v>
      </c>
      <c r="H58" s="17">
        <v>0</v>
      </c>
      <c r="I58" s="70" t="s">
        <v>186</v>
      </c>
      <c r="J58" s="91"/>
    </row>
    <row r="59" spans="1:10" s="35" customFormat="1" ht="30" x14ac:dyDescent="0.2">
      <c r="A59" s="72">
        <v>42622</v>
      </c>
      <c r="B59" s="74" t="s">
        <v>89</v>
      </c>
      <c r="C59" s="75" t="s">
        <v>376</v>
      </c>
      <c r="D59" s="76">
        <v>15</v>
      </c>
      <c r="E59" s="76"/>
      <c r="F59" s="77" t="s">
        <v>29</v>
      </c>
      <c r="G59" s="78">
        <f>Table132[[#This Row],[Return]]-(Table132[[#This Row],[Pts.]]*$B$2)</f>
        <v>21.5</v>
      </c>
      <c r="H59" s="78">
        <v>36.5</v>
      </c>
      <c r="I59" s="79" t="s">
        <v>92</v>
      </c>
      <c r="J59" s="95"/>
    </row>
    <row r="60" spans="1:10" ht="15" x14ac:dyDescent="0.2">
      <c r="A60" s="72">
        <v>42623</v>
      </c>
      <c r="B60" s="74" t="s">
        <v>89</v>
      </c>
      <c r="C60" s="6" t="s">
        <v>387</v>
      </c>
      <c r="D60" s="12">
        <v>0.5</v>
      </c>
      <c r="E60" s="12"/>
      <c r="F60" s="7" t="s">
        <v>28</v>
      </c>
      <c r="G60" s="17">
        <f>Table132[[#This Row],[Return]]-(Table132[[#This Row],[Pts.]]*$B$2)</f>
        <v>-0.5</v>
      </c>
      <c r="H60" s="17">
        <v>0</v>
      </c>
      <c r="I60" s="70" t="s">
        <v>186</v>
      </c>
      <c r="J60" s="91"/>
    </row>
    <row r="61" spans="1:10" ht="15" x14ac:dyDescent="0.2">
      <c r="A61" s="72">
        <v>42623</v>
      </c>
      <c r="B61" s="74" t="s">
        <v>89</v>
      </c>
      <c r="C61" s="6" t="s">
        <v>390</v>
      </c>
      <c r="D61" s="12">
        <v>15</v>
      </c>
      <c r="E61" s="12"/>
      <c r="F61" s="7" t="s">
        <v>28</v>
      </c>
      <c r="G61" s="17">
        <f>Table132[[#This Row],[Return]]-(Table132[[#This Row],[Pts.]]*$B$2)</f>
        <v>-15</v>
      </c>
      <c r="H61" s="17">
        <v>0</v>
      </c>
      <c r="I61" s="70" t="s">
        <v>92</v>
      </c>
      <c r="J61" s="91"/>
    </row>
    <row r="62" spans="1:10" ht="15" x14ac:dyDescent="0.2">
      <c r="A62" s="72">
        <v>42625</v>
      </c>
      <c r="B62" s="6" t="s">
        <v>237</v>
      </c>
      <c r="C62" s="6" t="s">
        <v>383</v>
      </c>
      <c r="D62" s="12">
        <v>0.5</v>
      </c>
      <c r="E62" s="12"/>
      <c r="F62" s="7" t="s">
        <v>28</v>
      </c>
      <c r="G62" s="17">
        <f>Table132[[#This Row],[Return]]-(Table132[[#This Row],[Pts.]]*$B$2)</f>
        <v>-0.5</v>
      </c>
      <c r="H62" s="17">
        <v>0</v>
      </c>
      <c r="I62" s="70" t="s">
        <v>186</v>
      </c>
      <c r="J62" s="91"/>
    </row>
    <row r="63" spans="1:10" ht="15" x14ac:dyDescent="0.2">
      <c r="A63" s="72">
        <v>42626</v>
      </c>
      <c r="B63" s="6" t="s">
        <v>89</v>
      </c>
      <c r="C63" s="6" t="s">
        <v>394</v>
      </c>
      <c r="D63" s="12">
        <v>0.5</v>
      </c>
      <c r="E63" s="12"/>
      <c r="F63" s="7" t="s">
        <v>28</v>
      </c>
      <c r="G63" s="17">
        <f>Table132[[#This Row],[Return]]-(Table132[[#This Row],[Pts.]]*$B$2)</f>
        <v>-0.5</v>
      </c>
      <c r="H63" s="17">
        <v>0</v>
      </c>
      <c r="I63" s="70" t="s">
        <v>186</v>
      </c>
      <c r="J63" s="91"/>
    </row>
    <row r="64" spans="1:10" ht="15" x14ac:dyDescent="0.2">
      <c r="A64" s="72">
        <v>42626</v>
      </c>
      <c r="B64" s="6" t="s">
        <v>89</v>
      </c>
      <c r="C64" s="6" t="s">
        <v>396</v>
      </c>
      <c r="D64" s="12">
        <v>7</v>
      </c>
      <c r="E64" s="12"/>
      <c r="F64" s="7" t="s">
        <v>28</v>
      </c>
      <c r="G64" s="17">
        <f>Table132[[#This Row],[Return]]-(Table132[[#This Row],[Pts.]]*$B$2)</f>
        <v>-3.7</v>
      </c>
      <c r="H64" s="17">
        <v>3.3</v>
      </c>
      <c r="I64" s="70" t="s">
        <v>192</v>
      </c>
      <c r="J64" s="91"/>
    </row>
    <row r="65" spans="1:10" ht="15" x14ac:dyDescent="0.2">
      <c r="A65" s="72">
        <v>42627</v>
      </c>
      <c r="B65" s="6" t="s">
        <v>89</v>
      </c>
      <c r="C65" s="6" t="s">
        <v>405</v>
      </c>
      <c r="D65" s="12">
        <v>0.5</v>
      </c>
      <c r="E65" s="12"/>
      <c r="F65" s="7" t="s">
        <v>28</v>
      </c>
      <c r="G65" s="17">
        <f>Table132[[#This Row],[Return]]-(Table132[[#This Row],[Pts.]]*$B$2)</f>
        <v>-0.5</v>
      </c>
      <c r="H65" s="17">
        <v>0</v>
      </c>
      <c r="I65" s="70" t="s">
        <v>186</v>
      </c>
      <c r="J65" s="91"/>
    </row>
    <row r="66" spans="1:10" ht="15" x14ac:dyDescent="0.2">
      <c r="A66" s="72">
        <v>42627</v>
      </c>
      <c r="B66" s="6" t="s">
        <v>89</v>
      </c>
      <c r="C66" s="6" t="s">
        <v>406</v>
      </c>
      <c r="D66" s="12">
        <v>15</v>
      </c>
      <c r="E66" s="12"/>
      <c r="F66" s="7" t="s">
        <v>28</v>
      </c>
      <c r="G66" s="17">
        <f>Table132[[#This Row],[Return]]-(Table132[[#This Row],[Pts.]]*$B$2)</f>
        <v>-15</v>
      </c>
      <c r="H66" s="17">
        <v>0</v>
      </c>
      <c r="I66" s="70" t="s">
        <v>92</v>
      </c>
      <c r="J66" s="91"/>
    </row>
    <row r="67" spans="1:10" ht="15" x14ac:dyDescent="0.2">
      <c r="A67" s="72">
        <v>42628</v>
      </c>
      <c r="B67" s="6" t="s">
        <v>89</v>
      </c>
      <c r="C67" s="6" t="s">
        <v>411</v>
      </c>
      <c r="D67" s="12">
        <v>0.5</v>
      </c>
      <c r="E67" s="12"/>
      <c r="F67" s="7" t="s">
        <v>28</v>
      </c>
      <c r="G67" s="17">
        <f>Table132[[#This Row],[Return]]-(Table132[[#This Row],[Pts.]]*$B$2)</f>
        <v>-0.5</v>
      </c>
      <c r="H67" s="17">
        <v>0</v>
      </c>
      <c r="I67" s="70" t="s">
        <v>186</v>
      </c>
      <c r="J67" s="91"/>
    </row>
    <row r="68" spans="1:10" ht="15" x14ac:dyDescent="0.2">
      <c r="A68" s="72">
        <v>42628</v>
      </c>
      <c r="B68" s="6" t="s">
        <v>89</v>
      </c>
      <c r="C68" s="6" t="s">
        <v>415</v>
      </c>
      <c r="D68" s="12">
        <v>10</v>
      </c>
      <c r="E68" s="12"/>
      <c r="F68" s="7" t="s">
        <v>29</v>
      </c>
      <c r="G68" s="17">
        <f>Table132[[#This Row],[Return]]-(Table132[[#This Row],[Pts.]]*$B$2)</f>
        <v>31.5</v>
      </c>
      <c r="H68" s="17">
        <v>41.5</v>
      </c>
      <c r="I68" s="100" t="s">
        <v>92</v>
      </c>
      <c r="J68" s="91"/>
    </row>
    <row r="69" spans="1:10" s="106" customFormat="1" ht="15" x14ac:dyDescent="0.2">
      <c r="A69" s="72">
        <v>42629</v>
      </c>
      <c r="B69" s="74" t="s">
        <v>89</v>
      </c>
      <c r="C69" s="75" t="s">
        <v>421</v>
      </c>
      <c r="D69" s="102">
        <v>7</v>
      </c>
      <c r="E69" s="102"/>
      <c r="F69" s="103" t="s">
        <v>29</v>
      </c>
      <c r="G69" s="104">
        <f>Table132[[#This Row],[Return]]-(Table132[[#This Row],[Pts.]]*$B$2)</f>
        <v>13.399999999999999</v>
      </c>
      <c r="H69" s="104">
        <v>20.399999999999999</v>
      </c>
      <c r="I69" s="107" t="s">
        <v>192</v>
      </c>
      <c r="J69" s="105"/>
    </row>
    <row r="70" spans="1:10" ht="15" x14ac:dyDescent="0.2">
      <c r="A70" s="72">
        <v>42630</v>
      </c>
      <c r="B70" s="74" t="s">
        <v>89</v>
      </c>
      <c r="C70" s="6" t="s">
        <v>426</v>
      </c>
      <c r="D70" s="12">
        <v>0.5</v>
      </c>
      <c r="E70" s="12"/>
      <c r="F70" s="7" t="s">
        <v>28</v>
      </c>
      <c r="G70" s="17">
        <f>Table132[[#This Row],[Return]]-(Table132[[#This Row],[Pts.]]*$B$2)</f>
        <v>-0.5</v>
      </c>
      <c r="H70" s="17">
        <v>0</v>
      </c>
      <c r="I70" s="70" t="s">
        <v>186</v>
      </c>
      <c r="J70" s="91"/>
    </row>
    <row r="71" spans="1:10" ht="15" x14ac:dyDescent="0.2">
      <c r="A71" s="72">
        <v>42630</v>
      </c>
      <c r="B71" s="74" t="s">
        <v>89</v>
      </c>
      <c r="C71" s="6" t="s">
        <v>429</v>
      </c>
      <c r="D71" s="12">
        <v>15</v>
      </c>
      <c r="E71" s="12"/>
      <c r="F71" s="7" t="s">
        <v>28</v>
      </c>
      <c r="G71" s="17">
        <f>Table132[[#This Row],[Return]]-(Table132[[#This Row],[Pts.]]*$B$2)</f>
        <v>-1</v>
      </c>
      <c r="H71" s="17">
        <v>14</v>
      </c>
      <c r="I71" s="70" t="s">
        <v>92</v>
      </c>
      <c r="J71" s="91"/>
    </row>
    <row r="72" spans="1:10" ht="15" x14ac:dyDescent="0.2">
      <c r="A72" s="72">
        <v>42632</v>
      </c>
      <c r="B72" s="74" t="s">
        <v>89</v>
      </c>
      <c r="C72" s="6" t="s">
        <v>438</v>
      </c>
      <c r="D72" s="12">
        <v>0.5</v>
      </c>
      <c r="E72" s="12"/>
      <c r="F72" s="7" t="s">
        <v>28</v>
      </c>
      <c r="G72" s="17">
        <f>Table132[[#This Row],[Return]]-(Table132[[#This Row],[Pts.]]*$B$2)</f>
        <v>-0.5</v>
      </c>
      <c r="H72" s="17">
        <v>0</v>
      </c>
      <c r="I72" s="70" t="s">
        <v>186</v>
      </c>
      <c r="J72" s="91"/>
    </row>
    <row r="73" spans="1:10" ht="15" x14ac:dyDescent="0.2">
      <c r="A73" s="72">
        <v>42633</v>
      </c>
      <c r="B73" s="74" t="s">
        <v>89</v>
      </c>
      <c r="C73" s="6" t="s">
        <v>443</v>
      </c>
      <c r="D73" s="12">
        <v>0.5</v>
      </c>
      <c r="E73" s="12"/>
      <c r="F73" s="7" t="s">
        <v>28</v>
      </c>
      <c r="G73" s="17">
        <f>Table132[[#This Row],[Return]]-(Table132[[#This Row],[Pts.]]*$B$2)</f>
        <v>-0.5</v>
      </c>
      <c r="H73" s="17">
        <v>0</v>
      </c>
      <c r="I73" s="70" t="s">
        <v>186</v>
      </c>
      <c r="J73" s="91"/>
    </row>
    <row r="74" spans="1:10" ht="15" x14ac:dyDescent="0.2">
      <c r="A74" s="72">
        <v>42633</v>
      </c>
      <c r="B74" s="74" t="s">
        <v>89</v>
      </c>
      <c r="C74" s="6" t="s">
        <v>448</v>
      </c>
      <c r="D74" s="12">
        <v>15</v>
      </c>
      <c r="E74" s="12"/>
      <c r="F74" s="7" t="s">
        <v>28</v>
      </c>
      <c r="G74" s="17">
        <f>Table132[[#This Row],[Return]]-(Table132[[#This Row],[Pts.]]*$B$2)</f>
        <v>-15</v>
      </c>
      <c r="H74" s="17">
        <v>0</v>
      </c>
      <c r="I74" s="70" t="s">
        <v>92</v>
      </c>
      <c r="J74" s="91"/>
    </row>
    <row r="75" spans="1:10" ht="15" x14ac:dyDescent="0.2">
      <c r="A75" s="72">
        <v>42634</v>
      </c>
      <c r="B75" s="74" t="s">
        <v>89</v>
      </c>
      <c r="C75" s="6" t="s">
        <v>451</v>
      </c>
      <c r="D75" s="12">
        <v>0.5</v>
      </c>
      <c r="E75" s="12"/>
      <c r="F75" s="7" t="s">
        <v>28</v>
      </c>
      <c r="G75" s="17">
        <f>Table132[[#This Row],[Return]]-(Table132[[#This Row],[Pts.]]*$B$2)</f>
        <v>-0.5</v>
      </c>
      <c r="H75" s="17">
        <v>0</v>
      </c>
      <c r="I75" s="70" t="s">
        <v>186</v>
      </c>
      <c r="J75" s="91"/>
    </row>
    <row r="76" spans="1:10" ht="15" x14ac:dyDescent="0.2">
      <c r="A76" s="72">
        <v>42634</v>
      </c>
      <c r="B76" s="74" t="s">
        <v>89</v>
      </c>
      <c r="C76" s="6" t="s">
        <v>453</v>
      </c>
      <c r="D76" s="12">
        <v>7</v>
      </c>
      <c r="E76" s="12"/>
      <c r="F76" s="7" t="s">
        <v>28</v>
      </c>
      <c r="G76" s="17">
        <f>Table132[[#This Row],[Return]]-(Table132[[#This Row],[Pts.]]*$B$2)</f>
        <v>-4</v>
      </c>
      <c r="H76" s="17">
        <v>3</v>
      </c>
      <c r="I76" s="70" t="s">
        <v>192</v>
      </c>
      <c r="J76" s="91"/>
    </row>
    <row r="77" spans="1:10" ht="15" x14ac:dyDescent="0.2">
      <c r="B77" s="6"/>
      <c r="C77" s="6"/>
      <c r="D77" s="12"/>
      <c r="E77" s="12"/>
      <c r="F77" s="7"/>
      <c r="G77" s="17">
        <f>Table132[[#This Row],[Return]]-(Table132[[#This Row],[Pts.]]*$B$2)</f>
        <v>0</v>
      </c>
      <c r="H77" s="17"/>
      <c r="I77" s="64"/>
      <c r="J77" s="91"/>
    </row>
    <row r="78" spans="1:10" ht="15" x14ac:dyDescent="0.2">
      <c r="B78" s="6"/>
      <c r="C78" s="6"/>
      <c r="D78" s="12"/>
      <c r="E78" s="12"/>
      <c r="F78" s="7"/>
      <c r="G78" s="17">
        <f>Table132[[#This Row],[Return]]-(Table132[[#This Row],[Pts.]]*$B$2)</f>
        <v>0</v>
      </c>
      <c r="H78" s="17"/>
      <c r="I78" s="64"/>
      <c r="J78" s="91"/>
    </row>
    <row r="79" spans="1:10" ht="15" x14ac:dyDescent="0.2">
      <c r="B79" s="6"/>
      <c r="C79" s="6"/>
      <c r="D79" s="12"/>
      <c r="E79" s="12"/>
      <c r="F79" s="7"/>
      <c r="G79" s="17">
        <f>Table132[[#This Row],[Return]]-(Table132[[#This Row],[Pts.]]*$B$2)</f>
        <v>0</v>
      </c>
      <c r="H79" s="17"/>
      <c r="I79" s="64"/>
      <c r="J79" s="91"/>
    </row>
    <row r="80" spans="1:10" ht="15" x14ac:dyDescent="0.2">
      <c r="B80" s="6"/>
      <c r="C80" s="6"/>
      <c r="D80" s="12"/>
      <c r="E80" s="12"/>
      <c r="F80" s="7"/>
      <c r="G80" s="17">
        <f>Table132[[#This Row],[Return]]-(Table132[[#This Row],[Pts.]]*$B$2)</f>
        <v>0</v>
      </c>
      <c r="H80" s="17"/>
      <c r="I80" s="64"/>
      <c r="J80" s="91"/>
    </row>
    <row r="81" spans="1:10" ht="15" x14ac:dyDescent="0.2">
      <c r="B81" s="6"/>
      <c r="C81" s="6"/>
      <c r="D81" s="12"/>
      <c r="E81" s="12"/>
      <c r="F81" s="7"/>
      <c r="G81" s="17">
        <f>Table132[[#This Row],[Return]]-(Table132[[#This Row],[Pts.]]*$B$2)</f>
        <v>0</v>
      </c>
      <c r="H81" s="17"/>
      <c r="I81" s="64"/>
      <c r="J81" s="91"/>
    </row>
    <row r="82" spans="1:10" ht="15" x14ac:dyDescent="0.2">
      <c r="B82" s="6"/>
      <c r="C82" s="6"/>
      <c r="D82" s="12"/>
      <c r="E82" s="12"/>
      <c r="F82" s="7"/>
      <c r="G82" s="17">
        <f>Table132[[#This Row],[Return]]-(Table132[[#This Row],[Pts.]]*$B$2)</f>
        <v>0</v>
      </c>
      <c r="H82" s="17"/>
      <c r="I82" s="64"/>
      <c r="J82" s="91"/>
    </row>
    <row r="83" spans="1:10" ht="15" x14ac:dyDescent="0.2">
      <c r="B83" s="6"/>
      <c r="C83" s="6"/>
      <c r="D83" s="12"/>
      <c r="E83" s="12"/>
      <c r="F83" s="7"/>
      <c r="G83" s="17">
        <f>IF(ISBLANK(F83),,IF(ISBLANK(#REF!),,(IF(F83="WON-EW",((((#REF!-1)*#REF!)*'multiples log'!$B$2)+('multiples log'!$B$2*(#REF!-1))),IF(F83="WON",((((#REF!-1)*#REF!)*'multiples log'!$B$2)+('multiples log'!$B$2*(#REF!-1))),IF(F83="PLACED",((((#REF!-1)*#REF!)*'multiples log'!$B$2)-'multiples log'!$B$2),IF(#REF!=0,-'multiples log'!$B$2,IF(#REF!=0,-'multiples log'!$B$2,-('multiples log'!$B$2*2)))))))*D83))</f>
        <v>0</v>
      </c>
      <c r="H83" s="17"/>
      <c r="I83" s="64"/>
      <c r="J83" s="91"/>
    </row>
    <row r="84" spans="1:10" ht="15" x14ac:dyDescent="0.2">
      <c r="B84" s="6"/>
      <c r="C84" s="6"/>
      <c r="D84" s="12"/>
      <c r="E84" s="12"/>
      <c r="F84" s="7"/>
      <c r="G84" s="17">
        <f>IF(ISBLANK(F84),,IF(ISBLANK(#REF!),,(IF(F84="WON-EW",((((#REF!-1)*#REF!)*'multiples log'!$B$2)+('multiples log'!$B$2*(#REF!-1))),IF(F84="WON",((((#REF!-1)*#REF!)*'multiples log'!$B$2)+('multiples log'!$B$2*(#REF!-1))),IF(F84="PLACED",((((#REF!-1)*#REF!)*'multiples log'!$B$2)-'multiples log'!$B$2),IF(#REF!=0,-'multiples log'!$B$2,IF(#REF!=0,-'multiples log'!$B$2,-('multiples log'!$B$2*2)))))))*D84))</f>
        <v>0</v>
      </c>
      <c r="H84" s="17"/>
      <c r="I84" s="64"/>
      <c r="J84" s="91"/>
    </row>
    <row r="85" spans="1:10" ht="15" x14ac:dyDescent="0.2">
      <c r="B85" s="6"/>
      <c r="C85" s="6"/>
      <c r="D85" s="12"/>
      <c r="E85" s="12"/>
      <c r="F85" s="7"/>
      <c r="G85" s="17">
        <f>IF(ISBLANK(F85),,IF(ISBLANK(#REF!),,(IF(F85="WON-EW",((((#REF!-1)*#REF!)*'multiples log'!$B$2)+('multiples log'!$B$2*(#REF!-1))),IF(F85="WON",((((#REF!-1)*#REF!)*'multiples log'!$B$2)+('multiples log'!$B$2*(#REF!-1))),IF(F85="PLACED",((((#REF!-1)*#REF!)*'multiples log'!$B$2)-'multiples log'!$B$2),IF(#REF!=0,-'multiples log'!$B$2,IF(#REF!=0,-'multiples log'!$B$2,-('multiples log'!$B$2*2)))))))*D85))</f>
        <v>0</v>
      </c>
      <c r="H85" s="17"/>
      <c r="I85" s="64"/>
      <c r="J85" s="91"/>
    </row>
    <row r="86" spans="1:10" ht="15.75" x14ac:dyDescent="0.25">
      <c r="A86" s="31" t="s">
        <v>182</v>
      </c>
      <c r="B86" s="6"/>
      <c r="C86" s="6"/>
      <c r="D86" s="12"/>
      <c r="E86" s="12"/>
      <c r="F86" s="7"/>
      <c r="G86" s="17">
        <f>IF(ISBLANK(F86),,IF(ISBLANK(#REF!),,(IF(F86="WON-EW",((((#REF!-1)*#REF!)*'multiples log'!$B$2)+('multiples log'!$B$2*(#REF!-1))),IF(F86="WON",((((#REF!-1)*#REF!)*'multiples log'!$B$2)+('multiples log'!$B$2*(#REF!-1))),IF(F86="PLACED",((((#REF!-1)*#REF!)*'multiples log'!$B$2)-'multiples log'!$B$2),IF(#REF!=0,-'multiples log'!$B$2,IF(#REF!=0,-'multiples log'!$B$2,-('multiples log'!$B$2*2)))))))*D86))</f>
        <v>0</v>
      </c>
      <c r="H86" s="17"/>
      <c r="I86" s="64"/>
      <c r="J86" s="91"/>
    </row>
    <row r="87" spans="1:10" ht="15" x14ac:dyDescent="0.2">
      <c r="A87" s="10"/>
      <c r="B87" s="6"/>
      <c r="C87" s="6"/>
      <c r="D87" s="12"/>
      <c r="E87" s="12"/>
      <c r="F87" s="7"/>
      <c r="G87" s="17">
        <f>IF(ISBLANK(F87),,IF(ISBLANK(#REF!),,(IF(F87="WON-EW",((((#REF!-1)*#REF!)*'multiples log'!$B$2)+('multiples log'!$B$2*(#REF!-1))),IF(F87="WON",((((#REF!-1)*#REF!)*'multiples log'!$B$2)+('multiples log'!$B$2*(#REF!-1))),IF(F87="PLACED",((((#REF!-1)*#REF!)*'multiples log'!$B$2)-'multiples log'!$B$2),IF(#REF!=0,-'multiples log'!$B$2,IF(#REF!=0,-'multiples log'!$B$2,-('multiples log'!$B$2*2)))))))*D87))</f>
        <v>0</v>
      </c>
      <c r="H87" s="17"/>
      <c r="I87" s="64"/>
      <c r="J87" s="91"/>
    </row>
    <row r="88" spans="1:10" ht="15.75" x14ac:dyDescent="0.25">
      <c r="A88" s="31" t="s">
        <v>187</v>
      </c>
      <c r="B88" s="6"/>
      <c r="C88" s="6"/>
      <c r="D88" s="12"/>
      <c r="E88" s="12"/>
      <c r="F88" s="7"/>
      <c r="G88" s="17">
        <f>IF(ISBLANK(F88),,IF(ISBLANK(#REF!),,(IF(F88="WON-EW",((((#REF!-1)*#REF!)*'multiples log'!$B$2)+('multiples log'!$B$2*(#REF!-1))),IF(F88="WON",((((#REF!-1)*#REF!)*'multiples log'!$B$2)+('multiples log'!$B$2*(#REF!-1))),IF(F88="PLACED",((((#REF!-1)*#REF!)*'multiples log'!$B$2)-'multiples log'!$B$2),IF(#REF!=0,-'multiples log'!$B$2,IF(#REF!=0,-'multiples log'!$B$2,-('multiples log'!$B$2*2)))))))*D88))</f>
        <v>0</v>
      </c>
      <c r="H88" s="17"/>
      <c r="I88" s="64"/>
      <c r="J88" s="91"/>
    </row>
    <row r="89" spans="1:10" s="1" customFormat="1" ht="15.75" x14ac:dyDescent="0.25">
      <c r="A89" s="10"/>
      <c r="B89" s="58"/>
      <c r="C89" s="58"/>
      <c r="D89" s="59"/>
      <c r="E89" s="59"/>
      <c r="F89" s="30"/>
      <c r="G89" s="62">
        <f>IF(ISBLANK(F89),,IF(ISBLANK(#REF!),,(IF(F89="WON-EW",((((#REF!-1)*#REF!)*'multiples log'!$B$2)+('multiples log'!$B$2*(#REF!-1))),IF(F89="WON",((((#REF!-1)*#REF!)*'multiples log'!$B$2)+('multiples log'!$B$2*(#REF!-1))),IF(F89="PLACED",((((#REF!-1)*#REF!)*'multiples log'!$B$2)-'multiples log'!$B$2),IF(#REF!=0,-'multiples log'!$B$2,IF(#REF!=0,-'multiples log'!$B$2,-('multiples log'!$B$2*2)))))))*D89))</f>
        <v>0</v>
      </c>
      <c r="H89" s="62"/>
      <c r="I89" s="64"/>
      <c r="J89" s="91"/>
    </row>
    <row r="90" spans="1:10" ht="15" x14ac:dyDescent="0.2">
      <c r="A90" s="10" t="s">
        <v>235</v>
      </c>
      <c r="B90" s="6"/>
      <c r="C90" s="6"/>
      <c r="D90" s="12"/>
      <c r="E90" s="12"/>
      <c r="F90" s="7"/>
      <c r="G90" s="17">
        <f>IF(ISBLANK(F90),,IF(ISBLANK(#REF!),,(IF(F90="WON-EW",((((#REF!-1)*#REF!)*'multiples log'!$B$2)+('multiples log'!$B$2*(#REF!-1))),IF(F90="WON",((((#REF!-1)*#REF!)*'multiples log'!$B$2)+('multiples log'!$B$2*(#REF!-1))),IF(F90="PLACED",((((#REF!-1)*#REF!)*'multiples log'!$B$2)-'multiples log'!$B$2),IF(#REF!=0,-'multiples log'!$B$2,IF(#REF!=0,-'multiples log'!$B$2,-('multiples log'!$B$2*2)))))))*D90))</f>
        <v>0</v>
      </c>
      <c r="H90" s="17"/>
      <c r="I90" s="64"/>
      <c r="J90" s="91"/>
    </row>
    <row r="91" spans="1:10" ht="15" x14ac:dyDescent="0.2">
      <c r="A91" s="10" t="s">
        <v>245</v>
      </c>
      <c r="B91" s="6"/>
      <c r="C91" s="6"/>
      <c r="D91" s="12"/>
      <c r="E91" s="12"/>
      <c r="F91" s="7"/>
      <c r="G91" s="17">
        <f>IF(ISBLANK(F91),,IF(ISBLANK(#REF!),,(IF(F91="WON-EW",((((#REF!-1)*#REF!)*'multiples log'!$B$2)+('multiples log'!$B$2*(#REF!-1))),IF(F91="WON",((((#REF!-1)*#REF!)*'multiples log'!$B$2)+('multiples log'!$B$2*(#REF!-1))),IF(F91="PLACED",((((#REF!-1)*#REF!)*'multiples log'!$B$2)-'multiples log'!$B$2),IF(#REF!=0,-'multiples log'!$B$2,IF(#REF!=0,-'multiples log'!$B$2,-('multiples log'!$B$2*2)))))))*D91))</f>
        <v>0</v>
      </c>
      <c r="H91" s="17"/>
      <c r="I91" s="64"/>
      <c r="J91" s="91"/>
    </row>
    <row r="92" spans="1:10" ht="15" x14ac:dyDescent="0.2">
      <c r="A92" s="10" t="s">
        <v>260</v>
      </c>
      <c r="B92" s="6"/>
      <c r="C92" s="6"/>
      <c r="D92" s="12"/>
      <c r="E92" s="12"/>
      <c r="F92" s="7"/>
      <c r="G92" s="17">
        <f>IF(ISBLANK(F92),,IF(ISBLANK(#REF!),,(IF(F92="WON-EW",((((#REF!-1)*#REF!)*'multiples log'!$B$2)+('multiples log'!$B$2*(#REF!-1))),IF(F92="WON",((((#REF!-1)*#REF!)*'multiples log'!$B$2)+('multiples log'!$B$2*(#REF!-1))),IF(F92="PLACED",((((#REF!-1)*#REF!)*'multiples log'!$B$2)-'multiples log'!$B$2),IF(#REF!=0,-'multiples log'!$B$2,IF(#REF!=0,-'multiples log'!$B$2,-('multiples log'!$B$2*2)))))))*D92))</f>
        <v>0</v>
      </c>
      <c r="H92" s="17"/>
      <c r="I92" s="64"/>
      <c r="J92" s="91"/>
    </row>
    <row r="93" spans="1:10" ht="15" x14ac:dyDescent="0.2">
      <c r="A93" s="10" t="s">
        <v>261</v>
      </c>
      <c r="B93" s="6"/>
      <c r="C93" s="6"/>
      <c r="D93" s="12"/>
      <c r="E93" s="12"/>
      <c r="F93" s="7"/>
      <c r="G93" s="17">
        <f>IF(ISBLANK(F93),,IF(ISBLANK(#REF!),,(IF(F93="WON-EW",((((#REF!-1)*#REF!)*'multiples log'!$B$2)+('multiples log'!$B$2*(#REF!-1))),IF(F93="WON",((((#REF!-1)*#REF!)*'multiples log'!$B$2)+('multiples log'!$B$2*(#REF!-1))),IF(F93="PLACED",((((#REF!-1)*#REF!)*'multiples log'!$B$2)-'multiples log'!$B$2),IF(#REF!=0,-'multiples log'!$B$2,IF(#REF!=0,-'multiples log'!$B$2,-('multiples log'!$B$2*2)))))))*D93))</f>
        <v>0</v>
      </c>
      <c r="H93" s="17"/>
      <c r="I93" s="64"/>
      <c r="J93" s="91"/>
    </row>
    <row r="94" spans="1:10" ht="15" x14ac:dyDescent="0.2">
      <c r="A94" s="10"/>
      <c r="B94" s="6"/>
      <c r="C94" s="6"/>
      <c r="D94" s="12"/>
      <c r="E94" s="12"/>
      <c r="F94" s="7"/>
      <c r="G94" s="17">
        <f>IF(ISBLANK(F94),,IF(ISBLANK(#REF!),,(IF(F94="WON-EW",((((#REF!-1)*#REF!)*'multiples log'!$B$2)+('multiples log'!$B$2*(#REF!-1))),IF(F94="WON",((((#REF!-1)*#REF!)*'multiples log'!$B$2)+('multiples log'!$B$2*(#REF!-1))),IF(F94="PLACED",((((#REF!-1)*#REF!)*'multiples log'!$B$2)-'multiples log'!$B$2),IF(#REF!=0,-'multiples log'!$B$2,IF(#REF!=0,-'multiples log'!$B$2,-('multiples log'!$B$2*2)))))))*D94))</f>
        <v>0</v>
      </c>
      <c r="H94" s="17"/>
      <c r="I94" s="64"/>
      <c r="J94" s="91"/>
    </row>
    <row r="95" spans="1:10" ht="15" x14ac:dyDescent="0.2">
      <c r="A95" s="10" t="s">
        <v>285</v>
      </c>
      <c r="B95" s="6"/>
      <c r="C95" s="6"/>
      <c r="D95" s="12"/>
      <c r="E95" s="12"/>
      <c r="F95" s="7"/>
      <c r="G95" s="17">
        <f>IF(ISBLANK(F95),,IF(ISBLANK(#REF!),,(IF(F95="WON-EW",((((#REF!-1)*#REF!)*'multiples log'!$B$2)+('multiples log'!$B$2*(#REF!-1))),IF(F95="WON",((((#REF!-1)*#REF!)*'multiples log'!$B$2)+('multiples log'!$B$2*(#REF!-1))),IF(F95="PLACED",((((#REF!-1)*#REF!)*'multiples log'!$B$2)-'multiples log'!$B$2),IF(#REF!=0,-'multiples log'!$B$2,IF(#REF!=0,-'multiples log'!$B$2,-('multiples log'!$B$2*2)))))))*D95))</f>
        <v>0</v>
      </c>
      <c r="H95" s="17"/>
      <c r="I95" s="64"/>
      <c r="J95" s="91"/>
    </row>
    <row r="96" spans="1:10" ht="15" x14ac:dyDescent="0.2">
      <c r="A96" s="10"/>
      <c r="B96" s="6"/>
      <c r="C96" s="6"/>
      <c r="D96" s="12"/>
      <c r="E96" s="12"/>
      <c r="F96" s="7"/>
      <c r="G96" s="17">
        <f>IF(ISBLANK(F96),,IF(ISBLANK(#REF!),,(IF(F96="WON-EW",((((#REF!-1)*#REF!)*'multiples log'!$B$2)+('multiples log'!$B$2*(#REF!-1))),IF(F96="WON",((((#REF!-1)*#REF!)*'multiples log'!$B$2)+('multiples log'!$B$2*(#REF!-1))),IF(F96="PLACED",((((#REF!-1)*#REF!)*'multiples log'!$B$2)-'multiples log'!$B$2),IF(#REF!=0,-'multiples log'!$B$2,IF(#REF!=0,-'multiples log'!$B$2,-('multiples log'!$B$2*2)))))))*D96))</f>
        <v>0</v>
      </c>
      <c r="H96" s="17"/>
      <c r="I96" s="64"/>
      <c r="J96" s="91"/>
    </row>
    <row r="97" spans="1:81" ht="15" x14ac:dyDescent="0.2">
      <c r="A97" s="10" t="s">
        <v>344</v>
      </c>
      <c r="B97" s="6"/>
      <c r="C97" s="6"/>
      <c r="D97" s="12"/>
      <c r="E97" s="12"/>
      <c r="F97" s="7"/>
      <c r="G97" s="17">
        <f>IF(ISBLANK(F97),,IF(ISBLANK(#REF!),,(IF(F97="WON-EW",((((#REF!-1)*#REF!)*'multiples log'!$B$2)+('multiples log'!$B$2*(#REF!-1))),IF(F97="WON",((((#REF!-1)*#REF!)*'multiples log'!$B$2)+('multiples log'!$B$2*(#REF!-1))),IF(F97="PLACED",((((#REF!-1)*#REF!)*'multiples log'!$B$2)-'multiples log'!$B$2),IF(#REF!=0,-'multiples log'!$B$2,IF(#REF!=0,-'multiples log'!$B$2,-('multiples log'!$B$2*2)))))))*D97))</f>
        <v>0</v>
      </c>
      <c r="H97" s="17"/>
      <c r="I97" s="64"/>
      <c r="J97" s="91"/>
    </row>
    <row r="98" spans="1:81" ht="15" x14ac:dyDescent="0.2">
      <c r="A98" s="10"/>
      <c r="B98" s="6"/>
      <c r="C98" s="6"/>
      <c r="D98" s="12"/>
      <c r="E98" s="12"/>
      <c r="F98" s="7"/>
      <c r="G98" s="17">
        <f>IF(ISBLANK(F98),,IF(ISBLANK(#REF!),,(IF(F98="WON-EW",((((#REF!-1)*#REF!)*'multiples log'!$B$2)+('multiples log'!$B$2*(#REF!-1))),IF(F98="WON",((((#REF!-1)*#REF!)*'multiples log'!$B$2)+('multiples log'!$B$2*(#REF!-1))),IF(F98="PLACED",((((#REF!-1)*#REF!)*'multiples log'!$B$2)-'multiples log'!$B$2),IF(#REF!=0,-'multiples log'!$B$2,IF(#REF!=0,-'multiples log'!$B$2,-('multiples log'!$B$2*2)))))))*D98))</f>
        <v>0</v>
      </c>
      <c r="H98" s="17"/>
      <c r="I98" s="64"/>
      <c r="J98" s="91"/>
    </row>
    <row r="99" spans="1:81" ht="15" x14ac:dyDescent="0.2">
      <c r="A99" s="10" t="s">
        <v>378</v>
      </c>
      <c r="B99" s="6"/>
      <c r="C99" s="6"/>
      <c r="D99" s="12"/>
      <c r="E99" s="12"/>
      <c r="F99" s="7"/>
      <c r="G99" s="17">
        <f>IF(ISBLANK(F99),,IF(ISBLANK(#REF!),,(IF(F99="WON-EW",((((#REF!-1)*#REF!)*'multiples log'!$B$2)+('multiples log'!$B$2*(#REF!-1))),IF(F99="WON",((((#REF!-1)*#REF!)*'multiples log'!$B$2)+('multiples log'!$B$2*(#REF!-1))),IF(F99="PLACED",((((#REF!-1)*#REF!)*'multiples log'!$B$2)-'multiples log'!$B$2),IF(#REF!=0,-'multiples log'!$B$2,IF(#REF!=0,-'multiples log'!$B$2,-('multiples log'!$B$2*2)))))))*D99))</f>
        <v>0</v>
      </c>
      <c r="H99" s="17"/>
      <c r="I99" s="64"/>
      <c r="J99" s="91"/>
    </row>
    <row r="100" spans="1:81" ht="15" x14ac:dyDescent="0.2">
      <c r="A100" s="10"/>
      <c r="B100" s="6"/>
      <c r="C100" s="6"/>
      <c r="D100" s="12"/>
      <c r="E100" s="12"/>
      <c r="F100" s="7"/>
      <c r="G100" s="17">
        <f>IF(ISBLANK(F100),,IF(ISBLANK(#REF!),,(IF(F100="WON-EW",((((#REF!-1)*#REF!)*'multiples log'!$B$2)+('multiples log'!$B$2*(#REF!-1))),IF(F100="WON",((((#REF!-1)*#REF!)*'multiples log'!$B$2)+('multiples log'!$B$2*(#REF!-1))),IF(F100="PLACED",((((#REF!-1)*#REF!)*'multiples log'!$B$2)-'multiples log'!$B$2),IF(#REF!=0,-'multiples log'!$B$2,IF(#REF!=0,-'multiples log'!$B$2,-('multiples log'!$B$2*2)))))))*D100))</f>
        <v>0</v>
      </c>
      <c r="H100" s="17"/>
      <c r="I100" s="64"/>
      <c r="J100" s="91"/>
    </row>
    <row r="101" spans="1:81" ht="15" x14ac:dyDescent="0.2">
      <c r="A101" s="10" t="s">
        <v>420</v>
      </c>
      <c r="B101" s="6"/>
      <c r="C101" s="6"/>
      <c r="D101" s="12"/>
      <c r="E101" s="12"/>
      <c r="F101" s="7"/>
      <c r="G101" s="17">
        <f>IF(ISBLANK(F101),,IF(ISBLANK(#REF!),,(IF(F101="WON-EW",((((#REF!-1)*#REF!)*'multiples log'!$B$2)+('multiples log'!$B$2*(#REF!-1))),IF(F101="WON",((((#REF!-1)*#REF!)*'multiples log'!$B$2)+('multiples log'!$B$2*(#REF!-1))),IF(F101="PLACED",((((#REF!-1)*#REF!)*'multiples log'!$B$2)-'multiples log'!$B$2),IF(#REF!=0,-'multiples log'!$B$2,IF(#REF!=0,-'multiples log'!$B$2,-('multiples log'!$B$2*2)))))))*D101))</f>
        <v>0</v>
      </c>
      <c r="H101" s="17"/>
      <c r="I101" s="64"/>
      <c r="J101" s="91"/>
    </row>
    <row r="102" spans="1:81" ht="15" x14ac:dyDescent="0.2">
      <c r="A102" s="10"/>
      <c r="B102" s="6"/>
      <c r="C102" s="6"/>
      <c r="D102" s="12"/>
      <c r="E102" s="12"/>
      <c r="F102" s="7"/>
      <c r="G102" s="17">
        <f>IF(ISBLANK(F102),,IF(ISBLANK(#REF!),,(IF(F102="WON-EW",((((#REF!-1)*#REF!)*'multiples log'!$B$2)+('multiples log'!$B$2*(#REF!-1))),IF(F102="WON",((((#REF!-1)*#REF!)*'multiples log'!$B$2)+('multiples log'!$B$2*(#REF!-1))),IF(F102="PLACED",((((#REF!-1)*#REF!)*'multiples log'!$B$2)-'multiples log'!$B$2),IF(#REF!=0,-'multiples log'!$B$2,IF(#REF!=0,-'multiples log'!$B$2,-('multiples log'!$B$2*2)))))))*D102))</f>
        <v>0</v>
      </c>
      <c r="H102" s="17"/>
      <c r="I102" s="64"/>
      <c r="J102" s="91"/>
    </row>
    <row r="103" spans="1:81" s="28" customFormat="1" ht="15" x14ac:dyDescent="0.2">
      <c r="A103" s="10" t="s">
        <v>432</v>
      </c>
      <c r="B103" s="6"/>
      <c r="C103" s="6"/>
      <c r="D103" s="12"/>
      <c r="E103" s="12"/>
      <c r="F103" s="7"/>
      <c r="G103" s="17">
        <f>IF(ISBLANK(F103),,IF(ISBLANK(#REF!),,(IF(F103="WON-EW",((((#REF!-1)*#REF!)*'multiples log'!$B$2)+('multiples log'!$B$2*(#REF!-1))),IF(F103="WON",((((#REF!-1)*#REF!)*'multiples log'!$B$2)+('multiples log'!$B$2*(#REF!-1))),IF(F103="PLACED",((((#REF!-1)*#REF!)*'multiples log'!$B$2)-'multiples log'!$B$2),IF(#REF!=0,-'multiples log'!$B$2,IF(#REF!=0,-'multiples log'!$B$2,-('multiples log'!$B$2*2)))))))*D103))</f>
        <v>0</v>
      </c>
      <c r="H103" s="17"/>
      <c r="I103" s="64"/>
      <c r="J103" s="91"/>
    </row>
    <row r="104" spans="1:81" s="28" customFormat="1" ht="15" x14ac:dyDescent="0.2">
      <c r="A104" s="10"/>
      <c r="B104" s="6"/>
      <c r="C104" s="6"/>
      <c r="D104" s="12"/>
      <c r="E104" s="12"/>
      <c r="F104" s="7"/>
      <c r="G104" s="17">
        <f>IF(ISBLANK(F104),,IF(ISBLANK(#REF!),,(IF(F104="WON-EW",((((#REF!-1)*#REF!)*'multiples log'!$B$2)+('multiples log'!$B$2*(#REF!-1))),IF(F104="WON",((((#REF!-1)*#REF!)*'multiples log'!$B$2)+('multiples log'!$B$2*(#REF!-1))),IF(F104="PLACED",((((#REF!-1)*#REF!)*'multiples log'!$B$2)-'multiples log'!$B$2),IF(#REF!=0,-'multiples log'!$B$2,IF(#REF!=0,-'multiples log'!$B$2,-('multiples log'!$B$2*2)))))))*D104))</f>
        <v>0</v>
      </c>
      <c r="H104" s="17"/>
      <c r="I104" s="64"/>
      <c r="J104" s="91"/>
    </row>
    <row r="105" spans="1:81" s="28" customFormat="1" ht="15" x14ac:dyDescent="0.2">
      <c r="A105" s="10"/>
      <c r="B105" s="6"/>
      <c r="C105" s="6"/>
      <c r="D105" s="12"/>
      <c r="E105" s="12"/>
      <c r="F105" s="7"/>
      <c r="G105" s="17">
        <f>IF(ISBLANK(F105),,IF(ISBLANK(#REF!),,(IF(F105="WON-EW",((((#REF!-1)*#REF!)*'multiples log'!$B$2)+('multiples log'!$B$2*(#REF!-1))),IF(F105="WON",((((#REF!-1)*#REF!)*'multiples log'!$B$2)+('multiples log'!$B$2*(#REF!-1))),IF(F105="PLACED",((((#REF!-1)*#REF!)*'multiples log'!$B$2)-'multiples log'!$B$2),IF(#REF!=0,-'multiples log'!$B$2,IF(#REF!=0,-'multiples log'!$B$2,-('multiples log'!$B$2*2)))))))*D105))</f>
        <v>0</v>
      </c>
      <c r="H105" s="17"/>
      <c r="I105" s="64"/>
      <c r="J105" s="91"/>
    </row>
    <row r="106" spans="1:81" s="28" customFormat="1" ht="15" x14ac:dyDescent="0.2">
      <c r="A106" s="10"/>
      <c r="B106" s="6"/>
      <c r="C106" s="6"/>
      <c r="D106" s="12"/>
      <c r="E106" s="12"/>
      <c r="F106" s="7"/>
      <c r="G106" s="17">
        <f>IF(ISBLANK(F106),,IF(ISBLANK(#REF!),,(IF(F106="WON-EW",((((#REF!-1)*#REF!)*'multiples log'!$B$2)+('multiples log'!$B$2*(#REF!-1))),IF(F106="WON",((((#REF!-1)*#REF!)*'multiples log'!$B$2)+('multiples log'!$B$2*(#REF!-1))),IF(F106="PLACED",((((#REF!-1)*#REF!)*'multiples log'!$B$2)-'multiples log'!$B$2),IF(#REF!=0,-'multiples log'!$B$2,IF(#REF!=0,-'multiples log'!$B$2,-('multiples log'!$B$2*2)))))))*D106))</f>
        <v>0</v>
      </c>
      <c r="H106" s="17"/>
      <c r="I106" s="64"/>
      <c r="J106" s="91"/>
    </row>
    <row r="107" spans="1:81" s="50" customFormat="1" ht="15" x14ac:dyDescent="0.2">
      <c r="A107" s="10"/>
      <c r="B107" s="6"/>
      <c r="C107" s="6"/>
      <c r="D107" s="12"/>
      <c r="E107" s="12"/>
      <c r="F107" s="7"/>
      <c r="G107" s="17">
        <f>IF(ISBLANK(F107),,IF(ISBLANK(#REF!),,(IF(F107="WON-EW",((((#REF!-1)*#REF!)*'multiples log'!$B$2)+('multiples log'!$B$2*(#REF!-1))),IF(F107="WON",((((#REF!-1)*#REF!)*'multiples log'!$B$2)+('multiples log'!$B$2*(#REF!-1))),IF(F107="PLACED",((((#REF!-1)*#REF!)*'multiples log'!$B$2)-'multiples log'!$B$2),IF(#REF!=0,-'multiples log'!$B$2,IF(#REF!=0,-'multiples log'!$B$2,-('multiples log'!$B$2*2)))))))*D107))</f>
        <v>0</v>
      </c>
      <c r="H107" s="17"/>
      <c r="I107" s="64"/>
      <c r="J107" s="91"/>
      <c r="K107" s="28"/>
      <c r="L107" s="49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</row>
    <row r="108" spans="1:81" s="51" customFormat="1" ht="15" x14ac:dyDescent="0.2">
      <c r="A108" s="10"/>
      <c r="B108" s="6"/>
      <c r="C108" s="6"/>
      <c r="D108" s="12"/>
      <c r="E108" s="12"/>
      <c r="F108" s="7"/>
      <c r="G108" s="17">
        <f>IF(ISBLANK(F108),,IF(ISBLANK(#REF!),,(IF(F108="WON-EW",((((#REF!-1)*#REF!)*'multiples log'!$B$2)+('multiples log'!$B$2*(#REF!-1))),IF(F108="WON",((((#REF!-1)*#REF!)*'multiples log'!$B$2)+('multiples log'!$B$2*(#REF!-1))),IF(F108="PLACED",((((#REF!-1)*#REF!)*'multiples log'!$B$2)-'multiples log'!$B$2),IF(#REF!=0,-'multiples log'!$B$2,IF(#REF!=0,-'multiples log'!$B$2,-('multiples log'!$B$2*2)))))))*D108))</f>
        <v>0</v>
      </c>
      <c r="H108" s="17"/>
      <c r="I108" s="64"/>
      <c r="J108" s="91"/>
      <c r="K108" s="28"/>
      <c r="L108" s="52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</row>
    <row r="109" spans="1:81" s="51" customFormat="1" ht="15" x14ac:dyDescent="0.2">
      <c r="A109" s="10"/>
      <c r="B109" s="6"/>
      <c r="C109" s="6"/>
      <c r="D109" s="12"/>
      <c r="E109" s="12"/>
      <c r="F109" s="7"/>
      <c r="G109" s="17">
        <f>IF(ISBLANK(F109),,IF(ISBLANK(#REF!),,(IF(F109="WON-EW",((((#REF!-1)*#REF!)*'multiples log'!$B$2)+('multiples log'!$B$2*(#REF!-1))),IF(F109="WON",((((#REF!-1)*#REF!)*'multiples log'!$B$2)+('multiples log'!$B$2*(#REF!-1))),IF(F109="PLACED",((((#REF!-1)*#REF!)*'multiples log'!$B$2)-'multiples log'!$B$2),IF(#REF!=0,-'multiples log'!$B$2,IF(#REF!=0,-'multiples log'!$B$2,-('multiples log'!$B$2*2)))))))*D109))</f>
        <v>0</v>
      </c>
      <c r="H109" s="17"/>
      <c r="I109" s="64"/>
      <c r="J109" s="91"/>
      <c r="K109" s="28"/>
      <c r="L109" s="52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</row>
    <row r="110" spans="1:81" s="51" customFormat="1" ht="15" x14ac:dyDescent="0.2">
      <c r="A110" s="10"/>
      <c r="B110" s="6"/>
      <c r="C110" s="6"/>
      <c r="D110" s="12"/>
      <c r="E110" s="12"/>
      <c r="F110" s="7"/>
      <c r="G110" s="17">
        <f>IF(ISBLANK(F110),,IF(ISBLANK(#REF!),,(IF(F110="WON-EW",((((#REF!-1)*#REF!)*'multiples log'!$B$2)+('multiples log'!$B$2*(#REF!-1))),IF(F110="WON",((((#REF!-1)*#REF!)*'multiples log'!$B$2)+('multiples log'!$B$2*(#REF!-1))),IF(F110="PLACED",((((#REF!-1)*#REF!)*'multiples log'!$B$2)-'multiples log'!$B$2),IF(#REF!=0,-'multiples log'!$B$2,IF(#REF!=0,-'multiples log'!$B$2,-('multiples log'!$B$2*2)))))))*D110))</f>
        <v>0</v>
      </c>
      <c r="H110" s="17"/>
      <c r="I110" s="64"/>
      <c r="J110" s="91"/>
      <c r="K110" s="28"/>
      <c r="L110" s="52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</row>
    <row r="111" spans="1:81" s="51" customFormat="1" ht="15" x14ac:dyDescent="0.2">
      <c r="A111" s="10"/>
      <c r="B111" s="6"/>
      <c r="C111" s="6"/>
      <c r="D111" s="12"/>
      <c r="E111" s="12"/>
      <c r="F111" s="7"/>
      <c r="G111" s="17">
        <f>IF(ISBLANK(F111),,IF(ISBLANK(#REF!),,(IF(F111="WON-EW",((((#REF!-1)*#REF!)*'multiples log'!$B$2)+('multiples log'!$B$2*(#REF!-1))),IF(F111="WON",((((#REF!-1)*#REF!)*'multiples log'!$B$2)+('multiples log'!$B$2*(#REF!-1))),IF(F111="PLACED",((((#REF!-1)*#REF!)*'multiples log'!$B$2)-'multiples log'!$B$2),IF(#REF!=0,-'multiples log'!$B$2,IF(#REF!=0,-'multiples log'!$B$2,-('multiples log'!$B$2*2)))))))*D111))</f>
        <v>0</v>
      </c>
      <c r="H111" s="17"/>
      <c r="I111" s="64"/>
      <c r="J111" s="91"/>
      <c r="K111" s="28"/>
      <c r="L111" s="52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</row>
    <row r="112" spans="1:81" s="51" customFormat="1" ht="15" x14ac:dyDescent="0.2">
      <c r="A112" s="10"/>
      <c r="B112" s="6"/>
      <c r="C112" s="6"/>
      <c r="D112" s="12"/>
      <c r="E112" s="12"/>
      <c r="F112" s="7"/>
      <c r="G112" s="17">
        <f>IF(ISBLANK(F112),,IF(ISBLANK(#REF!),,(IF(F112="WON-EW",((((#REF!-1)*#REF!)*'multiples log'!$B$2)+('multiples log'!$B$2*(#REF!-1))),IF(F112="WON",((((#REF!-1)*#REF!)*'multiples log'!$B$2)+('multiples log'!$B$2*(#REF!-1))),IF(F112="PLACED",((((#REF!-1)*#REF!)*'multiples log'!$B$2)-'multiples log'!$B$2),IF(#REF!=0,-'multiples log'!$B$2,IF(#REF!=0,-'multiples log'!$B$2,-('multiples log'!$B$2*2)))))))*D112))</f>
        <v>0</v>
      </c>
      <c r="H112" s="17"/>
      <c r="I112" s="64"/>
      <c r="J112" s="91"/>
      <c r="K112" s="28"/>
      <c r="L112" s="52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</row>
    <row r="113" spans="1:81" s="51" customFormat="1" ht="15" x14ac:dyDescent="0.2">
      <c r="A113" s="10"/>
      <c r="B113" s="6"/>
      <c r="C113" s="6"/>
      <c r="D113" s="12"/>
      <c r="E113" s="12"/>
      <c r="F113" s="7"/>
      <c r="G113" s="17">
        <f>IF(ISBLANK(F113),,IF(ISBLANK(#REF!),,(IF(F113="WON-EW",((((#REF!-1)*#REF!)*'multiples log'!$B$2)+('multiples log'!$B$2*(#REF!-1))),IF(F113="WON",((((#REF!-1)*#REF!)*'multiples log'!$B$2)+('multiples log'!$B$2*(#REF!-1))),IF(F113="PLACED",((((#REF!-1)*#REF!)*'multiples log'!$B$2)-'multiples log'!$B$2),IF(#REF!=0,-'multiples log'!$B$2,IF(#REF!=0,-'multiples log'!$B$2,-('multiples log'!$B$2*2)))))))*D113))</f>
        <v>0</v>
      </c>
      <c r="H113" s="17"/>
      <c r="I113" s="64"/>
      <c r="J113" s="91"/>
      <c r="K113" s="28"/>
      <c r="L113" s="52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</row>
    <row r="114" spans="1:81" s="51" customFormat="1" ht="15" x14ac:dyDescent="0.2">
      <c r="A114" s="10"/>
      <c r="B114" s="6"/>
      <c r="C114" s="6"/>
      <c r="D114" s="12"/>
      <c r="E114" s="12"/>
      <c r="F114" s="7"/>
      <c r="G114" s="17">
        <f>IF(ISBLANK(F114),,IF(ISBLANK(#REF!),,(IF(F114="WON-EW",((((#REF!-1)*#REF!)*'multiples log'!$B$2)+('multiples log'!$B$2*(#REF!-1))),IF(F114="WON",((((#REF!-1)*#REF!)*'multiples log'!$B$2)+('multiples log'!$B$2*(#REF!-1))),IF(F114="PLACED",((((#REF!-1)*#REF!)*'multiples log'!$B$2)-'multiples log'!$B$2),IF(#REF!=0,-'multiples log'!$B$2,IF(#REF!=0,-'multiples log'!$B$2,-('multiples log'!$B$2*2)))))))*D114))</f>
        <v>0</v>
      </c>
      <c r="H114" s="17"/>
      <c r="I114" s="64"/>
      <c r="J114" s="91"/>
      <c r="K114" s="28"/>
      <c r="L114" s="52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</row>
    <row r="115" spans="1:81" s="51" customFormat="1" ht="15" x14ac:dyDescent="0.2">
      <c r="A115" s="10"/>
      <c r="B115" s="6"/>
      <c r="C115" s="6"/>
      <c r="D115" s="12"/>
      <c r="E115" s="12"/>
      <c r="F115" s="7"/>
      <c r="G115" s="17">
        <f>IF(ISBLANK(F115),,IF(ISBLANK(#REF!),,(IF(F115="WON-EW",((((#REF!-1)*#REF!)*'multiples log'!$B$2)+('multiples log'!$B$2*(#REF!-1))),IF(F115="WON",((((#REF!-1)*#REF!)*'multiples log'!$B$2)+('multiples log'!$B$2*(#REF!-1))),IF(F115="PLACED",((((#REF!-1)*#REF!)*'multiples log'!$B$2)-'multiples log'!$B$2),IF(#REF!=0,-'multiples log'!$B$2,IF(#REF!=0,-'multiples log'!$B$2,-('multiples log'!$B$2*2)))))))*D115))</f>
        <v>0</v>
      </c>
      <c r="H115" s="17"/>
      <c r="I115" s="64"/>
      <c r="J115" s="91"/>
      <c r="K115" s="28"/>
      <c r="L115" s="52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</row>
    <row r="116" spans="1:81" s="51" customFormat="1" ht="15" x14ac:dyDescent="0.2">
      <c r="A116" s="10"/>
      <c r="B116" s="6"/>
      <c r="C116" s="6"/>
      <c r="D116" s="12"/>
      <c r="E116" s="12"/>
      <c r="F116" s="7"/>
      <c r="G116" s="17">
        <f>IF(ISBLANK(F116),,IF(ISBLANK(#REF!),,(IF(F116="WON-EW",((((#REF!-1)*#REF!)*'multiples log'!$B$2)+('multiples log'!$B$2*(#REF!-1))),IF(F116="WON",((((#REF!-1)*#REF!)*'multiples log'!$B$2)+('multiples log'!$B$2*(#REF!-1))),IF(F116="PLACED",((((#REF!-1)*#REF!)*'multiples log'!$B$2)-'multiples log'!$B$2),IF(#REF!=0,-'multiples log'!$B$2,IF(#REF!=0,-'multiples log'!$B$2,-('multiples log'!$B$2*2)))))))*D116))</f>
        <v>0</v>
      </c>
      <c r="H116" s="17"/>
      <c r="I116" s="64"/>
      <c r="J116" s="91"/>
      <c r="K116" s="28"/>
      <c r="L116" s="52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</row>
    <row r="117" spans="1:81" s="51" customFormat="1" ht="15" x14ac:dyDescent="0.2">
      <c r="A117" s="10"/>
      <c r="B117" s="6"/>
      <c r="C117" s="6"/>
      <c r="D117" s="12"/>
      <c r="E117" s="12"/>
      <c r="F117" s="7"/>
      <c r="G117" s="17">
        <f>IF(ISBLANK(F117),,IF(ISBLANK(#REF!),,(IF(F117="WON-EW",((((#REF!-1)*#REF!)*'multiples log'!$B$2)+('multiples log'!$B$2*(#REF!-1))),IF(F117="WON",((((#REF!-1)*#REF!)*'multiples log'!$B$2)+('multiples log'!$B$2*(#REF!-1))),IF(F117="PLACED",((((#REF!-1)*#REF!)*'multiples log'!$B$2)-'multiples log'!$B$2),IF(#REF!=0,-'multiples log'!$B$2,IF(#REF!=0,-'multiples log'!$B$2,-('multiples log'!$B$2*2)))))))*D117))</f>
        <v>0</v>
      </c>
      <c r="H117" s="17"/>
      <c r="I117" s="64"/>
      <c r="J117" s="91"/>
      <c r="K117" s="28"/>
      <c r="L117" s="52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</row>
    <row r="118" spans="1:81" s="51" customFormat="1" ht="15" x14ac:dyDescent="0.2">
      <c r="A118" s="10"/>
      <c r="B118" s="6"/>
      <c r="C118" s="6"/>
      <c r="D118" s="12"/>
      <c r="E118" s="12"/>
      <c r="F118" s="7"/>
      <c r="G118" s="17">
        <f>IF(ISBLANK(F118),,IF(ISBLANK(#REF!),,(IF(F118="WON-EW",((((#REF!-1)*#REF!)*'multiples log'!$B$2)+('multiples log'!$B$2*(#REF!-1))),IF(F118="WON",((((#REF!-1)*#REF!)*'multiples log'!$B$2)+('multiples log'!$B$2*(#REF!-1))),IF(F118="PLACED",((((#REF!-1)*#REF!)*'multiples log'!$B$2)-'multiples log'!$B$2),IF(#REF!=0,-'multiples log'!$B$2,IF(#REF!=0,-'multiples log'!$B$2,-('multiples log'!$B$2*2)))))))*D118))</f>
        <v>0</v>
      </c>
      <c r="H118" s="17"/>
      <c r="I118" s="64"/>
      <c r="J118" s="91"/>
      <c r="K118" s="28"/>
      <c r="L118" s="52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</row>
    <row r="119" spans="1:81" s="51" customFormat="1" ht="15" x14ac:dyDescent="0.2">
      <c r="A119" s="10"/>
      <c r="B119" s="6"/>
      <c r="C119" s="6"/>
      <c r="D119" s="12"/>
      <c r="E119" s="12"/>
      <c r="F119" s="7"/>
      <c r="G119" s="17">
        <f>IF(ISBLANK(F119),,IF(ISBLANK(#REF!),,(IF(F119="WON-EW",((((#REF!-1)*#REF!)*'multiples log'!$B$2)+('multiples log'!$B$2*(#REF!-1))),IF(F119="WON",((((#REF!-1)*#REF!)*'multiples log'!$B$2)+('multiples log'!$B$2*(#REF!-1))),IF(F119="PLACED",((((#REF!-1)*#REF!)*'multiples log'!$B$2)-'multiples log'!$B$2),IF(#REF!=0,-'multiples log'!$B$2,IF(#REF!=0,-'multiples log'!$B$2,-('multiples log'!$B$2*2)))))))*D119))</f>
        <v>0</v>
      </c>
      <c r="H119" s="17"/>
      <c r="I119" s="64"/>
      <c r="J119" s="91"/>
      <c r="K119" s="28"/>
      <c r="L119" s="52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</row>
    <row r="120" spans="1:81" s="51" customFormat="1" ht="15" x14ac:dyDescent="0.2">
      <c r="A120" s="10"/>
      <c r="B120" s="6"/>
      <c r="C120" s="6"/>
      <c r="D120" s="12"/>
      <c r="E120" s="12"/>
      <c r="F120" s="7"/>
      <c r="G120" s="17">
        <f>IF(ISBLANK(F120),,IF(ISBLANK(#REF!),,(IF(F120="WON-EW",((((#REF!-1)*#REF!)*'multiples log'!$B$2)+('multiples log'!$B$2*(#REF!-1))),IF(F120="WON",((((#REF!-1)*#REF!)*'multiples log'!$B$2)+('multiples log'!$B$2*(#REF!-1))),IF(F120="PLACED",((((#REF!-1)*#REF!)*'multiples log'!$B$2)-'multiples log'!$B$2),IF(#REF!=0,-'multiples log'!$B$2,IF(#REF!=0,-'multiples log'!$B$2,-('multiples log'!$B$2*2)))))))*D120))</f>
        <v>0</v>
      </c>
      <c r="H120" s="17"/>
      <c r="I120" s="64"/>
      <c r="J120" s="91"/>
      <c r="K120" s="28"/>
      <c r="L120" s="52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</row>
    <row r="121" spans="1:81" s="51" customFormat="1" ht="15" x14ac:dyDescent="0.2">
      <c r="A121" s="10"/>
      <c r="B121" s="6"/>
      <c r="C121" s="6"/>
      <c r="D121" s="12"/>
      <c r="E121" s="12"/>
      <c r="F121" s="7"/>
      <c r="G121" s="17">
        <f>IF(ISBLANK(F121),,IF(ISBLANK(#REF!),,(IF(F121="WON-EW",((((#REF!-1)*#REF!)*'multiples log'!$B$2)+('multiples log'!$B$2*(#REF!-1))),IF(F121="WON",((((#REF!-1)*#REF!)*'multiples log'!$B$2)+('multiples log'!$B$2*(#REF!-1))),IF(F121="PLACED",((((#REF!-1)*#REF!)*'multiples log'!$B$2)-'multiples log'!$B$2),IF(#REF!=0,-'multiples log'!$B$2,IF(#REF!=0,-'multiples log'!$B$2,-('multiples log'!$B$2*2)))))))*D121))</f>
        <v>0</v>
      </c>
      <c r="H121" s="17"/>
      <c r="I121" s="64"/>
      <c r="J121" s="91"/>
      <c r="K121" s="28"/>
      <c r="L121" s="52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</row>
    <row r="122" spans="1:81" s="51" customFormat="1" ht="15" x14ac:dyDescent="0.2">
      <c r="A122" s="10"/>
      <c r="B122" s="6"/>
      <c r="C122" s="6"/>
      <c r="D122" s="12"/>
      <c r="E122" s="12"/>
      <c r="F122" s="7"/>
      <c r="G122" s="17">
        <f>IF(ISBLANK(F122),,IF(ISBLANK(#REF!),,(IF(F122="WON-EW",((((#REF!-1)*#REF!)*'multiples log'!$B$2)+('multiples log'!$B$2*(#REF!-1))),IF(F122="WON",((((#REF!-1)*#REF!)*'multiples log'!$B$2)+('multiples log'!$B$2*(#REF!-1))),IF(F122="PLACED",((((#REF!-1)*#REF!)*'multiples log'!$B$2)-'multiples log'!$B$2),IF(#REF!=0,-'multiples log'!$B$2,IF(#REF!=0,-'multiples log'!$B$2,-('multiples log'!$B$2*2)))))))*D122))</f>
        <v>0</v>
      </c>
      <c r="H122" s="17"/>
      <c r="I122" s="64"/>
      <c r="J122" s="91"/>
      <c r="K122" s="28"/>
      <c r="L122" s="52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</row>
    <row r="123" spans="1:81" s="51" customFormat="1" ht="15" x14ac:dyDescent="0.2">
      <c r="A123" s="10"/>
      <c r="B123" s="6"/>
      <c r="C123" s="6"/>
      <c r="D123" s="12"/>
      <c r="E123" s="12"/>
      <c r="F123" s="7"/>
      <c r="G123" s="17">
        <f>IF(ISBLANK(F123),,IF(ISBLANK(#REF!),,(IF(F123="WON-EW",((((#REF!-1)*#REF!)*'multiples log'!$B$2)+('multiples log'!$B$2*(#REF!-1))),IF(F123="WON",((((#REF!-1)*#REF!)*'multiples log'!$B$2)+('multiples log'!$B$2*(#REF!-1))),IF(F123="PLACED",((((#REF!-1)*#REF!)*'multiples log'!$B$2)-'multiples log'!$B$2),IF(#REF!=0,-'multiples log'!$B$2,IF(#REF!=0,-'multiples log'!$B$2,-('multiples log'!$B$2*2)))))))*D123))</f>
        <v>0</v>
      </c>
      <c r="H123" s="17"/>
      <c r="I123" s="64"/>
      <c r="J123" s="91"/>
      <c r="K123" s="28"/>
      <c r="L123" s="52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</row>
    <row r="124" spans="1:81" s="51" customFormat="1" ht="15" x14ac:dyDescent="0.2">
      <c r="A124" s="10"/>
      <c r="B124" s="6"/>
      <c r="C124" s="6"/>
      <c r="D124" s="12"/>
      <c r="E124" s="12"/>
      <c r="F124" s="7"/>
      <c r="G124" s="17">
        <f>IF(ISBLANK(F124),,IF(ISBLANK(#REF!),,(IF(F124="WON-EW",((((#REF!-1)*#REF!)*'multiples log'!$B$2)+('multiples log'!$B$2*(#REF!-1))),IF(F124="WON",((((#REF!-1)*#REF!)*'multiples log'!$B$2)+('multiples log'!$B$2*(#REF!-1))),IF(F124="PLACED",((((#REF!-1)*#REF!)*'multiples log'!$B$2)-'multiples log'!$B$2),IF(#REF!=0,-'multiples log'!$B$2,IF(#REF!=0,-'multiples log'!$B$2,-('multiples log'!$B$2*2)))))))*D124))</f>
        <v>0</v>
      </c>
      <c r="H124" s="17"/>
      <c r="I124" s="64"/>
      <c r="J124" s="91"/>
      <c r="K124" s="28"/>
      <c r="L124" s="52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</row>
    <row r="125" spans="1:81" s="51" customFormat="1" ht="15" x14ac:dyDescent="0.2">
      <c r="A125" s="10"/>
      <c r="B125" s="6"/>
      <c r="C125" s="6"/>
      <c r="D125" s="12"/>
      <c r="E125" s="12"/>
      <c r="F125" s="7"/>
      <c r="G125" s="17">
        <f>IF(ISBLANK(F125),,IF(ISBLANK(#REF!),,(IF(F125="WON-EW",((((#REF!-1)*#REF!)*'multiples log'!$B$2)+('multiples log'!$B$2*(#REF!-1))),IF(F125="WON",((((#REF!-1)*#REF!)*'multiples log'!$B$2)+('multiples log'!$B$2*(#REF!-1))),IF(F125="PLACED",((((#REF!-1)*#REF!)*'multiples log'!$B$2)-'multiples log'!$B$2),IF(#REF!=0,-'multiples log'!$B$2,IF(#REF!=0,-'multiples log'!$B$2,-('multiples log'!$B$2*2)))))))*D125))</f>
        <v>0</v>
      </c>
      <c r="H125" s="17"/>
      <c r="I125" s="64"/>
      <c r="J125" s="91"/>
      <c r="K125" s="28"/>
      <c r="L125" s="52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</row>
    <row r="126" spans="1:81" s="51" customFormat="1" ht="15" x14ac:dyDescent="0.2">
      <c r="A126" s="10"/>
      <c r="B126" s="6"/>
      <c r="C126" s="6"/>
      <c r="D126" s="12"/>
      <c r="E126" s="12"/>
      <c r="F126" s="7"/>
      <c r="G126" s="17">
        <f>IF(ISBLANK(F126),,IF(ISBLANK(#REF!),,(IF(F126="WON-EW",((((#REF!-1)*#REF!)*'multiples log'!$B$2)+('multiples log'!$B$2*(#REF!-1))),IF(F126="WON",((((#REF!-1)*#REF!)*'multiples log'!$B$2)+('multiples log'!$B$2*(#REF!-1))),IF(F126="PLACED",((((#REF!-1)*#REF!)*'multiples log'!$B$2)-'multiples log'!$B$2),IF(#REF!=0,-'multiples log'!$B$2,IF(#REF!=0,-'multiples log'!$B$2,-('multiples log'!$B$2*2)))))))*D126))</f>
        <v>0</v>
      </c>
      <c r="H126" s="17"/>
      <c r="I126" s="64"/>
      <c r="J126" s="91"/>
      <c r="K126" s="28"/>
      <c r="L126" s="52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</row>
    <row r="127" spans="1:81" s="51" customFormat="1" ht="15" x14ac:dyDescent="0.2">
      <c r="A127" s="10"/>
      <c r="B127" s="6"/>
      <c r="C127" s="6"/>
      <c r="D127" s="12"/>
      <c r="E127" s="12"/>
      <c r="F127" s="7"/>
      <c r="G127" s="17">
        <f>IF(ISBLANK(F127),,IF(ISBLANK(#REF!),,(IF(F127="WON-EW",((((#REF!-1)*#REF!)*'multiples log'!$B$2)+('multiples log'!$B$2*(#REF!-1))),IF(F127="WON",((((#REF!-1)*#REF!)*'multiples log'!$B$2)+('multiples log'!$B$2*(#REF!-1))),IF(F127="PLACED",((((#REF!-1)*#REF!)*'multiples log'!$B$2)-'multiples log'!$B$2),IF(#REF!=0,-'multiples log'!$B$2,IF(#REF!=0,-'multiples log'!$B$2,-('multiples log'!$B$2*2)))))))*D127))</f>
        <v>0</v>
      </c>
      <c r="H127" s="17"/>
      <c r="I127" s="64"/>
      <c r="J127" s="91"/>
      <c r="K127" s="28"/>
      <c r="L127" s="52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</row>
    <row r="128" spans="1:81" s="51" customFormat="1" ht="15" x14ac:dyDescent="0.2">
      <c r="A128" s="10"/>
      <c r="B128" s="6"/>
      <c r="C128" s="6"/>
      <c r="D128" s="12"/>
      <c r="E128" s="12"/>
      <c r="F128" s="7"/>
      <c r="G128" s="17">
        <f>IF(ISBLANK(F128),,IF(ISBLANK(#REF!),,(IF(F128="WON-EW",((((#REF!-1)*#REF!)*'multiples log'!$B$2)+('multiples log'!$B$2*(#REF!-1))),IF(F128="WON",((((#REF!-1)*#REF!)*'multiples log'!$B$2)+('multiples log'!$B$2*(#REF!-1))),IF(F128="PLACED",((((#REF!-1)*#REF!)*'multiples log'!$B$2)-'multiples log'!$B$2),IF(#REF!=0,-'multiples log'!$B$2,IF(#REF!=0,-'multiples log'!$B$2,-('multiples log'!$B$2*2)))))))*D128))</f>
        <v>0</v>
      </c>
      <c r="H128" s="17"/>
      <c r="I128" s="64"/>
      <c r="J128" s="91"/>
      <c r="K128" s="28"/>
      <c r="L128" s="52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</row>
    <row r="129" spans="1:81" s="51" customFormat="1" ht="15" x14ac:dyDescent="0.2">
      <c r="A129" s="10"/>
      <c r="B129" s="6"/>
      <c r="C129" s="6"/>
      <c r="D129" s="12"/>
      <c r="E129" s="12"/>
      <c r="F129" s="7"/>
      <c r="G129" s="17">
        <f>IF(ISBLANK(F129),,IF(ISBLANK(#REF!),,(IF(F129="WON-EW",((((#REF!-1)*#REF!)*'multiples log'!$B$2)+('multiples log'!$B$2*(#REF!-1))),IF(F129="WON",((((#REF!-1)*#REF!)*'multiples log'!$B$2)+('multiples log'!$B$2*(#REF!-1))),IF(F129="PLACED",((((#REF!-1)*#REF!)*'multiples log'!$B$2)-'multiples log'!$B$2),IF(#REF!=0,-'multiples log'!$B$2,IF(#REF!=0,-'multiples log'!$B$2,-('multiples log'!$B$2*2)))))))*D129))</f>
        <v>0</v>
      </c>
      <c r="H129" s="17"/>
      <c r="I129" s="64"/>
      <c r="J129" s="91"/>
      <c r="K129" s="28"/>
      <c r="L129" s="52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</row>
    <row r="130" spans="1:81" s="51" customFormat="1" ht="15" x14ac:dyDescent="0.2">
      <c r="A130" s="10"/>
      <c r="B130" s="6"/>
      <c r="C130" s="6"/>
      <c r="D130" s="12"/>
      <c r="E130" s="12"/>
      <c r="F130" s="7"/>
      <c r="G130" s="17">
        <f>IF(ISBLANK(F130),,IF(ISBLANK(#REF!),,(IF(F130="WON-EW",((((#REF!-1)*#REF!)*'multiples log'!$B$2)+('multiples log'!$B$2*(#REF!-1))),IF(F130="WON",((((#REF!-1)*#REF!)*'multiples log'!$B$2)+('multiples log'!$B$2*(#REF!-1))),IF(F130="PLACED",((((#REF!-1)*#REF!)*'multiples log'!$B$2)-'multiples log'!$B$2),IF(#REF!=0,-'multiples log'!$B$2,IF(#REF!=0,-'multiples log'!$B$2,-('multiples log'!$B$2*2)))))))*D130))</f>
        <v>0</v>
      </c>
      <c r="H130" s="17"/>
      <c r="I130" s="64"/>
      <c r="J130" s="91"/>
      <c r="K130" s="28"/>
      <c r="L130" s="52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</row>
    <row r="131" spans="1:81" s="51" customFormat="1" ht="15" x14ac:dyDescent="0.2">
      <c r="A131" s="10"/>
      <c r="B131" s="6"/>
      <c r="C131" s="6"/>
      <c r="D131" s="12"/>
      <c r="E131" s="12"/>
      <c r="F131" s="7"/>
      <c r="G131" s="17">
        <f>IF(ISBLANK(F131),,IF(ISBLANK(#REF!),,(IF(F131="WON-EW",((((#REF!-1)*#REF!)*'multiples log'!$B$2)+('multiples log'!$B$2*(#REF!-1))),IF(F131="WON",((((#REF!-1)*#REF!)*'multiples log'!$B$2)+('multiples log'!$B$2*(#REF!-1))),IF(F131="PLACED",((((#REF!-1)*#REF!)*'multiples log'!$B$2)-'multiples log'!$B$2),IF(#REF!=0,-'multiples log'!$B$2,IF(#REF!=0,-'multiples log'!$B$2,-('multiples log'!$B$2*2)))))))*D131))</f>
        <v>0</v>
      </c>
      <c r="H131" s="17"/>
      <c r="I131" s="64"/>
      <c r="J131" s="91"/>
      <c r="K131" s="28"/>
      <c r="L131" s="52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</row>
    <row r="132" spans="1:81" s="51" customFormat="1" ht="15" x14ac:dyDescent="0.2">
      <c r="A132" s="10"/>
      <c r="B132" s="6"/>
      <c r="C132" s="6"/>
      <c r="D132" s="12"/>
      <c r="E132" s="12"/>
      <c r="F132" s="7"/>
      <c r="G132" s="17">
        <f>IF(ISBLANK(F132),,IF(ISBLANK(#REF!),,(IF(F132="WON-EW",((((#REF!-1)*#REF!)*'multiples log'!$B$2)+('multiples log'!$B$2*(#REF!-1))),IF(F132="WON",((((#REF!-1)*#REF!)*'multiples log'!$B$2)+('multiples log'!$B$2*(#REF!-1))),IF(F132="PLACED",((((#REF!-1)*#REF!)*'multiples log'!$B$2)-'multiples log'!$B$2),IF(#REF!=0,-'multiples log'!$B$2,IF(#REF!=0,-'multiples log'!$B$2,-('multiples log'!$B$2*2)))))))*D132))</f>
        <v>0</v>
      </c>
      <c r="H132" s="17"/>
      <c r="I132" s="64"/>
      <c r="J132" s="91"/>
      <c r="K132" s="28"/>
      <c r="L132" s="52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</row>
    <row r="133" spans="1:81" s="51" customFormat="1" ht="15" x14ac:dyDescent="0.2">
      <c r="A133" s="10"/>
      <c r="B133" s="6"/>
      <c r="C133" s="6"/>
      <c r="D133" s="12"/>
      <c r="E133" s="12"/>
      <c r="F133" s="7"/>
      <c r="G133" s="17">
        <f>IF(ISBLANK(F133),,IF(ISBLANK(#REF!),,(IF(F133="WON-EW",((((#REF!-1)*#REF!)*'multiples log'!$B$2)+('multiples log'!$B$2*(#REF!-1))),IF(F133="WON",((((#REF!-1)*#REF!)*'multiples log'!$B$2)+('multiples log'!$B$2*(#REF!-1))),IF(F133="PLACED",((((#REF!-1)*#REF!)*'multiples log'!$B$2)-'multiples log'!$B$2),IF(#REF!=0,-'multiples log'!$B$2,IF(#REF!=0,-'multiples log'!$B$2,-('multiples log'!$B$2*2)))))))*D133))</f>
        <v>0</v>
      </c>
      <c r="H133" s="17"/>
      <c r="I133" s="64"/>
      <c r="J133" s="91"/>
      <c r="K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</row>
    <row r="134" spans="1:81" s="51" customFormat="1" ht="15" x14ac:dyDescent="0.2">
      <c r="A134" s="10"/>
      <c r="B134" s="6"/>
      <c r="C134" s="6"/>
      <c r="D134" s="12"/>
      <c r="E134" s="12"/>
      <c r="F134" s="7"/>
      <c r="G134" s="17">
        <f>IF(ISBLANK(F134),,IF(ISBLANK(#REF!),,(IF(F134="WON-EW",((((#REF!-1)*#REF!)*'multiples log'!$B$2)+('multiples log'!$B$2*(#REF!-1))),IF(F134="WON",((((#REF!-1)*#REF!)*'multiples log'!$B$2)+('multiples log'!$B$2*(#REF!-1))),IF(F134="PLACED",((((#REF!-1)*#REF!)*'multiples log'!$B$2)-'multiples log'!$B$2),IF(#REF!=0,-'multiples log'!$B$2,IF(#REF!=0,-'multiples log'!$B$2,-('multiples log'!$B$2*2)))))))*D134))</f>
        <v>0</v>
      </c>
      <c r="H134" s="17"/>
      <c r="I134" s="64"/>
      <c r="J134" s="91"/>
      <c r="K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</row>
    <row r="135" spans="1:81" s="51" customFormat="1" ht="15" x14ac:dyDescent="0.2">
      <c r="A135" s="10"/>
      <c r="B135" s="6"/>
      <c r="C135" s="6"/>
      <c r="D135" s="12"/>
      <c r="E135" s="12"/>
      <c r="F135" s="7"/>
      <c r="G135" s="17">
        <f>IF(ISBLANK(F135),,IF(ISBLANK(#REF!),,(IF(F135="WON-EW",((((#REF!-1)*#REF!)*'multiples log'!$B$2)+('multiples log'!$B$2*(#REF!-1))),IF(F135="WON",((((#REF!-1)*#REF!)*'multiples log'!$B$2)+('multiples log'!$B$2*(#REF!-1))),IF(F135="PLACED",((((#REF!-1)*#REF!)*'multiples log'!$B$2)-'multiples log'!$B$2),IF(#REF!=0,-'multiples log'!$B$2,IF(#REF!=0,-'multiples log'!$B$2,-('multiples log'!$B$2*2)))))))*D135))</f>
        <v>0</v>
      </c>
      <c r="H135" s="17"/>
      <c r="I135" s="64"/>
      <c r="J135" s="91"/>
      <c r="K135" s="28"/>
      <c r="L135" s="52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</row>
    <row r="136" spans="1:81" s="51" customFormat="1" ht="15" x14ac:dyDescent="0.2">
      <c r="A136" s="10"/>
      <c r="B136" s="6"/>
      <c r="C136" s="6"/>
      <c r="D136" s="12"/>
      <c r="E136" s="12"/>
      <c r="F136" s="7"/>
      <c r="G136" s="17">
        <f>IF(ISBLANK(F136),,IF(ISBLANK(#REF!),,(IF(F136="WON-EW",((((#REF!-1)*#REF!)*'multiples log'!$B$2)+('multiples log'!$B$2*(#REF!-1))),IF(F136="WON",((((#REF!-1)*#REF!)*'multiples log'!$B$2)+('multiples log'!$B$2*(#REF!-1))),IF(F136="PLACED",((((#REF!-1)*#REF!)*'multiples log'!$B$2)-'multiples log'!$B$2),IF(#REF!=0,-'multiples log'!$B$2,IF(#REF!=0,-'multiples log'!$B$2,-('multiples log'!$B$2*2)))))))*D136))</f>
        <v>0</v>
      </c>
      <c r="H136" s="17"/>
      <c r="I136" s="64"/>
      <c r="J136" s="91"/>
      <c r="K136" s="28"/>
      <c r="L136" s="52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</row>
    <row r="137" spans="1:81" s="51" customFormat="1" ht="15" x14ac:dyDescent="0.2">
      <c r="A137" s="10"/>
      <c r="B137" s="6"/>
      <c r="C137" s="6"/>
      <c r="D137" s="12"/>
      <c r="E137" s="12"/>
      <c r="F137" s="7"/>
      <c r="G137" s="17">
        <f>IF(ISBLANK(F137),,IF(ISBLANK(#REF!),,(IF(F137="WON-EW",((((#REF!-1)*#REF!)*'multiples log'!$B$2)+('multiples log'!$B$2*(#REF!-1))),IF(F137="WON",((((#REF!-1)*#REF!)*'multiples log'!$B$2)+('multiples log'!$B$2*(#REF!-1))),IF(F137="PLACED",((((#REF!-1)*#REF!)*'multiples log'!$B$2)-'multiples log'!$B$2),IF(#REF!=0,-'multiples log'!$B$2,IF(#REF!=0,-'multiples log'!$B$2,-('multiples log'!$B$2*2)))))))*D137))</f>
        <v>0</v>
      </c>
      <c r="H137" s="17"/>
      <c r="I137" s="64"/>
      <c r="J137" s="91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</row>
    <row r="138" spans="1:81" s="51" customFormat="1" ht="15" x14ac:dyDescent="0.2">
      <c r="A138" s="10"/>
      <c r="B138" s="6"/>
      <c r="C138" s="6"/>
      <c r="D138" s="12"/>
      <c r="E138" s="12"/>
      <c r="F138" s="7"/>
      <c r="G138" s="17">
        <f>IF(ISBLANK(F138),,IF(ISBLANK(#REF!),,(IF(F138="WON-EW",((((#REF!-1)*#REF!)*'multiples log'!$B$2)+('multiples log'!$B$2*(#REF!-1))),IF(F138="WON",((((#REF!-1)*#REF!)*'multiples log'!$B$2)+('multiples log'!$B$2*(#REF!-1))),IF(F138="PLACED",((((#REF!-1)*#REF!)*'multiples log'!$B$2)-'multiples log'!$B$2),IF(#REF!=0,-'multiples log'!$B$2,IF(#REF!=0,-'multiples log'!$B$2,-('multiples log'!$B$2*2)))))))*D138))</f>
        <v>0</v>
      </c>
      <c r="H138" s="17"/>
      <c r="I138" s="64"/>
      <c r="J138" s="91"/>
      <c r="K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</row>
    <row r="139" spans="1:81" s="51" customFormat="1" ht="15" x14ac:dyDescent="0.2">
      <c r="A139" s="10"/>
      <c r="B139" s="6"/>
      <c r="C139" s="6"/>
      <c r="D139" s="12"/>
      <c r="E139" s="12"/>
      <c r="F139" s="7"/>
      <c r="G139" s="17">
        <f>IF(ISBLANK(F139),,IF(ISBLANK(#REF!),,(IF(F139="WON-EW",((((#REF!-1)*#REF!)*'multiples log'!$B$2)+('multiples log'!$B$2*(#REF!-1))),IF(F139="WON",((((#REF!-1)*#REF!)*'multiples log'!$B$2)+('multiples log'!$B$2*(#REF!-1))),IF(F139="PLACED",((((#REF!-1)*#REF!)*'multiples log'!$B$2)-'multiples log'!$B$2),IF(#REF!=0,-'multiples log'!$B$2,IF(#REF!=0,-'multiples log'!$B$2,-('multiples log'!$B$2*2)))))))*D139))</f>
        <v>0</v>
      </c>
      <c r="H139" s="17"/>
      <c r="I139" s="64"/>
      <c r="J139" s="91"/>
      <c r="K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</row>
    <row r="140" spans="1:81" ht="15" x14ac:dyDescent="0.2">
      <c r="A140" s="10"/>
      <c r="B140" s="6"/>
      <c r="C140" s="6"/>
      <c r="D140" s="12"/>
      <c r="E140" s="12"/>
      <c r="F140" s="7"/>
      <c r="G140" s="17">
        <f>IF(ISBLANK(F140),,IF(ISBLANK(#REF!),,(IF(F140="WON-EW",((((#REF!-1)*#REF!)*'multiples log'!$B$2)+('multiples log'!$B$2*(#REF!-1))),IF(F140="WON",((((#REF!-1)*#REF!)*'multiples log'!$B$2)+('multiples log'!$B$2*(#REF!-1))),IF(F140="PLACED",((((#REF!-1)*#REF!)*'multiples log'!$B$2)-'multiples log'!$B$2),IF(#REF!=0,-'multiples log'!$B$2,IF(#REF!=0,-'multiples log'!$B$2,-('multiples log'!$B$2*2)))))))*D140))</f>
        <v>0</v>
      </c>
      <c r="H140" s="17"/>
      <c r="I140" s="64"/>
      <c r="J140" s="91"/>
    </row>
    <row r="141" spans="1:81" ht="15" x14ac:dyDescent="0.2">
      <c r="A141" s="10"/>
      <c r="B141" s="6"/>
      <c r="C141" s="6"/>
      <c r="D141" s="12"/>
      <c r="E141" s="12"/>
      <c r="F141" s="7"/>
      <c r="G141" s="17">
        <f>IF(ISBLANK(F141),,IF(ISBLANK(#REF!),,(IF(F141="WON-EW",((((#REF!-1)*#REF!)*'multiples log'!$B$2)+('multiples log'!$B$2*(#REF!-1))),IF(F141="WON",((((#REF!-1)*#REF!)*'multiples log'!$B$2)+('multiples log'!$B$2*(#REF!-1))),IF(F141="PLACED",((((#REF!-1)*#REF!)*'multiples log'!$B$2)-'multiples log'!$B$2),IF(#REF!=0,-'multiples log'!$B$2,IF(#REF!=0,-'multiples log'!$B$2,-('multiples log'!$B$2*2)))))))*D141))</f>
        <v>0</v>
      </c>
      <c r="H141" s="17"/>
      <c r="I141" s="64"/>
      <c r="J141" s="91"/>
    </row>
    <row r="142" spans="1:81" ht="15" x14ac:dyDescent="0.2">
      <c r="A142" s="10"/>
      <c r="B142" s="6"/>
      <c r="C142" s="6"/>
      <c r="D142" s="12"/>
      <c r="E142" s="12"/>
      <c r="F142" s="7"/>
      <c r="G142" s="17">
        <f>IF(ISBLANK(F142),,IF(ISBLANK(#REF!),,(IF(F142="WON-EW",((((#REF!-1)*#REF!)*'multiples log'!$B$2)+('multiples log'!$B$2*(#REF!-1))),IF(F142="WON",((((#REF!-1)*#REF!)*'multiples log'!$B$2)+('multiples log'!$B$2*(#REF!-1))),IF(F142="PLACED",((((#REF!-1)*#REF!)*'multiples log'!$B$2)-'multiples log'!$B$2),IF(#REF!=0,-'multiples log'!$B$2,IF(#REF!=0,-'multiples log'!$B$2,-('multiples log'!$B$2*2)))))))*D142))</f>
        <v>0</v>
      </c>
      <c r="H142" s="17"/>
      <c r="I142" s="64"/>
      <c r="J142" s="91"/>
    </row>
    <row r="143" spans="1:81" ht="15" x14ac:dyDescent="0.2">
      <c r="A143" s="10"/>
      <c r="B143" s="6"/>
      <c r="C143" s="6"/>
      <c r="D143" s="12"/>
      <c r="F143" s="7"/>
      <c r="G143" s="17">
        <f>IF(ISBLANK(F143),,IF(ISBLANK(#REF!),,(IF(F143="WON-EW",((((#REF!-1)*#REF!)*'multiples log'!$B$2)+('multiples log'!$B$2*(#REF!-1))),IF(F143="WON",((((#REF!-1)*#REF!)*'multiples log'!$B$2)+('multiples log'!$B$2*(#REF!-1))),IF(F143="PLACED",((((#REF!-1)*#REF!)*'multiples log'!$B$2)-'multiples log'!$B$2),IF(#REF!=0,-'multiples log'!$B$2,IF(#REF!=0,-'multiples log'!$B$2,-('multiples log'!$B$2*2)))))))*D143))</f>
        <v>0</v>
      </c>
      <c r="H143" s="17"/>
      <c r="I143" s="64"/>
      <c r="J143" s="91"/>
    </row>
    <row r="144" spans="1:81" ht="15" x14ac:dyDescent="0.2">
      <c r="A144" s="10"/>
      <c r="B144" s="6"/>
      <c r="C144" s="6"/>
      <c r="D144" s="12"/>
      <c r="F144" s="7"/>
      <c r="G144" s="17">
        <f>IF(ISBLANK(F144),,IF(ISBLANK(#REF!),,(IF(F144="WON-EW",((((#REF!-1)*#REF!)*'multiples log'!$B$2)+('multiples log'!$B$2*(#REF!-1))),IF(F144="WON",((((#REF!-1)*#REF!)*'multiples log'!$B$2)+('multiples log'!$B$2*(#REF!-1))),IF(F144="PLACED",((((#REF!-1)*#REF!)*'multiples log'!$B$2)-'multiples log'!$B$2),IF(#REF!=0,-'multiples log'!$B$2,IF(#REF!=0,-'multiples log'!$B$2,-('multiples log'!$B$2*2)))))))*D144))</f>
        <v>0</v>
      </c>
      <c r="H144" s="17"/>
      <c r="I144" s="64"/>
      <c r="J144" s="91"/>
    </row>
    <row r="145" spans="1:10" ht="15" x14ac:dyDescent="0.2">
      <c r="A145" s="10"/>
      <c r="B145" s="6"/>
      <c r="C145" s="6"/>
      <c r="D145" s="12"/>
      <c r="F145" s="7"/>
      <c r="G145" s="17">
        <f>IF(ISBLANK(F145),,IF(ISBLANK(#REF!),,(IF(F145="WON-EW",((((#REF!-1)*#REF!)*'multiples log'!$B$2)+('multiples log'!$B$2*(#REF!-1))),IF(F145="WON",((((#REF!-1)*#REF!)*'multiples log'!$B$2)+('multiples log'!$B$2*(#REF!-1))),IF(F145="PLACED",((((#REF!-1)*#REF!)*'multiples log'!$B$2)-'multiples log'!$B$2),IF(#REF!=0,-'multiples log'!$B$2,IF(#REF!=0,-'multiples log'!$B$2,-('multiples log'!$B$2*2)))))))*D145))</f>
        <v>0</v>
      </c>
      <c r="H145" s="17"/>
      <c r="I145" s="64"/>
      <c r="J145" s="91"/>
    </row>
    <row r="146" spans="1:10" s="28" customFormat="1" ht="15" x14ac:dyDescent="0.2">
      <c r="A146" s="10"/>
      <c r="B146" s="55"/>
      <c r="C146" s="6"/>
      <c r="D146" s="12"/>
      <c r="E146" s="12"/>
      <c r="F146" s="7"/>
      <c r="G146" s="17">
        <f>IF(ISBLANK(F146),,IF(ISBLANK(#REF!),,(IF(F146="WON-EW",((((#REF!-1)*#REF!)*'multiples log'!$B$2)+('multiples log'!$B$2*(#REF!-1))),IF(F146="WON",((((#REF!-1)*#REF!)*'multiples log'!$B$2)+('multiples log'!$B$2*(#REF!-1))),IF(F146="PLACED",((((#REF!-1)*#REF!)*'multiples log'!$B$2)-'multiples log'!$B$2),IF(#REF!=0,-'multiples log'!$B$2,IF(#REF!=0,-'multiples log'!$B$2,-('multiples log'!$B$2*2)))))))*D146))</f>
        <v>0</v>
      </c>
      <c r="H146" s="17"/>
      <c r="I146" s="64"/>
      <c r="J146" s="91"/>
    </row>
    <row r="147" spans="1:10" s="28" customFormat="1" ht="15" x14ac:dyDescent="0.2">
      <c r="A147" s="10"/>
      <c r="B147" s="55"/>
      <c r="C147" s="6"/>
      <c r="D147" s="12"/>
      <c r="E147" s="12"/>
      <c r="F147" s="7"/>
      <c r="G147" s="17">
        <f>IF(ISBLANK(F147),,IF(ISBLANK(#REF!),,(IF(F147="WON-EW",((((#REF!-1)*#REF!)*'multiples log'!$B$2)+('multiples log'!$B$2*(#REF!-1))),IF(F147="WON",((((#REF!-1)*#REF!)*'multiples log'!$B$2)+('multiples log'!$B$2*(#REF!-1))),IF(F147="PLACED",((((#REF!-1)*#REF!)*'multiples log'!$B$2)-'multiples log'!$B$2),IF(#REF!=0,-'multiples log'!$B$2,IF(#REF!=0,-'multiples log'!$B$2,-('multiples log'!$B$2*2)))))))*D147))</f>
        <v>0</v>
      </c>
      <c r="H147" s="17"/>
      <c r="I147" s="64"/>
      <c r="J147" s="91"/>
    </row>
    <row r="148" spans="1:10" ht="15" x14ac:dyDescent="0.2">
      <c r="A148" s="10"/>
      <c r="B148" s="55"/>
      <c r="C148" s="6"/>
      <c r="D148" s="12"/>
      <c r="E148" s="29"/>
      <c r="F148" s="7"/>
      <c r="G148" s="17">
        <f>IF(ISBLANK(F148),,IF(ISBLANK(#REF!),,(IF(F148="WON-EW",((((#REF!-1)*#REF!)*'multiples log'!$B$2)+('multiples log'!$B$2*(#REF!-1))),IF(F148="WON",((((#REF!-1)*#REF!)*'multiples log'!$B$2)+('multiples log'!$B$2*(#REF!-1))),IF(F148="PLACED",((((#REF!-1)*#REF!)*'multiples log'!$B$2)-'multiples log'!$B$2),IF(#REF!=0,-'multiples log'!$B$2,IF(#REF!=0,-'multiples log'!$B$2,-('multiples log'!$B$2*2)))))))*D148))</f>
        <v>0</v>
      </c>
      <c r="H148" s="17"/>
      <c r="I148" s="64"/>
      <c r="J148" s="91"/>
    </row>
    <row r="149" spans="1:10" ht="15" x14ac:dyDescent="0.2">
      <c r="A149" s="10"/>
      <c r="B149" s="55"/>
      <c r="C149" s="6"/>
      <c r="D149" s="12"/>
      <c r="E149" s="29"/>
      <c r="F149" s="7"/>
      <c r="G149" s="17">
        <f>IF(ISBLANK(F149),,IF(ISBLANK(#REF!),,(IF(F149="WON-EW",((((#REF!-1)*#REF!)*'multiples log'!$B$2)+('multiples log'!$B$2*(#REF!-1))),IF(F149="WON",((((#REF!-1)*#REF!)*'multiples log'!$B$2)+('multiples log'!$B$2*(#REF!-1))),IF(F149="PLACED",((((#REF!-1)*#REF!)*'multiples log'!$B$2)-'multiples log'!$B$2),IF(#REF!=0,-'multiples log'!$B$2,IF(#REF!=0,-'multiples log'!$B$2,-('multiples log'!$B$2*2)))))))*D149))</f>
        <v>0</v>
      </c>
      <c r="H149" s="17"/>
      <c r="I149" s="64"/>
      <c r="J149" s="91"/>
    </row>
    <row r="150" spans="1:10" ht="15" x14ac:dyDescent="0.2">
      <c r="A150" s="10"/>
      <c r="B150" s="55"/>
      <c r="C150" s="6"/>
      <c r="D150" s="12"/>
      <c r="E150" s="12"/>
      <c r="F150" s="7"/>
      <c r="G150" s="17">
        <f>IF(ISBLANK(F150),,IF(ISBLANK(#REF!),,(IF(F150="WON-EW",((((#REF!-1)*#REF!)*'multiples log'!$B$2)+('multiples log'!$B$2*(#REF!-1))),IF(F150="WON",((((#REF!-1)*#REF!)*'multiples log'!$B$2)+('multiples log'!$B$2*(#REF!-1))),IF(F150="PLACED",((((#REF!-1)*#REF!)*'multiples log'!$B$2)-'multiples log'!$B$2),IF(#REF!=0,-'multiples log'!$B$2,IF(#REF!=0,-'multiples log'!$B$2,-('multiples log'!$B$2*2)))))))*D150))</f>
        <v>0</v>
      </c>
      <c r="H150" s="17"/>
      <c r="I150" s="64"/>
      <c r="J150" s="91"/>
    </row>
    <row r="151" spans="1:10" ht="15" x14ac:dyDescent="0.2">
      <c r="A151" s="10"/>
      <c r="B151" s="55"/>
      <c r="C151" s="6"/>
      <c r="D151" s="12"/>
      <c r="E151" s="12"/>
      <c r="F151" s="7"/>
      <c r="G151" s="17">
        <f>IF(ISBLANK(F151),,IF(ISBLANK(#REF!),,(IF(F151="WON-EW",((((#REF!-1)*#REF!)*'multiples log'!$B$2)+('multiples log'!$B$2*(#REF!-1))),IF(F151="WON",((((#REF!-1)*#REF!)*'multiples log'!$B$2)+('multiples log'!$B$2*(#REF!-1))),IF(F151="PLACED",((((#REF!-1)*#REF!)*'multiples log'!$B$2)-'multiples log'!$B$2),IF(#REF!=0,-'multiples log'!$B$2,IF(#REF!=0,-'multiples log'!$B$2,-('multiples log'!$B$2*2)))))))*D151))</f>
        <v>0</v>
      </c>
      <c r="H151" s="17"/>
      <c r="I151" s="64"/>
      <c r="J151" s="91"/>
    </row>
    <row r="152" spans="1:10" ht="15" x14ac:dyDescent="0.2">
      <c r="A152" s="10"/>
      <c r="B152" s="55"/>
      <c r="C152" s="6"/>
      <c r="D152" s="12"/>
      <c r="E152" s="12"/>
      <c r="F152" s="7"/>
      <c r="G152" s="17">
        <f>IF(ISBLANK(F152),,IF(ISBLANK(#REF!),,(IF(F152="WON-EW",((((#REF!-1)*#REF!)*'multiples log'!$B$2)+('multiples log'!$B$2*(#REF!-1))),IF(F152="WON",((((#REF!-1)*#REF!)*'multiples log'!$B$2)+('multiples log'!$B$2*(#REF!-1))),IF(F152="PLACED",((((#REF!-1)*#REF!)*'multiples log'!$B$2)-'multiples log'!$B$2),IF(#REF!=0,-'multiples log'!$B$2,IF(#REF!=0,-'multiples log'!$B$2,-('multiples log'!$B$2*2)))))))*D152))</f>
        <v>0</v>
      </c>
      <c r="H152" s="17"/>
      <c r="I152" s="64"/>
      <c r="J152" s="91"/>
    </row>
    <row r="153" spans="1:10" ht="15" x14ac:dyDescent="0.2">
      <c r="A153" s="10"/>
      <c r="B153" s="55"/>
      <c r="C153" s="6"/>
      <c r="D153" s="12"/>
      <c r="E153" s="12"/>
      <c r="F153" s="7"/>
      <c r="G153" s="17">
        <f>IF(ISBLANK(F153),,IF(ISBLANK(#REF!),,(IF(F153="WON-EW",((((#REF!-1)*#REF!)*'multiples log'!$B$2)+('multiples log'!$B$2*(#REF!-1))),IF(F153="WON",((((#REF!-1)*#REF!)*'multiples log'!$B$2)+('multiples log'!$B$2*(#REF!-1))),IF(F153="PLACED",((((#REF!-1)*#REF!)*'multiples log'!$B$2)-'multiples log'!$B$2),IF(#REF!=0,-'multiples log'!$B$2,IF(#REF!=0,-'multiples log'!$B$2,-('multiples log'!$B$2*2)))))))*D153))</f>
        <v>0</v>
      </c>
      <c r="H153" s="17"/>
      <c r="I153" s="64"/>
      <c r="J153" s="91"/>
    </row>
    <row r="154" spans="1:10" ht="15" x14ac:dyDescent="0.2">
      <c r="A154" s="10"/>
      <c r="B154" s="55"/>
      <c r="C154" s="6"/>
      <c r="D154" s="12"/>
      <c r="E154" s="12"/>
      <c r="F154" s="7"/>
      <c r="G154" s="17">
        <f>IF(ISBLANK(F154),,IF(ISBLANK(#REF!),,(IF(F154="WON-EW",((((#REF!-1)*#REF!)*'multiples log'!$B$2)+('multiples log'!$B$2*(#REF!-1))),IF(F154="WON",((((#REF!-1)*#REF!)*'multiples log'!$B$2)+('multiples log'!$B$2*(#REF!-1))),IF(F154="PLACED",((((#REF!-1)*#REF!)*'multiples log'!$B$2)-'multiples log'!$B$2),IF(#REF!=0,-'multiples log'!$B$2,IF(#REF!=0,-'multiples log'!$B$2,-('multiples log'!$B$2*2)))))))*D154))</f>
        <v>0</v>
      </c>
      <c r="H154" s="17"/>
      <c r="I154" s="64"/>
      <c r="J154" s="91"/>
    </row>
    <row r="155" spans="1:10" ht="15" x14ac:dyDescent="0.2">
      <c r="A155" s="10"/>
      <c r="B155" s="55"/>
      <c r="C155" s="6"/>
      <c r="D155" s="12"/>
      <c r="E155" s="12"/>
      <c r="F155" s="7"/>
      <c r="G155" s="17">
        <f>IF(ISBLANK(F155),,IF(ISBLANK(#REF!),,(IF(F155="WON-EW",((((#REF!-1)*#REF!)*'multiples log'!$B$2)+('multiples log'!$B$2*(#REF!-1))),IF(F155="WON",((((#REF!-1)*#REF!)*'multiples log'!$B$2)+('multiples log'!$B$2*(#REF!-1))),IF(F155="PLACED",((((#REF!-1)*#REF!)*'multiples log'!$B$2)-'multiples log'!$B$2),IF(#REF!=0,-'multiples log'!$B$2,IF(#REF!=0,-'multiples log'!$B$2,-('multiples log'!$B$2*2)))))))*D155))</f>
        <v>0</v>
      </c>
      <c r="H155" s="17"/>
      <c r="I155" s="64"/>
      <c r="J155" s="91"/>
    </row>
    <row r="156" spans="1:10" ht="15" x14ac:dyDescent="0.2">
      <c r="A156" s="10"/>
      <c r="B156" s="55"/>
      <c r="C156" s="6"/>
      <c r="D156" s="12"/>
      <c r="E156" s="12"/>
      <c r="F156" s="7"/>
      <c r="G156" s="17">
        <f>IF(ISBLANK(F156),,IF(ISBLANK(#REF!),,(IF(F156="WON-EW",((((#REF!-1)*#REF!)*'multiples log'!$B$2)+('multiples log'!$B$2*(#REF!-1))),IF(F156="WON",((((#REF!-1)*#REF!)*'multiples log'!$B$2)+('multiples log'!$B$2*(#REF!-1))),IF(F156="PLACED",((((#REF!-1)*#REF!)*'multiples log'!$B$2)-'multiples log'!$B$2),IF(#REF!=0,-'multiples log'!$B$2,IF(#REF!=0,-'multiples log'!$B$2,-('multiples log'!$B$2*2)))))))*D156))</f>
        <v>0</v>
      </c>
      <c r="H156" s="17"/>
      <c r="I156" s="64"/>
      <c r="J156" s="91"/>
    </row>
    <row r="157" spans="1:10" ht="15" x14ac:dyDescent="0.2">
      <c r="A157" s="10"/>
      <c r="B157" s="55"/>
      <c r="C157" s="6"/>
      <c r="D157" s="12"/>
      <c r="E157" s="12"/>
      <c r="F157" s="7"/>
      <c r="G157" s="17">
        <f>IF(ISBLANK(F157),,IF(ISBLANK(#REF!),,(IF(F157="WON-EW",((((#REF!-1)*#REF!)*'multiples log'!$B$2)+('multiples log'!$B$2*(#REF!-1))),IF(F157="WON",((((#REF!-1)*#REF!)*'multiples log'!$B$2)+('multiples log'!$B$2*(#REF!-1))),IF(F157="PLACED",((((#REF!-1)*#REF!)*'multiples log'!$B$2)-'multiples log'!$B$2),IF(#REF!=0,-'multiples log'!$B$2,IF(#REF!=0,-'multiples log'!$B$2,-('multiples log'!$B$2*2)))))))*D157))</f>
        <v>0</v>
      </c>
      <c r="H157" s="17"/>
      <c r="I157" s="64"/>
      <c r="J157" s="91"/>
    </row>
    <row r="158" spans="1:10" ht="15" x14ac:dyDescent="0.2">
      <c r="A158" s="10"/>
      <c r="B158" s="55"/>
      <c r="C158" s="6"/>
      <c r="D158" s="12"/>
      <c r="E158" s="12"/>
      <c r="F158" s="7"/>
      <c r="G158" s="17">
        <f>IF(ISBLANK(F158),,IF(ISBLANK(#REF!),,(IF(F158="WON-EW",((((#REF!-1)*#REF!)*'multiples log'!$B$2)+('multiples log'!$B$2*(#REF!-1))),IF(F158="WON",((((#REF!-1)*#REF!)*'multiples log'!$B$2)+('multiples log'!$B$2*(#REF!-1))),IF(F158="PLACED",((((#REF!-1)*#REF!)*'multiples log'!$B$2)-'multiples log'!$B$2),IF(#REF!=0,-'multiples log'!$B$2,IF(#REF!=0,-'multiples log'!$B$2,-('multiples log'!$B$2*2)))))))*D158))</f>
        <v>0</v>
      </c>
      <c r="H158" s="17"/>
      <c r="I158" s="64"/>
      <c r="J158" s="91"/>
    </row>
    <row r="159" spans="1:10" ht="15" x14ac:dyDescent="0.2">
      <c r="A159" s="10"/>
      <c r="B159" s="55"/>
      <c r="C159" s="6"/>
      <c r="D159" s="12"/>
      <c r="E159" s="12"/>
      <c r="F159" s="7"/>
      <c r="G159" s="17">
        <f>IF(ISBLANK(F159),,IF(ISBLANK(#REF!),,(IF(F159="WON-EW",((((#REF!-1)*#REF!)*'multiples log'!$B$2)+('multiples log'!$B$2*(#REF!-1))),IF(F159="WON",((((#REF!-1)*#REF!)*'multiples log'!$B$2)+('multiples log'!$B$2*(#REF!-1))),IF(F159="PLACED",((((#REF!-1)*#REF!)*'multiples log'!$B$2)-'multiples log'!$B$2),IF(#REF!=0,-'multiples log'!$B$2,IF(#REF!=0,-'multiples log'!$B$2,-('multiples log'!$B$2*2)))))))*D159))</f>
        <v>0</v>
      </c>
      <c r="H159" s="17"/>
      <c r="I159" s="64"/>
      <c r="J159" s="91"/>
    </row>
    <row r="160" spans="1:10" ht="15" x14ac:dyDescent="0.2">
      <c r="A160" s="10"/>
      <c r="B160" s="55"/>
      <c r="C160" s="6"/>
      <c r="D160" s="12"/>
      <c r="E160" s="12"/>
      <c r="F160" s="7"/>
      <c r="G160" s="17">
        <f>IF(ISBLANK(F160),,IF(ISBLANK(#REF!),,(IF(F160="WON-EW",((((#REF!-1)*#REF!)*'multiples log'!$B$2)+('multiples log'!$B$2*(#REF!-1))),IF(F160="WON",((((#REF!-1)*#REF!)*'multiples log'!$B$2)+('multiples log'!$B$2*(#REF!-1))),IF(F160="PLACED",((((#REF!-1)*#REF!)*'multiples log'!$B$2)-'multiples log'!$B$2),IF(#REF!=0,-'multiples log'!$B$2,IF(#REF!=0,-'multiples log'!$B$2,-('multiples log'!$B$2*2)))))))*D160))</f>
        <v>0</v>
      </c>
      <c r="H160" s="17"/>
      <c r="I160" s="64"/>
      <c r="J160" s="91"/>
    </row>
    <row r="161" spans="1:10" ht="15" x14ac:dyDescent="0.2">
      <c r="A161" s="10"/>
      <c r="B161" s="55"/>
      <c r="C161" s="6"/>
      <c r="D161" s="12"/>
      <c r="E161" s="12"/>
      <c r="F161" s="7"/>
      <c r="G161" s="17">
        <f>IF(ISBLANK(F161),,IF(ISBLANK(#REF!),,(IF(F161="WON-EW",((((#REF!-1)*#REF!)*'multiples log'!$B$2)+('multiples log'!$B$2*(#REF!-1))),IF(F161="WON",((((#REF!-1)*#REF!)*'multiples log'!$B$2)+('multiples log'!$B$2*(#REF!-1))),IF(F161="PLACED",((((#REF!-1)*#REF!)*'multiples log'!$B$2)-'multiples log'!$B$2),IF(#REF!=0,-'multiples log'!$B$2,IF(#REF!=0,-'multiples log'!$B$2,-('multiples log'!$B$2*2)))))))*D161))</f>
        <v>0</v>
      </c>
      <c r="H161" s="17"/>
      <c r="I161" s="64"/>
      <c r="J161" s="91"/>
    </row>
    <row r="162" spans="1:10" ht="15" x14ac:dyDescent="0.2">
      <c r="A162" s="10"/>
      <c r="B162" s="55"/>
      <c r="C162" s="6"/>
      <c r="D162" s="12"/>
      <c r="E162" s="12"/>
      <c r="F162" s="7"/>
      <c r="G162" s="17">
        <f>IF(ISBLANK(F162),,IF(ISBLANK(#REF!),,(IF(F162="WON-EW",((((#REF!-1)*#REF!)*'multiples log'!$B$2)+('multiples log'!$B$2*(#REF!-1))),IF(F162="WON",((((#REF!-1)*#REF!)*'multiples log'!$B$2)+('multiples log'!$B$2*(#REF!-1))),IF(F162="PLACED",((((#REF!-1)*#REF!)*'multiples log'!$B$2)-'multiples log'!$B$2),IF(#REF!=0,-'multiples log'!$B$2,IF(#REF!=0,-'multiples log'!$B$2,-('multiples log'!$B$2*2)))))))*D162))</f>
        <v>0</v>
      </c>
      <c r="H162" s="17"/>
      <c r="I162" s="64"/>
      <c r="J162" s="91"/>
    </row>
    <row r="163" spans="1:10" ht="15" x14ac:dyDescent="0.2">
      <c r="A163" s="10"/>
      <c r="B163" s="55"/>
      <c r="C163" s="6"/>
      <c r="D163" s="12"/>
      <c r="E163" s="12"/>
      <c r="F163" s="7"/>
      <c r="G163" s="17">
        <f>IF(ISBLANK(F163),,IF(ISBLANK(#REF!),,(IF(F163="WON-EW",((((#REF!-1)*#REF!)*'multiples log'!$B$2)+('multiples log'!$B$2*(#REF!-1))),IF(F163="WON",((((#REF!-1)*#REF!)*'multiples log'!$B$2)+('multiples log'!$B$2*(#REF!-1))),IF(F163="PLACED",((((#REF!-1)*#REF!)*'multiples log'!$B$2)-'multiples log'!$B$2),IF(#REF!=0,-'multiples log'!$B$2,IF(#REF!=0,-'multiples log'!$B$2,-('multiples log'!$B$2*2)))))))*D163))</f>
        <v>0</v>
      </c>
      <c r="H163" s="17"/>
      <c r="I163" s="64"/>
      <c r="J163" s="91"/>
    </row>
    <row r="164" spans="1:10" ht="15" x14ac:dyDescent="0.2">
      <c r="A164" s="10"/>
      <c r="B164" s="55"/>
      <c r="C164" s="6"/>
      <c r="D164" s="12"/>
      <c r="E164" s="12"/>
      <c r="F164" s="7"/>
      <c r="G164" s="17">
        <f>IF(ISBLANK(F164),,IF(ISBLANK(#REF!),,(IF(F164="WON-EW",((((#REF!-1)*#REF!)*'multiples log'!$B$2)+('multiples log'!$B$2*(#REF!-1))),IF(F164="WON",((((#REF!-1)*#REF!)*'multiples log'!$B$2)+('multiples log'!$B$2*(#REF!-1))),IF(F164="PLACED",((((#REF!-1)*#REF!)*'multiples log'!$B$2)-'multiples log'!$B$2),IF(#REF!=0,-'multiples log'!$B$2,IF(#REF!=0,-'multiples log'!$B$2,-('multiples log'!$B$2*2)))))))*D164))</f>
        <v>0</v>
      </c>
      <c r="H164" s="17"/>
      <c r="I164" s="64"/>
      <c r="J164" s="91"/>
    </row>
    <row r="165" spans="1:10" ht="15" x14ac:dyDescent="0.2">
      <c r="A165" s="10"/>
      <c r="B165" s="55"/>
      <c r="C165" s="6"/>
      <c r="D165" s="12"/>
      <c r="E165" s="12"/>
      <c r="F165" s="7"/>
      <c r="G165" s="17">
        <f>IF(ISBLANK(F165),,IF(ISBLANK(#REF!),,(IF(F165="WON-EW",((((#REF!-1)*#REF!)*'multiples log'!$B$2)+('multiples log'!$B$2*(#REF!-1))),IF(F165="WON",((((#REF!-1)*#REF!)*'multiples log'!$B$2)+('multiples log'!$B$2*(#REF!-1))),IF(F165="PLACED",((((#REF!-1)*#REF!)*'multiples log'!$B$2)-'multiples log'!$B$2),IF(#REF!=0,-'multiples log'!$B$2,IF(#REF!=0,-'multiples log'!$B$2,-('multiples log'!$B$2*2)))))))*D165))</f>
        <v>0</v>
      </c>
      <c r="H165" s="17"/>
      <c r="I165" s="64"/>
      <c r="J165" s="91"/>
    </row>
    <row r="166" spans="1:10" ht="15" x14ac:dyDescent="0.2">
      <c r="A166" s="10"/>
      <c r="B166" s="55"/>
      <c r="C166" s="55"/>
      <c r="D166" s="12"/>
      <c r="E166" s="12"/>
      <c r="F166" s="7"/>
      <c r="G166" s="17">
        <f>IF(ISBLANK(F166),,IF(ISBLANK(#REF!),,(IF(F166="WON-EW",((((#REF!-1)*#REF!)*'multiples log'!$B$2)+('multiples log'!$B$2*(#REF!-1))),IF(F166="WON",((((#REF!-1)*#REF!)*'multiples log'!$B$2)+('multiples log'!$B$2*(#REF!-1))),IF(F166="PLACED",((((#REF!-1)*#REF!)*'multiples log'!$B$2)-'multiples log'!$B$2),IF(#REF!=0,-'multiples log'!$B$2,IF(#REF!=0,-'multiples log'!$B$2,-('multiples log'!$B$2*2)))))))*D166))</f>
        <v>0</v>
      </c>
      <c r="H166" s="17"/>
      <c r="I166" s="64"/>
      <c r="J166" s="91"/>
    </row>
    <row r="167" spans="1:10" ht="15" x14ac:dyDescent="0.2">
      <c r="A167" s="10"/>
      <c r="B167" s="55"/>
      <c r="C167" s="55"/>
      <c r="D167" s="12"/>
      <c r="E167" s="12"/>
      <c r="F167" s="7"/>
      <c r="G167" s="17">
        <f>IF(ISBLANK(F167),,IF(ISBLANK(#REF!),,(IF(F167="WON-EW",((((#REF!-1)*#REF!)*'multiples log'!$B$2)+('multiples log'!$B$2*(#REF!-1))),IF(F167="WON",((((#REF!-1)*#REF!)*'multiples log'!$B$2)+('multiples log'!$B$2*(#REF!-1))),IF(F167="PLACED",((((#REF!-1)*#REF!)*'multiples log'!$B$2)-'multiples log'!$B$2),IF(#REF!=0,-'multiples log'!$B$2,IF(#REF!=0,-'multiples log'!$B$2,-('multiples log'!$B$2*2)))))))*D167))</f>
        <v>0</v>
      </c>
      <c r="H167" s="17"/>
      <c r="I167" s="64"/>
      <c r="J167" s="91"/>
    </row>
    <row r="168" spans="1:10" ht="15" x14ac:dyDescent="0.2">
      <c r="A168" s="10"/>
      <c r="B168" s="55"/>
      <c r="C168" s="55"/>
      <c r="D168" s="12"/>
      <c r="E168" s="6"/>
      <c r="F168" s="7"/>
      <c r="G168" s="17">
        <f>IF(ISBLANK(F168),,IF(ISBLANK(#REF!),,(IF(F168="WON-EW",((((#REF!-1)*#REF!)*'multiples log'!$B$2)+('multiples log'!$B$2*(#REF!-1))),IF(F168="WON",((((#REF!-1)*#REF!)*'multiples log'!$B$2)+('multiples log'!$B$2*(#REF!-1))),IF(F168="PLACED",((((#REF!-1)*#REF!)*'multiples log'!$B$2)-'multiples log'!$B$2),IF(#REF!=0,-'multiples log'!$B$2,IF(#REF!=0,-'multiples log'!$B$2,-('multiples log'!$B$2*2)))))))*D168))</f>
        <v>0</v>
      </c>
      <c r="H168" s="17"/>
      <c r="I168" s="64"/>
      <c r="J168" s="91"/>
    </row>
    <row r="169" spans="1:10" s="1" customFormat="1" ht="15" x14ac:dyDescent="0.2">
      <c r="A169" s="10"/>
      <c r="B169" s="6"/>
      <c r="C169" s="6"/>
      <c r="D169" s="12"/>
      <c r="E169" s="6"/>
      <c r="F169" s="7"/>
      <c r="G169" s="17">
        <f>IF(ISBLANK(F169),,IF(ISBLANK(#REF!),,(IF(F169="WON-EW",((((#REF!-1)*#REF!)*'multiples log'!$B$2)+('multiples log'!$B$2*(#REF!-1))),IF(F169="WON",((((#REF!-1)*#REF!)*'multiples log'!$B$2)+('multiples log'!$B$2*(#REF!-1))),IF(F169="PLACED",((((#REF!-1)*#REF!)*'multiples log'!$B$2)-'multiples log'!$B$2),IF(#REF!=0,-'multiples log'!$B$2,IF(#REF!=0,-'multiples log'!$B$2,-('multiples log'!$B$2*2)))))))*D169))</f>
        <v>0</v>
      </c>
      <c r="H169" s="17"/>
      <c r="I169" s="64"/>
      <c r="J169" s="91"/>
    </row>
    <row r="170" spans="1:10" s="1" customFormat="1" ht="15" x14ac:dyDescent="0.2">
      <c r="A170" s="10"/>
      <c r="B170" s="6"/>
      <c r="C170" s="6"/>
      <c r="D170" s="12"/>
      <c r="E170" s="6"/>
      <c r="F170" s="7"/>
      <c r="G170" s="17">
        <f>IF(ISBLANK(F170),,IF(ISBLANK(#REF!),,(IF(F170="WON-EW",((((#REF!-1)*#REF!)*'multiples log'!$B$2)+('multiples log'!$B$2*(#REF!-1))),IF(F170="WON",((((#REF!-1)*#REF!)*'multiples log'!$B$2)+('multiples log'!$B$2*(#REF!-1))),IF(F170="PLACED",((((#REF!-1)*#REF!)*'multiples log'!$B$2)-'multiples log'!$B$2),IF(#REF!=0,-'multiples log'!$B$2,IF(#REF!=0,-'multiples log'!$B$2,-('multiples log'!$B$2*2)))))))*D170))</f>
        <v>0</v>
      </c>
      <c r="H170" s="17"/>
      <c r="I170" s="64"/>
      <c r="J170" s="91"/>
    </row>
    <row r="171" spans="1:10" s="1" customFormat="1" ht="15.75" x14ac:dyDescent="0.25">
      <c r="A171" s="31"/>
      <c r="B171" s="58"/>
      <c r="C171" s="58"/>
      <c r="D171" s="59"/>
      <c r="E171" s="58"/>
      <c r="F171" s="30"/>
      <c r="G171" s="62">
        <f>IF(ISBLANK(F171),,IF(ISBLANK(#REF!),,(IF(F171="WON-EW",((((#REF!-1)*#REF!)*'multiples log'!$B$2)+('multiples log'!$B$2*(#REF!-1))),IF(F171="WON",((((#REF!-1)*#REF!)*'multiples log'!$B$2)+('multiples log'!$B$2*(#REF!-1))),IF(F171="PLACED",((((#REF!-1)*#REF!)*'multiples log'!$B$2)-'multiples log'!$B$2),IF(#REF!=0,-'multiples log'!$B$2,IF(#REF!=0,-'multiples log'!$B$2,-('multiples log'!$B$2*2)))))))*D171))</f>
        <v>0</v>
      </c>
      <c r="H171" s="62"/>
      <c r="I171" s="64"/>
      <c r="J171" s="91"/>
    </row>
    <row r="172" spans="1:10" ht="15" x14ac:dyDescent="0.2">
      <c r="A172" s="10"/>
      <c r="B172" s="6"/>
      <c r="C172" s="6"/>
      <c r="D172" s="12"/>
      <c r="E172" s="6"/>
      <c r="F172" s="7"/>
      <c r="G172" s="17">
        <f>IF(ISBLANK(F172),,IF(ISBLANK(#REF!),,(IF(F172="WON-EW",((((#REF!-1)*#REF!)*'multiples log'!$B$2)+('multiples log'!$B$2*(#REF!-1))),IF(F172="WON",((((#REF!-1)*#REF!)*'multiples log'!$B$2)+('multiples log'!$B$2*(#REF!-1))),IF(F172="PLACED",((((#REF!-1)*#REF!)*'multiples log'!$B$2)-'multiples log'!$B$2),IF(#REF!=0,-'multiples log'!$B$2,IF(#REF!=0,-'multiples log'!$B$2,-('multiples log'!$B$2*2)))))))*D172))</f>
        <v>0</v>
      </c>
      <c r="H172" s="17"/>
      <c r="I172" s="64"/>
      <c r="J172" s="91"/>
    </row>
    <row r="173" spans="1:10" ht="15" x14ac:dyDescent="0.2">
      <c r="A173" s="10"/>
      <c r="B173" s="6"/>
      <c r="C173" s="6"/>
      <c r="D173" s="12"/>
      <c r="F173" s="7"/>
      <c r="G173" s="17">
        <f>IF(ISBLANK(F173),,IF(ISBLANK(#REF!),,(IF(F173="WON-EW",((((#REF!-1)*#REF!)*'multiples log'!$B$2)+('multiples log'!$B$2*(#REF!-1))),IF(F173="WON",((((#REF!-1)*#REF!)*'multiples log'!$B$2)+('multiples log'!$B$2*(#REF!-1))),IF(F173="PLACED",((((#REF!-1)*#REF!)*'multiples log'!$B$2)-'multiples log'!$B$2),IF(#REF!=0,-'multiples log'!$B$2,IF(#REF!=0,-'multiples log'!$B$2,-('multiples log'!$B$2*2)))))))*D173))</f>
        <v>0</v>
      </c>
      <c r="H173" s="17"/>
      <c r="I173" s="64"/>
      <c r="J173" s="91"/>
    </row>
    <row r="174" spans="1:10" ht="15" x14ac:dyDescent="0.2">
      <c r="A174" s="10"/>
      <c r="B174" s="6"/>
      <c r="C174" s="6"/>
      <c r="D174" s="12"/>
      <c r="F174" s="7"/>
      <c r="G174" s="17">
        <f>IF(ISBLANK(F174),,IF(ISBLANK(#REF!),,(IF(F174="WON-EW",((((#REF!-1)*#REF!)*'multiples log'!$B$2)+('multiples log'!$B$2*(#REF!-1))),IF(F174="WON",((((#REF!-1)*#REF!)*'multiples log'!$B$2)+('multiples log'!$B$2*(#REF!-1))),IF(F174="PLACED",((((#REF!-1)*#REF!)*'multiples log'!$B$2)-'multiples log'!$B$2),IF(#REF!=0,-'multiples log'!$B$2,IF(#REF!=0,-'multiples log'!$B$2,-('multiples log'!$B$2*2)))))))*D174))</f>
        <v>0</v>
      </c>
      <c r="H174" s="17"/>
      <c r="I174" s="64"/>
      <c r="J174" s="91"/>
    </row>
    <row r="175" spans="1:10" ht="15" x14ac:dyDescent="0.2">
      <c r="A175" s="10"/>
      <c r="B175" s="6"/>
      <c r="C175" s="6"/>
      <c r="D175" s="12"/>
      <c r="E175" s="6"/>
      <c r="F175" s="7"/>
      <c r="G175" s="17">
        <f>IF(ISBLANK(F175),,IF(ISBLANK(#REF!),,(IF(F175="WON-EW",((((#REF!-1)*#REF!)*'multiples log'!$B$2)+('multiples log'!$B$2*(#REF!-1))),IF(F175="WON",((((#REF!-1)*#REF!)*'multiples log'!$B$2)+('multiples log'!$B$2*(#REF!-1))),IF(F175="PLACED",((((#REF!-1)*#REF!)*'multiples log'!$B$2)-'multiples log'!$B$2),IF(#REF!=0,-'multiples log'!$B$2,IF(#REF!=0,-'multiples log'!$B$2,-('multiples log'!$B$2*2)))))))*D175))</f>
        <v>0</v>
      </c>
      <c r="H175" s="17"/>
      <c r="I175" s="64"/>
      <c r="J175" s="91"/>
    </row>
    <row r="176" spans="1:10" ht="15" x14ac:dyDescent="0.2">
      <c r="A176" s="10"/>
      <c r="B176" s="6"/>
      <c r="C176" s="6"/>
      <c r="D176" s="12"/>
      <c r="F176" s="7"/>
      <c r="G176" s="17">
        <f>IF(ISBLANK(F176),,IF(ISBLANK(#REF!),,(IF(F176="WON-EW",((((#REF!-1)*#REF!)*'multiples log'!$B$2)+('multiples log'!$B$2*(#REF!-1))),IF(F176="WON",((((#REF!-1)*#REF!)*'multiples log'!$B$2)+('multiples log'!$B$2*(#REF!-1))),IF(F176="PLACED",((((#REF!-1)*#REF!)*'multiples log'!$B$2)-'multiples log'!$B$2),IF(#REF!=0,-'multiples log'!$B$2,IF(#REF!=0,-'multiples log'!$B$2,-('multiples log'!$B$2*2)))))))*D176))</f>
        <v>0</v>
      </c>
      <c r="H176" s="17"/>
      <c r="I176" s="64"/>
      <c r="J176" s="91"/>
    </row>
    <row r="177" spans="1:10" ht="15" x14ac:dyDescent="0.2">
      <c r="A177" s="10"/>
      <c r="B177" s="6"/>
      <c r="C177" s="6"/>
      <c r="D177" s="12"/>
      <c r="F177" s="7"/>
      <c r="G177" s="17">
        <f>IF(ISBLANK(F177),,IF(ISBLANK(#REF!),,(IF(F177="WON-EW",((((#REF!-1)*#REF!)*'multiples log'!$B$2)+('multiples log'!$B$2*(#REF!-1))),IF(F177="WON",((((#REF!-1)*#REF!)*'multiples log'!$B$2)+('multiples log'!$B$2*(#REF!-1))),IF(F177="PLACED",((((#REF!-1)*#REF!)*'multiples log'!$B$2)-'multiples log'!$B$2),IF(#REF!=0,-'multiples log'!$B$2,IF(#REF!=0,-'multiples log'!$B$2,-('multiples log'!$B$2*2)))))))*D177))</f>
        <v>0</v>
      </c>
      <c r="H177" s="17"/>
      <c r="I177" s="64"/>
      <c r="J177" s="91"/>
    </row>
    <row r="178" spans="1:10" ht="15" x14ac:dyDescent="0.2">
      <c r="A178" s="10"/>
      <c r="B178" s="6"/>
      <c r="C178" s="6"/>
      <c r="D178" s="12"/>
      <c r="F178" s="7"/>
      <c r="G178" s="17">
        <f>IF(ISBLANK(F178),,IF(ISBLANK(#REF!),,(IF(F178="WON-EW",((((#REF!-1)*#REF!)*'multiples log'!$B$2)+('multiples log'!$B$2*(#REF!-1))),IF(F178="WON",((((#REF!-1)*#REF!)*'multiples log'!$B$2)+('multiples log'!$B$2*(#REF!-1))),IF(F178="PLACED",((((#REF!-1)*#REF!)*'multiples log'!$B$2)-'multiples log'!$B$2),IF(#REF!=0,-'multiples log'!$B$2,IF(#REF!=0,-'multiples log'!$B$2,-('multiples log'!$B$2*2)))))))*D178))</f>
        <v>0</v>
      </c>
      <c r="H178" s="17"/>
      <c r="I178" s="64"/>
      <c r="J178" s="91"/>
    </row>
    <row r="179" spans="1:10" ht="15" x14ac:dyDescent="0.2">
      <c r="A179" s="10"/>
      <c r="B179" s="6"/>
      <c r="C179" s="6"/>
      <c r="D179" s="12"/>
      <c r="F179" s="7"/>
      <c r="G179" s="17">
        <f>IF(ISBLANK(F179),,IF(ISBLANK(#REF!),,(IF(F179="WON-EW",((((#REF!-1)*#REF!)*'multiples log'!$B$2)+('multiples log'!$B$2*(#REF!-1))),IF(F179="WON",((((#REF!-1)*#REF!)*'multiples log'!$B$2)+('multiples log'!$B$2*(#REF!-1))),IF(F179="PLACED",((((#REF!-1)*#REF!)*'multiples log'!$B$2)-'multiples log'!$B$2),IF(#REF!=0,-'multiples log'!$B$2,IF(#REF!=0,-'multiples log'!$B$2,-('multiples log'!$B$2*2)))))))*D179))</f>
        <v>0</v>
      </c>
      <c r="H179" s="17"/>
      <c r="I179" s="64"/>
      <c r="J179" s="91"/>
    </row>
    <row r="180" spans="1:10" ht="15" x14ac:dyDescent="0.2">
      <c r="A180" s="10"/>
      <c r="B180" s="6"/>
      <c r="C180" s="6"/>
      <c r="D180" s="12"/>
      <c r="F180" s="7"/>
      <c r="G180" s="17">
        <f>IF(ISBLANK(F180),,IF(ISBLANK(#REF!),,(IF(F180="WON-EW",((((#REF!-1)*#REF!)*'multiples log'!$B$2)+('multiples log'!$B$2*(#REF!-1))),IF(F180="WON",((((#REF!-1)*#REF!)*'multiples log'!$B$2)+('multiples log'!$B$2*(#REF!-1))),IF(F180="PLACED",((((#REF!-1)*#REF!)*'multiples log'!$B$2)-'multiples log'!$B$2),IF(#REF!=0,-'multiples log'!$B$2,IF(#REF!=0,-'multiples log'!$B$2,-('multiples log'!$B$2*2)))))))*D180))</f>
        <v>0</v>
      </c>
      <c r="H180" s="17"/>
      <c r="I180" s="64"/>
      <c r="J180" s="91"/>
    </row>
    <row r="181" spans="1:10" ht="15" x14ac:dyDescent="0.2">
      <c r="A181" s="10"/>
      <c r="B181" s="6"/>
      <c r="C181" s="6"/>
      <c r="D181" s="12"/>
      <c r="F181" s="7"/>
      <c r="G181" s="17">
        <f>IF(ISBLANK(F181),,IF(ISBLANK(#REF!),,(IF(F181="WON-EW",((((#REF!-1)*#REF!)*'multiples log'!$B$2)+('multiples log'!$B$2*(#REF!-1))),IF(F181="WON",((((#REF!-1)*#REF!)*'multiples log'!$B$2)+('multiples log'!$B$2*(#REF!-1))),IF(F181="PLACED",((((#REF!-1)*#REF!)*'multiples log'!$B$2)-'multiples log'!$B$2),IF(#REF!=0,-'multiples log'!$B$2,IF(#REF!=0,-'multiples log'!$B$2,-('multiples log'!$B$2*2)))))))*D181))</f>
        <v>0</v>
      </c>
      <c r="H181" s="17"/>
      <c r="I181" s="64"/>
      <c r="J181" s="91"/>
    </row>
    <row r="182" spans="1:10" ht="15" x14ac:dyDescent="0.2">
      <c r="A182" s="10"/>
      <c r="B182" s="6"/>
      <c r="C182" s="6"/>
      <c r="D182" s="12"/>
      <c r="F182" s="7"/>
      <c r="G182" s="17">
        <f>IF(ISBLANK(F182),,IF(ISBLANK(#REF!),,(IF(F182="WON-EW",((((#REF!-1)*#REF!)*'multiples log'!$B$2)+('multiples log'!$B$2*(#REF!-1))),IF(F182="WON",((((#REF!-1)*#REF!)*'multiples log'!$B$2)+('multiples log'!$B$2*(#REF!-1))),IF(F182="PLACED",((((#REF!-1)*#REF!)*'multiples log'!$B$2)-'multiples log'!$B$2),IF(#REF!=0,-'multiples log'!$B$2,IF(#REF!=0,-'multiples log'!$B$2,-('multiples log'!$B$2*2)))))))*D182))</f>
        <v>0</v>
      </c>
      <c r="H182" s="17"/>
      <c r="I182" s="64"/>
      <c r="J182" s="91"/>
    </row>
    <row r="183" spans="1:10" s="28" customFormat="1" ht="15" x14ac:dyDescent="0.2">
      <c r="A183" s="10"/>
      <c r="B183" s="6"/>
      <c r="C183" s="6"/>
      <c r="D183" s="12"/>
      <c r="E183" s="6"/>
      <c r="F183" s="7"/>
      <c r="G183" s="17">
        <f>IF(ISBLANK(F183),,IF(ISBLANK(#REF!),,(IF(F183="WON-EW",((((#REF!-1)*#REF!)*'multiples log'!$B$2)+('multiples log'!$B$2*(#REF!-1))),IF(F183="WON",((((#REF!-1)*#REF!)*'multiples log'!$B$2)+('multiples log'!$B$2*(#REF!-1))),IF(F183="PLACED",((((#REF!-1)*#REF!)*'multiples log'!$B$2)-'multiples log'!$B$2),IF(#REF!=0,-'multiples log'!$B$2,IF(#REF!=0,-'multiples log'!$B$2,-('multiples log'!$B$2*2)))))))*D183))</f>
        <v>0</v>
      </c>
      <c r="H183" s="17"/>
      <c r="I183" s="64"/>
      <c r="J183" s="91"/>
    </row>
    <row r="184" spans="1:10" s="28" customFormat="1" ht="15" x14ac:dyDescent="0.2">
      <c r="A184" s="10"/>
      <c r="B184" s="6"/>
      <c r="C184" s="6"/>
      <c r="D184" s="12"/>
      <c r="E184" s="6"/>
      <c r="F184" s="7"/>
      <c r="G184" s="17">
        <f>IF(ISBLANK(F184),,IF(ISBLANK(#REF!),,(IF(F184="WON-EW",((((#REF!-1)*#REF!)*'multiples log'!$B$2)+('multiples log'!$B$2*(#REF!-1))),IF(F184="WON",((((#REF!-1)*#REF!)*'multiples log'!$B$2)+('multiples log'!$B$2*(#REF!-1))),IF(F184="PLACED",((((#REF!-1)*#REF!)*'multiples log'!$B$2)-'multiples log'!$B$2),IF(#REF!=0,-'multiples log'!$B$2,IF(#REF!=0,-'multiples log'!$B$2,-('multiples log'!$B$2*2)))))))*D184))</f>
        <v>0</v>
      </c>
      <c r="H184" s="17"/>
      <c r="I184" s="64"/>
      <c r="J184" s="91"/>
    </row>
    <row r="185" spans="1:10" s="28" customFormat="1" ht="15" x14ac:dyDescent="0.2">
      <c r="A185" s="10"/>
      <c r="B185" s="6"/>
      <c r="C185" s="6"/>
      <c r="D185" s="12"/>
      <c r="E185" s="6"/>
      <c r="F185" s="7"/>
      <c r="G185" s="17">
        <f>IF(ISBLANK(F185),,IF(ISBLANK(#REF!),,(IF(F185="WON-EW",((((#REF!-1)*#REF!)*'multiples log'!$B$2)+('multiples log'!$B$2*(#REF!-1))),IF(F185="WON",((((#REF!-1)*#REF!)*'multiples log'!$B$2)+('multiples log'!$B$2*(#REF!-1))),IF(F185="PLACED",((((#REF!-1)*#REF!)*'multiples log'!$B$2)-'multiples log'!$B$2),IF(#REF!=0,-'multiples log'!$B$2,IF(#REF!=0,-'multiples log'!$B$2,-('multiples log'!$B$2*2)))))))*D185))</f>
        <v>0</v>
      </c>
      <c r="H185" s="17"/>
      <c r="I185" s="64"/>
      <c r="J185" s="91"/>
    </row>
    <row r="186" spans="1:10" s="28" customFormat="1" ht="15" x14ac:dyDescent="0.2">
      <c r="A186" s="10"/>
      <c r="B186" s="6"/>
      <c r="C186" s="55"/>
      <c r="D186" s="12"/>
      <c r="E186" s="6"/>
      <c r="F186" s="7"/>
      <c r="G186" s="17">
        <f>IF(ISBLANK(F186),,IF(ISBLANK(#REF!),,(IF(F186="WON-EW",((((#REF!-1)*#REF!)*'multiples log'!$B$2)+('multiples log'!$B$2*(#REF!-1))),IF(F186="WON",((((#REF!-1)*#REF!)*'multiples log'!$B$2)+('multiples log'!$B$2*(#REF!-1))),IF(F186="PLACED",((((#REF!-1)*#REF!)*'multiples log'!$B$2)-'multiples log'!$B$2),IF(#REF!=0,-'multiples log'!$B$2,IF(#REF!=0,-'multiples log'!$B$2,-('multiples log'!$B$2*2)))))))*D186))</f>
        <v>0</v>
      </c>
      <c r="H186" s="17"/>
      <c r="I186" s="64"/>
      <c r="J186" s="91"/>
    </row>
    <row r="187" spans="1:10" s="28" customFormat="1" ht="15" x14ac:dyDescent="0.2">
      <c r="A187" s="10"/>
      <c r="B187" s="6"/>
      <c r="C187" s="55"/>
      <c r="D187" s="12"/>
      <c r="E187" s="6"/>
      <c r="F187" s="7"/>
      <c r="G187" s="17">
        <f>IF(ISBLANK(F187),,IF(ISBLANK(#REF!),,(IF(F187="WON-EW",((((#REF!-1)*#REF!)*'multiples log'!$B$2)+('multiples log'!$B$2*(#REF!-1))),IF(F187="WON",((((#REF!-1)*#REF!)*'multiples log'!$B$2)+('multiples log'!$B$2*(#REF!-1))),IF(F187="PLACED",((((#REF!-1)*#REF!)*'multiples log'!$B$2)-'multiples log'!$B$2),IF(#REF!=0,-'multiples log'!$B$2,IF(#REF!=0,-'multiples log'!$B$2,-('multiples log'!$B$2*2)))))))*D187))</f>
        <v>0</v>
      </c>
      <c r="H187" s="17"/>
      <c r="I187" s="64"/>
      <c r="J187" s="91"/>
    </row>
    <row r="188" spans="1:10" s="28" customFormat="1" ht="15" x14ac:dyDescent="0.2">
      <c r="A188" s="10"/>
      <c r="B188" s="6"/>
      <c r="C188" s="55"/>
      <c r="D188" s="12"/>
      <c r="E188" s="6"/>
      <c r="F188" s="7"/>
      <c r="G188" s="17">
        <f>IF(ISBLANK(F188),,IF(ISBLANK(#REF!),,(IF(F188="WON-EW",((((#REF!-1)*#REF!)*'multiples log'!$B$2)+('multiples log'!$B$2*(#REF!-1))),IF(F188="WON",((((#REF!-1)*#REF!)*'multiples log'!$B$2)+('multiples log'!$B$2*(#REF!-1))),IF(F188="PLACED",((((#REF!-1)*#REF!)*'multiples log'!$B$2)-'multiples log'!$B$2),IF(#REF!=0,-'multiples log'!$B$2,IF(#REF!=0,-'multiples log'!$B$2,-('multiples log'!$B$2*2)))))))*D188))</f>
        <v>0</v>
      </c>
      <c r="H188" s="17"/>
      <c r="I188" s="64"/>
      <c r="J188" s="91"/>
    </row>
    <row r="189" spans="1:10" s="28" customFormat="1" ht="15" x14ac:dyDescent="0.2">
      <c r="A189" s="10"/>
      <c r="B189" s="6"/>
      <c r="C189" s="55"/>
      <c r="D189" s="12"/>
      <c r="E189" s="6"/>
      <c r="F189" s="7"/>
      <c r="G189" s="17">
        <f>IF(ISBLANK(F189),,IF(ISBLANK(#REF!),,(IF(F189="WON-EW",((((#REF!-1)*#REF!)*'multiples log'!$B$2)+('multiples log'!$B$2*(#REF!-1))),IF(F189="WON",((((#REF!-1)*#REF!)*'multiples log'!$B$2)+('multiples log'!$B$2*(#REF!-1))),IF(F189="PLACED",((((#REF!-1)*#REF!)*'multiples log'!$B$2)-'multiples log'!$B$2),IF(#REF!=0,-'multiples log'!$B$2,IF(#REF!=0,-'multiples log'!$B$2,-('multiples log'!$B$2*2)))))))*D189))</f>
        <v>0</v>
      </c>
      <c r="H189" s="17"/>
      <c r="I189" s="64"/>
      <c r="J189" s="91"/>
    </row>
    <row r="190" spans="1:10" s="28" customFormat="1" ht="15" x14ac:dyDescent="0.2">
      <c r="A190" s="10"/>
      <c r="B190" s="6"/>
      <c r="C190" s="55"/>
      <c r="D190" s="12"/>
      <c r="E190" s="6"/>
      <c r="F190" s="7"/>
      <c r="G190" s="17">
        <f>IF(ISBLANK(F190),,IF(ISBLANK(#REF!),,(IF(F190="WON-EW",((((#REF!-1)*#REF!)*'multiples log'!$B$2)+('multiples log'!$B$2*(#REF!-1))),IF(F190="WON",((((#REF!-1)*#REF!)*'multiples log'!$B$2)+('multiples log'!$B$2*(#REF!-1))),IF(F190="PLACED",((((#REF!-1)*#REF!)*'multiples log'!$B$2)-'multiples log'!$B$2),IF(#REF!=0,-'multiples log'!$B$2,IF(#REF!=0,-'multiples log'!$B$2,-('multiples log'!$B$2*2)))))))*D190))</f>
        <v>0</v>
      </c>
      <c r="H190" s="17"/>
      <c r="I190" s="64"/>
      <c r="J190" s="91"/>
    </row>
    <row r="191" spans="1:10" s="28" customFormat="1" ht="15" x14ac:dyDescent="0.2">
      <c r="A191" s="10"/>
      <c r="B191" s="6"/>
      <c r="C191" s="55"/>
      <c r="D191" s="12"/>
      <c r="E191" s="6"/>
      <c r="F191" s="7"/>
      <c r="G191" s="17">
        <f>IF(ISBLANK(F191),,IF(ISBLANK(#REF!),,(IF(F191="WON-EW",((((#REF!-1)*#REF!)*'multiples log'!$B$2)+('multiples log'!$B$2*(#REF!-1))),IF(F191="WON",((((#REF!-1)*#REF!)*'multiples log'!$B$2)+('multiples log'!$B$2*(#REF!-1))),IF(F191="PLACED",((((#REF!-1)*#REF!)*'multiples log'!$B$2)-'multiples log'!$B$2),IF(#REF!=0,-'multiples log'!$B$2,IF(#REF!=0,-'multiples log'!$B$2,-('multiples log'!$B$2*2)))))))*D191))</f>
        <v>0</v>
      </c>
      <c r="H191" s="17"/>
      <c r="I191" s="64"/>
      <c r="J191" s="91"/>
    </row>
    <row r="192" spans="1:10" s="28" customFormat="1" ht="15" x14ac:dyDescent="0.2">
      <c r="A192" s="10"/>
      <c r="B192" s="6"/>
      <c r="C192" s="55"/>
      <c r="D192" s="12"/>
      <c r="E192" s="6"/>
      <c r="F192" s="7"/>
      <c r="G192" s="17">
        <f>IF(ISBLANK(F192),,IF(ISBLANK(#REF!),,(IF(F192="WON-EW",((((#REF!-1)*#REF!)*'multiples log'!$B$2)+('multiples log'!$B$2*(#REF!-1))),IF(F192="WON",((((#REF!-1)*#REF!)*'multiples log'!$B$2)+('multiples log'!$B$2*(#REF!-1))),IF(F192="PLACED",((((#REF!-1)*#REF!)*'multiples log'!$B$2)-'multiples log'!$B$2),IF(#REF!=0,-'multiples log'!$B$2,IF(#REF!=0,-'multiples log'!$B$2,-('multiples log'!$B$2*2)))))))*D192))</f>
        <v>0</v>
      </c>
      <c r="H192" s="17"/>
      <c r="I192" s="64"/>
      <c r="J192" s="91"/>
    </row>
    <row r="193" spans="1:12" s="28" customFormat="1" ht="15" x14ac:dyDescent="0.2">
      <c r="A193" s="10"/>
      <c r="B193" s="6"/>
      <c r="C193" s="55"/>
      <c r="D193" s="12"/>
      <c r="E193" s="6"/>
      <c r="F193" s="7"/>
      <c r="G193" s="17">
        <f>IF(ISBLANK(F193),,IF(ISBLANK(#REF!),,(IF(F193="WON-EW",((((#REF!-1)*#REF!)*'multiples log'!$B$2)+('multiples log'!$B$2*(#REF!-1))),IF(F193="WON",((((#REF!-1)*#REF!)*'multiples log'!$B$2)+('multiples log'!$B$2*(#REF!-1))),IF(F193="PLACED",((((#REF!-1)*#REF!)*'multiples log'!$B$2)-'multiples log'!$B$2),IF(#REF!=0,-'multiples log'!$B$2,IF(#REF!=0,-'multiples log'!$B$2,-('multiples log'!$B$2*2)))))))*D193))</f>
        <v>0</v>
      </c>
      <c r="H193" s="17"/>
      <c r="I193" s="64"/>
      <c r="J193" s="91"/>
    </row>
    <row r="194" spans="1:12" s="28" customFormat="1" ht="15" x14ac:dyDescent="0.2">
      <c r="A194" s="10"/>
      <c r="B194" s="6"/>
      <c r="C194" s="55"/>
      <c r="D194" s="12"/>
      <c r="E194" s="6"/>
      <c r="F194" s="7"/>
      <c r="G194" s="17">
        <f>IF(ISBLANK(F194),,IF(ISBLANK(#REF!),,(IF(F194="WON-EW",((((#REF!-1)*#REF!)*'multiples log'!$B$2)+('multiples log'!$B$2*(#REF!-1))),IF(F194="WON",((((#REF!-1)*#REF!)*'multiples log'!$B$2)+('multiples log'!$B$2*(#REF!-1))),IF(F194="PLACED",((((#REF!-1)*#REF!)*'multiples log'!$B$2)-'multiples log'!$B$2),IF(#REF!=0,-'multiples log'!$B$2,IF(#REF!=0,-'multiples log'!$B$2,-('multiples log'!$B$2*2)))))))*D194))</f>
        <v>0</v>
      </c>
      <c r="H194" s="17"/>
      <c r="I194" s="64"/>
      <c r="J194" s="91"/>
    </row>
    <row r="195" spans="1:12" s="28" customFormat="1" ht="15" x14ac:dyDescent="0.2">
      <c r="A195" s="10"/>
      <c r="B195" s="6"/>
      <c r="C195" s="55"/>
      <c r="D195" s="12"/>
      <c r="E195" s="6"/>
      <c r="F195" s="7"/>
      <c r="G195" s="17">
        <f>IF(ISBLANK(F195),,IF(ISBLANK(#REF!),,(IF(F195="WON-EW",((((#REF!-1)*#REF!)*'multiples log'!$B$2)+('multiples log'!$B$2*(#REF!-1))),IF(F195="WON",((((#REF!-1)*#REF!)*'multiples log'!$B$2)+('multiples log'!$B$2*(#REF!-1))),IF(F195="PLACED",((((#REF!-1)*#REF!)*'multiples log'!$B$2)-'multiples log'!$B$2),IF(#REF!=0,-'multiples log'!$B$2,IF(#REF!=0,-'multiples log'!$B$2,-('multiples log'!$B$2*2)))))))*D195))</f>
        <v>0</v>
      </c>
      <c r="H195" s="17"/>
      <c r="I195" s="64"/>
      <c r="J195" s="91"/>
      <c r="L195" t="s">
        <v>32</v>
      </c>
    </row>
    <row r="196" spans="1:12" s="28" customFormat="1" ht="15" x14ac:dyDescent="0.2">
      <c r="A196" s="10"/>
      <c r="B196" s="6"/>
      <c r="C196" s="55"/>
      <c r="D196" s="12"/>
      <c r="E196" s="6"/>
      <c r="F196" s="7"/>
      <c r="G196" s="17">
        <f>IF(ISBLANK(F196),,IF(ISBLANK(#REF!),,(IF(F196="WON-EW",((((#REF!-1)*#REF!)*'multiples log'!$B$2)+('multiples log'!$B$2*(#REF!-1))),IF(F196="WON",((((#REF!-1)*#REF!)*'multiples log'!$B$2)+('multiples log'!$B$2*(#REF!-1))),IF(F196="PLACED",((((#REF!-1)*#REF!)*'multiples log'!$B$2)-'multiples log'!$B$2),IF(#REF!=0,-'multiples log'!$B$2,IF(#REF!=0,-'multiples log'!$B$2,-('multiples log'!$B$2*2)))))))*D196))</f>
        <v>0</v>
      </c>
      <c r="H196" s="17"/>
      <c r="I196" s="64"/>
      <c r="J196" s="91"/>
      <c r="L196" s="28" t="s">
        <v>33</v>
      </c>
    </row>
    <row r="197" spans="1:12" ht="15" x14ac:dyDescent="0.2">
      <c r="A197" s="10"/>
      <c r="B197" s="6"/>
      <c r="C197" s="55"/>
      <c r="D197" s="12"/>
      <c r="F197" s="7"/>
      <c r="G197" s="17">
        <f>IF(ISBLANK(F197),,IF(ISBLANK(#REF!),,(IF(F197="WON-EW",((((#REF!-1)*#REF!)*'multiples log'!$B$2)+('multiples log'!$B$2*(#REF!-1))),IF(F197="WON",((((#REF!-1)*#REF!)*'multiples log'!$B$2)+('multiples log'!$B$2*(#REF!-1))),IF(F197="PLACED",((((#REF!-1)*#REF!)*'multiples log'!$B$2)-'multiples log'!$B$2),IF(#REF!=0,-'multiples log'!$B$2,IF(#REF!=0,-'multiples log'!$B$2,-('multiples log'!$B$2*2)))))))*D197))</f>
        <v>0</v>
      </c>
      <c r="H197" s="17"/>
      <c r="I197" s="64"/>
      <c r="J197" s="91"/>
    </row>
    <row r="198" spans="1:12" ht="15" x14ac:dyDescent="0.2">
      <c r="A198" s="10"/>
      <c r="B198" s="6"/>
      <c r="C198" s="55"/>
      <c r="D198" s="12"/>
      <c r="F198" s="7"/>
      <c r="G198" s="17">
        <f>IF(ISBLANK(F198),,IF(ISBLANK(#REF!),,(IF(F198="WON-EW",((((#REF!-1)*#REF!)*'multiples log'!$B$2)+('multiples log'!$B$2*(#REF!-1))),IF(F198="WON",((((#REF!-1)*#REF!)*'multiples log'!$B$2)+('multiples log'!$B$2*(#REF!-1))),IF(F198="PLACED",((((#REF!-1)*#REF!)*'multiples log'!$B$2)-'multiples log'!$B$2),IF(#REF!=0,-'multiples log'!$B$2,IF(#REF!=0,-'multiples log'!$B$2,-('multiples log'!$B$2*2)))))))*D198))</f>
        <v>0</v>
      </c>
      <c r="H198" s="17"/>
      <c r="I198" s="64"/>
      <c r="J198" s="91"/>
    </row>
    <row r="199" spans="1:12" ht="15" x14ac:dyDescent="0.2">
      <c r="A199" s="10"/>
      <c r="B199" s="6"/>
      <c r="C199" s="55"/>
      <c r="D199" s="12"/>
      <c r="F199" s="7"/>
      <c r="G199" s="17">
        <f>IF(ISBLANK(F199),,IF(ISBLANK(#REF!),,(IF(F199="WON-EW",((((#REF!-1)*#REF!)*'multiples log'!$B$2)+('multiples log'!$B$2*(#REF!-1))),IF(F199="WON",((((#REF!-1)*#REF!)*'multiples log'!$B$2)+('multiples log'!$B$2*(#REF!-1))),IF(F199="PLACED",((((#REF!-1)*#REF!)*'multiples log'!$B$2)-'multiples log'!$B$2),IF(#REF!=0,-'multiples log'!$B$2,IF(#REF!=0,-'multiples log'!$B$2,-('multiples log'!$B$2*2)))))))*D199))</f>
        <v>0</v>
      </c>
      <c r="H199" s="17"/>
      <c r="I199" s="64"/>
      <c r="J199" s="91"/>
      <c r="L199" s="28" t="s">
        <v>34</v>
      </c>
    </row>
    <row r="200" spans="1:12" ht="15" x14ac:dyDescent="0.2">
      <c r="A200" s="10"/>
      <c r="B200" s="6"/>
      <c r="C200" s="55"/>
      <c r="D200" s="12"/>
      <c r="F200" s="7"/>
      <c r="G200" s="17">
        <f>IF(ISBLANK(F200),,IF(ISBLANK(#REF!),,(IF(F200="WON-EW",((((#REF!-1)*#REF!)*'multiples log'!$B$2)+('multiples log'!$B$2*(#REF!-1))),IF(F200="WON",((((#REF!-1)*#REF!)*'multiples log'!$B$2)+('multiples log'!$B$2*(#REF!-1))),IF(F200="PLACED",((((#REF!-1)*#REF!)*'multiples log'!$B$2)-'multiples log'!$B$2),IF(#REF!=0,-'multiples log'!$B$2,IF(#REF!=0,-'multiples log'!$B$2,-('multiples log'!$B$2*2)))))))*D200))</f>
        <v>0</v>
      </c>
      <c r="H200" s="17"/>
      <c r="I200" s="64"/>
      <c r="J200" s="91"/>
      <c r="L200" s="28" t="s">
        <v>35</v>
      </c>
    </row>
    <row r="201" spans="1:12" ht="15" x14ac:dyDescent="0.2">
      <c r="A201" s="10"/>
      <c r="B201" s="6"/>
      <c r="C201" s="55"/>
      <c r="D201" s="12"/>
      <c r="F201" s="7"/>
      <c r="G201" s="17">
        <f>IF(ISBLANK(F201),,IF(ISBLANK(#REF!),,(IF(F201="WON-EW",((((#REF!-1)*#REF!)*'multiples log'!$B$2)+('multiples log'!$B$2*(#REF!-1))),IF(F201="WON",((((#REF!-1)*#REF!)*'multiples log'!$B$2)+('multiples log'!$B$2*(#REF!-1))),IF(F201="PLACED",((((#REF!-1)*#REF!)*'multiples log'!$B$2)-'multiples log'!$B$2),IF(#REF!=0,-'multiples log'!$B$2,IF(#REF!=0,-'multiples log'!$B$2,-('multiples log'!$B$2*2)))))))*D201))</f>
        <v>0</v>
      </c>
      <c r="H201" s="17"/>
      <c r="I201" s="64"/>
      <c r="J201" s="91"/>
      <c r="L201" t="s">
        <v>32</v>
      </c>
    </row>
    <row r="202" spans="1:12" ht="15" x14ac:dyDescent="0.2">
      <c r="A202" s="10"/>
      <c r="B202" s="6"/>
      <c r="C202" s="55"/>
      <c r="D202" s="12"/>
      <c r="F202" s="7"/>
      <c r="G202" s="17">
        <f>IF(ISBLANK(F202),,IF(ISBLANK(#REF!),,(IF(F202="WON-EW",((((#REF!-1)*#REF!)*'multiples log'!$B$2)+('multiples log'!$B$2*(#REF!-1))),IF(F202="WON",((((#REF!-1)*#REF!)*'multiples log'!$B$2)+('multiples log'!$B$2*(#REF!-1))),IF(F202="PLACED",((((#REF!-1)*#REF!)*'multiples log'!$B$2)-'multiples log'!$B$2),IF(#REF!=0,-'multiples log'!$B$2,IF(#REF!=0,-'multiples log'!$B$2,-('multiples log'!$B$2*2)))))))*D202))</f>
        <v>0</v>
      </c>
      <c r="H202" s="17"/>
      <c r="I202" s="64"/>
      <c r="J202" s="91"/>
    </row>
    <row r="203" spans="1:12" ht="15" x14ac:dyDescent="0.2">
      <c r="A203" s="10"/>
      <c r="B203" s="6"/>
      <c r="C203" s="55"/>
      <c r="D203" s="12"/>
      <c r="F203" s="7"/>
      <c r="G203" s="17">
        <f>IF(ISBLANK(F203),,IF(ISBLANK(#REF!),,(IF(F203="WON-EW",((((#REF!-1)*#REF!)*'multiples log'!$B$2)+('multiples log'!$B$2*(#REF!-1))),IF(F203="WON",((((#REF!-1)*#REF!)*'multiples log'!$B$2)+('multiples log'!$B$2*(#REF!-1))),IF(F203="PLACED",((((#REF!-1)*#REF!)*'multiples log'!$B$2)-'multiples log'!$B$2),IF(#REF!=0,-'multiples log'!$B$2,IF(#REF!=0,-'multiples log'!$B$2,-('multiples log'!$B$2*2)))))))*D203))</f>
        <v>0</v>
      </c>
      <c r="H203" s="17"/>
      <c r="I203" s="64"/>
      <c r="J203" s="91"/>
      <c r="L203" t="s">
        <v>36</v>
      </c>
    </row>
    <row r="204" spans="1:12" ht="15" x14ac:dyDescent="0.2">
      <c r="A204" s="10"/>
      <c r="B204" s="6"/>
      <c r="C204" s="55"/>
      <c r="D204" s="12"/>
      <c r="F204" s="7"/>
      <c r="G204" s="17">
        <f>IF(ISBLANK(F204),,IF(ISBLANK(#REF!),,(IF(F204="WON-EW",((((#REF!-1)*#REF!)*'multiples log'!$B$2)+('multiples log'!$B$2*(#REF!-1))),IF(F204="WON",((((#REF!-1)*#REF!)*'multiples log'!$B$2)+('multiples log'!$B$2*(#REF!-1))),IF(F204="PLACED",((((#REF!-1)*#REF!)*'multiples log'!$B$2)-'multiples log'!$B$2),IF(#REF!=0,-'multiples log'!$B$2,IF(#REF!=0,-'multiples log'!$B$2,-('multiples log'!$B$2*2)))))))*D204))</f>
        <v>0</v>
      </c>
      <c r="H204" s="17"/>
      <c r="I204" s="64"/>
      <c r="J204" s="91"/>
      <c r="L204" t="s">
        <v>37</v>
      </c>
    </row>
    <row r="205" spans="1:12" ht="15" x14ac:dyDescent="0.2">
      <c r="A205" s="10"/>
      <c r="B205" s="6"/>
      <c r="C205" s="55"/>
      <c r="D205" s="12"/>
      <c r="F205" s="7"/>
      <c r="G205" s="17">
        <f>IF(ISBLANK(F205),,IF(ISBLANK(#REF!),,(IF(F205="WON-EW",((((#REF!-1)*#REF!)*'multiples log'!$B$2)+('multiples log'!$B$2*(#REF!-1))),IF(F205="WON",((((#REF!-1)*#REF!)*'multiples log'!$B$2)+('multiples log'!$B$2*(#REF!-1))),IF(F205="PLACED",((((#REF!-1)*#REF!)*'multiples log'!$B$2)-'multiples log'!$B$2),IF(#REF!=0,-'multiples log'!$B$2,IF(#REF!=0,-'multiples log'!$B$2,-('multiples log'!$B$2*2)))))))*D205))</f>
        <v>0</v>
      </c>
      <c r="H205" s="17"/>
      <c r="I205" s="64"/>
      <c r="J205" s="91"/>
    </row>
    <row r="206" spans="1:12" ht="15" x14ac:dyDescent="0.2">
      <c r="A206" s="10"/>
      <c r="B206" s="6"/>
      <c r="C206" s="55"/>
      <c r="D206" s="12"/>
      <c r="F206" s="7"/>
      <c r="G206" s="17">
        <f>IF(ISBLANK(F206),,IF(ISBLANK(#REF!),,(IF(F206="WON-EW",((((#REF!-1)*#REF!)*'multiples log'!$B$2)+('multiples log'!$B$2*(#REF!-1))),IF(F206="WON",((((#REF!-1)*#REF!)*'multiples log'!$B$2)+('multiples log'!$B$2*(#REF!-1))),IF(F206="PLACED",((((#REF!-1)*#REF!)*'multiples log'!$B$2)-'multiples log'!$B$2),IF(#REF!=0,-'multiples log'!$B$2,IF(#REF!=0,-'multiples log'!$B$2,-('multiples log'!$B$2*2)))))))*D206))</f>
        <v>0</v>
      </c>
      <c r="H206" s="17"/>
      <c r="I206" s="64"/>
      <c r="J206" s="91"/>
    </row>
    <row r="207" spans="1:12" ht="15" x14ac:dyDescent="0.2">
      <c r="A207" s="10"/>
      <c r="B207" s="6"/>
      <c r="C207" s="55"/>
      <c r="D207" s="12"/>
      <c r="F207" s="7"/>
      <c r="G207" s="17">
        <f>IF(ISBLANK(F207),,IF(ISBLANK(#REF!),,(IF(F207="WON-EW",((((#REF!-1)*#REF!)*'multiples log'!$B$2)+('multiples log'!$B$2*(#REF!-1))),IF(F207="WON",((((#REF!-1)*#REF!)*'multiples log'!$B$2)+('multiples log'!$B$2*(#REF!-1))),IF(F207="PLACED",((((#REF!-1)*#REF!)*'multiples log'!$B$2)-'multiples log'!$B$2),IF(#REF!=0,-'multiples log'!$B$2,IF(#REF!=0,-'multiples log'!$B$2,-('multiples log'!$B$2*2)))))))*D207))</f>
        <v>0</v>
      </c>
      <c r="H207" s="17"/>
      <c r="I207" s="64"/>
      <c r="J207" s="91"/>
    </row>
    <row r="208" spans="1:12" ht="15" x14ac:dyDescent="0.2">
      <c r="A208" s="10"/>
      <c r="B208" s="6"/>
      <c r="C208" s="55"/>
      <c r="D208" s="12"/>
      <c r="F208" s="7"/>
      <c r="G208" s="17">
        <f>IF(ISBLANK(F208),,IF(ISBLANK(#REF!),,(IF(F208="WON-EW",((((#REF!-1)*#REF!)*'multiples log'!$B$2)+('multiples log'!$B$2*(#REF!-1))),IF(F208="WON",((((#REF!-1)*#REF!)*'multiples log'!$B$2)+('multiples log'!$B$2*(#REF!-1))),IF(F208="PLACED",((((#REF!-1)*#REF!)*'multiples log'!$B$2)-'multiples log'!$B$2),IF(#REF!=0,-'multiples log'!$B$2,IF(#REF!=0,-'multiples log'!$B$2,-('multiples log'!$B$2*2)))))))*D208))</f>
        <v>0</v>
      </c>
      <c r="H208" s="17"/>
      <c r="I208" s="64"/>
      <c r="J208" s="91"/>
    </row>
    <row r="209" spans="1:10" s="28" customFormat="1" ht="15" x14ac:dyDescent="0.2">
      <c r="A209" s="10"/>
      <c r="B209" s="6"/>
      <c r="C209" s="55"/>
      <c r="D209" s="12"/>
      <c r="E209" s="6"/>
      <c r="F209" s="7"/>
      <c r="G209" s="17">
        <f>IF(ISBLANK(F209),,IF(ISBLANK(#REF!),,(IF(F209="WON-EW",((((#REF!-1)*#REF!)*'multiples log'!$B$2)+('multiples log'!$B$2*(#REF!-1))),IF(F209="WON",((((#REF!-1)*#REF!)*'multiples log'!$B$2)+('multiples log'!$B$2*(#REF!-1))),IF(F209="PLACED",((((#REF!-1)*#REF!)*'multiples log'!$B$2)-'multiples log'!$B$2),IF(#REF!=0,-'multiples log'!$B$2,IF(#REF!=0,-'multiples log'!$B$2,-('multiples log'!$B$2*2)))))))*D209))</f>
        <v>0</v>
      </c>
      <c r="H209" s="17"/>
      <c r="I209" s="64"/>
      <c r="J209" s="91"/>
    </row>
    <row r="210" spans="1:10" s="28" customFormat="1" ht="15" x14ac:dyDescent="0.2">
      <c r="A210" s="10"/>
      <c r="B210" s="6"/>
      <c r="C210" s="6"/>
      <c r="D210" s="12"/>
      <c r="E210" s="6"/>
      <c r="F210" s="7"/>
      <c r="G210" s="17">
        <f>IF(ISBLANK(F210),,IF(ISBLANK(#REF!),,(IF(F210="WON-EW",((((#REF!-1)*#REF!)*'multiples log'!$B$2)+('multiples log'!$B$2*(#REF!-1))),IF(F210="WON",((((#REF!-1)*#REF!)*'multiples log'!$B$2)+('multiples log'!$B$2*(#REF!-1))),IF(F210="PLACED",((((#REF!-1)*#REF!)*'multiples log'!$B$2)-'multiples log'!$B$2),IF(#REF!=0,-'multiples log'!$B$2,IF(#REF!=0,-'multiples log'!$B$2,-('multiples log'!$B$2*2)))))))*D210))</f>
        <v>0</v>
      </c>
      <c r="H210" s="17"/>
      <c r="I210" s="64"/>
      <c r="J210" s="91"/>
    </row>
    <row r="211" spans="1:10" s="28" customFormat="1" ht="15" x14ac:dyDescent="0.2">
      <c r="A211" s="10"/>
      <c r="B211" s="6"/>
      <c r="C211" s="6"/>
      <c r="D211" s="12"/>
      <c r="E211" s="6"/>
      <c r="F211" s="7"/>
      <c r="G211" s="17">
        <f>IF(ISBLANK(F211),,IF(ISBLANK(#REF!),,(IF(F211="WON-EW",((((#REF!-1)*#REF!)*'multiples log'!$B$2)+('multiples log'!$B$2*(#REF!-1))),IF(F211="WON",((((#REF!-1)*#REF!)*'multiples log'!$B$2)+('multiples log'!$B$2*(#REF!-1))),IF(F211="PLACED",((((#REF!-1)*#REF!)*'multiples log'!$B$2)-'multiples log'!$B$2),IF(#REF!=0,-'multiples log'!$B$2,IF(#REF!=0,-'multiples log'!$B$2,-('multiples log'!$B$2*2)))))))*D211))</f>
        <v>0</v>
      </c>
      <c r="H211" s="17"/>
      <c r="I211" s="64"/>
      <c r="J211" s="91"/>
    </row>
    <row r="212" spans="1:10" s="28" customFormat="1" ht="15" x14ac:dyDescent="0.2">
      <c r="A212" s="10"/>
      <c r="B212" s="6"/>
      <c r="C212" s="6"/>
      <c r="D212" s="12"/>
      <c r="E212" s="6"/>
      <c r="F212" s="7"/>
      <c r="G212" s="17">
        <f>IF(ISBLANK(F212),,IF(ISBLANK(#REF!),,(IF(F212="WON-EW",((((#REF!-1)*#REF!)*'multiples log'!$B$2)+('multiples log'!$B$2*(#REF!-1))),IF(F212="WON",((((#REF!-1)*#REF!)*'multiples log'!$B$2)+('multiples log'!$B$2*(#REF!-1))),IF(F212="PLACED",((((#REF!-1)*#REF!)*'multiples log'!$B$2)-'multiples log'!$B$2),IF(#REF!=0,-'multiples log'!$B$2,IF(#REF!=0,-'multiples log'!$B$2,-('multiples log'!$B$2*2)))))))*D212))</f>
        <v>0</v>
      </c>
      <c r="H212" s="17"/>
      <c r="I212" s="64"/>
      <c r="J212" s="91"/>
    </row>
    <row r="213" spans="1:10" s="28" customFormat="1" ht="15" x14ac:dyDescent="0.2">
      <c r="A213" s="10"/>
      <c r="B213" s="6"/>
      <c r="C213" s="6"/>
      <c r="D213" s="12"/>
      <c r="E213" s="6"/>
      <c r="F213" s="7"/>
      <c r="G213" s="17">
        <f>IF(ISBLANK(F213),,IF(ISBLANK(#REF!),,(IF(F213="WON-EW",((((#REF!-1)*#REF!)*'multiples log'!$B$2)+('multiples log'!$B$2*(#REF!-1))),IF(F213="WON",((((#REF!-1)*#REF!)*'multiples log'!$B$2)+('multiples log'!$B$2*(#REF!-1))),IF(F213="PLACED",((((#REF!-1)*#REF!)*'multiples log'!$B$2)-'multiples log'!$B$2),IF(#REF!=0,-'multiples log'!$B$2,IF(#REF!=0,-'multiples log'!$B$2,-('multiples log'!$B$2*2)))))))*D213))</f>
        <v>0</v>
      </c>
      <c r="H213" s="17"/>
      <c r="I213" s="64"/>
      <c r="J213" s="91"/>
    </row>
    <row r="214" spans="1:10" s="28" customFormat="1" ht="15" x14ac:dyDescent="0.2">
      <c r="A214" s="10"/>
      <c r="B214" s="6"/>
      <c r="C214" s="6"/>
      <c r="D214" s="12"/>
      <c r="E214" s="6"/>
      <c r="F214" s="7"/>
      <c r="G214" s="17">
        <f>IF(ISBLANK(F214),,IF(ISBLANK(#REF!),,(IF(F214="WON-EW",((((#REF!-1)*#REF!)*'multiples log'!$B$2)+('multiples log'!$B$2*(#REF!-1))),IF(F214="WON",((((#REF!-1)*#REF!)*'multiples log'!$B$2)+('multiples log'!$B$2*(#REF!-1))),IF(F214="PLACED",((((#REF!-1)*#REF!)*'multiples log'!$B$2)-'multiples log'!$B$2),IF(#REF!=0,-'multiples log'!$B$2,IF(#REF!=0,-'multiples log'!$B$2,-('multiples log'!$B$2*2)))))))*D214))</f>
        <v>0</v>
      </c>
      <c r="H214" s="17"/>
      <c r="I214" s="64"/>
      <c r="J214" s="91"/>
    </row>
    <row r="215" spans="1:10" s="28" customFormat="1" ht="15" x14ac:dyDescent="0.2">
      <c r="A215" s="10"/>
      <c r="B215" s="6"/>
      <c r="C215" s="6"/>
      <c r="D215" s="12"/>
      <c r="E215" s="6"/>
      <c r="F215" s="7"/>
      <c r="G215" s="17">
        <f>IF(ISBLANK(F215),,IF(ISBLANK(#REF!),,(IF(F215="WON-EW",((((#REF!-1)*#REF!)*'multiples log'!$B$2)+('multiples log'!$B$2*(#REF!-1))),IF(F215="WON",((((#REF!-1)*#REF!)*'multiples log'!$B$2)+('multiples log'!$B$2*(#REF!-1))),IF(F215="PLACED",((((#REF!-1)*#REF!)*'multiples log'!$B$2)-'multiples log'!$B$2),IF(#REF!=0,-'multiples log'!$B$2,IF(#REF!=0,-'multiples log'!$B$2,-('multiples log'!$B$2*2)))))))*D215))</f>
        <v>0</v>
      </c>
      <c r="H215" s="17"/>
      <c r="I215" s="64"/>
      <c r="J215" s="91"/>
    </row>
    <row r="216" spans="1:10" s="28" customFormat="1" ht="15" x14ac:dyDescent="0.2">
      <c r="A216" s="10"/>
      <c r="B216" s="6"/>
      <c r="C216" s="6"/>
      <c r="D216" s="12"/>
      <c r="E216" s="6"/>
      <c r="F216" s="7"/>
      <c r="G216" s="17">
        <f>IF(ISBLANK(F216),,IF(ISBLANK(#REF!),,(IF(F216="WON-EW",((((#REF!-1)*#REF!)*'multiples log'!$B$2)+('multiples log'!$B$2*(#REF!-1))),IF(F216="WON",((((#REF!-1)*#REF!)*'multiples log'!$B$2)+('multiples log'!$B$2*(#REF!-1))),IF(F216="PLACED",((((#REF!-1)*#REF!)*'multiples log'!$B$2)-'multiples log'!$B$2),IF(#REF!=0,-'multiples log'!$B$2,IF(#REF!=0,-'multiples log'!$B$2,-('multiples log'!$B$2*2)))))))*D216))</f>
        <v>0</v>
      </c>
      <c r="H216" s="17"/>
      <c r="I216" s="64"/>
      <c r="J216" s="91"/>
    </row>
    <row r="217" spans="1:10" s="28" customFormat="1" ht="15" x14ac:dyDescent="0.2">
      <c r="A217" s="10"/>
      <c r="B217" s="6"/>
      <c r="C217" s="6"/>
      <c r="D217" s="12"/>
      <c r="E217" s="6"/>
      <c r="F217" s="7"/>
      <c r="G217" s="17">
        <f>IF(ISBLANK(F217),,IF(ISBLANK(#REF!),,(IF(F217="WON-EW",((((#REF!-1)*#REF!)*'multiples log'!$B$2)+('multiples log'!$B$2*(#REF!-1))),IF(F217="WON",((((#REF!-1)*#REF!)*'multiples log'!$B$2)+('multiples log'!$B$2*(#REF!-1))),IF(F217="PLACED",((((#REF!-1)*#REF!)*'multiples log'!$B$2)-'multiples log'!$B$2),IF(#REF!=0,-'multiples log'!$B$2,IF(#REF!=0,-'multiples log'!$B$2,-('multiples log'!$B$2*2)))))))*D217))</f>
        <v>0</v>
      </c>
      <c r="H217" s="17"/>
      <c r="I217" s="64"/>
      <c r="J217" s="91"/>
    </row>
    <row r="218" spans="1:10" s="28" customFormat="1" ht="15" x14ac:dyDescent="0.2">
      <c r="A218" s="10"/>
      <c r="B218" s="6"/>
      <c r="C218" s="6"/>
      <c r="D218" s="12"/>
      <c r="E218" s="6"/>
      <c r="F218" s="7"/>
      <c r="G218" s="17">
        <f>IF(ISBLANK(F218),,IF(ISBLANK(#REF!),,(IF(F218="WON-EW",((((#REF!-1)*#REF!)*'multiples log'!$B$2)+('multiples log'!$B$2*(#REF!-1))),IF(F218="WON",((((#REF!-1)*#REF!)*'multiples log'!$B$2)+('multiples log'!$B$2*(#REF!-1))),IF(F218="PLACED",((((#REF!-1)*#REF!)*'multiples log'!$B$2)-'multiples log'!$B$2),IF(#REF!=0,-'multiples log'!$B$2,IF(#REF!=0,-'multiples log'!$B$2,-('multiples log'!$B$2*2)))))))*D218))</f>
        <v>0</v>
      </c>
      <c r="H218" s="17"/>
      <c r="I218" s="64"/>
      <c r="J218" s="91"/>
    </row>
    <row r="219" spans="1:10" ht="15" x14ac:dyDescent="0.2">
      <c r="A219" s="10"/>
      <c r="B219" s="6"/>
      <c r="C219" s="6"/>
      <c r="D219" s="12"/>
      <c r="F219" s="7"/>
      <c r="G219" s="17">
        <f>IF(ISBLANK(F219),,IF(ISBLANK(#REF!),,(IF(F219="WON-EW",((((#REF!-1)*#REF!)*'multiples log'!$B$2)+('multiples log'!$B$2*(#REF!-1))),IF(F219="WON",((((#REF!-1)*#REF!)*'multiples log'!$B$2)+('multiples log'!$B$2*(#REF!-1))),IF(F219="PLACED",((((#REF!-1)*#REF!)*'multiples log'!$B$2)-'multiples log'!$B$2),IF(#REF!=0,-'multiples log'!$B$2,IF(#REF!=0,-'multiples log'!$B$2,-('multiples log'!$B$2*2)))))))*D219))</f>
        <v>0</v>
      </c>
      <c r="H219" s="17"/>
      <c r="I219" s="64"/>
      <c r="J219" s="91"/>
    </row>
    <row r="220" spans="1:10" ht="15" x14ac:dyDescent="0.2">
      <c r="A220" s="10"/>
      <c r="B220" s="6"/>
      <c r="C220" s="6"/>
      <c r="D220" s="12"/>
      <c r="F220" s="7"/>
      <c r="G220" s="17">
        <f>IF(ISBLANK(F220),,IF(ISBLANK(#REF!),,(IF(F220="WON-EW",((((#REF!-1)*#REF!)*'multiples log'!$B$2)+('multiples log'!$B$2*(#REF!-1))),IF(F220="WON",((((#REF!-1)*#REF!)*'multiples log'!$B$2)+('multiples log'!$B$2*(#REF!-1))),IF(F220="PLACED",((((#REF!-1)*#REF!)*'multiples log'!$B$2)-'multiples log'!$B$2),IF(#REF!=0,-'multiples log'!$B$2,IF(#REF!=0,-'multiples log'!$B$2,-('multiples log'!$B$2*2)))))))*D220))</f>
        <v>0</v>
      </c>
      <c r="H220" s="17"/>
      <c r="I220" s="64"/>
      <c r="J220" s="91"/>
    </row>
    <row r="221" spans="1:10" ht="15" x14ac:dyDescent="0.2">
      <c r="A221" s="10"/>
      <c r="B221" s="6"/>
      <c r="C221" s="6"/>
      <c r="D221" s="12"/>
      <c r="F221" s="7"/>
      <c r="G221" s="17">
        <f>IF(ISBLANK(F221),,IF(ISBLANK(#REF!),,(IF(F221="WON-EW",((((#REF!-1)*#REF!)*'multiples log'!$B$2)+('multiples log'!$B$2*(#REF!-1))),IF(F221="WON",((((#REF!-1)*#REF!)*'multiples log'!$B$2)+('multiples log'!$B$2*(#REF!-1))),IF(F221="PLACED",((((#REF!-1)*#REF!)*'multiples log'!$B$2)-'multiples log'!$B$2),IF(#REF!=0,-'multiples log'!$B$2,IF(#REF!=0,-'multiples log'!$B$2,-('multiples log'!$B$2*2)))))))*D221))</f>
        <v>0</v>
      </c>
      <c r="H221" s="17"/>
      <c r="I221" s="64"/>
      <c r="J221" s="91"/>
    </row>
    <row r="222" spans="1:10" ht="15" x14ac:dyDescent="0.2">
      <c r="A222" s="10"/>
      <c r="B222" s="6"/>
      <c r="C222" s="6"/>
      <c r="D222" s="12"/>
      <c r="F222" s="7"/>
      <c r="G222" s="17">
        <f>IF(ISBLANK(F222),,IF(ISBLANK(#REF!),,(IF(F222="WON-EW",((((#REF!-1)*#REF!)*'multiples log'!$B$2)+('multiples log'!$B$2*(#REF!-1))),IF(F222="WON",((((#REF!-1)*#REF!)*'multiples log'!$B$2)+('multiples log'!$B$2*(#REF!-1))),IF(F222="PLACED",((((#REF!-1)*#REF!)*'multiples log'!$B$2)-'multiples log'!$B$2),IF(#REF!=0,-'multiples log'!$B$2,IF(#REF!=0,-'multiples log'!$B$2,-('multiples log'!$B$2*2)))))))*D222))</f>
        <v>0</v>
      </c>
      <c r="H222" s="17"/>
      <c r="I222" s="64"/>
      <c r="J222" s="91"/>
    </row>
    <row r="223" spans="1:10" ht="15" x14ac:dyDescent="0.2">
      <c r="A223" s="10"/>
      <c r="B223" s="6"/>
      <c r="C223" s="6"/>
      <c r="D223" s="12"/>
      <c r="F223" s="7"/>
      <c r="G223" s="17">
        <f>IF(ISBLANK(F223),,IF(ISBLANK(#REF!),,(IF(F223="WON-EW",((((#REF!-1)*#REF!)*'multiples log'!$B$2)+('multiples log'!$B$2*(#REF!-1))),IF(F223="WON",((((#REF!-1)*#REF!)*'multiples log'!$B$2)+('multiples log'!$B$2*(#REF!-1))),IF(F223="PLACED",((((#REF!-1)*#REF!)*'multiples log'!$B$2)-'multiples log'!$B$2),IF(#REF!=0,-'multiples log'!$B$2,IF(#REF!=0,-'multiples log'!$B$2,-('multiples log'!$B$2*2)))))))*D223))</f>
        <v>0</v>
      </c>
      <c r="H223" s="17"/>
      <c r="I223" s="64"/>
      <c r="J223" s="91"/>
    </row>
    <row r="224" spans="1:10" ht="15" x14ac:dyDescent="0.2">
      <c r="A224" s="10"/>
      <c r="B224" s="6"/>
      <c r="C224" s="6"/>
      <c r="D224" s="12"/>
      <c r="F224" s="7"/>
      <c r="G224" s="17">
        <f>IF(ISBLANK(F224),,IF(ISBLANK(#REF!),,(IF(F224="WON-EW",((((#REF!-1)*#REF!)*'multiples log'!$B$2)+('multiples log'!$B$2*(#REF!-1))),IF(F224="WON",((((#REF!-1)*#REF!)*'multiples log'!$B$2)+('multiples log'!$B$2*(#REF!-1))),IF(F224="PLACED",((((#REF!-1)*#REF!)*'multiples log'!$B$2)-'multiples log'!$B$2),IF(#REF!=0,-'multiples log'!$B$2,IF(#REF!=0,-'multiples log'!$B$2,-('multiples log'!$B$2*2)))))))*D224))</f>
        <v>0</v>
      </c>
      <c r="H224" s="17"/>
      <c r="I224" s="64"/>
      <c r="J224" s="91"/>
    </row>
    <row r="225" spans="1:11" ht="15" x14ac:dyDescent="0.2">
      <c r="A225" s="10"/>
      <c r="B225" s="6"/>
      <c r="C225" s="6"/>
      <c r="D225" s="12"/>
      <c r="E225" s="12"/>
      <c r="F225" s="7"/>
      <c r="G225" s="17">
        <f>IF(ISBLANK(F225),,IF(ISBLANK(#REF!),,(IF(F225="WON-EW",((((#REF!-1)*#REF!)*'multiples log'!$B$2)+('multiples log'!$B$2*(#REF!-1))),IF(F225="WON",((((#REF!-1)*#REF!)*'multiples log'!$B$2)+('multiples log'!$B$2*(#REF!-1))),IF(F225="PLACED",((((#REF!-1)*#REF!)*'multiples log'!$B$2)-'multiples log'!$B$2),IF(#REF!=0,-'multiples log'!$B$2,IF(#REF!=0,-'multiples log'!$B$2,-('multiples log'!$B$2*2)))))))*D225))</f>
        <v>0</v>
      </c>
      <c r="H225" s="17"/>
      <c r="I225" s="64"/>
      <c r="J225" s="91"/>
    </row>
    <row r="226" spans="1:11" ht="15" x14ac:dyDescent="0.2">
      <c r="A226" s="10"/>
      <c r="B226" s="6"/>
      <c r="C226" s="6"/>
      <c r="D226" s="12"/>
      <c r="F226" s="7"/>
      <c r="G226" s="17">
        <f>IF(ISBLANK(F226),,IF(ISBLANK(#REF!),,(IF(F226="WON-EW",((((#REF!-1)*#REF!)*'multiples log'!$B$2)+('multiples log'!$B$2*(#REF!-1))),IF(F226="WON",((((#REF!-1)*#REF!)*'multiples log'!$B$2)+('multiples log'!$B$2*(#REF!-1))),IF(F226="PLACED",((((#REF!-1)*#REF!)*'multiples log'!$B$2)-'multiples log'!$B$2),IF(#REF!=0,-'multiples log'!$B$2,IF(#REF!=0,-'multiples log'!$B$2,-('multiples log'!$B$2*2)))))))*D226))</f>
        <v>0</v>
      </c>
      <c r="H226" s="17"/>
      <c r="I226" s="64"/>
      <c r="J226" s="91"/>
    </row>
    <row r="227" spans="1:11" ht="15" x14ac:dyDescent="0.2">
      <c r="A227" s="10"/>
      <c r="B227" s="6"/>
      <c r="C227" s="6"/>
      <c r="D227" s="12"/>
      <c r="F227" s="7"/>
      <c r="G227" s="17">
        <f>IF(ISBLANK(F227),,IF(ISBLANK(#REF!),,(IF(F227="WON-EW",((((#REF!-1)*#REF!)*'multiples log'!$B$2)+('multiples log'!$B$2*(#REF!-1))),IF(F227="WON",((((#REF!-1)*#REF!)*'multiples log'!$B$2)+('multiples log'!$B$2*(#REF!-1))),IF(F227="PLACED",((((#REF!-1)*#REF!)*'multiples log'!$B$2)-'multiples log'!$B$2),IF(#REF!=0,-'multiples log'!$B$2,IF(#REF!=0,-'multiples log'!$B$2,-('multiples log'!$B$2*2)))))))*D227))</f>
        <v>0</v>
      </c>
      <c r="H227" s="17"/>
      <c r="I227" s="64"/>
      <c r="J227" s="91"/>
      <c r="K227" t="s">
        <v>48</v>
      </c>
    </row>
    <row r="228" spans="1:11" ht="15" x14ac:dyDescent="0.2">
      <c r="A228" s="10"/>
      <c r="B228" s="6"/>
      <c r="C228" s="6"/>
      <c r="D228" s="12"/>
      <c r="F228" s="7"/>
      <c r="G228" s="17">
        <f>IF(ISBLANK(F228),,IF(ISBLANK(#REF!),,(IF(F228="WON-EW",((((#REF!-1)*#REF!)*'multiples log'!$B$2)+('multiples log'!$B$2*(#REF!-1))),IF(F228="WON",((((#REF!-1)*#REF!)*'multiples log'!$B$2)+('multiples log'!$B$2*(#REF!-1))),IF(F228="PLACED",((((#REF!-1)*#REF!)*'multiples log'!$B$2)-'multiples log'!$B$2),IF(#REF!=0,-'multiples log'!$B$2,IF(#REF!=0,-'multiples log'!$B$2,-('multiples log'!$B$2*2)))))))*D228))</f>
        <v>0</v>
      </c>
      <c r="H228" s="17"/>
      <c r="I228" s="64"/>
      <c r="J228" s="91"/>
      <c r="K228" t="s">
        <v>49</v>
      </c>
    </row>
    <row r="229" spans="1:11" ht="15" x14ac:dyDescent="0.2">
      <c r="A229" s="10"/>
      <c r="B229" s="6"/>
      <c r="C229" s="6"/>
      <c r="D229" s="12"/>
      <c r="F229" s="7"/>
      <c r="G229" s="17">
        <f>IF(ISBLANK(F229),,IF(ISBLANK(#REF!),,(IF(F229="WON-EW",((((#REF!-1)*#REF!)*'multiples log'!$B$2)+('multiples log'!$B$2*(#REF!-1))),IF(F229="WON",((((#REF!-1)*#REF!)*'multiples log'!$B$2)+('multiples log'!$B$2*(#REF!-1))),IF(F229="PLACED",((((#REF!-1)*#REF!)*'multiples log'!$B$2)-'multiples log'!$B$2),IF(#REF!=0,-'multiples log'!$B$2,IF(#REF!=0,-'multiples log'!$B$2,-('multiples log'!$B$2*2)))))))*D229))</f>
        <v>0</v>
      </c>
      <c r="H229" s="17"/>
      <c r="I229" s="64"/>
      <c r="J229" s="91"/>
      <c r="K229" t="s">
        <v>49</v>
      </c>
    </row>
    <row r="230" spans="1:11" ht="15" x14ac:dyDescent="0.2">
      <c r="A230" s="10"/>
      <c r="B230" s="6"/>
      <c r="C230" s="6"/>
      <c r="D230" s="12"/>
      <c r="F230" s="7"/>
      <c r="G230" s="17">
        <f>IF(ISBLANK(F230),,IF(ISBLANK(#REF!),,(IF(F230="WON-EW",((((#REF!-1)*#REF!)*'multiples log'!$B$2)+('multiples log'!$B$2*(#REF!-1))),IF(F230="WON",((((#REF!-1)*#REF!)*'multiples log'!$B$2)+('multiples log'!$B$2*(#REF!-1))),IF(F230="PLACED",((((#REF!-1)*#REF!)*'multiples log'!$B$2)-'multiples log'!$B$2),IF(#REF!=0,-'multiples log'!$B$2,IF(#REF!=0,-'multiples log'!$B$2,-('multiples log'!$B$2*2)))))))*D230))</f>
        <v>0</v>
      </c>
      <c r="H230" s="17"/>
      <c r="I230" s="64"/>
      <c r="J230" s="91"/>
      <c r="K230" t="s">
        <v>49</v>
      </c>
    </row>
    <row r="231" spans="1:11" ht="15" x14ac:dyDescent="0.2">
      <c r="A231" s="10"/>
      <c r="B231" s="6"/>
      <c r="C231" s="6"/>
      <c r="D231" s="12"/>
      <c r="F231" s="7"/>
      <c r="G231" s="17">
        <f>IF(ISBLANK(F231),,IF(ISBLANK(#REF!),,(IF(F231="WON-EW",((((#REF!-1)*#REF!)*'multiples log'!$B$2)+('multiples log'!$B$2*(#REF!-1))),IF(F231="WON",((((#REF!-1)*#REF!)*'multiples log'!$B$2)+('multiples log'!$B$2*(#REF!-1))),IF(F231="PLACED",((((#REF!-1)*#REF!)*'multiples log'!$B$2)-'multiples log'!$B$2),IF(#REF!=0,-'multiples log'!$B$2,IF(#REF!=0,-'multiples log'!$B$2,-('multiples log'!$B$2*2)))))))*D231))</f>
        <v>0</v>
      </c>
      <c r="H231" s="17"/>
      <c r="I231" s="64"/>
      <c r="J231" s="91"/>
      <c r="K231" t="s">
        <v>50</v>
      </c>
    </row>
    <row r="232" spans="1:11" ht="15" x14ac:dyDescent="0.2">
      <c r="A232" s="10"/>
      <c r="B232" s="6"/>
      <c r="C232" s="6"/>
      <c r="D232" s="12"/>
      <c r="F232" s="7"/>
      <c r="G232" s="17">
        <f>IF(ISBLANK(F232),,IF(ISBLANK(#REF!),,(IF(F232="WON-EW",((((#REF!-1)*#REF!)*'multiples log'!$B$2)+('multiples log'!$B$2*(#REF!-1))),IF(F232="WON",((((#REF!-1)*#REF!)*'multiples log'!$B$2)+('multiples log'!$B$2*(#REF!-1))),IF(F232="PLACED",((((#REF!-1)*#REF!)*'multiples log'!$B$2)-'multiples log'!$B$2),IF(#REF!=0,-'multiples log'!$B$2,IF(#REF!=0,-'multiples log'!$B$2,-('multiples log'!$B$2*2)))))))*D232))</f>
        <v>0</v>
      </c>
      <c r="H232" s="17"/>
      <c r="I232" s="64"/>
      <c r="J232" s="91"/>
      <c r="K232" t="s">
        <v>49</v>
      </c>
    </row>
    <row r="233" spans="1:11" ht="15" x14ac:dyDescent="0.2">
      <c r="A233" s="10"/>
      <c r="B233" s="6"/>
      <c r="C233" s="6"/>
      <c r="D233" s="12"/>
      <c r="F233" s="7"/>
      <c r="G233" s="17">
        <f>IF(ISBLANK(F233),,IF(ISBLANK(#REF!),,(IF(F233="WON-EW",((((#REF!-1)*#REF!)*'multiples log'!$B$2)+('multiples log'!$B$2*(#REF!-1))),IF(F233="WON",((((#REF!-1)*#REF!)*'multiples log'!$B$2)+('multiples log'!$B$2*(#REF!-1))),IF(F233="PLACED",((((#REF!-1)*#REF!)*'multiples log'!$B$2)-'multiples log'!$B$2),IF(#REF!=0,-'multiples log'!$B$2,IF(#REF!=0,-'multiples log'!$B$2,-('multiples log'!$B$2*2)))))))*D233))</f>
        <v>0</v>
      </c>
      <c r="H233" s="17"/>
      <c r="I233" s="64"/>
      <c r="J233" s="91"/>
    </row>
    <row r="234" spans="1:11" ht="15" x14ac:dyDescent="0.2">
      <c r="A234" s="10"/>
      <c r="B234" s="6"/>
      <c r="C234" s="6"/>
      <c r="D234" s="12"/>
      <c r="F234" s="7"/>
      <c r="G234" s="17">
        <f>IF(ISBLANK(F234),,IF(ISBLANK(#REF!),,(IF(F234="WON-EW",((((#REF!-1)*#REF!)*'multiples log'!$B$2)+('multiples log'!$B$2*(#REF!-1))),IF(F234="WON",((((#REF!-1)*#REF!)*'multiples log'!$B$2)+('multiples log'!$B$2*(#REF!-1))),IF(F234="PLACED",((((#REF!-1)*#REF!)*'multiples log'!$B$2)-'multiples log'!$B$2),IF(#REF!=0,-'multiples log'!$B$2,IF(#REF!=0,-'multiples log'!$B$2,-('multiples log'!$B$2*2)))))))*D234))</f>
        <v>0</v>
      </c>
      <c r="H234" s="17"/>
      <c r="I234" s="64"/>
      <c r="J234" s="91"/>
    </row>
    <row r="235" spans="1:11" ht="15" x14ac:dyDescent="0.2">
      <c r="A235" s="10"/>
      <c r="B235" s="6"/>
      <c r="C235" s="6"/>
      <c r="D235" s="12"/>
      <c r="F235" s="7"/>
      <c r="G235" s="17">
        <f>IF(ISBLANK(F235),,IF(ISBLANK(#REF!),,(IF(F235="WON-EW",((((#REF!-1)*#REF!)*'multiples log'!$B$2)+('multiples log'!$B$2*(#REF!-1))),IF(F235="WON",((((#REF!-1)*#REF!)*'multiples log'!$B$2)+('multiples log'!$B$2*(#REF!-1))),IF(F235="PLACED",((((#REF!-1)*#REF!)*'multiples log'!$B$2)-'multiples log'!$B$2),IF(#REF!=0,-'multiples log'!$B$2,IF(#REF!=0,-'multiples log'!$B$2,-('multiples log'!$B$2*2)))))))*D235))</f>
        <v>0</v>
      </c>
      <c r="H235" s="17"/>
      <c r="I235" s="64"/>
      <c r="J235" s="91"/>
    </row>
    <row r="236" spans="1:11" ht="15" x14ac:dyDescent="0.2">
      <c r="A236" s="10"/>
      <c r="B236" s="6"/>
      <c r="C236" s="6"/>
      <c r="D236" s="12"/>
      <c r="F236" s="7"/>
      <c r="G236" s="17">
        <f>IF(ISBLANK(F236),,IF(ISBLANK(#REF!),,(IF(F236="WON-EW",((((#REF!-1)*#REF!)*'multiples log'!$B$2)+('multiples log'!$B$2*(#REF!-1))),IF(F236="WON",((((#REF!-1)*#REF!)*'multiples log'!$B$2)+('multiples log'!$B$2*(#REF!-1))),IF(F236="PLACED",((((#REF!-1)*#REF!)*'multiples log'!$B$2)-'multiples log'!$B$2),IF(#REF!=0,-'multiples log'!$B$2,IF(#REF!=0,-'multiples log'!$B$2,-('multiples log'!$B$2*2)))))))*D236))</f>
        <v>0</v>
      </c>
      <c r="H236" s="17"/>
      <c r="I236" s="64"/>
      <c r="J236" s="91"/>
      <c r="K236" t="s">
        <v>51</v>
      </c>
    </row>
    <row r="237" spans="1:11" ht="15" x14ac:dyDescent="0.2">
      <c r="A237" s="10"/>
      <c r="B237" s="6"/>
      <c r="C237" s="6"/>
      <c r="D237" s="12"/>
      <c r="F237" s="7"/>
      <c r="G237" s="17">
        <f>IF(ISBLANK(F237),,IF(ISBLANK(#REF!),,(IF(F237="WON-EW",((((#REF!-1)*#REF!)*'multiples log'!$B$2)+('multiples log'!$B$2*(#REF!-1))),IF(F237="WON",((((#REF!-1)*#REF!)*'multiples log'!$B$2)+('multiples log'!$B$2*(#REF!-1))),IF(F237="PLACED",((((#REF!-1)*#REF!)*'multiples log'!$B$2)-'multiples log'!$B$2),IF(#REF!=0,-'multiples log'!$B$2,IF(#REF!=0,-'multiples log'!$B$2,-('multiples log'!$B$2*2)))))))*D237))</f>
        <v>0</v>
      </c>
      <c r="H237" s="17"/>
      <c r="I237" s="64"/>
      <c r="J237" s="91"/>
      <c r="K237" t="s">
        <v>51</v>
      </c>
    </row>
    <row r="238" spans="1:11" ht="15" x14ac:dyDescent="0.2">
      <c r="A238" s="10"/>
      <c r="B238" s="6"/>
      <c r="C238" s="6"/>
      <c r="D238" s="12"/>
      <c r="F238" s="7"/>
      <c r="G238" s="17">
        <f>IF(ISBLANK(F238),,IF(ISBLANK(#REF!),,(IF(F238="WON-EW",((((#REF!-1)*#REF!)*'multiples log'!$B$2)+('multiples log'!$B$2*(#REF!-1))),IF(F238="WON",((((#REF!-1)*#REF!)*'multiples log'!$B$2)+('multiples log'!$B$2*(#REF!-1))),IF(F238="PLACED",((((#REF!-1)*#REF!)*'multiples log'!$B$2)-'multiples log'!$B$2),IF(#REF!=0,-'multiples log'!$B$2,IF(#REF!=0,-'multiples log'!$B$2,-('multiples log'!$B$2*2)))))))*D238))</f>
        <v>0</v>
      </c>
      <c r="H238" s="17"/>
      <c r="I238" s="64"/>
      <c r="J238" s="91"/>
      <c r="K238" t="s">
        <v>51</v>
      </c>
    </row>
    <row r="239" spans="1:11" ht="15" x14ac:dyDescent="0.2">
      <c r="A239" s="10"/>
      <c r="B239" s="6"/>
      <c r="C239" s="6"/>
      <c r="D239" s="12"/>
      <c r="F239" s="7"/>
      <c r="G239" s="17">
        <f>IF(ISBLANK(F239),,IF(ISBLANK(#REF!),,(IF(F239="WON-EW",((((#REF!-1)*#REF!)*'multiples log'!$B$2)+('multiples log'!$B$2*(#REF!-1))),IF(F239="WON",((((#REF!-1)*#REF!)*'multiples log'!$B$2)+('multiples log'!$B$2*(#REF!-1))),IF(F239="PLACED",((((#REF!-1)*#REF!)*'multiples log'!$B$2)-'multiples log'!$B$2),IF(#REF!=0,-'multiples log'!$B$2,IF(#REF!=0,-'multiples log'!$B$2,-('multiples log'!$B$2*2)))))))*D239))</f>
        <v>0</v>
      </c>
      <c r="H239" s="17"/>
      <c r="I239" s="64"/>
      <c r="J239" s="91"/>
      <c r="K239" t="s">
        <v>49</v>
      </c>
    </row>
    <row r="240" spans="1:11" ht="15" x14ac:dyDescent="0.2">
      <c r="A240" s="10"/>
      <c r="B240" s="6"/>
      <c r="C240" s="6"/>
      <c r="D240" s="12"/>
      <c r="F240" s="7"/>
      <c r="G240" s="17">
        <f>IF(ISBLANK(F240),,IF(ISBLANK(#REF!),,(IF(F240="WON-EW",((((#REF!-1)*#REF!)*'multiples log'!$B$2)+('multiples log'!$B$2*(#REF!-1))),IF(F240="WON",((((#REF!-1)*#REF!)*'multiples log'!$B$2)+('multiples log'!$B$2*(#REF!-1))),IF(F240="PLACED",((((#REF!-1)*#REF!)*'multiples log'!$B$2)-'multiples log'!$B$2),IF(#REF!=0,-'multiples log'!$B$2,IF(#REF!=0,-'multiples log'!$B$2,-('multiples log'!$B$2*2)))))))*D240))</f>
        <v>0</v>
      </c>
      <c r="H240" s="17"/>
      <c r="I240" s="64"/>
      <c r="J240" s="91"/>
    </row>
    <row r="241" spans="1:11" ht="15" x14ac:dyDescent="0.2">
      <c r="A241" s="10"/>
      <c r="B241" s="6"/>
      <c r="C241" s="6"/>
      <c r="D241" s="12"/>
      <c r="F241" s="7"/>
      <c r="G241" s="17">
        <f>IF(ISBLANK(F241),,IF(ISBLANK(#REF!),,(IF(F241="WON-EW",((((#REF!-1)*#REF!)*'multiples log'!$B$2)+('multiples log'!$B$2*(#REF!-1))),IF(F241="WON",((((#REF!-1)*#REF!)*'multiples log'!$B$2)+('multiples log'!$B$2*(#REF!-1))),IF(F241="PLACED",((((#REF!-1)*#REF!)*'multiples log'!$B$2)-'multiples log'!$B$2),IF(#REF!=0,-'multiples log'!$B$2,IF(#REF!=0,-'multiples log'!$B$2,-('multiples log'!$B$2*2)))))))*D241))</f>
        <v>0</v>
      </c>
      <c r="H241" s="17"/>
      <c r="I241" s="64"/>
      <c r="J241" s="91"/>
    </row>
    <row r="242" spans="1:11" ht="15" x14ac:dyDescent="0.2">
      <c r="A242" s="10"/>
      <c r="B242" s="6"/>
      <c r="C242" s="6"/>
      <c r="D242" s="12"/>
      <c r="F242" s="7"/>
      <c r="G242" s="17">
        <f>IF(ISBLANK(F242),,IF(ISBLANK(#REF!),,(IF(F242="WON-EW",((((#REF!-1)*#REF!)*'multiples log'!$B$2)+('multiples log'!$B$2*(#REF!-1))),IF(F242="WON",((((#REF!-1)*#REF!)*'multiples log'!$B$2)+('multiples log'!$B$2*(#REF!-1))),IF(F242="PLACED",((((#REF!-1)*#REF!)*'multiples log'!$B$2)-'multiples log'!$B$2),IF(#REF!=0,-'multiples log'!$B$2,IF(#REF!=0,-'multiples log'!$B$2,-('multiples log'!$B$2*2)))))))*D242))</f>
        <v>0</v>
      </c>
      <c r="H242" s="17"/>
      <c r="I242" s="64"/>
      <c r="J242" s="91"/>
    </row>
    <row r="243" spans="1:11" ht="15" x14ac:dyDescent="0.2">
      <c r="A243" s="10"/>
      <c r="B243" s="6"/>
      <c r="C243" s="6"/>
      <c r="D243" s="12"/>
      <c r="F243" s="7"/>
      <c r="G243" s="17">
        <f>IF(ISBLANK(F243),,IF(ISBLANK(#REF!),,(IF(F243="WON-EW",((((#REF!-1)*#REF!)*'multiples log'!$B$2)+('multiples log'!$B$2*(#REF!-1))),IF(F243="WON",((((#REF!-1)*#REF!)*'multiples log'!$B$2)+('multiples log'!$B$2*(#REF!-1))),IF(F243="PLACED",((((#REF!-1)*#REF!)*'multiples log'!$B$2)-'multiples log'!$B$2),IF(#REF!=0,-'multiples log'!$B$2,IF(#REF!=0,-'multiples log'!$B$2,-('multiples log'!$B$2*2)))))))*D243))</f>
        <v>0</v>
      </c>
      <c r="H243" s="17"/>
      <c r="I243" s="64"/>
      <c r="J243" s="91"/>
      <c r="K243" t="s">
        <v>52</v>
      </c>
    </row>
    <row r="244" spans="1:11" ht="15" x14ac:dyDescent="0.2">
      <c r="A244" s="10"/>
      <c r="B244" s="6"/>
      <c r="C244" s="6"/>
      <c r="D244" s="12"/>
      <c r="F244" s="7"/>
      <c r="G244" s="17">
        <f>IF(ISBLANK(F244),,IF(ISBLANK(#REF!),,(IF(F244="WON-EW",((((#REF!-1)*#REF!)*'multiples log'!$B$2)+('multiples log'!$B$2*(#REF!-1))),IF(F244="WON",((((#REF!-1)*#REF!)*'multiples log'!$B$2)+('multiples log'!$B$2*(#REF!-1))),IF(F244="PLACED",((((#REF!-1)*#REF!)*'multiples log'!$B$2)-'multiples log'!$B$2),IF(#REF!=0,-'multiples log'!$B$2,IF(#REF!=0,-'multiples log'!$B$2,-('multiples log'!$B$2*2)))))))*D244))</f>
        <v>0</v>
      </c>
      <c r="H244" s="17"/>
      <c r="I244" s="64"/>
      <c r="J244" s="91"/>
    </row>
    <row r="245" spans="1:11" ht="15" x14ac:dyDescent="0.2">
      <c r="A245" s="10"/>
      <c r="B245" s="6"/>
      <c r="C245" s="6"/>
      <c r="D245" s="12"/>
      <c r="F245" s="7"/>
      <c r="G245" s="17">
        <f>IF(ISBLANK(F245),,IF(ISBLANK(#REF!),,(IF(F245="WON-EW",((((#REF!-1)*#REF!)*'multiples log'!$B$2)+('multiples log'!$B$2*(#REF!-1))),IF(F245="WON",((((#REF!-1)*#REF!)*'multiples log'!$B$2)+('multiples log'!$B$2*(#REF!-1))),IF(F245="PLACED",((((#REF!-1)*#REF!)*'multiples log'!$B$2)-'multiples log'!$B$2),IF(#REF!=0,-'multiples log'!$B$2,IF(#REF!=0,-'multiples log'!$B$2,-('multiples log'!$B$2*2)))))))*D245))</f>
        <v>0</v>
      </c>
      <c r="H245" s="17"/>
      <c r="I245" s="64"/>
      <c r="J245" s="91"/>
      <c r="K245" t="s">
        <v>49</v>
      </c>
    </row>
    <row r="246" spans="1:11" ht="15" x14ac:dyDescent="0.2">
      <c r="A246" s="10"/>
      <c r="B246" s="6"/>
      <c r="C246" s="6"/>
      <c r="D246" s="12"/>
      <c r="F246" s="7"/>
      <c r="G246" s="17">
        <f>IF(ISBLANK(F246),,IF(ISBLANK(#REF!),,(IF(F246="WON-EW",((((#REF!-1)*#REF!)*'multiples log'!$B$2)+('multiples log'!$B$2*(#REF!-1))),IF(F246="WON",((((#REF!-1)*#REF!)*'multiples log'!$B$2)+('multiples log'!$B$2*(#REF!-1))),IF(F246="PLACED",((((#REF!-1)*#REF!)*'multiples log'!$B$2)-'multiples log'!$B$2),IF(#REF!=0,-'multiples log'!$B$2,IF(#REF!=0,-'multiples log'!$B$2,-('multiples log'!$B$2*2)))))))*D246))</f>
        <v>0</v>
      </c>
      <c r="H246" s="17"/>
      <c r="I246" s="64"/>
      <c r="J246" s="91"/>
      <c r="K246" t="s">
        <v>52</v>
      </c>
    </row>
    <row r="247" spans="1:11" ht="15" x14ac:dyDescent="0.2">
      <c r="A247" s="10"/>
      <c r="B247" s="6"/>
      <c r="C247" s="6"/>
      <c r="D247" s="12"/>
      <c r="F247" s="7"/>
      <c r="G247" s="17">
        <f>IF(ISBLANK(F247),,IF(ISBLANK(#REF!),,(IF(F247="WON-EW",((((#REF!-1)*#REF!)*'multiples log'!$B$2)+('multiples log'!$B$2*(#REF!-1))),IF(F247="WON",((((#REF!-1)*#REF!)*'multiples log'!$B$2)+('multiples log'!$B$2*(#REF!-1))),IF(F247="PLACED",((((#REF!-1)*#REF!)*'multiples log'!$B$2)-'multiples log'!$B$2),IF(#REF!=0,-'multiples log'!$B$2,IF(#REF!=0,-'multiples log'!$B$2,-('multiples log'!$B$2*2)))))))*D247))</f>
        <v>0</v>
      </c>
      <c r="H247" s="17"/>
      <c r="I247" s="64"/>
      <c r="J247" s="91"/>
      <c r="K247" t="s">
        <v>53</v>
      </c>
    </row>
    <row r="248" spans="1:11" ht="15" x14ac:dyDescent="0.2">
      <c r="A248" s="10"/>
      <c r="B248" s="6"/>
      <c r="C248" s="6"/>
      <c r="D248" s="12"/>
      <c r="F248" s="7"/>
      <c r="G248" s="17">
        <f>IF(ISBLANK(F248),,IF(ISBLANK(#REF!),,(IF(F248="WON-EW",((((#REF!-1)*#REF!)*'multiples log'!$B$2)+('multiples log'!$B$2*(#REF!-1))),IF(F248="WON",((((#REF!-1)*#REF!)*'multiples log'!$B$2)+('multiples log'!$B$2*(#REF!-1))),IF(F248="PLACED",((((#REF!-1)*#REF!)*'multiples log'!$B$2)-'multiples log'!$B$2),IF(#REF!=0,-'multiples log'!$B$2,IF(#REF!=0,-'multiples log'!$B$2,-('multiples log'!$B$2*2)))))))*D248))</f>
        <v>0</v>
      </c>
      <c r="H248" s="17"/>
      <c r="I248" s="64"/>
      <c r="J248" s="91"/>
      <c r="K248" t="s">
        <v>54</v>
      </c>
    </row>
    <row r="249" spans="1:11" ht="15" x14ac:dyDescent="0.2">
      <c r="A249" s="10"/>
      <c r="B249" s="6"/>
      <c r="C249" s="6"/>
      <c r="D249" s="12"/>
      <c r="F249" s="7"/>
      <c r="G249" s="17">
        <f>IF(ISBLANK(F249),,IF(ISBLANK(#REF!),,(IF(F249="WON-EW",((((#REF!-1)*#REF!)*'multiples log'!$B$2)+('multiples log'!$B$2*(#REF!-1))),IF(F249="WON",((((#REF!-1)*#REF!)*'multiples log'!$B$2)+('multiples log'!$B$2*(#REF!-1))),IF(F249="PLACED",((((#REF!-1)*#REF!)*'multiples log'!$B$2)-'multiples log'!$B$2),IF(#REF!=0,-'multiples log'!$B$2,IF(#REF!=0,-'multiples log'!$B$2,-('multiples log'!$B$2*2)))))))*D249))</f>
        <v>0</v>
      </c>
      <c r="H249" s="17"/>
      <c r="I249" s="64"/>
      <c r="J249" s="91"/>
      <c r="K249" t="s">
        <v>49</v>
      </c>
    </row>
    <row r="250" spans="1:11" ht="15" x14ac:dyDescent="0.2">
      <c r="A250" s="10"/>
      <c r="B250" s="6"/>
      <c r="C250" s="6"/>
      <c r="D250" s="12"/>
      <c r="F250" s="7"/>
      <c r="G250" s="17">
        <f>IF(ISBLANK(F250),,IF(ISBLANK(#REF!),,(IF(F250="WON-EW",((((#REF!-1)*#REF!)*'multiples log'!$B$2)+('multiples log'!$B$2*(#REF!-1))),IF(F250="WON",((((#REF!-1)*#REF!)*'multiples log'!$B$2)+('multiples log'!$B$2*(#REF!-1))),IF(F250="PLACED",((((#REF!-1)*#REF!)*'multiples log'!$B$2)-'multiples log'!$B$2),IF(#REF!=0,-'multiples log'!$B$2,IF(#REF!=0,-'multiples log'!$B$2,-('multiples log'!$B$2*2)))))))*D250))</f>
        <v>0</v>
      </c>
      <c r="H250" s="17"/>
      <c r="I250" s="64"/>
      <c r="J250" s="91"/>
      <c r="K250" t="s">
        <v>55</v>
      </c>
    </row>
    <row r="251" spans="1:11" ht="15" x14ac:dyDescent="0.2">
      <c r="A251" s="10"/>
      <c r="B251" s="6"/>
      <c r="C251" s="6"/>
      <c r="D251" s="12"/>
      <c r="F251" s="7"/>
      <c r="G251" s="17">
        <f>IF(ISBLANK(F251),,IF(ISBLANK(#REF!),,(IF(F251="WON-EW",((((#REF!-1)*#REF!)*'multiples log'!$B$2)+('multiples log'!$B$2*(#REF!-1))),IF(F251="WON",((((#REF!-1)*#REF!)*'multiples log'!$B$2)+('multiples log'!$B$2*(#REF!-1))),IF(F251="PLACED",((((#REF!-1)*#REF!)*'multiples log'!$B$2)-'multiples log'!$B$2),IF(#REF!=0,-'multiples log'!$B$2,IF(#REF!=0,-'multiples log'!$B$2,-('multiples log'!$B$2*2)))))))*D251))</f>
        <v>0</v>
      </c>
      <c r="H251" s="17"/>
      <c r="I251" s="64"/>
      <c r="J251" s="91"/>
      <c r="K251" t="s">
        <v>56</v>
      </c>
    </row>
    <row r="252" spans="1:11" ht="15" x14ac:dyDescent="0.2">
      <c r="A252" s="10"/>
      <c r="B252" s="6"/>
      <c r="C252" s="6"/>
      <c r="D252" s="12"/>
      <c r="F252" s="7"/>
      <c r="G252" s="17">
        <f>IF(ISBLANK(F252),,IF(ISBLANK(#REF!),,(IF(F252="WON-EW",((((#REF!-1)*#REF!)*'multiples log'!$B$2)+('multiples log'!$B$2*(#REF!-1))),IF(F252="WON",((((#REF!-1)*#REF!)*'multiples log'!$B$2)+('multiples log'!$B$2*(#REF!-1))),IF(F252="PLACED",((((#REF!-1)*#REF!)*'multiples log'!$B$2)-'multiples log'!$B$2),IF(#REF!=0,-'multiples log'!$B$2,IF(#REF!=0,-'multiples log'!$B$2,-('multiples log'!$B$2*2)))))))*D252))</f>
        <v>0</v>
      </c>
      <c r="H252" s="17"/>
      <c r="I252" s="64"/>
      <c r="J252" s="91"/>
      <c r="K252" t="s">
        <v>57</v>
      </c>
    </row>
    <row r="253" spans="1:11" ht="15" x14ac:dyDescent="0.2">
      <c r="A253" s="10"/>
      <c r="B253" s="6"/>
      <c r="C253" s="6"/>
      <c r="D253" s="12"/>
      <c r="F253" s="7"/>
      <c r="G253" s="17">
        <f>IF(ISBLANK(F253),,IF(ISBLANK(#REF!),,(IF(F253="WON-EW",((((#REF!-1)*#REF!)*'multiples log'!$B$2)+('multiples log'!$B$2*(#REF!-1))),IF(F253="WON",((((#REF!-1)*#REF!)*'multiples log'!$B$2)+('multiples log'!$B$2*(#REF!-1))),IF(F253="PLACED",((((#REF!-1)*#REF!)*'multiples log'!$B$2)-'multiples log'!$B$2),IF(#REF!=0,-'multiples log'!$B$2,IF(#REF!=0,-'multiples log'!$B$2,-('multiples log'!$B$2*2)))))))*D253))</f>
        <v>0</v>
      </c>
      <c r="H253" s="17"/>
      <c r="I253" s="64"/>
      <c r="J253" s="91"/>
      <c r="K253" t="s">
        <v>58</v>
      </c>
    </row>
    <row r="254" spans="1:11" ht="15" x14ac:dyDescent="0.2">
      <c r="A254" s="10"/>
      <c r="B254" s="6"/>
      <c r="C254" s="6"/>
      <c r="D254" s="12"/>
      <c r="E254" s="12"/>
      <c r="F254" s="7"/>
      <c r="G254" s="17">
        <f>IF(ISBLANK(F254),,IF(ISBLANK(#REF!),,(IF(F254="WON-EW",((((#REF!-1)*#REF!)*'multiples log'!$B$2)+('multiples log'!$B$2*(#REF!-1))),IF(F254="WON",((((#REF!-1)*#REF!)*'multiples log'!$B$2)+('multiples log'!$B$2*(#REF!-1))),IF(F254="PLACED",((((#REF!-1)*#REF!)*'multiples log'!$B$2)-'multiples log'!$B$2),IF(#REF!=0,-'multiples log'!$B$2,IF(#REF!=0,-'multiples log'!$B$2,-('multiples log'!$B$2*2)))))))*D254))</f>
        <v>0</v>
      </c>
      <c r="H254" s="17"/>
      <c r="I254" s="64"/>
      <c r="J254" s="91"/>
      <c r="K254" t="s">
        <v>60</v>
      </c>
    </row>
    <row r="255" spans="1:11" ht="15" x14ac:dyDescent="0.2">
      <c r="A255" s="10"/>
      <c r="B255" s="6"/>
      <c r="C255" s="6"/>
      <c r="D255" s="12"/>
      <c r="E255" s="12"/>
      <c r="F255" s="7"/>
      <c r="G255" s="17">
        <f>IF(ISBLANK(F255),,IF(ISBLANK(#REF!),,(IF(F255="WON-EW",((((#REF!-1)*#REF!)*'multiples log'!$B$2)+('multiples log'!$B$2*(#REF!-1))),IF(F255="WON",((((#REF!-1)*#REF!)*'multiples log'!$B$2)+('multiples log'!$B$2*(#REF!-1))),IF(F255="PLACED",((((#REF!-1)*#REF!)*'multiples log'!$B$2)-'multiples log'!$B$2),IF(#REF!=0,-'multiples log'!$B$2,IF(#REF!=0,-'multiples log'!$B$2,-('multiples log'!$B$2*2)))))))*D255))</f>
        <v>0</v>
      </c>
      <c r="H255" s="17"/>
      <c r="I255" s="64"/>
      <c r="J255" s="91"/>
      <c r="K255" t="s">
        <v>61</v>
      </c>
    </row>
    <row r="256" spans="1:11" ht="15" x14ac:dyDescent="0.2">
      <c r="A256" s="10"/>
      <c r="B256" s="6"/>
      <c r="C256" s="6"/>
      <c r="D256" s="12"/>
      <c r="E256" s="12"/>
      <c r="F256" s="7"/>
      <c r="G256" s="17">
        <f>IF(ISBLANK(F256),,IF(ISBLANK(#REF!),,(IF(F256="WON-EW",((((#REF!-1)*#REF!)*'multiples log'!$B$2)+('multiples log'!$B$2*(#REF!-1))),IF(F256="WON",((((#REF!-1)*#REF!)*'multiples log'!$B$2)+('multiples log'!$B$2*(#REF!-1))),IF(F256="PLACED",((((#REF!-1)*#REF!)*'multiples log'!$B$2)-'multiples log'!$B$2),IF(#REF!=0,-'multiples log'!$B$2,IF(#REF!=0,-'multiples log'!$B$2,-('multiples log'!$B$2*2)))))))*D256))</f>
        <v>0</v>
      </c>
      <c r="H256" s="17"/>
      <c r="I256" s="64"/>
      <c r="J256" s="91"/>
      <c r="K256" t="s">
        <v>59</v>
      </c>
    </row>
    <row r="257" spans="1:11" ht="15" x14ac:dyDescent="0.2">
      <c r="A257" s="10"/>
      <c r="B257" s="6"/>
      <c r="C257" s="6"/>
      <c r="D257" s="12"/>
      <c r="E257" s="12"/>
      <c r="F257" s="7"/>
      <c r="G257" s="17">
        <f>IF(ISBLANK(F257),,IF(ISBLANK(#REF!),,(IF(F257="WON-EW",((((#REF!-1)*#REF!)*'multiples log'!$B$2)+('multiples log'!$B$2*(#REF!-1))),IF(F257="WON",((((#REF!-1)*#REF!)*'multiples log'!$B$2)+('multiples log'!$B$2*(#REF!-1))),IF(F257="PLACED",((((#REF!-1)*#REF!)*'multiples log'!$B$2)-'multiples log'!$B$2),IF(#REF!=0,-'multiples log'!$B$2,IF(#REF!=0,-'multiples log'!$B$2,-('multiples log'!$B$2*2)))))))*D257))</f>
        <v>0</v>
      </c>
      <c r="H257" s="17"/>
      <c r="I257" s="64"/>
      <c r="J257" s="91"/>
      <c r="K257" t="s">
        <v>62</v>
      </c>
    </row>
    <row r="258" spans="1:11" ht="15" x14ac:dyDescent="0.2">
      <c r="A258" s="10"/>
      <c r="B258" s="6"/>
      <c r="C258" s="6"/>
      <c r="D258" s="12"/>
      <c r="E258" s="12"/>
      <c r="F258" s="7"/>
      <c r="G258" s="17">
        <f>IF(ISBLANK(F258),,IF(ISBLANK(#REF!),,(IF(F258="WON-EW",((((#REF!-1)*#REF!)*'multiples log'!$B$2)+('multiples log'!$B$2*(#REF!-1))),IF(F258="WON",((((#REF!-1)*#REF!)*'multiples log'!$B$2)+('multiples log'!$B$2*(#REF!-1))),IF(F258="PLACED",((((#REF!-1)*#REF!)*'multiples log'!$B$2)-'multiples log'!$B$2),IF(#REF!=0,-'multiples log'!$B$2,IF(#REF!=0,-'multiples log'!$B$2,-('multiples log'!$B$2*2)))))))*D258))</f>
        <v>0</v>
      </c>
      <c r="H258" s="17"/>
      <c r="I258" s="64"/>
      <c r="J258" s="91"/>
      <c r="K258" t="s">
        <v>59</v>
      </c>
    </row>
    <row r="259" spans="1:11" ht="15" x14ac:dyDescent="0.2">
      <c r="A259" s="10"/>
      <c r="B259" s="6"/>
      <c r="C259" s="6"/>
      <c r="D259" s="12"/>
      <c r="E259" s="12"/>
      <c r="F259" s="7"/>
      <c r="G259" s="17">
        <f>IF(ISBLANK(F259),,IF(ISBLANK(#REF!),,(IF(F259="WON-EW",((((#REF!-1)*#REF!)*'multiples log'!$B$2)+('multiples log'!$B$2*(#REF!-1))),IF(F259="WON",((((#REF!-1)*#REF!)*'multiples log'!$B$2)+('multiples log'!$B$2*(#REF!-1))),IF(F259="PLACED",((((#REF!-1)*#REF!)*'multiples log'!$B$2)-'multiples log'!$B$2),IF(#REF!=0,-'multiples log'!$B$2,IF(#REF!=0,-'multiples log'!$B$2,-('multiples log'!$B$2*2)))))))*D259))</f>
        <v>0</v>
      </c>
      <c r="H259" s="17"/>
      <c r="I259" s="64"/>
      <c r="J259" s="91"/>
      <c r="K259" t="s">
        <v>63</v>
      </c>
    </row>
    <row r="260" spans="1:11" ht="15" x14ac:dyDescent="0.2">
      <c r="A260" s="10"/>
      <c r="B260" s="6"/>
      <c r="C260" s="6"/>
      <c r="D260" s="12"/>
      <c r="E260" s="12"/>
      <c r="F260" s="7"/>
      <c r="G260" s="17">
        <f>IF(ISBLANK(F260),,IF(ISBLANK(#REF!),,(IF(F260="WON-EW",((((#REF!-1)*#REF!)*'multiples log'!$B$2)+('multiples log'!$B$2*(#REF!-1))),IF(F260="WON",((((#REF!-1)*#REF!)*'multiples log'!$B$2)+('multiples log'!$B$2*(#REF!-1))),IF(F260="PLACED",((((#REF!-1)*#REF!)*'multiples log'!$B$2)-'multiples log'!$B$2),IF(#REF!=0,-'multiples log'!$B$2,IF(#REF!=0,-'multiples log'!$B$2,-('multiples log'!$B$2*2)))))))*D260))</f>
        <v>0</v>
      </c>
      <c r="H260" s="17"/>
      <c r="I260" s="64"/>
      <c r="J260" s="91"/>
      <c r="K260" t="s">
        <v>65</v>
      </c>
    </row>
    <row r="261" spans="1:11" ht="15" x14ac:dyDescent="0.2">
      <c r="A261" s="10"/>
      <c r="B261" s="6"/>
      <c r="C261" s="6"/>
      <c r="D261" s="12"/>
      <c r="E261" s="12"/>
      <c r="F261" s="7"/>
      <c r="G261" s="17">
        <f>IF(ISBLANK(F261),,IF(ISBLANK(#REF!),,(IF(F261="WON-EW",((((#REF!-1)*#REF!)*'multiples log'!$B$2)+('multiples log'!$B$2*(#REF!-1))),IF(F261="WON",((((#REF!-1)*#REF!)*'multiples log'!$B$2)+('multiples log'!$B$2*(#REF!-1))),IF(F261="PLACED",((((#REF!-1)*#REF!)*'multiples log'!$B$2)-'multiples log'!$B$2),IF(#REF!=0,-'multiples log'!$B$2,IF(#REF!=0,-'multiples log'!$B$2,-('multiples log'!$B$2*2)))))))*D261))</f>
        <v>0</v>
      </c>
      <c r="H261" s="17"/>
      <c r="I261" s="64"/>
      <c r="J261" s="91"/>
      <c r="K261" t="s">
        <v>66</v>
      </c>
    </row>
    <row r="262" spans="1:11" ht="15" x14ac:dyDescent="0.2">
      <c r="A262" s="10"/>
      <c r="B262" s="6"/>
      <c r="C262" s="6"/>
      <c r="D262" s="12"/>
      <c r="E262" s="12"/>
      <c r="F262" s="7"/>
      <c r="G262" s="17">
        <f>IF(ISBLANK(F262),,IF(ISBLANK(#REF!),,(IF(F262="WON-EW",((((#REF!-1)*#REF!)*'multiples log'!$B$2)+('multiples log'!$B$2*(#REF!-1))),IF(F262="WON",((((#REF!-1)*#REF!)*'multiples log'!$B$2)+('multiples log'!$B$2*(#REF!-1))),IF(F262="PLACED",((((#REF!-1)*#REF!)*'multiples log'!$B$2)-'multiples log'!$B$2),IF(#REF!=0,-'multiples log'!$B$2,IF(#REF!=0,-'multiples log'!$B$2,-('multiples log'!$B$2*2)))))))*D262))</f>
        <v>0</v>
      </c>
      <c r="H262" s="17"/>
      <c r="I262" s="64"/>
      <c r="J262" s="91"/>
      <c r="K262" t="s">
        <v>67</v>
      </c>
    </row>
    <row r="263" spans="1:11" ht="15" x14ac:dyDescent="0.2">
      <c r="A263" s="10"/>
      <c r="B263" s="6"/>
      <c r="C263" s="6"/>
      <c r="D263" s="12"/>
      <c r="E263" s="12"/>
      <c r="F263" s="7"/>
      <c r="G263" s="17">
        <f>IF(ISBLANK(F263),,IF(ISBLANK(#REF!),,(IF(F263="WON-EW",((((#REF!-1)*#REF!)*'multiples log'!$B$2)+('multiples log'!$B$2*(#REF!-1))),IF(F263="WON",((((#REF!-1)*#REF!)*'multiples log'!$B$2)+('multiples log'!$B$2*(#REF!-1))),IF(F263="PLACED",((((#REF!-1)*#REF!)*'multiples log'!$B$2)-'multiples log'!$B$2),IF(#REF!=0,-'multiples log'!$B$2,IF(#REF!=0,-'multiples log'!$B$2,-('multiples log'!$B$2*2)))))))*D263))</f>
        <v>0</v>
      </c>
      <c r="H263" s="17"/>
      <c r="I263" s="64"/>
      <c r="J263" s="91"/>
      <c r="K263" t="s">
        <v>64</v>
      </c>
    </row>
    <row r="264" spans="1:11" ht="15" x14ac:dyDescent="0.2">
      <c r="A264" s="10"/>
      <c r="B264" s="6"/>
      <c r="C264" s="6"/>
      <c r="D264" s="12"/>
      <c r="F264" s="7"/>
      <c r="G264" s="17">
        <f>IF(ISBLANK(F264),,IF(ISBLANK(#REF!),,(IF(F264="WON-EW",((((#REF!-1)*#REF!)*'multiples log'!$B$2)+('multiples log'!$B$2*(#REF!-1))),IF(F264="WON",((((#REF!-1)*#REF!)*'multiples log'!$B$2)+('multiples log'!$B$2*(#REF!-1))),IF(F264="PLACED",((((#REF!-1)*#REF!)*'multiples log'!$B$2)-'multiples log'!$B$2),IF(#REF!=0,-'multiples log'!$B$2,IF(#REF!=0,-'multiples log'!$B$2,-('multiples log'!$B$2*2)))))))*D264))</f>
        <v>0</v>
      </c>
      <c r="H264" s="17"/>
      <c r="I264" s="64"/>
      <c r="J264" s="91"/>
      <c r="K264" t="s">
        <v>68</v>
      </c>
    </row>
    <row r="265" spans="1:11" ht="15" x14ac:dyDescent="0.2">
      <c r="A265" s="10"/>
      <c r="B265" s="6"/>
      <c r="C265" s="6"/>
      <c r="D265" s="12"/>
      <c r="F265" s="7"/>
      <c r="G265" s="17">
        <f>IF(ISBLANK(F265),,IF(ISBLANK(#REF!),,(IF(F265="WON-EW",((((#REF!-1)*#REF!)*'multiples log'!$B$2)+('multiples log'!$B$2*(#REF!-1))),IF(F265="WON",((((#REF!-1)*#REF!)*'multiples log'!$B$2)+('multiples log'!$B$2*(#REF!-1))),IF(F265="PLACED",((((#REF!-1)*#REF!)*'multiples log'!$B$2)-'multiples log'!$B$2),IF(#REF!=0,-'multiples log'!$B$2,IF(#REF!=0,-'multiples log'!$B$2,-('multiples log'!$B$2*2)))))))*D265))</f>
        <v>0</v>
      </c>
      <c r="H265" s="17"/>
      <c r="I265" s="64"/>
      <c r="J265" s="91"/>
      <c r="K265" t="s">
        <v>69</v>
      </c>
    </row>
    <row r="266" spans="1:11" ht="15" x14ac:dyDescent="0.2">
      <c r="A266" s="10"/>
      <c r="B266" s="6"/>
      <c r="C266" s="6"/>
      <c r="D266" s="12"/>
      <c r="F266" s="7"/>
      <c r="G266" s="17">
        <f>IF(ISBLANK(F266),,IF(ISBLANK(#REF!),,(IF(F266="WON-EW",((((#REF!-1)*#REF!)*'multiples log'!$B$2)+('multiples log'!$B$2*(#REF!-1))),IF(F266="WON",((((#REF!-1)*#REF!)*'multiples log'!$B$2)+('multiples log'!$B$2*(#REF!-1))),IF(F266="PLACED",((((#REF!-1)*#REF!)*'multiples log'!$B$2)-'multiples log'!$B$2),IF(#REF!=0,-'multiples log'!$B$2,IF(#REF!=0,-'multiples log'!$B$2,-('multiples log'!$B$2*2)))))))*D266))</f>
        <v>0</v>
      </c>
      <c r="H266" s="17"/>
      <c r="I266" s="64"/>
      <c r="J266" s="91"/>
      <c r="K266" t="s">
        <v>70</v>
      </c>
    </row>
    <row r="267" spans="1:11" ht="15" x14ac:dyDescent="0.2">
      <c r="A267" s="10"/>
      <c r="B267" s="6"/>
      <c r="C267" s="6"/>
      <c r="D267" s="12"/>
      <c r="F267" s="7"/>
      <c r="G267" s="17">
        <f>IF(ISBLANK(F267),,IF(ISBLANK(#REF!),,(IF(F267="WON-EW",((((#REF!-1)*#REF!)*'multiples log'!$B$2)+('multiples log'!$B$2*(#REF!-1))),IF(F267="WON",((((#REF!-1)*#REF!)*'multiples log'!$B$2)+('multiples log'!$B$2*(#REF!-1))),IF(F267="PLACED",((((#REF!-1)*#REF!)*'multiples log'!$B$2)-'multiples log'!$B$2),IF(#REF!=0,-'multiples log'!$B$2,IF(#REF!=0,-'multiples log'!$B$2,-('multiples log'!$B$2*2)))))))*D267))</f>
        <v>0</v>
      </c>
      <c r="H267" s="17"/>
      <c r="I267" s="64"/>
      <c r="J267" s="91"/>
      <c r="K267" t="s">
        <v>71</v>
      </c>
    </row>
    <row r="268" spans="1:11" ht="15" x14ac:dyDescent="0.2">
      <c r="A268" s="10"/>
      <c r="B268" s="6"/>
      <c r="C268" s="6"/>
      <c r="D268" s="12"/>
      <c r="F268" s="7"/>
      <c r="G268" s="17">
        <f>IF(ISBLANK(F268),,IF(ISBLANK(#REF!),,(IF(F268="WON-EW",((((#REF!-1)*#REF!)*'multiples log'!$B$2)+('multiples log'!$B$2*(#REF!-1))),IF(F268="WON",((((#REF!-1)*#REF!)*'multiples log'!$B$2)+('multiples log'!$B$2*(#REF!-1))),IF(F268="PLACED",((((#REF!-1)*#REF!)*'multiples log'!$B$2)-'multiples log'!$B$2),IF(#REF!=0,-'multiples log'!$B$2,IF(#REF!=0,-'multiples log'!$B$2,-('multiples log'!$B$2*2)))))))*D268))</f>
        <v>0</v>
      </c>
      <c r="H268" s="17"/>
      <c r="I268" s="64"/>
      <c r="J268" s="91"/>
      <c r="K268" t="s">
        <v>72</v>
      </c>
    </row>
    <row r="269" spans="1:11" ht="15" x14ac:dyDescent="0.2">
      <c r="A269" s="10"/>
      <c r="B269" s="6"/>
      <c r="C269" s="6"/>
      <c r="D269" s="12"/>
      <c r="F269" s="7"/>
      <c r="G269" s="17">
        <f>IF(ISBLANK(F269),,IF(ISBLANK(#REF!),,(IF(F269="WON-EW",((((#REF!-1)*#REF!)*'multiples log'!$B$2)+('multiples log'!$B$2*(#REF!-1))),IF(F269="WON",((((#REF!-1)*#REF!)*'multiples log'!$B$2)+('multiples log'!$B$2*(#REF!-1))),IF(F269="PLACED",((((#REF!-1)*#REF!)*'multiples log'!$B$2)-'multiples log'!$B$2),IF(#REF!=0,-'multiples log'!$B$2,IF(#REF!=0,-'multiples log'!$B$2,-('multiples log'!$B$2*2)))))))*D269))</f>
        <v>0</v>
      </c>
      <c r="H269" s="17"/>
      <c r="I269" s="64"/>
      <c r="J269" s="91"/>
      <c r="K269" t="s">
        <v>64</v>
      </c>
    </row>
    <row r="270" spans="1:11" ht="15" x14ac:dyDescent="0.2">
      <c r="A270" s="10"/>
      <c r="B270" s="6"/>
      <c r="C270" s="6"/>
      <c r="D270" s="12"/>
      <c r="F270" s="7"/>
      <c r="G270" s="17">
        <f>IF(ISBLANK(F270),,IF(ISBLANK(#REF!),,(IF(F270="WON-EW",((((#REF!-1)*#REF!)*'multiples log'!$B$2)+('multiples log'!$B$2*(#REF!-1))),IF(F270="WON",((((#REF!-1)*#REF!)*'multiples log'!$B$2)+('multiples log'!$B$2*(#REF!-1))),IF(F270="PLACED",((((#REF!-1)*#REF!)*'multiples log'!$B$2)-'multiples log'!$B$2),IF(#REF!=0,-'multiples log'!$B$2,IF(#REF!=0,-'multiples log'!$B$2,-('multiples log'!$B$2*2)))))))*D270))</f>
        <v>0</v>
      </c>
      <c r="H270" s="17"/>
      <c r="I270" s="64"/>
      <c r="J270" s="91"/>
      <c r="K270" t="s">
        <v>73</v>
      </c>
    </row>
    <row r="271" spans="1:11" ht="15" x14ac:dyDescent="0.2">
      <c r="A271" s="10"/>
      <c r="B271" s="6"/>
      <c r="C271" s="6"/>
      <c r="D271" s="12"/>
      <c r="F271" s="7"/>
      <c r="G271" s="17">
        <f>IF(ISBLANK(F271),,IF(ISBLANK(#REF!),,(IF(F271="WON-EW",((((#REF!-1)*#REF!)*'multiples log'!$B$2)+('multiples log'!$B$2*(#REF!-1))),IF(F271="WON",((((#REF!-1)*#REF!)*'multiples log'!$B$2)+('multiples log'!$B$2*(#REF!-1))),IF(F271="PLACED",((((#REF!-1)*#REF!)*'multiples log'!$B$2)-'multiples log'!$B$2),IF(#REF!=0,-'multiples log'!$B$2,IF(#REF!=0,-'multiples log'!$B$2,-('multiples log'!$B$2*2)))))))*D271))</f>
        <v>0</v>
      </c>
      <c r="H271" s="17"/>
      <c r="I271" s="64"/>
      <c r="J271" s="91"/>
      <c r="K271" t="s">
        <v>74</v>
      </c>
    </row>
    <row r="272" spans="1:11" ht="15" x14ac:dyDescent="0.2">
      <c r="A272" s="10"/>
      <c r="B272" s="6"/>
      <c r="C272" s="6"/>
      <c r="D272" s="12"/>
      <c r="F272" s="7"/>
      <c r="G272" s="17">
        <f>IF(ISBLANK(F272),,IF(ISBLANK(#REF!),,(IF(F272="WON-EW",((((#REF!-1)*#REF!)*'multiples log'!$B$2)+('multiples log'!$B$2*(#REF!-1))),IF(F272="WON",((((#REF!-1)*#REF!)*'multiples log'!$B$2)+('multiples log'!$B$2*(#REF!-1))),IF(F272="PLACED",((((#REF!-1)*#REF!)*'multiples log'!$B$2)-'multiples log'!$B$2),IF(#REF!=0,-'multiples log'!$B$2,IF(#REF!=0,-'multiples log'!$B$2,-('multiples log'!$B$2*2)))))))*D272))</f>
        <v>0</v>
      </c>
      <c r="H272" s="17"/>
      <c r="I272" s="64"/>
      <c r="J272" s="91"/>
      <c r="K272" t="s">
        <v>74</v>
      </c>
    </row>
    <row r="273" spans="1:11" ht="15" x14ac:dyDescent="0.2">
      <c r="A273" s="10"/>
      <c r="B273" s="6"/>
      <c r="C273" s="6"/>
      <c r="D273" s="12"/>
      <c r="F273" s="7"/>
      <c r="G273" s="17">
        <f>IF(ISBLANK(F273),,IF(ISBLANK(#REF!),,(IF(F273="WON-EW",((((#REF!-1)*#REF!)*'multiples log'!$B$2)+('multiples log'!$B$2*(#REF!-1))),IF(F273="WON",((((#REF!-1)*#REF!)*'multiples log'!$B$2)+('multiples log'!$B$2*(#REF!-1))),IF(F273="PLACED",((((#REF!-1)*#REF!)*'multiples log'!$B$2)-'multiples log'!$B$2),IF(#REF!=0,-'multiples log'!$B$2,IF(#REF!=0,-'multiples log'!$B$2,-('multiples log'!$B$2*2)))))))*D273))</f>
        <v>0</v>
      </c>
      <c r="H273" s="17"/>
      <c r="I273" s="64"/>
      <c r="J273" s="91"/>
      <c r="K273" t="s">
        <v>75</v>
      </c>
    </row>
    <row r="274" spans="1:11" ht="15" x14ac:dyDescent="0.2">
      <c r="A274" s="10"/>
      <c r="B274" s="6"/>
      <c r="C274" s="6"/>
      <c r="D274" s="12"/>
      <c r="F274" s="7"/>
      <c r="G274" s="17">
        <f>IF(ISBLANK(F274),,IF(ISBLANK(#REF!),,(IF(F274="WON-EW",((((#REF!-1)*#REF!)*'multiples log'!$B$2)+('multiples log'!$B$2*(#REF!-1))),IF(F274="WON",((((#REF!-1)*#REF!)*'multiples log'!$B$2)+('multiples log'!$B$2*(#REF!-1))),IF(F274="PLACED",((((#REF!-1)*#REF!)*'multiples log'!$B$2)-'multiples log'!$B$2),IF(#REF!=0,-'multiples log'!$B$2,IF(#REF!=0,-'multiples log'!$B$2,-('multiples log'!$B$2*2)))))))*D274))</f>
        <v>0</v>
      </c>
      <c r="H274" s="17"/>
      <c r="I274" s="64"/>
      <c r="J274" s="91"/>
      <c r="K274" t="s">
        <v>76</v>
      </c>
    </row>
    <row r="275" spans="1:11" ht="15" x14ac:dyDescent="0.2">
      <c r="A275" s="10"/>
      <c r="B275" s="6"/>
      <c r="C275" s="6"/>
      <c r="D275" s="12"/>
      <c r="F275" s="7"/>
      <c r="G275" s="17">
        <f>IF(ISBLANK(F275),,IF(ISBLANK(#REF!),,(IF(F275="WON-EW",((((#REF!-1)*#REF!)*'multiples log'!$B$2)+('multiples log'!$B$2*(#REF!-1))),IF(F275="WON",((((#REF!-1)*#REF!)*'multiples log'!$B$2)+('multiples log'!$B$2*(#REF!-1))),IF(F275="PLACED",((((#REF!-1)*#REF!)*'multiples log'!$B$2)-'multiples log'!$B$2),IF(#REF!=0,-'multiples log'!$B$2,IF(#REF!=0,-'multiples log'!$B$2,-('multiples log'!$B$2*2)))))))*D275))</f>
        <v>0</v>
      </c>
      <c r="H275" s="17"/>
      <c r="I275" s="64"/>
      <c r="J275" s="91"/>
      <c r="K275" t="s">
        <v>75</v>
      </c>
    </row>
    <row r="276" spans="1:11" ht="15" x14ac:dyDescent="0.2">
      <c r="A276" s="10"/>
      <c r="B276" s="6"/>
      <c r="C276" s="6"/>
      <c r="D276" s="12"/>
      <c r="F276" s="7"/>
      <c r="G276" s="17">
        <f>IF(ISBLANK(F276),,IF(ISBLANK(#REF!),,(IF(F276="WON-EW",((((#REF!-1)*#REF!)*'multiples log'!$B$2)+('multiples log'!$B$2*(#REF!-1))),IF(F276="WON",((((#REF!-1)*#REF!)*'multiples log'!$B$2)+('multiples log'!$B$2*(#REF!-1))),IF(F276="PLACED",((((#REF!-1)*#REF!)*'multiples log'!$B$2)-'multiples log'!$B$2),IF(#REF!=0,-'multiples log'!$B$2,IF(#REF!=0,-'multiples log'!$B$2,-('multiples log'!$B$2*2)))))))*D276))</f>
        <v>0</v>
      </c>
      <c r="H276" s="17"/>
      <c r="I276" s="64"/>
      <c r="J276" s="91"/>
      <c r="K276" t="s">
        <v>77</v>
      </c>
    </row>
    <row r="277" spans="1:11" ht="15" x14ac:dyDescent="0.2">
      <c r="A277" s="10"/>
      <c r="B277" s="6"/>
      <c r="C277" s="6"/>
      <c r="D277" s="12"/>
      <c r="F277" s="7"/>
      <c r="G277" s="17">
        <f>IF(ISBLANK(F277),,IF(ISBLANK(#REF!),,(IF(F277="WON-EW",((((#REF!-1)*#REF!)*'multiples log'!$B$2)+('multiples log'!$B$2*(#REF!-1))),IF(F277="WON",((((#REF!-1)*#REF!)*'multiples log'!$B$2)+('multiples log'!$B$2*(#REF!-1))),IF(F277="PLACED",((((#REF!-1)*#REF!)*'multiples log'!$B$2)-'multiples log'!$B$2),IF(#REF!=0,-'multiples log'!$B$2,IF(#REF!=0,-'multiples log'!$B$2,-('multiples log'!$B$2*2)))))))*D277))</f>
        <v>0</v>
      </c>
      <c r="H277" s="17"/>
      <c r="I277" s="64"/>
      <c r="J277" s="91"/>
    </row>
    <row r="278" spans="1:11" ht="15" x14ac:dyDescent="0.2">
      <c r="A278" s="10"/>
      <c r="B278" s="6"/>
      <c r="C278" s="6"/>
      <c r="D278" s="12"/>
      <c r="F278" s="7"/>
      <c r="G278" s="17">
        <f>IF(ISBLANK(F278),,IF(ISBLANK(#REF!),,(IF(F278="WON-EW",((((#REF!-1)*#REF!)*'multiples log'!$B$2)+('multiples log'!$B$2*(#REF!-1))),IF(F278="WON",((((#REF!-1)*#REF!)*'multiples log'!$B$2)+('multiples log'!$B$2*(#REF!-1))),IF(F278="PLACED",((((#REF!-1)*#REF!)*'multiples log'!$B$2)-'multiples log'!$B$2),IF(#REF!=0,-'multiples log'!$B$2,IF(#REF!=0,-'multiples log'!$B$2,-('multiples log'!$B$2*2)))))))*D278))</f>
        <v>0</v>
      </c>
      <c r="H278" s="17"/>
      <c r="I278" s="64"/>
      <c r="J278" s="91"/>
    </row>
    <row r="279" spans="1:11" ht="15" x14ac:dyDescent="0.2">
      <c r="A279" s="10"/>
      <c r="C279" s="6"/>
      <c r="D279" s="12"/>
      <c r="F279" s="7"/>
      <c r="G279" s="17">
        <f>IF(ISBLANK(F279),,IF(ISBLANK(#REF!),,(IF(F279="WON-EW",((((#REF!-1)*#REF!)*'multiples log'!$B$2)+('multiples log'!$B$2*(#REF!-1))),IF(F279="WON",((((#REF!-1)*#REF!)*'multiples log'!$B$2)+('multiples log'!$B$2*(#REF!-1))),IF(F279="PLACED",((((#REF!-1)*#REF!)*'multiples log'!$B$2)-'multiples log'!$B$2),IF(#REF!=0,-'multiples log'!$B$2,IF(#REF!=0,-'multiples log'!$B$2,-('multiples log'!$B$2*2)))))))*D279))</f>
        <v>0</v>
      </c>
      <c r="H279" s="17"/>
      <c r="I279" s="64"/>
      <c r="J279" s="91"/>
    </row>
    <row r="280" spans="1:11" ht="15.75" x14ac:dyDescent="0.25">
      <c r="A280" s="63"/>
      <c r="C280" s="6"/>
      <c r="D280" s="12"/>
      <c r="F280" s="7"/>
      <c r="G280" s="17">
        <f>IF(ISBLANK(F280),,IF(ISBLANK(#REF!),,(IF(F280="WON-EW",((((#REF!-1)*#REF!)*'multiples log'!$B$2)+('multiples log'!$B$2*(#REF!-1))),IF(F280="WON",((((#REF!-1)*#REF!)*'multiples log'!$B$2)+('multiples log'!$B$2*(#REF!-1))),IF(F280="PLACED",((((#REF!-1)*#REF!)*'multiples log'!$B$2)-'multiples log'!$B$2),IF(#REF!=0,-'multiples log'!$B$2,IF(#REF!=0,-'multiples log'!$B$2,-('multiples log'!$B$2*2)))))))*D280))</f>
        <v>0</v>
      </c>
      <c r="H280" s="17"/>
      <c r="I280" s="64"/>
      <c r="J280" s="91"/>
    </row>
    <row r="281" spans="1:11" ht="15.75" x14ac:dyDescent="0.25">
      <c r="A281" s="63"/>
      <c r="C281" s="6"/>
      <c r="D281" s="12"/>
      <c r="F281" s="7"/>
      <c r="G281" s="17">
        <f>IF(ISBLANK(F281),,IF(ISBLANK(#REF!),,(IF(F281="WON-EW",((((#REF!-1)*#REF!)*'multiples log'!$B$2)+('multiples log'!$B$2*(#REF!-1))),IF(F281="WON",((((#REF!-1)*#REF!)*'multiples log'!$B$2)+('multiples log'!$B$2*(#REF!-1))),IF(F281="PLACED",((((#REF!-1)*#REF!)*'multiples log'!$B$2)-'multiples log'!$B$2),IF(#REF!=0,-'multiples log'!$B$2,IF(#REF!=0,-'multiples log'!$B$2,-('multiples log'!$B$2*2)))))))*D281))</f>
        <v>0</v>
      </c>
      <c r="H281" s="17"/>
      <c r="I281" s="64"/>
      <c r="J281" s="91"/>
    </row>
    <row r="282" spans="1:11" ht="15" x14ac:dyDescent="0.2">
      <c r="F282" s="7"/>
      <c r="G282" s="17">
        <f>IF(ISBLANK(F282),,IF(ISBLANK(#REF!),,(IF(F282="WON-EW",((((#REF!-1)*#REF!)*'multiples log'!$B$2)+('multiples log'!$B$2*(#REF!-1))),IF(F282="WON",((((#REF!-1)*#REF!)*'multiples log'!$B$2)+('multiples log'!$B$2*(#REF!-1))),IF(F282="PLACED",((((#REF!-1)*#REF!)*'multiples log'!$B$2)-'multiples log'!$B$2),IF(#REF!=0,-'multiples log'!$B$2,IF(#REF!=0,-'multiples log'!$B$2,-('multiples log'!$B$2*2)))))))*D282))</f>
        <v>0</v>
      </c>
      <c r="H282" s="17"/>
      <c r="I282" s="64"/>
      <c r="J282" s="91"/>
    </row>
    <row r="283" spans="1:11" ht="15.75" x14ac:dyDescent="0.25">
      <c r="A283" s="31" t="s">
        <v>78</v>
      </c>
      <c r="F283" s="7"/>
      <c r="G283" s="17">
        <f>IF(ISBLANK(F283),,IF(ISBLANK(#REF!),,(IF(F283="WON-EW",((((#REF!-1)*#REF!)*'multiples log'!$B$2)+('multiples log'!$B$2*(#REF!-1))),IF(F283="WON",((((#REF!-1)*#REF!)*'multiples log'!$B$2)+('multiples log'!$B$2*(#REF!-1))),IF(F283="PLACED",((((#REF!-1)*#REF!)*'multiples log'!$B$2)-'multiples log'!$B$2),IF(#REF!=0,-'multiples log'!$B$2,IF(#REF!=0,-'multiples log'!$B$2,-('multiples log'!$B$2*2)))))))*D283))</f>
        <v>0</v>
      </c>
      <c r="H283" s="17"/>
      <c r="I283" s="64"/>
      <c r="J283" s="91"/>
    </row>
    <row r="284" spans="1:11" ht="15" x14ac:dyDescent="0.2">
      <c r="F284" s="7"/>
      <c r="G284" s="17">
        <f>IF(ISBLANK(F284),,IF(ISBLANK(#REF!),,(IF(F284="WON-EW",((((#REF!-1)*#REF!)*'multiples log'!$B$2)+('multiples log'!$B$2*(#REF!-1))),IF(F284="WON",((((#REF!-1)*#REF!)*'multiples log'!$B$2)+('multiples log'!$B$2*(#REF!-1))),IF(F284="PLACED",((((#REF!-1)*#REF!)*'multiples log'!$B$2)-'multiples log'!$B$2),IF(#REF!=0,-'multiples log'!$B$2,IF(#REF!=0,-'multiples log'!$B$2,-('multiples log'!$B$2*2)))))))*D284))</f>
        <v>0</v>
      </c>
      <c r="H284" s="17"/>
      <c r="I284" s="64"/>
      <c r="J284" s="91"/>
    </row>
    <row r="285" spans="1:11" ht="15" x14ac:dyDescent="0.2">
      <c r="F285" s="7"/>
      <c r="G285" s="17">
        <f>IF(ISBLANK(F285),,IF(ISBLANK(#REF!),,(IF(F285="WON-EW",((((#REF!-1)*#REF!)*'multiples log'!$B$2)+('multiples log'!$B$2*(#REF!-1))),IF(F285="WON",((((#REF!-1)*#REF!)*'multiples log'!$B$2)+('multiples log'!$B$2*(#REF!-1))),IF(F285="PLACED",((((#REF!-1)*#REF!)*'multiples log'!$B$2)-'multiples log'!$B$2),IF(#REF!=0,-'multiples log'!$B$2,IF(#REF!=0,-'multiples log'!$B$2,-('multiples log'!$B$2*2)))))))*D285))</f>
        <v>0</v>
      </c>
      <c r="H285" s="17"/>
      <c r="I285" s="64"/>
      <c r="J285" s="91"/>
    </row>
    <row r="286" spans="1:11" ht="15" x14ac:dyDescent="0.2">
      <c r="F286" s="7"/>
      <c r="G286" s="17">
        <f>IF(ISBLANK(F286),,IF(ISBLANK(#REF!),,(IF(F286="WON-EW",((((#REF!-1)*#REF!)*'multiples log'!$B$2)+('multiples log'!$B$2*(#REF!-1))),IF(F286="WON",((((#REF!-1)*#REF!)*'multiples log'!$B$2)+('multiples log'!$B$2*(#REF!-1))),IF(F286="PLACED",((((#REF!-1)*#REF!)*'multiples log'!$B$2)-'multiples log'!$B$2),IF(#REF!=0,-'multiples log'!$B$2,IF(#REF!=0,-'multiples log'!$B$2,-('multiples log'!$B$2*2)))))))*D286))</f>
        <v>0</v>
      </c>
      <c r="H286" s="17"/>
      <c r="I286" s="64"/>
      <c r="J286" s="91"/>
    </row>
    <row r="287" spans="1:11" ht="15" x14ac:dyDescent="0.2">
      <c r="F287" s="7"/>
      <c r="G287" s="17">
        <f>IF(ISBLANK(F287),,IF(ISBLANK(#REF!),,(IF(F287="WON-EW",((((#REF!-1)*#REF!)*'multiples log'!$B$2)+('multiples log'!$B$2*(#REF!-1))),IF(F287="WON",((((#REF!-1)*#REF!)*'multiples log'!$B$2)+('multiples log'!$B$2*(#REF!-1))),IF(F287="PLACED",((((#REF!-1)*#REF!)*'multiples log'!$B$2)-'multiples log'!$B$2),IF(#REF!=0,-'multiples log'!$B$2,IF(#REF!=0,-'multiples log'!$B$2,-('multiples log'!$B$2*2)))))))*D287))</f>
        <v>0</v>
      </c>
      <c r="H287" s="17"/>
      <c r="I287" s="64"/>
      <c r="J287" s="91"/>
    </row>
    <row r="288" spans="1:11" ht="15" x14ac:dyDescent="0.2">
      <c r="F288" s="7"/>
      <c r="G288" s="17">
        <f>IF(ISBLANK(F288),,IF(ISBLANK(#REF!),,(IF(F288="WON-EW",((((#REF!-1)*#REF!)*'multiples log'!$B$2)+('multiples log'!$B$2*(#REF!-1))),IF(F288="WON",((((#REF!-1)*#REF!)*'multiples log'!$B$2)+('multiples log'!$B$2*(#REF!-1))),IF(F288="PLACED",((((#REF!-1)*#REF!)*'multiples log'!$B$2)-'multiples log'!$B$2),IF(#REF!=0,-'multiples log'!$B$2,IF(#REF!=0,-'multiples log'!$B$2,-('multiples log'!$B$2*2)))))))*D288))</f>
        <v>0</v>
      </c>
      <c r="H288" s="17"/>
      <c r="I288" s="64"/>
      <c r="J288" s="91"/>
    </row>
    <row r="289" spans="6:10" ht="15" x14ac:dyDescent="0.2">
      <c r="F289" s="7"/>
      <c r="G289" s="17">
        <f>IF(ISBLANK(F289),,IF(ISBLANK(#REF!),,(IF(F289="WON-EW",((((#REF!-1)*#REF!)*'multiples log'!$B$2)+('multiples log'!$B$2*(#REF!-1))),IF(F289="WON",((((#REF!-1)*#REF!)*'multiples log'!$B$2)+('multiples log'!$B$2*(#REF!-1))),IF(F289="PLACED",((((#REF!-1)*#REF!)*'multiples log'!$B$2)-'multiples log'!$B$2),IF(#REF!=0,-'multiples log'!$B$2,IF(#REF!=0,-'multiples log'!$B$2,-('multiples log'!$B$2*2)))))))*D289))</f>
        <v>0</v>
      </c>
      <c r="H289" s="17"/>
      <c r="I289" s="64"/>
      <c r="J289" s="91"/>
    </row>
    <row r="290" spans="6:10" ht="15" x14ac:dyDescent="0.2">
      <c r="F290" s="7"/>
      <c r="G290" s="17">
        <f>IF(ISBLANK(F290),,IF(ISBLANK(#REF!),,(IF(F290="WON-EW",((((#REF!-1)*#REF!)*'multiples log'!$B$2)+('multiples log'!$B$2*(#REF!-1))),IF(F290="WON",((((#REF!-1)*#REF!)*'multiples log'!$B$2)+('multiples log'!$B$2*(#REF!-1))),IF(F290="PLACED",((((#REF!-1)*#REF!)*'multiples log'!$B$2)-'multiples log'!$B$2),IF(#REF!=0,-'multiples log'!$B$2,IF(#REF!=0,-'multiples log'!$B$2,-('multiples log'!$B$2*2)))))))*D290))</f>
        <v>0</v>
      </c>
      <c r="H290" s="17"/>
      <c r="I290" s="64"/>
      <c r="J290" s="91"/>
    </row>
    <row r="291" spans="6:10" ht="15" x14ac:dyDescent="0.2">
      <c r="F291" s="7"/>
      <c r="G291" s="17">
        <f>IF(ISBLANK(F291),,IF(ISBLANK(#REF!),,(IF(F291="WON-EW",((((#REF!-1)*#REF!)*'multiples log'!$B$2)+('multiples log'!$B$2*(#REF!-1))),IF(F291="WON",((((#REF!-1)*#REF!)*'multiples log'!$B$2)+('multiples log'!$B$2*(#REF!-1))),IF(F291="PLACED",((((#REF!-1)*#REF!)*'multiples log'!$B$2)-'multiples log'!$B$2),IF(#REF!=0,-'multiples log'!$B$2,IF(#REF!=0,-'multiples log'!$B$2,-('multiples log'!$B$2*2)))))))*D291))</f>
        <v>0</v>
      </c>
      <c r="H291" s="17"/>
      <c r="I291" s="64"/>
      <c r="J291" s="91"/>
    </row>
    <row r="292" spans="6:10" ht="15" x14ac:dyDescent="0.2">
      <c r="F292" s="7"/>
      <c r="G292" s="17">
        <f>IF(ISBLANK(F292),,IF(ISBLANK(#REF!),,(IF(F292="WON-EW",((((#REF!-1)*#REF!)*'multiples log'!$B$2)+('multiples log'!$B$2*(#REF!-1))),IF(F292="WON",((((#REF!-1)*#REF!)*'multiples log'!$B$2)+('multiples log'!$B$2*(#REF!-1))),IF(F292="PLACED",((((#REF!-1)*#REF!)*'multiples log'!$B$2)-'multiples log'!$B$2),IF(#REF!=0,-'multiples log'!$B$2,IF(#REF!=0,-'multiples log'!$B$2,-('multiples log'!$B$2*2)))))))*D292))</f>
        <v>0</v>
      </c>
      <c r="H292" s="17"/>
      <c r="I292" s="64"/>
      <c r="J292" s="91"/>
    </row>
    <row r="293" spans="6:10" ht="15" x14ac:dyDescent="0.2">
      <c r="F293" s="7"/>
      <c r="G293" s="17">
        <f>IF(ISBLANK(F293),,IF(ISBLANK(#REF!),,(IF(F293="WON-EW",((((#REF!-1)*#REF!)*'multiples log'!$B$2)+('multiples log'!$B$2*(#REF!-1))),IF(F293="WON",((((#REF!-1)*#REF!)*'multiples log'!$B$2)+('multiples log'!$B$2*(#REF!-1))),IF(F293="PLACED",((((#REF!-1)*#REF!)*'multiples log'!$B$2)-'multiples log'!$B$2),IF(#REF!=0,-'multiples log'!$B$2,IF(#REF!=0,-'multiples log'!$B$2,-('multiples log'!$B$2*2)))))))*D293))</f>
        <v>0</v>
      </c>
      <c r="H293" s="17"/>
      <c r="I293" s="64"/>
      <c r="J293" s="91"/>
    </row>
    <row r="294" spans="6:10" ht="15" x14ac:dyDescent="0.2">
      <c r="F294" s="7"/>
      <c r="G294" s="17">
        <f>IF(ISBLANK(F294),,IF(ISBLANK(#REF!),,(IF(F294="WON-EW",((((#REF!-1)*#REF!)*'multiples log'!$B$2)+('multiples log'!$B$2*(#REF!-1))),IF(F294="WON",((((#REF!-1)*#REF!)*'multiples log'!$B$2)+('multiples log'!$B$2*(#REF!-1))),IF(F294="PLACED",((((#REF!-1)*#REF!)*'multiples log'!$B$2)-'multiples log'!$B$2),IF(#REF!=0,-'multiples log'!$B$2,IF(#REF!=0,-'multiples log'!$B$2,-('multiples log'!$B$2*2)))))))*D294))</f>
        <v>0</v>
      </c>
      <c r="H294" s="17"/>
      <c r="I294" s="64"/>
      <c r="J294" s="91"/>
    </row>
    <row r="295" spans="6:10" ht="15" x14ac:dyDescent="0.2">
      <c r="F295" s="7"/>
      <c r="G295" s="17">
        <f>IF(ISBLANK(F295),,IF(ISBLANK(#REF!),,(IF(F295="WON-EW",((((#REF!-1)*#REF!)*'multiples log'!$B$2)+('multiples log'!$B$2*(#REF!-1))),IF(F295="WON",((((#REF!-1)*#REF!)*'multiples log'!$B$2)+('multiples log'!$B$2*(#REF!-1))),IF(F295="PLACED",((((#REF!-1)*#REF!)*'multiples log'!$B$2)-'multiples log'!$B$2),IF(#REF!=0,-'multiples log'!$B$2,IF(#REF!=0,-'multiples log'!$B$2,-('multiples log'!$B$2*2)))))))*D295))</f>
        <v>0</v>
      </c>
      <c r="H295" s="17"/>
      <c r="I295" s="64"/>
      <c r="J295" s="91"/>
    </row>
    <row r="296" spans="6:10" ht="15" x14ac:dyDescent="0.2">
      <c r="F296" s="7"/>
      <c r="G296" s="17">
        <f>IF(ISBLANK(F296),,IF(ISBLANK(#REF!),,(IF(F296="WON-EW",((((#REF!-1)*#REF!)*'multiples log'!$B$2)+('multiples log'!$B$2*(#REF!-1))),IF(F296="WON",((((#REF!-1)*#REF!)*'multiples log'!$B$2)+('multiples log'!$B$2*(#REF!-1))),IF(F296="PLACED",((((#REF!-1)*#REF!)*'multiples log'!$B$2)-'multiples log'!$B$2),IF(#REF!=0,-'multiples log'!$B$2,IF(#REF!=0,-'multiples log'!$B$2,-('multiples log'!$B$2*2)))))))*D296))</f>
        <v>0</v>
      </c>
      <c r="H296" s="17"/>
      <c r="I296" s="64"/>
      <c r="J296" s="91"/>
    </row>
    <row r="297" spans="6:10" ht="15" x14ac:dyDescent="0.2">
      <c r="F297" s="7"/>
      <c r="G297" s="17">
        <f>IF(ISBLANK(F297),,IF(ISBLANK(#REF!),,(IF(F297="WON-EW",((((#REF!-1)*#REF!)*'multiples log'!$B$2)+('multiples log'!$B$2*(#REF!-1))),IF(F297="WON",((((#REF!-1)*#REF!)*'multiples log'!$B$2)+('multiples log'!$B$2*(#REF!-1))),IF(F297="PLACED",((((#REF!-1)*#REF!)*'multiples log'!$B$2)-'multiples log'!$B$2),IF(#REF!=0,-'multiples log'!$B$2,IF(#REF!=0,-'multiples log'!$B$2,-('multiples log'!$B$2*2)))))))*D297))</f>
        <v>0</v>
      </c>
      <c r="H297" s="17"/>
      <c r="I297" s="64"/>
      <c r="J297" s="91"/>
    </row>
    <row r="298" spans="6:10" ht="15" x14ac:dyDescent="0.2">
      <c r="F298" s="7"/>
      <c r="G298" s="17">
        <f>IF(ISBLANK(F298),,IF(ISBLANK(#REF!),,(IF(F298="WON-EW",((((#REF!-1)*#REF!)*'multiples log'!$B$2)+('multiples log'!$B$2*(#REF!-1))),IF(F298="WON",((((#REF!-1)*#REF!)*'multiples log'!$B$2)+('multiples log'!$B$2*(#REF!-1))),IF(F298="PLACED",((((#REF!-1)*#REF!)*'multiples log'!$B$2)-'multiples log'!$B$2),IF(#REF!=0,-'multiples log'!$B$2,IF(#REF!=0,-'multiples log'!$B$2,-('multiples log'!$B$2*2)))))))*D298))</f>
        <v>0</v>
      </c>
      <c r="H298" s="17"/>
      <c r="I298" s="64"/>
      <c r="J298" s="91"/>
    </row>
    <row r="299" spans="6:10" ht="15" x14ac:dyDescent="0.2">
      <c r="F299" s="7"/>
      <c r="G299" s="17">
        <f>IF(ISBLANK(F299),,IF(ISBLANK(#REF!),,(IF(F299="WON-EW",((((#REF!-1)*#REF!)*'multiples log'!$B$2)+('multiples log'!$B$2*(#REF!-1))),IF(F299="WON",((((#REF!-1)*#REF!)*'multiples log'!$B$2)+('multiples log'!$B$2*(#REF!-1))),IF(F299="PLACED",((((#REF!-1)*#REF!)*'multiples log'!$B$2)-'multiples log'!$B$2),IF(#REF!=0,-'multiples log'!$B$2,IF(#REF!=0,-'multiples log'!$B$2,-('multiples log'!$B$2*2)))))))*D299))</f>
        <v>0</v>
      </c>
      <c r="H299" s="17"/>
      <c r="I299" s="64"/>
      <c r="J299" s="91"/>
    </row>
    <row r="300" spans="6:10" ht="15" x14ac:dyDescent="0.2">
      <c r="F300" s="7"/>
      <c r="G300" s="17">
        <f>IF(ISBLANK(F300),,IF(ISBLANK(#REF!),,(IF(F300="WON-EW",((((#REF!-1)*#REF!)*'multiples log'!$B$2)+('multiples log'!$B$2*(#REF!-1))),IF(F300="WON",((((#REF!-1)*#REF!)*'multiples log'!$B$2)+('multiples log'!$B$2*(#REF!-1))),IF(F300="PLACED",((((#REF!-1)*#REF!)*'multiples log'!$B$2)-'multiples log'!$B$2),IF(#REF!=0,-'multiples log'!$B$2,IF(#REF!=0,-'multiples log'!$B$2,-('multiples log'!$B$2*2)))))))*D300))</f>
        <v>0</v>
      </c>
      <c r="H300" s="17"/>
      <c r="I300" s="64"/>
      <c r="J300" s="91"/>
    </row>
    <row r="301" spans="6:10" ht="15" x14ac:dyDescent="0.2">
      <c r="F301" s="7"/>
      <c r="G301" s="17">
        <f>IF(ISBLANK(F301),,IF(ISBLANK(#REF!),,(IF(F301="WON-EW",((((#REF!-1)*#REF!)*'multiples log'!$B$2)+('multiples log'!$B$2*(#REF!-1))),IF(F301="WON",((((#REF!-1)*#REF!)*'multiples log'!$B$2)+('multiples log'!$B$2*(#REF!-1))),IF(F301="PLACED",((((#REF!-1)*#REF!)*'multiples log'!$B$2)-'multiples log'!$B$2),IF(#REF!=0,-'multiples log'!$B$2,IF(#REF!=0,-'multiples log'!$B$2,-('multiples log'!$B$2*2)))))))*D301))</f>
        <v>0</v>
      </c>
      <c r="H301" s="17"/>
      <c r="I301" s="64"/>
      <c r="J301" s="91"/>
    </row>
    <row r="302" spans="6:10" ht="15" x14ac:dyDescent="0.2">
      <c r="F302" s="7"/>
      <c r="G302" s="17">
        <f>IF(ISBLANK(F302),,IF(ISBLANK(#REF!),,(IF(F302="WON-EW",((((#REF!-1)*#REF!)*'multiples log'!$B$2)+('multiples log'!$B$2*(#REF!-1))),IF(F302="WON",((((#REF!-1)*#REF!)*'multiples log'!$B$2)+('multiples log'!$B$2*(#REF!-1))),IF(F302="PLACED",((((#REF!-1)*#REF!)*'multiples log'!$B$2)-'multiples log'!$B$2),IF(#REF!=0,-'multiples log'!$B$2,IF(#REF!=0,-'multiples log'!$B$2,-('multiples log'!$B$2*2)))))))*D302))</f>
        <v>0</v>
      </c>
      <c r="H302" s="17"/>
      <c r="I302" s="64"/>
      <c r="J302" s="91"/>
    </row>
    <row r="303" spans="6:10" ht="15" x14ac:dyDescent="0.2">
      <c r="F303" s="7"/>
      <c r="G303" s="17">
        <f>IF(ISBLANK(F303),,IF(ISBLANK(#REF!),,(IF(F303="WON-EW",((((#REF!-1)*#REF!)*'multiples log'!$B$2)+('multiples log'!$B$2*(#REF!-1))),IF(F303="WON",((((#REF!-1)*#REF!)*'multiples log'!$B$2)+('multiples log'!$B$2*(#REF!-1))),IF(F303="PLACED",((((#REF!-1)*#REF!)*'multiples log'!$B$2)-'multiples log'!$B$2),IF(#REF!=0,-'multiples log'!$B$2,IF(#REF!=0,-'multiples log'!$B$2,-('multiples log'!$B$2*2)))))))*D303))</f>
        <v>0</v>
      </c>
      <c r="H303" s="17"/>
      <c r="I303" s="64"/>
      <c r="J303" s="91"/>
    </row>
    <row r="304" spans="6:10" ht="15" x14ac:dyDescent="0.2">
      <c r="F304" s="7"/>
      <c r="G304" s="17">
        <f>IF(ISBLANK(F304),,IF(ISBLANK(#REF!),,(IF(F304="WON-EW",((((#REF!-1)*#REF!)*'multiples log'!$B$2)+('multiples log'!$B$2*(#REF!-1))),IF(F304="WON",((((#REF!-1)*#REF!)*'multiples log'!$B$2)+('multiples log'!$B$2*(#REF!-1))),IF(F304="PLACED",((((#REF!-1)*#REF!)*'multiples log'!$B$2)-'multiples log'!$B$2),IF(#REF!=0,-'multiples log'!$B$2,IF(#REF!=0,-'multiples log'!$B$2,-('multiples log'!$B$2*2)))))))*D304))</f>
        <v>0</v>
      </c>
      <c r="H304" s="17"/>
      <c r="I304" s="64"/>
      <c r="J304" s="91"/>
    </row>
    <row r="305" spans="6:10" ht="15" x14ac:dyDescent="0.2">
      <c r="F305" s="7"/>
      <c r="G305" s="17">
        <f>IF(ISBLANK(F305),,IF(ISBLANK(#REF!),,(IF(F305="WON-EW",((((#REF!-1)*#REF!)*'multiples log'!$B$2)+('multiples log'!$B$2*(#REF!-1))),IF(F305="WON",((((#REF!-1)*#REF!)*'multiples log'!$B$2)+('multiples log'!$B$2*(#REF!-1))),IF(F305="PLACED",((((#REF!-1)*#REF!)*'multiples log'!$B$2)-'multiples log'!$B$2),IF(#REF!=0,-'multiples log'!$B$2,IF(#REF!=0,-'multiples log'!$B$2,-('multiples log'!$B$2*2)))))))*D305))</f>
        <v>0</v>
      </c>
      <c r="H305" s="17"/>
      <c r="I305" s="64"/>
      <c r="J305" s="91"/>
    </row>
    <row r="306" spans="6:10" ht="15" x14ac:dyDescent="0.2">
      <c r="F306" s="7"/>
      <c r="G306" s="17">
        <f>IF(ISBLANK(F306),,IF(ISBLANK(#REF!),,(IF(F306="WON-EW",((((#REF!-1)*#REF!)*'multiples log'!$B$2)+('multiples log'!$B$2*(#REF!-1))),IF(F306="WON",((((#REF!-1)*#REF!)*'multiples log'!$B$2)+('multiples log'!$B$2*(#REF!-1))),IF(F306="PLACED",((((#REF!-1)*#REF!)*'multiples log'!$B$2)-'multiples log'!$B$2),IF(#REF!=0,-'multiples log'!$B$2,IF(#REF!=0,-'multiples log'!$B$2,-('multiples log'!$B$2*2)))))))*D306))</f>
        <v>0</v>
      </c>
      <c r="H306" s="17"/>
      <c r="I306" s="64"/>
      <c r="J306" s="91"/>
    </row>
    <row r="307" spans="6:10" ht="15" x14ac:dyDescent="0.2">
      <c r="F307" s="7"/>
      <c r="G307" s="17">
        <f>IF(ISBLANK(F307),,IF(ISBLANK(#REF!),,(IF(F307="WON-EW",((((#REF!-1)*#REF!)*'multiples log'!$B$2)+('multiples log'!$B$2*(#REF!-1))),IF(F307="WON",((((#REF!-1)*#REF!)*'multiples log'!$B$2)+('multiples log'!$B$2*(#REF!-1))),IF(F307="PLACED",((((#REF!-1)*#REF!)*'multiples log'!$B$2)-'multiples log'!$B$2),IF(#REF!=0,-'multiples log'!$B$2,IF(#REF!=0,-'multiples log'!$B$2,-('multiples log'!$B$2*2)))))))*D307))</f>
        <v>0</v>
      </c>
      <c r="H307" s="17"/>
      <c r="I307" s="64"/>
      <c r="J307" s="91"/>
    </row>
    <row r="308" spans="6:10" ht="15" x14ac:dyDescent="0.2">
      <c r="F308" s="7"/>
      <c r="G308" s="17">
        <f>IF(ISBLANK(F308),,IF(ISBLANK(#REF!),,(IF(F308="WON-EW",((((#REF!-1)*#REF!)*'multiples log'!$B$2)+('multiples log'!$B$2*(#REF!-1))),IF(F308="WON",((((#REF!-1)*#REF!)*'multiples log'!$B$2)+('multiples log'!$B$2*(#REF!-1))),IF(F308="PLACED",((((#REF!-1)*#REF!)*'multiples log'!$B$2)-'multiples log'!$B$2),IF(#REF!=0,-'multiples log'!$B$2,IF(#REF!=0,-'multiples log'!$B$2,-('multiples log'!$B$2*2)))))))*D308))</f>
        <v>0</v>
      </c>
      <c r="H308" s="17"/>
      <c r="I308" s="64"/>
      <c r="J308" s="91"/>
    </row>
    <row r="309" spans="6:10" ht="15" x14ac:dyDescent="0.2">
      <c r="F309" s="7"/>
      <c r="G309" s="17">
        <f>IF(ISBLANK(F309),,IF(ISBLANK(#REF!),,(IF(F309="WON-EW",((((#REF!-1)*#REF!)*'multiples log'!$B$2)+('multiples log'!$B$2*(#REF!-1))),IF(F309="WON",((((#REF!-1)*#REF!)*'multiples log'!$B$2)+('multiples log'!$B$2*(#REF!-1))),IF(F309="PLACED",((((#REF!-1)*#REF!)*'multiples log'!$B$2)-'multiples log'!$B$2),IF(#REF!=0,-'multiples log'!$B$2,IF(#REF!=0,-'multiples log'!$B$2,-('multiples log'!$B$2*2)))))))*D309))</f>
        <v>0</v>
      </c>
      <c r="H309" s="17"/>
      <c r="I309" s="64"/>
      <c r="J309" s="91"/>
    </row>
    <row r="310" spans="6:10" ht="15" x14ac:dyDescent="0.2">
      <c r="F310" s="7"/>
      <c r="G310" s="17">
        <f>IF(ISBLANK(F310),,IF(ISBLANK(#REF!),,(IF(F310="WON-EW",((((#REF!-1)*#REF!)*'multiples log'!$B$2)+('multiples log'!$B$2*(#REF!-1))),IF(F310="WON",((((#REF!-1)*#REF!)*'multiples log'!$B$2)+('multiples log'!$B$2*(#REF!-1))),IF(F310="PLACED",((((#REF!-1)*#REF!)*'multiples log'!$B$2)-'multiples log'!$B$2),IF(#REF!=0,-'multiples log'!$B$2,IF(#REF!=0,-'multiples log'!$B$2,-('multiples log'!$B$2*2)))))))*D310))</f>
        <v>0</v>
      </c>
      <c r="H310" s="17"/>
      <c r="I310" s="64"/>
      <c r="J310" s="91"/>
    </row>
    <row r="311" spans="6:10" ht="15" x14ac:dyDescent="0.2">
      <c r="F311" s="7"/>
      <c r="G311" s="17">
        <f>IF(ISBLANK(F311),,IF(ISBLANK(#REF!),,(IF(F311="WON-EW",((((#REF!-1)*#REF!)*'multiples log'!$B$2)+('multiples log'!$B$2*(#REF!-1))),IF(F311="WON",((((#REF!-1)*#REF!)*'multiples log'!$B$2)+('multiples log'!$B$2*(#REF!-1))),IF(F311="PLACED",((((#REF!-1)*#REF!)*'multiples log'!$B$2)-'multiples log'!$B$2),IF(#REF!=0,-'multiples log'!$B$2,IF(#REF!=0,-'multiples log'!$B$2,-('multiples log'!$B$2*2)))))))*D311))</f>
        <v>0</v>
      </c>
      <c r="H311" s="17"/>
      <c r="I311" s="64"/>
      <c r="J311" s="91"/>
    </row>
    <row r="312" spans="6:10" ht="15" x14ac:dyDescent="0.2">
      <c r="F312" s="7"/>
      <c r="G312" s="17">
        <f>IF(ISBLANK(F312),,IF(ISBLANK(#REF!),,(IF(F312="WON-EW",((((#REF!-1)*#REF!)*'multiples log'!$B$2)+('multiples log'!$B$2*(#REF!-1))),IF(F312="WON",((((#REF!-1)*#REF!)*'multiples log'!$B$2)+('multiples log'!$B$2*(#REF!-1))),IF(F312="PLACED",((((#REF!-1)*#REF!)*'multiples log'!$B$2)-'multiples log'!$B$2),IF(#REF!=0,-'multiples log'!$B$2,IF(#REF!=0,-'multiples log'!$B$2,-('multiples log'!$B$2*2)))))))*D312))</f>
        <v>0</v>
      </c>
      <c r="H312" s="17"/>
      <c r="I312" s="64"/>
      <c r="J312" s="91"/>
    </row>
    <row r="313" spans="6:10" ht="15" x14ac:dyDescent="0.2">
      <c r="F313" s="7"/>
      <c r="G313" s="17">
        <f>IF(ISBLANK(F313),,IF(ISBLANK(#REF!),,(IF(F313="WON-EW",((((#REF!-1)*#REF!)*'multiples log'!$B$2)+('multiples log'!$B$2*(#REF!-1))),IF(F313="WON",((((#REF!-1)*#REF!)*'multiples log'!$B$2)+('multiples log'!$B$2*(#REF!-1))),IF(F313="PLACED",((((#REF!-1)*#REF!)*'multiples log'!$B$2)-'multiples log'!$B$2),IF(#REF!=0,-'multiples log'!$B$2,IF(#REF!=0,-'multiples log'!$B$2,-('multiples log'!$B$2*2)))))))*D313))</f>
        <v>0</v>
      </c>
      <c r="H313" s="17"/>
      <c r="I313" s="64"/>
      <c r="J313" s="91"/>
    </row>
    <row r="314" spans="6:10" ht="15" x14ac:dyDescent="0.2">
      <c r="F314" s="7"/>
      <c r="G314" s="17">
        <f>IF(ISBLANK(F314),,IF(ISBLANK(#REF!),,(IF(F314="WON-EW",((((#REF!-1)*#REF!)*'multiples log'!$B$2)+('multiples log'!$B$2*(#REF!-1))),IF(F314="WON",((((#REF!-1)*#REF!)*'multiples log'!$B$2)+('multiples log'!$B$2*(#REF!-1))),IF(F314="PLACED",((((#REF!-1)*#REF!)*'multiples log'!$B$2)-'multiples log'!$B$2),IF(#REF!=0,-'multiples log'!$B$2,IF(#REF!=0,-'multiples log'!$B$2,-('multiples log'!$B$2*2)))))))*D314))</f>
        <v>0</v>
      </c>
      <c r="H314" s="17"/>
      <c r="I314" s="64"/>
      <c r="J314" s="91"/>
    </row>
    <row r="315" spans="6:10" ht="15" x14ac:dyDescent="0.2">
      <c r="F315" s="7"/>
      <c r="G315" s="17">
        <f>IF(ISBLANK(F315),,IF(ISBLANK(#REF!),,(IF(F315="WON-EW",((((#REF!-1)*#REF!)*'multiples log'!$B$2)+('multiples log'!$B$2*(#REF!-1))),IF(F315="WON",((((#REF!-1)*#REF!)*'multiples log'!$B$2)+('multiples log'!$B$2*(#REF!-1))),IF(F315="PLACED",((((#REF!-1)*#REF!)*'multiples log'!$B$2)-'multiples log'!$B$2),IF(#REF!=0,-'multiples log'!$B$2,IF(#REF!=0,-'multiples log'!$B$2,-('multiples log'!$B$2*2)))))))*D315))</f>
        <v>0</v>
      </c>
      <c r="H315" s="17"/>
      <c r="I315" s="64"/>
      <c r="J315" s="91"/>
    </row>
    <row r="316" spans="6:10" ht="15" x14ac:dyDescent="0.2">
      <c r="F316" s="7"/>
      <c r="G316" s="17">
        <f>IF(ISBLANK(F316),,IF(ISBLANK(#REF!),,(IF(F316="WON-EW",((((#REF!-1)*#REF!)*'multiples log'!$B$2)+('multiples log'!$B$2*(#REF!-1))),IF(F316="WON",((((#REF!-1)*#REF!)*'multiples log'!$B$2)+('multiples log'!$B$2*(#REF!-1))),IF(F316="PLACED",((((#REF!-1)*#REF!)*'multiples log'!$B$2)-'multiples log'!$B$2),IF(#REF!=0,-'multiples log'!$B$2,IF(#REF!=0,-'multiples log'!$B$2,-('multiples log'!$B$2*2)))))))*D316))</f>
        <v>0</v>
      </c>
      <c r="H316" s="17"/>
      <c r="I316" s="64"/>
      <c r="J316" s="91"/>
    </row>
    <row r="317" spans="6:10" ht="15" x14ac:dyDescent="0.2">
      <c r="F317" s="7"/>
      <c r="G317" s="17">
        <f>IF(ISBLANK(F317),,IF(ISBLANK(#REF!),,(IF(F317="WON-EW",((((#REF!-1)*#REF!)*'multiples log'!$B$2)+('multiples log'!$B$2*(#REF!-1))),IF(F317="WON",((((#REF!-1)*#REF!)*'multiples log'!$B$2)+('multiples log'!$B$2*(#REF!-1))),IF(F317="PLACED",((((#REF!-1)*#REF!)*'multiples log'!$B$2)-'multiples log'!$B$2),IF(#REF!=0,-'multiples log'!$B$2,IF(#REF!=0,-'multiples log'!$B$2,-('multiples log'!$B$2*2)))))))*D317))</f>
        <v>0</v>
      </c>
      <c r="H317" s="17"/>
      <c r="I317" s="64"/>
      <c r="J317" s="91"/>
    </row>
    <row r="318" spans="6:10" ht="15" x14ac:dyDescent="0.2">
      <c r="F318" s="7"/>
      <c r="G318" s="17">
        <f>IF(ISBLANK(F318),,IF(ISBLANK(#REF!),,(IF(F318="WON-EW",((((#REF!-1)*#REF!)*'multiples log'!$B$2)+('multiples log'!$B$2*(#REF!-1))),IF(F318="WON",((((#REF!-1)*#REF!)*'multiples log'!$B$2)+('multiples log'!$B$2*(#REF!-1))),IF(F318="PLACED",((((#REF!-1)*#REF!)*'multiples log'!$B$2)-'multiples log'!$B$2),IF(#REF!=0,-'multiples log'!$B$2,IF(#REF!=0,-'multiples log'!$B$2,-('multiples log'!$B$2*2)))))))*D318))</f>
        <v>0</v>
      </c>
      <c r="H318" s="17"/>
      <c r="I318" s="64"/>
      <c r="J318" s="91"/>
    </row>
    <row r="319" spans="6:10" ht="15" x14ac:dyDescent="0.2">
      <c r="F319" s="7"/>
      <c r="G319" s="17">
        <f>IF(ISBLANK(F319),,IF(ISBLANK(#REF!),,(IF(F319="WON-EW",((((#REF!-1)*#REF!)*'multiples log'!$B$2)+('multiples log'!$B$2*(#REF!-1))),IF(F319="WON",((((#REF!-1)*#REF!)*'multiples log'!$B$2)+('multiples log'!$B$2*(#REF!-1))),IF(F319="PLACED",((((#REF!-1)*#REF!)*'multiples log'!$B$2)-'multiples log'!$B$2),IF(#REF!=0,-'multiples log'!$B$2,IF(#REF!=0,-'multiples log'!$B$2,-('multiples log'!$B$2*2)))))))*D319))</f>
        <v>0</v>
      </c>
      <c r="H319" s="17"/>
      <c r="I319" s="64"/>
      <c r="J319" s="91"/>
    </row>
    <row r="320" spans="6:10" ht="15" x14ac:dyDescent="0.2">
      <c r="F320" s="7"/>
      <c r="G320" s="17">
        <f>IF(ISBLANK(F320),,IF(ISBLANK(#REF!),,(IF(F320="WON-EW",((((#REF!-1)*#REF!)*'multiples log'!$B$2)+('multiples log'!$B$2*(#REF!-1))),IF(F320="WON",((((#REF!-1)*#REF!)*'multiples log'!$B$2)+('multiples log'!$B$2*(#REF!-1))),IF(F320="PLACED",((((#REF!-1)*#REF!)*'multiples log'!$B$2)-'multiples log'!$B$2),IF(#REF!=0,-'multiples log'!$B$2,IF(#REF!=0,-'multiples log'!$B$2,-('multiples log'!$B$2*2)))))))*D320))</f>
        <v>0</v>
      </c>
      <c r="H320" s="17"/>
      <c r="I320" s="64"/>
      <c r="J320" s="91"/>
    </row>
    <row r="321" spans="6:10" ht="15" x14ac:dyDescent="0.2">
      <c r="F321" s="7"/>
      <c r="G321" s="17">
        <f>IF(ISBLANK(F321),,IF(ISBLANK(#REF!),,(IF(F321="WON-EW",((((#REF!-1)*#REF!)*'multiples log'!$B$2)+('multiples log'!$B$2*(#REF!-1))),IF(F321="WON",((((#REF!-1)*#REF!)*'multiples log'!$B$2)+('multiples log'!$B$2*(#REF!-1))),IF(F321="PLACED",((((#REF!-1)*#REF!)*'multiples log'!$B$2)-'multiples log'!$B$2),IF(#REF!=0,-'multiples log'!$B$2,IF(#REF!=0,-'multiples log'!$B$2,-('multiples log'!$B$2*2)))))))*D321))</f>
        <v>0</v>
      </c>
      <c r="H321" s="17"/>
      <c r="I321" s="64"/>
      <c r="J321" s="91"/>
    </row>
    <row r="322" spans="6:10" ht="15" x14ac:dyDescent="0.2">
      <c r="F322" s="7"/>
      <c r="G322" s="17">
        <f>IF(ISBLANK(F322),,IF(ISBLANK(#REF!),,(IF(F322="WON-EW",((((#REF!-1)*#REF!)*'multiples log'!$B$2)+('multiples log'!$B$2*(#REF!-1))),IF(F322="WON",((((#REF!-1)*#REF!)*'multiples log'!$B$2)+('multiples log'!$B$2*(#REF!-1))),IF(F322="PLACED",((((#REF!-1)*#REF!)*'multiples log'!$B$2)-'multiples log'!$B$2),IF(#REF!=0,-'multiples log'!$B$2,IF(#REF!=0,-'multiples log'!$B$2,-('multiples log'!$B$2*2)))))))*D322))</f>
        <v>0</v>
      </c>
      <c r="H322" s="17"/>
      <c r="I322" s="64"/>
      <c r="J322" s="91"/>
    </row>
    <row r="323" spans="6:10" ht="15" x14ac:dyDescent="0.2">
      <c r="F323" s="7"/>
      <c r="G323" s="17">
        <f>IF(ISBLANK(F323),,IF(ISBLANK(#REF!),,(IF(F323="WON-EW",((((#REF!-1)*#REF!)*'multiples log'!$B$2)+('multiples log'!$B$2*(#REF!-1))),IF(F323="WON",((((#REF!-1)*#REF!)*'multiples log'!$B$2)+('multiples log'!$B$2*(#REF!-1))),IF(F323="PLACED",((((#REF!-1)*#REF!)*'multiples log'!$B$2)-'multiples log'!$B$2),IF(#REF!=0,-'multiples log'!$B$2,IF(#REF!=0,-'multiples log'!$B$2,-('multiples log'!$B$2*2)))))))*D323))</f>
        <v>0</v>
      </c>
      <c r="H323" s="17"/>
      <c r="I323" s="64"/>
      <c r="J323" s="91"/>
    </row>
    <row r="324" spans="6:10" ht="15" x14ac:dyDescent="0.2">
      <c r="F324" s="7"/>
      <c r="G324" s="17">
        <f>IF(ISBLANK(F324),,IF(ISBLANK(#REF!),,(IF(F324="WON-EW",((((#REF!-1)*#REF!)*'multiples log'!$B$2)+('multiples log'!$B$2*(#REF!-1))),IF(F324="WON",((((#REF!-1)*#REF!)*'multiples log'!$B$2)+('multiples log'!$B$2*(#REF!-1))),IF(F324="PLACED",((((#REF!-1)*#REF!)*'multiples log'!$B$2)-'multiples log'!$B$2),IF(#REF!=0,-'multiples log'!$B$2,IF(#REF!=0,-'multiples log'!$B$2,-('multiples log'!$B$2*2)))))))*D324))</f>
        <v>0</v>
      </c>
      <c r="H324" s="17"/>
      <c r="I324" s="64"/>
      <c r="J324" s="91"/>
    </row>
    <row r="325" spans="6:10" ht="15" x14ac:dyDescent="0.2">
      <c r="F325" s="7"/>
      <c r="G325" s="17">
        <f>IF(ISBLANK(F325),,IF(ISBLANK(#REF!),,(IF(F325="WON-EW",((((#REF!-1)*#REF!)*'multiples log'!$B$2)+('multiples log'!$B$2*(#REF!-1))),IF(F325="WON",((((#REF!-1)*#REF!)*'multiples log'!$B$2)+('multiples log'!$B$2*(#REF!-1))),IF(F325="PLACED",((((#REF!-1)*#REF!)*'multiples log'!$B$2)-'multiples log'!$B$2),IF(#REF!=0,-'multiples log'!$B$2,IF(#REF!=0,-'multiples log'!$B$2,-('multiples log'!$B$2*2)))))))*D325))</f>
        <v>0</v>
      </c>
      <c r="H325" s="17"/>
      <c r="I325" s="64"/>
      <c r="J325" s="91"/>
    </row>
    <row r="326" spans="6:10" ht="15" x14ac:dyDescent="0.2">
      <c r="F326" s="7"/>
      <c r="G326" s="17">
        <f>IF(ISBLANK(F326),,IF(ISBLANK(#REF!),,(IF(F326="WON-EW",((((#REF!-1)*#REF!)*'multiples log'!$B$2)+('multiples log'!$B$2*(#REF!-1))),IF(F326="WON",((((#REF!-1)*#REF!)*'multiples log'!$B$2)+('multiples log'!$B$2*(#REF!-1))),IF(F326="PLACED",((((#REF!-1)*#REF!)*'multiples log'!$B$2)-'multiples log'!$B$2),IF(#REF!=0,-'multiples log'!$B$2,IF(#REF!=0,-'multiples log'!$B$2,-('multiples log'!$B$2*2)))))))*D326))</f>
        <v>0</v>
      </c>
      <c r="H326" s="17"/>
      <c r="I326" s="64"/>
      <c r="J326" s="91"/>
    </row>
    <row r="327" spans="6:10" ht="15" x14ac:dyDescent="0.2">
      <c r="F327" s="7"/>
      <c r="G327" s="17">
        <f>IF(ISBLANK(F327),,IF(ISBLANK(#REF!),,(IF(F327="WON-EW",((((#REF!-1)*#REF!)*'multiples log'!$B$2)+('multiples log'!$B$2*(#REF!-1))),IF(F327="WON",((((#REF!-1)*#REF!)*'multiples log'!$B$2)+('multiples log'!$B$2*(#REF!-1))),IF(F327="PLACED",((((#REF!-1)*#REF!)*'multiples log'!$B$2)-'multiples log'!$B$2),IF(#REF!=0,-'multiples log'!$B$2,IF(#REF!=0,-'multiples log'!$B$2,-('multiples log'!$B$2*2)))))))*D327))</f>
        <v>0</v>
      </c>
      <c r="H327" s="17"/>
      <c r="I327" s="64"/>
      <c r="J327" s="91"/>
    </row>
    <row r="328" spans="6:10" ht="15" x14ac:dyDescent="0.2">
      <c r="F328" s="7"/>
      <c r="G328" s="17">
        <f>IF(ISBLANK(F328),,IF(ISBLANK(#REF!),,(IF(F328="WON-EW",((((#REF!-1)*#REF!)*'multiples log'!$B$2)+('multiples log'!$B$2*(#REF!-1))),IF(F328="WON",((((#REF!-1)*#REF!)*'multiples log'!$B$2)+('multiples log'!$B$2*(#REF!-1))),IF(F328="PLACED",((((#REF!-1)*#REF!)*'multiples log'!$B$2)-'multiples log'!$B$2),IF(#REF!=0,-'multiples log'!$B$2,IF(#REF!=0,-'multiples log'!$B$2,-('multiples log'!$B$2*2)))))))*D328))</f>
        <v>0</v>
      </c>
      <c r="H328" s="17"/>
      <c r="I328" s="64"/>
      <c r="J328" s="91"/>
    </row>
    <row r="329" spans="6:10" ht="15" x14ac:dyDescent="0.2">
      <c r="F329" s="7"/>
      <c r="G329" s="17">
        <f>IF(ISBLANK(F329),,IF(ISBLANK(#REF!),,(IF(F329="WON-EW",((((#REF!-1)*#REF!)*'multiples log'!$B$2)+('multiples log'!$B$2*(#REF!-1))),IF(F329="WON",((((#REF!-1)*#REF!)*'multiples log'!$B$2)+('multiples log'!$B$2*(#REF!-1))),IF(F329="PLACED",((((#REF!-1)*#REF!)*'multiples log'!$B$2)-'multiples log'!$B$2),IF(#REF!=0,-'multiples log'!$B$2,IF(#REF!=0,-'multiples log'!$B$2,-('multiples log'!$B$2*2)))))))*D329))</f>
        <v>0</v>
      </c>
      <c r="H329" s="17"/>
      <c r="I329" s="64"/>
      <c r="J329" s="91"/>
    </row>
    <row r="330" spans="6:10" ht="15" x14ac:dyDescent="0.2">
      <c r="F330" s="7"/>
      <c r="G330" s="17">
        <f>IF(ISBLANK(F330),,IF(ISBLANK(#REF!),,(IF(F330="WON-EW",((((#REF!-1)*#REF!)*'multiples log'!$B$2)+('multiples log'!$B$2*(#REF!-1))),IF(F330="WON",((((#REF!-1)*#REF!)*'multiples log'!$B$2)+('multiples log'!$B$2*(#REF!-1))),IF(F330="PLACED",((((#REF!-1)*#REF!)*'multiples log'!$B$2)-'multiples log'!$B$2),IF(#REF!=0,-'multiples log'!$B$2,IF(#REF!=0,-'multiples log'!$B$2,-('multiples log'!$B$2*2)))))))*D330))</f>
        <v>0</v>
      </c>
      <c r="H330" s="17"/>
      <c r="I330" s="64"/>
      <c r="J330" s="91"/>
    </row>
    <row r="331" spans="6:10" ht="15" x14ac:dyDescent="0.2">
      <c r="F331" s="7"/>
      <c r="G331" s="17">
        <f>IF(ISBLANK(F331),,IF(ISBLANK(#REF!),,(IF(F331="WON-EW",((((#REF!-1)*#REF!)*'multiples log'!$B$2)+('multiples log'!$B$2*(#REF!-1))),IF(F331="WON",((((#REF!-1)*#REF!)*'multiples log'!$B$2)+('multiples log'!$B$2*(#REF!-1))),IF(F331="PLACED",((((#REF!-1)*#REF!)*'multiples log'!$B$2)-'multiples log'!$B$2),IF(#REF!=0,-'multiples log'!$B$2,IF(#REF!=0,-'multiples log'!$B$2,-('multiples log'!$B$2*2)))))))*D331))</f>
        <v>0</v>
      </c>
      <c r="H331" s="17"/>
      <c r="I331" s="64"/>
      <c r="J331" s="91"/>
    </row>
    <row r="332" spans="6:10" ht="15" x14ac:dyDescent="0.2">
      <c r="F332" s="7"/>
      <c r="G332" s="17">
        <f>IF(ISBLANK(F332),,IF(ISBLANK(#REF!),,(IF(F332="WON-EW",((((#REF!-1)*#REF!)*'multiples log'!$B$2)+('multiples log'!$B$2*(#REF!-1))),IF(F332="WON",((((#REF!-1)*#REF!)*'multiples log'!$B$2)+('multiples log'!$B$2*(#REF!-1))),IF(F332="PLACED",((((#REF!-1)*#REF!)*'multiples log'!$B$2)-'multiples log'!$B$2),IF(#REF!=0,-'multiples log'!$B$2,IF(#REF!=0,-'multiples log'!$B$2,-('multiples log'!$B$2*2)))))))*D332))</f>
        <v>0</v>
      </c>
      <c r="H332" s="17"/>
      <c r="I332" s="64"/>
      <c r="J332" s="91"/>
    </row>
    <row r="333" spans="6:10" ht="15" x14ac:dyDescent="0.2">
      <c r="F333" s="7"/>
      <c r="G333" s="17">
        <f>IF(ISBLANK(F333),,IF(ISBLANK(#REF!),,(IF(F333="WON-EW",((((#REF!-1)*#REF!)*'multiples log'!$B$2)+('multiples log'!$B$2*(#REF!-1))),IF(F333="WON",((((#REF!-1)*#REF!)*'multiples log'!$B$2)+('multiples log'!$B$2*(#REF!-1))),IF(F333="PLACED",((((#REF!-1)*#REF!)*'multiples log'!$B$2)-'multiples log'!$B$2),IF(#REF!=0,-'multiples log'!$B$2,IF(#REF!=0,-'multiples log'!$B$2,-('multiples log'!$B$2*2)))))))*D333))</f>
        <v>0</v>
      </c>
      <c r="H333" s="17"/>
      <c r="I333" s="64"/>
      <c r="J333" s="91"/>
    </row>
    <row r="334" spans="6:10" ht="15" x14ac:dyDescent="0.2">
      <c r="F334" s="7"/>
      <c r="G334" s="17">
        <f>IF(ISBLANK(F334),,IF(ISBLANK(#REF!),,(IF(F334="WON-EW",((((#REF!-1)*#REF!)*'multiples log'!$B$2)+('multiples log'!$B$2*(#REF!-1))),IF(F334="WON",((((#REF!-1)*#REF!)*'multiples log'!$B$2)+('multiples log'!$B$2*(#REF!-1))),IF(F334="PLACED",((((#REF!-1)*#REF!)*'multiples log'!$B$2)-'multiples log'!$B$2),IF(#REF!=0,-'multiples log'!$B$2,IF(#REF!=0,-'multiples log'!$B$2,-('multiples log'!$B$2*2)))))))*D334))</f>
        <v>0</v>
      </c>
      <c r="H334" s="17"/>
      <c r="I334" s="64"/>
      <c r="J334" s="91"/>
    </row>
    <row r="335" spans="6:10" ht="15" x14ac:dyDescent="0.2">
      <c r="F335" s="7"/>
      <c r="G335" s="17">
        <f>IF(ISBLANK(F335),,IF(ISBLANK(#REF!),,(IF(F335="WON-EW",((((#REF!-1)*#REF!)*'multiples log'!$B$2)+('multiples log'!$B$2*(#REF!-1))),IF(F335="WON",((((#REF!-1)*#REF!)*'multiples log'!$B$2)+('multiples log'!$B$2*(#REF!-1))),IF(F335="PLACED",((((#REF!-1)*#REF!)*'multiples log'!$B$2)-'multiples log'!$B$2),IF(#REF!=0,-'multiples log'!$B$2,IF(#REF!=0,-'multiples log'!$B$2,-('multiples log'!$B$2*2)))))))*D335))</f>
        <v>0</v>
      </c>
      <c r="H335" s="17"/>
      <c r="I335" s="64"/>
      <c r="J335" s="91"/>
    </row>
    <row r="336" spans="6:10" ht="15" x14ac:dyDescent="0.2">
      <c r="F336" s="7"/>
      <c r="G336" s="17">
        <f>IF(ISBLANK(F336),,IF(ISBLANK(#REF!),,(IF(F336="WON-EW",((((#REF!-1)*#REF!)*'multiples log'!$B$2)+('multiples log'!$B$2*(#REF!-1))),IF(F336="WON",((((#REF!-1)*#REF!)*'multiples log'!$B$2)+('multiples log'!$B$2*(#REF!-1))),IF(F336="PLACED",((((#REF!-1)*#REF!)*'multiples log'!$B$2)-'multiples log'!$B$2),IF(#REF!=0,-'multiples log'!$B$2,IF(#REF!=0,-'multiples log'!$B$2,-('multiples log'!$B$2*2)))))))*D336))</f>
        <v>0</v>
      </c>
      <c r="H336" s="17"/>
      <c r="I336" s="64"/>
      <c r="J336" s="91"/>
    </row>
    <row r="337" spans="6:10" ht="15" x14ac:dyDescent="0.2">
      <c r="F337" s="7"/>
      <c r="G337" s="17">
        <f>IF(ISBLANK(F337),,IF(ISBLANK(#REF!),,(IF(F337="WON-EW",((((#REF!-1)*#REF!)*'multiples log'!$B$2)+('multiples log'!$B$2*(#REF!-1))),IF(F337="WON",((((#REF!-1)*#REF!)*'multiples log'!$B$2)+('multiples log'!$B$2*(#REF!-1))),IF(F337="PLACED",((((#REF!-1)*#REF!)*'multiples log'!$B$2)-'multiples log'!$B$2),IF(#REF!=0,-'multiples log'!$B$2,IF(#REF!=0,-'multiples log'!$B$2,-('multiples log'!$B$2*2)))))))*D337))</f>
        <v>0</v>
      </c>
      <c r="H337" s="17"/>
      <c r="I337" s="64"/>
      <c r="J337" s="91"/>
    </row>
    <row r="338" spans="6:10" ht="15" x14ac:dyDescent="0.2">
      <c r="F338" s="7"/>
      <c r="G338" s="17">
        <f>IF(ISBLANK(F338),,IF(ISBLANK(#REF!),,(IF(F338="WON-EW",((((#REF!-1)*#REF!)*'multiples log'!$B$2)+('multiples log'!$B$2*(#REF!-1))),IF(F338="WON",((((#REF!-1)*#REF!)*'multiples log'!$B$2)+('multiples log'!$B$2*(#REF!-1))),IF(F338="PLACED",((((#REF!-1)*#REF!)*'multiples log'!$B$2)-'multiples log'!$B$2),IF(#REF!=0,-'multiples log'!$B$2,IF(#REF!=0,-'multiples log'!$B$2,-('multiples log'!$B$2*2)))))))*D338))</f>
        <v>0</v>
      </c>
      <c r="H338" s="17"/>
      <c r="I338" s="64"/>
      <c r="J338" s="91"/>
    </row>
    <row r="339" spans="6:10" ht="15" x14ac:dyDescent="0.2">
      <c r="F339" s="7"/>
      <c r="G339" s="17">
        <f>IF(ISBLANK(F339),,IF(ISBLANK(#REF!),,(IF(F339="WON-EW",((((#REF!-1)*#REF!)*'multiples log'!$B$2)+('multiples log'!$B$2*(#REF!-1))),IF(F339="WON",((((#REF!-1)*#REF!)*'multiples log'!$B$2)+('multiples log'!$B$2*(#REF!-1))),IF(F339="PLACED",((((#REF!-1)*#REF!)*'multiples log'!$B$2)-'multiples log'!$B$2),IF(#REF!=0,-'multiples log'!$B$2,IF(#REF!=0,-'multiples log'!$B$2,-('multiples log'!$B$2*2)))))))*D339))</f>
        <v>0</v>
      </c>
      <c r="H339" s="17"/>
      <c r="I339" s="64"/>
      <c r="J339" s="91"/>
    </row>
    <row r="340" spans="6:10" ht="15" x14ac:dyDescent="0.2">
      <c r="F340" s="7"/>
      <c r="G340" s="17">
        <f>IF(ISBLANK(F340),,IF(ISBLANK(#REF!),,(IF(F340="WON-EW",((((#REF!-1)*#REF!)*'multiples log'!$B$2)+('multiples log'!$B$2*(#REF!-1))),IF(F340="WON",((((#REF!-1)*#REF!)*'multiples log'!$B$2)+('multiples log'!$B$2*(#REF!-1))),IF(F340="PLACED",((((#REF!-1)*#REF!)*'multiples log'!$B$2)-'multiples log'!$B$2),IF(#REF!=0,-'multiples log'!$B$2,IF(#REF!=0,-'multiples log'!$B$2,-('multiples log'!$B$2*2)))))))*D340))</f>
        <v>0</v>
      </c>
      <c r="H340" s="17"/>
      <c r="I340" s="64"/>
      <c r="J340" s="91"/>
    </row>
    <row r="341" spans="6:10" ht="15" x14ac:dyDescent="0.2">
      <c r="F341" s="7"/>
      <c r="G341" s="17">
        <f>IF(ISBLANK(F341),,IF(ISBLANK(#REF!),,(IF(F341="WON-EW",((((#REF!-1)*#REF!)*'multiples log'!$B$2)+('multiples log'!$B$2*(#REF!-1))),IF(F341="WON",((((#REF!-1)*#REF!)*'multiples log'!$B$2)+('multiples log'!$B$2*(#REF!-1))),IF(F341="PLACED",((((#REF!-1)*#REF!)*'multiples log'!$B$2)-'multiples log'!$B$2),IF(#REF!=0,-'multiples log'!$B$2,IF(#REF!=0,-'multiples log'!$B$2,-('multiples log'!$B$2*2)))))))*D341))</f>
        <v>0</v>
      </c>
      <c r="H341" s="17"/>
      <c r="I341" s="64"/>
      <c r="J341" s="91"/>
    </row>
    <row r="342" spans="6:10" ht="15" x14ac:dyDescent="0.2">
      <c r="F342" s="7"/>
      <c r="G342" s="17">
        <f>IF(ISBLANK(F342),,IF(ISBLANK(#REF!),,(IF(F342="WON-EW",((((#REF!-1)*#REF!)*'multiples log'!$B$2)+('multiples log'!$B$2*(#REF!-1))),IF(F342="WON",((((#REF!-1)*#REF!)*'multiples log'!$B$2)+('multiples log'!$B$2*(#REF!-1))),IF(F342="PLACED",((((#REF!-1)*#REF!)*'multiples log'!$B$2)-'multiples log'!$B$2),IF(#REF!=0,-'multiples log'!$B$2,IF(#REF!=0,-'multiples log'!$B$2,-('multiples log'!$B$2*2)))))))*D342))</f>
        <v>0</v>
      </c>
      <c r="H342" s="17"/>
      <c r="I342" s="64"/>
      <c r="J342" s="91"/>
    </row>
    <row r="343" spans="6:10" ht="15" x14ac:dyDescent="0.2">
      <c r="F343" s="7"/>
      <c r="G343" s="17">
        <f>IF(ISBLANK(F343),,IF(ISBLANK(#REF!),,(IF(F343="WON-EW",((((#REF!-1)*#REF!)*'multiples log'!$B$2)+('multiples log'!$B$2*(#REF!-1))),IF(F343="WON",((((#REF!-1)*#REF!)*'multiples log'!$B$2)+('multiples log'!$B$2*(#REF!-1))),IF(F343="PLACED",((((#REF!-1)*#REF!)*'multiples log'!$B$2)-'multiples log'!$B$2),IF(#REF!=0,-'multiples log'!$B$2,IF(#REF!=0,-'multiples log'!$B$2,-('multiples log'!$B$2*2)))))))*D343))</f>
        <v>0</v>
      </c>
      <c r="H343" s="17"/>
      <c r="I343" s="64"/>
      <c r="J343" s="91"/>
    </row>
    <row r="344" spans="6:10" ht="15" x14ac:dyDescent="0.2">
      <c r="F344" s="7"/>
      <c r="G344" s="17">
        <f>IF(ISBLANK(F344),,IF(ISBLANK(#REF!),,(IF(F344="WON-EW",((((#REF!-1)*#REF!)*'multiples log'!$B$2)+('multiples log'!$B$2*(#REF!-1))),IF(F344="WON",((((#REF!-1)*#REF!)*'multiples log'!$B$2)+('multiples log'!$B$2*(#REF!-1))),IF(F344="PLACED",((((#REF!-1)*#REF!)*'multiples log'!$B$2)-'multiples log'!$B$2),IF(#REF!=0,-'multiples log'!$B$2,IF(#REF!=0,-'multiples log'!$B$2,-('multiples log'!$B$2*2)))))))*D344))</f>
        <v>0</v>
      </c>
      <c r="H344" s="17"/>
      <c r="I344" s="64"/>
      <c r="J344" s="91"/>
    </row>
    <row r="345" spans="6:10" ht="15" x14ac:dyDescent="0.2">
      <c r="F345" s="7"/>
      <c r="G345" s="17">
        <f>IF(ISBLANK(F345),,IF(ISBLANK(#REF!),,(IF(F345="WON-EW",((((#REF!-1)*#REF!)*'multiples log'!$B$2)+('multiples log'!$B$2*(#REF!-1))),IF(F345="WON",((((#REF!-1)*#REF!)*'multiples log'!$B$2)+('multiples log'!$B$2*(#REF!-1))),IF(F345="PLACED",((((#REF!-1)*#REF!)*'multiples log'!$B$2)-'multiples log'!$B$2),IF(#REF!=0,-'multiples log'!$B$2,IF(#REF!=0,-'multiples log'!$B$2,-('multiples log'!$B$2*2)))))))*D345))</f>
        <v>0</v>
      </c>
      <c r="H345" s="17"/>
      <c r="I345" s="64"/>
      <c r="J345" s="91"/>
    </row>
    <row r="346" spans="6:10" ht="15" x14ac:dyDescent="0.2">
      <c r="F346" s="7"/>
      <c r="G346" s="17">
        <f>IF(ISBLANK(F346),,IF(ISBLANK(#REF!),,(IF(F346="WON-EW",((((#REF!-1)*#REF!)*'multiples log'!$B$2)+('multiples log'!$B$2*(#REF!-1))),IF(F346="WON",((((#REF!-1)*#REF!)*'multiples log'!$B$2)+('multiples log'!$B$2*(#REF!-1))),IF(F346="PLACED",((((#REF!-1)*#REF!)*'multiples log'!$B$2)-'multiples log'!$B$2),IF(#REF!=0,-'multiples log'!$B$2,IF(#REF!=0,-'multiples log'!$B$2,-('multiples log'!$B$2*2)))))))*D346))</f>
        <v>0</v>
      </c>
      <c r="H346" s="17"/>
      <c r="I346" s="64"/>
      <c r="J346" s="91"/>
    </row>
    <row r="347" spans="6:10" ht="15" x14ac:dyDescent="0.2">
      <c r="F347" s="7"/>
      <c r="G347" s="17">
        <f>IF(ISBLANK(F347),,IF(ISBLANK(#REF!),,(IF(F347="WON-EW",((((#REF!-1)*#REF!)*'multiples log'!$B$2)+('multiples log'!$B$2*(#REF!-1))),IF(F347="WON",((((#REF!-1)*#REF!)*'multiples log'!$B$2)+('multiples log'!$B$2*(#REF!-1))),IF(F347="PLACED",((((#REF!-1)*#REF!)*'multiples log'!$B$2)-'multiples log'!$B$2),IF(#REF!=0,-'multiples log'!$B$2,IF(#REF!=0,-'multiples log'!$B$2,-('multiples log'!$B$2*2)))))))*D347))</f>
        <v>0</v>
      </c>
      <c r="H347" s="17"/>
      <c r="I347" s="64"/>
      <c r="J347" s="91"/>
    </row>
    <row r="348" spans="6:10" ht="15" x14ac:dyDescent="0.2">
      <c r="F348" s="7"/>
      <c r="G348" s="17">
        <f>IF(ISBLANK(F348),,IF(ISBLANK(#REF!),,(IF(F348="WON-EW",((((#REF!-1)*#REF!)*'multiples log'!$B$2)+('multiples log'!$B$2*(#REF!-1))),IF(F348="WON",((((#REF!-1)*#REF!)*'multiples log'!$B$2)+('multiples log'!$B$2*(#REF!-1))),IF(F348="PLACED",((((#REF!-1)*#REF!)*'multiples log'!$B$2)-'multiples log'!$B$2),IF(#REF!=0,-'multiples log'!$B$2,IF(#REF!=0,-'multiples log'!$B$2,-('multiples log'!$B$2*2)))))))*D348))</f>
        <v>0</v>
      </c>
      <c r="H348" s="17"/>
      <c r="I348" s="64"/>
      <c r="J348" s="91"/>
    </row>
    <row r="349" spans="6:10" ht="15" x14ac:dyDescent="0.2">
      <c r="F349" s="7"/>
      <c r="G349" s="17">
        <f>IF(ISBLANK(F349),,IF(ISBLANK(#REF!),,(IF(F349="WON-EW",((((#REF!-1)*#REF!)*'multiples log'!$B$2)+('multiples log'!$B$2*(#REF!-1))),IF(F349="WON",((((#REF!-1)*#REF!)*'multiples log'!$B$2)+('multiples log'!$B$2*(#REF!-1))),IF(F349="PLACED",((((#REF!-1)*#REF!)*'multiples log'!$B$2)-'multiples log'!$B$2),IF(#REF!=0,-'multiples log'!$B$2,IF(#REF!=0,-'multiples log'!$B$2,-('multiples log'!$B$2*2)))))))*D349))</f>
        <v>0</v>
      </c>
      <c r="H349" s="17"/>
      <c r="I349" s="64"/>
      <c r="J349" s="91"/>
    </row>
    <row r="350" spans="6:10" ht="15" x14ac:dyDescent="0.2">
      <c r="F350" s="7"/>
      <c r="G350" s="17">
        <f>IF(ISBLANK(F350),,IF(ISBLANK(#REF!),,(IF(F350="WON-EW",((((#REF!-1)*#REF!)*'multiples log'!$B$2)+('multiples log'!$B$2*(#REF!-1))),IF(F350="WON",((((#REF!-1)*#REF!)*'multiples log'!$B$2)+('multiples log'!$B$2*(#REF!-1))),IF(F350="PLACED",((((#REF!-1)*#REF!)*'multiples log'!$B$2)-'multiples log'!$B$2),IF(#REF!=0,-'multiples log'!$B$2,IF(#REF!=0,-'multiples log'!$B$2,-('multiples log'!$B$2*2)))))))*D350))</f>
        <v>0</v>
      </c>
      <c r="H350" s="17"/>
      <c r="I350" s="64"/>
      <c r="J350" s="91"/>
    </row>
    <row r="351" spans="6:10" ht="15" x14ac:dyDescent="0.2">
      <c r="F351" s="7"/>
      <c r="G351" s="17">
        <f>IF(ISBLANK(F351),,IF(ISBLANK(#REF!),,(IF(F351="WON-EW",((((#REF!-1)*#REF!)*'multiples log'!$B$2)+('multiples log'!$B$2*(#REF!-1))),IF(F351="WON",((((#REF!-1)*#REF!)*'multiples log'!$B$2)+('multiples log'!$B$2*(#REF!-1))),IF(F351="PLACED",((((#REF!-1)*#REF!)*'multiples log'!$B$2)-'multiples log'!$B$2),IF(#REF!=0,-'multiples log'!$B$2,IF(#REF!=0,-'multiples log'!$B$2,-('multiples log'!$B$2*2)))))))*D351))</f>
        <v>0</v>
      </c>
      <c r="H351" s="17"/>
      <c r="I351" s="64"/>
      <c r="J351" s="91"/>
    </row>
    <row r="352" spans="6:10" ht="15" x14ac:dyDescent="0.2">
      <c r="F352" s="7"/>
      <c r="G352" s="17">
        <f>IF(ISBLANK(F352),,IF(ISBLANK(#REF!),,(IF(F352="WON-EW",((((#REF!-1)*#REF!)*'multiples log'!$B$2)+('multiples log'!$B$2*(#REF!-1))),IF(F352="WON",((((#REF!-1)*#REF!)*'multiples log'!$B$2)+('multiples log'!$B$2*(#REF!-1))),IF(F352="PLACED",((((#REF!-1)*#REF!)*'multiples log'!$B$2)-'multiples log'!$B$2),IF(#REF!=0,-'multiples log'!$B$2,IF(#REF!=0,-'multiples log'!$B$2,-('multiples log'!$B$2*2)))))))*D352))</f>
        <v>0</v>
      </c>
      <c r="H352" s="17"/>
      <c r="I352" s="64"/>
      <c r="J352" s="91"/>
    </row>
    <row r="353" spans="6:10" ht="15" x14ac:dyDescent="0.2">
      <c r="F353" s="7"/>
      <c r="G353" s="17">
        <f>IF(ISBLANK(F353),,IF(ISBLANK(#REF!),,(IF(F353="WON-EW",((((#REF!-1)*#REF!)*'multiples log'!$B$2)+('multiples log'!$B$2*(#REF!-1))),IF(F353="WON",((((#REF!-1)*#REF!)*'multiples log'!$B$2)+('multiples log'!$B$2*(#REF!-1))),IF(F353="PLACED",((((#REF!-1)*#REF!)*'multiples log'!$B$2)-'multiples log'!$B$2),IF(#REF!=0,-'multiples log'!$B$2,IF(#REF!=0,-'multiples log'!$B$2,-('multiples log'!$B$2*2)))))))*D353))</f>
        <v>0</v>
      </c>
      <c r="H353" s="17"/>
      <c r="I353" s="64"/>
      <c r="J353" s="91"/>
    </row>
    <row r="354" spans="6:10" ht="15" x14ac:dyDescent="0.2">
      <c r="F354" s="7"/>
      <c r="G354" s="17">
        <f>IF(ISBLANK(F354),,IF(ISBLANK(#REF!),,(IF(F354="WON-EW",((((#REF!-1)*#REF!)*'multiples log'!$B$2)+('multiples log'!$B$2*(#REF!-1))),IF(F354="WON",((((#REF!-1)*#REF!)*'multiples log'!$B$2)+('multiples log'!$B$2*(#REF!-1))),IF(F354="PLACED",((((#REF!-1)*#REF!)*'multiples log'!$B$2)-'multiples log'!$B$2),IF(#REF!=0,-'multiples log'!$B$2,IF(#REF!=0,-'multiples log'!$B$2,-('multiples log'!$B$2*2)))))))*D354))</f>
        <v>0</v>
      </c>
      <c r="H354" s="17"/>
      <c r="I354" s="64"/>
      <c r="J354" s="91"/>
    </row>
    <row r="355" spans="6:10" ht="15" x14ac:dyDescent="0.2">
      <c r="F355" s="7"/>
      <c r="G355" s="17">
        <f>IF(ISBLANK(F355),,IF(ISBLANK(#REF!),,(IF(F355="WON-EW",((((#REF!-1)*#REF!)*'multiples log'!$B$2)+('multiples log'!$B$2*(#REF!-1))),IF(F355="WON",((((#REF!-1)*#REF!)*'multiples log'!$B$2)+('multiples log'!$B$2*(#REF!-1))),IF(F355="PLACED",((((#REF!-1)*#REF!)*'multiples log'!$B$2)-'multiples log'!$B$2),IF(#REF!=0,-'multiples log'!$B$2,IF(#REF!=0,-'multiples log'!$B$2,-('multiples log'!$B$2*2)))))))*D355))</f>
        <v>0</v>
      </c>
      <c r="H355" s="17"/>
      <c r="I355" s="64"/>
      <c r="J355" s="91"/>
    </row>
    <row r="356" spans="6:10" ht="15" x14ac:dyDescent="0.2">
      <c r="F356" s="7"/>
      <c r="G356" s="17">
        <f>IF(ISBLANK(F356),,IF(ISBLANK(#REF!),,(IF(F356="WON-EW",((((#REF!-1)*#REF!)*'multiples log'!$B$2)+('multiples log'!$B$2*(#REF!-1))),IF(F356="WON",((((#REF!-1)*#REF!)*'multiples log'!$B$2)+('multiples log'!$B$2*(#REF!-1))),IF(F356="PLACED",((((#REF!-1)*#REF!)*'multiples log'!$B$2)-'multiples log'!$B$2),IF(#REF!=0,-'multiples log'!$B$2,IF(#REF!=0,-'multiples log'!$B$2,-('multiples log'!$B$2*2)))))))*D356))</f>
        <v>0</v>
      </c>
      <c r="H356" s="17"/>
      <c r="I356" s="64"/>
      <c r="J356" s="91"/>
    </row>
    <row r="357" spans="6:10" ht="15" x14ac:dyDescent="0.2">
      <c r="F357" s="7"/>
      <c r="G357" s="17">
        <f>IF(ISBLANK(F357),,IF(ISBLANK(#REF!),,(IF(F357="WON-EW",((((#REF!-1)*#REF!)*'multiples log'!$B$2)+('multiples log'!$B$2*(#REF!-1))),IF(F357="WON",((((#REF!-1)*#REF!)*'multiples log'!$B$2)+('multiples log'!$B$2*(#REF!-1))),IF(F357="PLACED",((((#REF!-1)*#REF!)*'multiples log'!$B$2)-'multiples log'!$B$2),IF(#REF!=0,-'multiples log'!$B$2,IF(#REF!=0,-'multiples log'!$B$2,-('multiples log'!$B$2*2)))))))*D357))</f>
        <v>0</v>
      </c>
      <c r="H357" s="17"/>
      <c r="I357" s="64"/>
      <c r="J357" s="91"/>
    </row>
    <row r="358" spans="6:10" ht="15" x14ac:dyDescent="0.2">
      <c r="F358" s="7"/>
      <c r="G358" s="17">
        <f>IF(ISBLANK(F358),,IF(ISBLANK(#REF!),,(IF(F358="WON-EW",((((#REF!-1)*#REF!)*'multiples log'!$B$2)+('multiples log'!$B$2*(#REF!-1))),IF(F358="WON",((((#REF!-1)*#REF!)*'multiples log'!$B$2)+('multiples log'!$B$2*(#REF!-1))),IF(F358="PLACED",((((#REF!-1)*#REF!)*'multiples log'!$B$2)-'multiples log'!$B$2),IF(#REF!=0,-'multiples log'!$B$2,IF(#REF!=0,-'multiples log'!$B$2,-('multiples log'!$B$2*2)))))))*D358))</f>
        <v>0</v>
      </c>
      <c r="H358" s="17"/>
      <c r="I358" s="64"/>
      <c r="J358" s="91"/>
    </row>
    <row r="359" spans="6:10" ht="15" x14ac:dyDescent="0.2">
      <c r="F359" s="7"/>
      <c r="G359" s="17">
        <f>IF(ISBLANK(F359),,IF(ISBLANK(#REF!),,(IF(F359="WON-EW",((((#REF!-1)*#REF!)*'multiples log'!$B$2)+('multiples log'!$B$2*(#REF!-1))),IF(F359="WON",((((#REF!-1)*#REF!)*'multiples log'!$B$2)+('multiples log'!$B$2*(#REF!-1))),IF(F359="PLACED",((((#REF!-1)*#REF!)*'multiples log'!$B$2)-'multiples log'!$B$2),IF(#REF!=0,-'multiples log'!$B$2,IF(#REF!=0,-'multiples log'!$B$2,-('multiples log'!$B$2*2)))))))*D359))</f>
        <v>0</v>
      </c>
      <c r="H359" s="17"/>
      <c r="I359" s="64"/>
      <c r="J359" s="91"/>
    </row>
    <row r="360" spans="6:10" ht="15" x14ac:dyDescent="0.2">
      <c r="F360" s="7"/>
      <c r="G360" s="17">
        <f>IF(ISBLANK(F360),,IF(ISBLANK(#REF!),,(IF(F360="WON-EW",((((#REF!-1)*#REF!)*'multiples log'!$B$2)+('multiples log'!$B$2*(#REF!-1))),IF(F360="WON",((((#REF!-1)*#REF!)*'multiples log'!$B$2)+('multiples log'!$B$2*(#REF!-1))),IF(F360="PLACED",((((#REF!-1)*#REF!)*'multiples log'!$B$2)-'multiples log'!$B$2),IF(#REF!=0,-'multiples log'!$B$2,IF(#REF!=0,-'multiples log'!$B$2,-('multiples log'!$B$2*2)))))))*D360))</f>
        <v>0</v>
      </c>
      <c r="H360" s="17"/>
      <c r="I360" s="64"/>
      <c r="J360" s="91"/>
    </row>
    <row r="361" spans="6:10" ht="15" x14ac:dyDescent="0.2">
      <c r="F361" s="7"/>
      <c r="G361" s="17">
        <f>IF(ISBLANK(F361),,IF(ISBLANK(#REF!),,(IF(F361="WON-EW",((((#REF!-1)*#REF!)*'multiples log'!$B$2)+('multiples log'!$B$2*(#REF!-1))),IF(F361="WON",((((#REF!-1)*#REF!)*'multiples log'!$B$2)+('multiples log'!$B$2*(#REF!-1))),IF(F361="PLACED",((((#REF!-1)*#REF!)*'multiples log'!$B$2)-'multiples log'!$B$2),IF(#REF!=0,-'multiples log'!$B$2,IF(#REF!=0,-'multiples log'!$B$2,-('multiples log'!$B$2*2)))))))*D361))</f>
        <v>0</v>
      </c>
      <c r="H361" s="17"/>
      <c r="I361" s="64"/>
      <c r="J361" s="91"/>
    </row>
    <row r="362" spans="6:10" ht="15" x14ac:dyDescent="0.2">
      <c r="F362" s="7"/>
      <c r="G362" s="17">
        <f>IF(ISBLANK(F362),,IF(ISBLANK(#REF!),,(IF(F362="WON-EW",((((#REF!-1)*#REF!)*'multiples log'!$B$2)+('multiples log'!$B$2*(#REF!-1))),IF(F362="WON",((((#REF!-1)*#REF!)*'multiples log'!$B$2)+('multiples log'!$B$2*(#REF!-1))),IF(F362="PLACED",((((#REF!-1)*#REF!)*'multiples log'!$B$2)-'multiples log'!$B$2),IF(#REF!=0,-'multiples log'!$B$2,IF(#REF!=0,-'multiples log'!$B$2,-('multiples log'!$B$2*2)))))))*D362))</f>
        <v>0</v>
      </c>
      <c r="H362" s="17"/>
      <c r="I362" s="64"/>
      <c r="J362" s="91"/>
    </row>
    <row r="363" spans="6:10" ht="15" x14ac:dyDescent="0.2">
      <c r="F363" s="7"/>
      <c r="G363" s="17">
        <f>IF(ISBLANK(F363),,IF(ISBLANK(#REF!),,(IF(F363="WON-EW",((((#REF!-1)*#REF!)*'multiples log'!$B$2)+('multiples log'!$B$2*(#REF!-1))),IF(F363="WON",((((#REF!-1)*#REF!)*'multiples log'!$B$2)+('multiples log'!$B$2*(#REF!-1))),IF(F363="PLACED",((((#REF!-1)*#REF!)*'multiples log'!$B$2)-'multiples log'!$B$2),IF(#REF!=0,-'multiples log'!$B$2,IF(#REF!=0,-'multiples log'!$B$2,-('multiples log'!$B$2*2)))))))*D363))</f>
        <v>0</v>
      </c>
      <c r="H363" s="17"/>
      <c r="I363" s="64"/>
      <c r="J363" s="91"/>
    </row>
    <row r="364" spans="6:10" ht="15" x14ac:dyDescent="0.2">
      <c r="F364" s="7"/>
      <c r="G364" s="17">
        <f>IF(ISBLANK(F364),,IF(ISBLANK(#REF!),,(IF(F364="WON-EW",((((#REF!-1)*#REF!)*'multiples log'!$B$2)+('multiples log'!$B$2*(#REF!-1))),IF(F364="WON",((((#REF!-1)*#REF!)*'multiples log'!$B$2)+('multiples log'!$B$2*(#REF!-1))),IF(F364="PLACED",((((#REF!-1)*#REF!)*'multiples log'!$B$2)-'multiples log'!$B$2),IF(#REF!=0,-'multiples log'!$B$2,IF(#REF!=0,-'multiples log'!$B$2,-('multiples log'!$B$2*2)))))))*D364))</f>
        <v>0</v>
      </c>
      <c r="H364" s="17"/>
      <c r="I364" s="64"/>
      <c r="J364" s="91"/>
    </row>
    <row r="365" spans="6:10" ht="15" x14ac:dyDescent="0.2">
      <c r="F365" s="7"/>
      <c r="G365" s="17">
        <f>IF(ISBLANK(F365),,IF(ISBLANK(#REF!),,(IF(F365="WON-EW",((((#REF!-1)*#REF!)*'multiples log'!$B$2)+('multiples log'!$B$2*(#REF!-1))),IF(F365="WON",((((#REF!-1)*#REF!)*'multiples log'!$B$2)+('multiples log'!$B$2*(#REF!-1))),IF(F365="PLACED",((((#REF!-1)*#REF!)*'multiples log'!$B$2)-'multiples log'!$B$2),IF(#REF!=0,-'multiples log'!$B$2,IF(#REF!=0,-'multiples log'!$B$2,-('multiples log'!$B$2*2)))))))*D365))</f>
        <v>0</v>
      </c>
      <c r="H365" s="17"/>
      <c r="I365" s="64"/>
      <c r="J365" s="91"/>
    </row>
    <row r="366" spans="6:10" ht="15" x14ac:dyDescent="0.2">
      <c r="F366" s="7"/>
      <c r="G366" s="17">
        <f>IF(ISBLANK(F366),,IF(ISBLANK(#REF!),,(IF(F366="WON-EW",((((#REF!-1)*#REF!)*'multiples log'!$B$2)+('multiples log'!$B$2*(#REF!-1))),IF(F366="WON",((((#REF!-1)*#REF!)*'multiples log'!$B$2)+('multiples log'!$B$2*(#REF!-1))),IF(F366="PLACED",((((#REF!-1)*#REF!)*'multiples log'!$B$2)-'multiples log'!$B$2),IF(#REF!=0,-'multiples log'!$B$2,IF(#REF!=0,-'multiples log'!$B$2,-('multiples log'!$B$2*2)))))))*D366))</f>
        <v>0</v>
      </c>
      <c r="H366" s="17"/>
      <c r="I366" s="64"/>
      <c r="J366" s="91"/>
    </row>
    <row r="367" spans="6:10" ht="15" x14ac:dyDescent="0.2">
      <c r="F367" s="7"/>
      <c r="G367" s="17">
        <f>IF(ISBLANK(F367),,IF(ISBLANK(#REF!),,(IF(F367="WON-EW",((((#REF!-1)*#REF!)*'multiples log'!$B$2)+('multiples log'!$B$2*(#REF!-1))),IF(F367="WON",((((#REF!-1)*#REF!)*'multiples log'!$B$2)+('multiples log'!$B$2*(#REF!-1))),IF(F367="PLACED",((((#REF!-1)*#REF!)*'multiples log'!$B$2)-'multiples log'!$B$2),IF(#REF!=0,-'multiples log'!$B$2,IF(#REF!=0,-'multiples log'!$B$2,-('multiples log'!$B$2*2)))))))*D367))</f>
        <v>0</v>
      </c>
      <c r="H367" s="17"/>
      <c r="I367" s="64"/>
      <c r="J367" s="91"/>
    </row>
    <row r="368" spans="6:10" ht="15" x14ac:dyDescent="0.2">
      <c r="F368" s="7"/>
      <c r="G368" s="17">
        <f>IF(ISBLANK(F368),,IF(ISBLANK(#REF!),,(IF(F368="WON-EW",((((#REF!-1)*#REF!)*'multiples log'!$B$2)+('multiples log'!$B$2*(#REF!-1))),IF(F368="WON",((((#REF!-1)*#REF!)*'multiples log'!$B$2)+('multiples log'!$B$2*(#REF!-1))),IF(F368="PLACED",((((#REF!-1)*#REF!)*'multiples log'!$B$2)-'multiples log'!$B$2),IF(#REF!=0,-'multiples log'!$B$2,IF(#REF!=0,-'multiples log'!$B$2,-('multiples log'!$B$2*2)))))))*D368))</f>
        <v>0</v>
      </c>
      <c r="H368" s="17"/>
      <c r="I368" s="64"/>
      <c r="J368" s="91"/>
    </row>
    <row r="369" spans="6:10" ht="15" x14ac:dyDescent="0.2">
      <c r="F369" s="7"/>
      <c r="G369" s="17">
        <f>IF(ISBLANK(F369),,IF(ISBLANK(#REF!),,(IF(F369="WON-EW",((((#REF!-1)*#REF!)*'multiples log'!$B$2)+('multiples log'!$B$2*(#REF!-1))),IF(F369="WON",((((#REF!-1)*#REF!)*'multiples log'!$B$2)+('multiples log'!$B$2*(#REF!-1))),IF(F369="PLACED",((((#REF!-1)*#REF!)*'multiples log'!$B$2)-'multiples log'!$B$2),IF(#REF!=0,-'multiples log'!$B$2,IF(#REF!=0,-'multiples log'!$B$2,-('multiples log'!$B$2*2)))))))*D369))</f>
        <v>0</v>
      </c>
      <c r="H369" s="17"/>
      <c r="I369" s="64"/>
      <c r="J369" s="91"/>
    </row>
    <row r="370" spans="6:10" ht="15" x14ac:dyDescent="0.2">
      <c r="F370" s="7"/>
      <c r="G370" s="17">
        <f>IF(ISBLANK(F370),,IF(ISBLANK(#REF!),,(IF(F370="WON-EW",((((#REF!-1)*#REF!)*'multiples log'!$B$2)+('multiples log'!$B$2*(#REF!-1))),IF(F370="WON",((((#REF!-1)*#REF!)*'multiples log'!$B$2)+('multiples log'!$B$2*(#REF!-1))),IF(F370="PLACED",((((#REF!-1)*#REF!)*'multiples log'!$B$2)-'multiples log'!$B$2),IF(#REF!=0,-'multiples log'!$B$2,IF(#REF!=0,-'multiples log'!$B$2,-('multiples log'!$B$2*2)))))))*D370))</f>
        <v>0</v>
      </c>
      <c r="H370" s="17"/>
      <c r="I370" s="64"/>
      <c r="J370" s="91"/>
    </row>
    <row r="371" spans="6:10" ht="15" x14ac:dyDescent="0.2">
      <c r="F371" s="7"/>
      <c r="G371" s="17">
        <f>IF(ISBLANK(F371),,IF(ISBLANK(#REF!),,(IF(F371="WON-EW",((((#REF!-1)*#REF!)*'multiples log'!$B$2)+('multiples log'!$B$2*(#REF!-1))),IF(F371="WON",((((#REF!-1)*#REF!)*'multiples log'!$B$2)+('multiples log'!$B$2*(#REF!-1))),IF(F371="PLACED",((((#REF!-1)*#REF!)*'multiples log'!$B$2)-'multiples log'!$B$2),IF(#REF!=0,-'multiples log'!$B$2,IF(#REF!=0,-'multiples log'!$B$2,-('multiples log'!$B$2*2)))))))*D371))</f>
        <v>0</v>
      </c>
      <c r="H371" s="17"/>
      <c r="I371" s="64"/>
      <c r="J371" s="91"/>
    </row>
    <row r="372" spans="6:10" ht="15" x14ac:dyDescent="0.2">
      <c r="F372" s="7"/>
      <c r="G372" s="17">
        <f>IF(ISBLANK(F372),,IF(ISBLANK(#REF!),,(IF(F372="WON-EW",((((#REF!-1)*#REF!)*'multiples log'!$B$2)+('multiples log'!$B$2*(#REF!-1))),IF(F372="WON",((((#REF!-1)*#REF!)*'multiples log'!$B$2)+('multiples log'!$B$2*(#REF!-1))),IF(F372="PLACED",((((#REF!-1)*#REF!)*'multiples log'!$B$2)-'multiples log'!$B$2),IF(#REF!=0,-'multiples log'!$B$2,IF(#REF!=0,-'multiples log'!$B$2,-('multiples log'!$B$2*2)))))))*D372))</f>
        <v>0</v>
      </c>
      <c r="H372" s="17"/>
      <c r="I372" s="64"/>
      <c r="J372" s="91"/>
    </row>
    <row r="373" spans="6:10" ht="15" x14ac:dyDescent="0.2">
      <c r="F373" s="7"/>
      <c r="G373" s="17">
        <f>IF(ISBLANK(F373),,IF(ISBLANK(#REF!),,(IF(F373="WON-EW",((((#REF!-1)*#REF!)*'multiples log'!$B$2)+('multiples log'!$B$2*(#REF!-1))),IF(F373="WON",((((#REF!-1)*#REF!)*'multiples log'!$B$2)+('multiples log'!$B$2*(#REF!-1))),IF(F373="PLACED",((((#REF!-1)*#REF!)*'multiples log'!$B$2)-'multiples log'!$B$2),IF(#REF!=0,-'multiples log'!$B$2,IF(#REF!=0,-'multiples log'!$B$2,-('multiples log'!$B$2*2)))))))*D373))</f>
        <v>0</v>
      </c>
      <c r="H373" s="17"/>
      <c r="I373" s="64"/>
      <c r="J373" s="91"/>
    </row>
    <row r="374" spans="6:10" ht="15" x14ac:dyDescent="0.2">
      <c r="F374" s="7"/>
      <c r="G374" s="17">
        <f>IF(ISBLANK(F374),,IF(ISBLANK(#REF!),,(IF(F374="WON-EW",((((#REF!-1)*#REF!)*'multiples log'!$B$2)+('multiples log'!$B$2*(#REF!-1))),IF(F374="WON",((((#REF!-1)*#REF!)*'multiples log'!$B$2)+('multiples log'!$B$2*(#REF!-1))),IF(F374="PLACED",((((#REF!-1)*#REF!)*'multiples log'!$B$2)-'multiples log'!$B$2),IF(#REF!=0,-'multiples log'!$B$2,IF(#REF!=0,-'multiples log'!$B$2,-('multiples log'!$B$2*2)))))))*D374))</f>
        <v>0</v>
      </c>
      <c r="H374" s="17"/>
      <c r="I374" s="64"/>
      <c r="J374" s="91"/>
    </row>
    <row r="375" spans="6:10" ht="15" x14ac:dyDescent="0.2">
      <c r="F375" s="7"/>
      <c r="G375" s="17">
        <f>IF(ISBLANK(F375),,IF(ISBLANK(#REF!),,(IF(F375="WON-EW",((((#REF!-1)*#REF!)*'multiples log'!$B$2)+('multiples log'!$B$2*(#REF!-1))),IF(F375="WON",((((#REF!-1)*#REF!)*'multiples log'!$B$2)+('multiples log'!$B$2*(#REF!-1))),IF(F375="PLACED",((((#REF!-1)*#REF!)*'multiples log'!$B$2)-'multiples log'!$B$2),IF(#REF!=0,-'multiples log'!$B$2,IF(#REF!=0,-'multiples log'!$B$2,-('multiples log'!$B$2*2)))))))*D375))</f>
        <v>0</v>
      </c>
      <c r="H375" s="17"/>
      <c r="I375" s="64"/>
      <c r="J375" s="91"/>
    </row>
    <row r="376" spans="6:10" ht="15" x14ac:dyDescent="0.2">
      <c r="F376" s="7"/>
      <c r="G376" s="17">
        <f>IF(ISBLANK(F376),,IF(ISBLANK(#REF!),,(IF(F376="WON-EW",((((#REF!-1)*#REF!)*'multiples log'!$B$2)+('multiples log'!$B$2*(#REF!-1))),IF(F376="WON",((((#REF!-1)*#REF!)*'multiples log'!$B$2)+('multiples log'!$B$2*(#REF!-1))),IF(F376="PLACED",((((#REF!-1)*#REF!)*'multiples log'!$B$2)-'multiples log'!$B$2),IF(#REF!=0,-'multiples log'!$B$2,IF(#REF!=0,-'multiples log'!$B$2,-('multiples log'!$B$2*2)))))))*D376))</f>
        <v>0</v>
      </c>
      <c r="H376" s="17"/>
      <c r="I376" s="64"/>
      <c r="J376" s="91"/>
    </row>
    <row r="377" spans="6:10" ht="15" x14ac:dyDescent="0.2">
      <c r="F377" s="7"/>
      <c r="G377" s="17">
        <f>IF(ISBLANK(F377),,IF(ISBLANK(#REF!),,(IF(F377="WON-EW",((((#REF!-1)*#REF!)*'multiples log'!$B$2)+('multiples log'!$B$2*(#REF!-1))),IF(F377="WON",((((#REF!-1)*#REF!)*'multiples log'!$B$2)+('multiples log'!$B$2*(#REF!-1))),IF(F377="PLACED",((((#REF!-1)*#REF!)*'multiples log'!$B$2)-'multiples log'!$B$2),IF(#REF!=0,-'multiples log'!$B$2,IF(#REF!=0,-'multiples log'!$B$2,-('multiples log'!$B$2*2)))))))*D377))</f>
        <v>0</v>
      </c>
      <c r="H377" s="17"/>
      <c r="I377" s="64"/>
      <c r="J377" s="91"/>
    </row>
    <row r="378" spans="6:10" ht="15" x14ac:dyDescent="0.2">
      <c r="F378" s="7"/>
      <c r="G378" s="17">
        <f>IF(ISBLANK(F378),,IF(ISBLANK(#REF!),,(IF(F378="WON-EW",((((#REF!-1)*#REF!)*'multiples log'!$B$2)+('multiples log'!$B$2*(#REF!-1))),IF(F378="WON",((((#REF!-1)*#REF!)*'multiples log'!$B$2)+('multiples log'!$B$2*(#REF!-1))),IF(F378="PLACED",((((#REF!-1)*#REF!)*'multiples log'!$B$2)-'multiples log'!$B$2),IF(#REF!=0,-'multiples log'!$B$2,IF(#REF!=0,-'multiples log'!$B$2,-('multiples log'!$B$2*2)))))))*D378))</f>
        <v>0</v>
      </c>
      <c r="H378" s="17"/>
      <c r="I378" s="64"/>
      <c r="J378" s="91"/>
    </row>
    <row r="379" spans="6:10" ht="15" x14ac:dyDescent="0.2">
      <c r="F379" s="7"/>
      <c r="G379" s="17">
        <f>IF(ISBLANK(F379),,IF(ISBLANK(#REF!),,(IF(F379="WON-EW",((((#REF!-1)*#REF!)*'multiples log'!$B$2)+('multiples log'!$B$2*(#REF!-1))),IF(F379="WON",((((#REF!-1)*#REF!)*'multiples log'!$B$2)+('multiples log'!$B$2*(#REF!-1))),IF(F379="PLACED",((((#REF!-1)*#REF!)*'multiples log'!$B$2)-'multiples log'!$B$2),IF(#REF!=0,-'multiples log'!$B$2,IF(#REF!=0,-'multiples log'!$B$2,-('multiples log'!$B$2*2)))))))*D379))</f>
        <v>0</v>
      </c>
      <c r="H379" s="17"/>
      <c r="I379" s="64"/>
      <c r="J379" s="91"/>
    </row>
    <row r="380" spans="6:10" ht="15" x14ac:dyDescent="0.2">
      <c r="F380" s="7"/>
      <c r="G380" s="17">
        <f>IF(ISBLANK(F380),,IF(ISBLANK(#REF!),,(IF(F380="WON-EW",((((#REF!-1)*#REF!)*'multiples log'!$B$2)+('multiples log'!$B$2*(#REF!-1))),IF(F380="WON",((((#REF!-1)*#REF!)*'multiples log'!$B$2)+('multiples log'!$B$2*(#REF!-1))),IF(F380="PLACED",((((#REF!-1)*#REF!)*'multiples log'!$B$2)-'multiples log'!$B$2),IF(#REF!=0,-'multiples log'!$B$2,IF(#REF!=0,-'multiples log'!$B$2,-('multiples log'!$B$2*2)))))))*D380))</f>
        <v>0</v>
      </c>
      <c r="H380" s="17"/>
      <c r="I380" s="64"/>
      <c r="J380" s="91"/>
    </row>
    <row r="381" spans="6:10" ht="15" x14ac:dyDescent="0.2">
      <c r="F381" s="7"/>
      <c r="G381" s="17">
        <f>IF(ISBLANK(F381),,IF(ISBLANK(#REF!),,(IF(F381="WON-EW",((((#REF!-1)*#REF!)*'multiples log'!$B$2)+('multiples log'!$B$2*(#REF!-1))),IF(F381="WON",((((#REF!-1)*#REF!)*'multiples log'!$B$2)+('multiples log'!$B$2*(#REF!-1))),IF(F381="PLACED",((((#REF!-1)*#REF!)*'multiples log'!$B$2)-'multiples log'!$B$2),IF(#REF!=0,-'multiples log'!$B$2,IF(#REF!=0,-'multiples log'!$B$2,-('multiples log'!$B$2*2)))))))*D381))</f>
        <v>0</v>
      </c>
      <c r="H381" s="17"/>
      <c r="I381" s="64"/>
      <c r="J381" s="91"/>
    </row>
    <row r="382" spans="6:10" ht="15" x14ac:dyDescent="0.2">
      <c r="F382" s="7"/>
      <c r="G382" s="17">
        <f>IF(ISBLANK(F382),,IF(ISBLANK(#REF!),,(IF(F382="WON-EW",((((#REF!-1)*#REF!)*'multiples log'!$B$2)+('multiples log'!$B$2*(#REF!-1))),IF(F382="WON",((((#REF!-1)*#REF!)*'multiples log'!$B$2)+('multiples log'!$B$2*(#REF!-1))),IF(F382="PLACED",((((#REF!-1)*#REF!)*'multiples log'!$B$2)-'multiples log'!$B$2),IF(#REF!=0,-'multiples log'!$B$2,IF(#REF!=0,-'multiples log'!$B$2,-('multiples log'!$B$2*2)))))))*D382))</f>
        <v>0</v>
      </c>
      <c r="H382" s="17"/>
      <c r="I382" s="64"/>
      <c r="J382" s="91"/>
    </row>
    <row r="383" spans="6:10" ht="15" x14ac:dyDescent="0.2">
      <c r="F383" s="7"/>
      <c r="G383" s="17">
        <f>IF(ISBLANK(F383),,IF(ISBLANK(#REF!),,(IF(F383="WON-EW",((((#REF!-1)*#REF!)*'multiples log'!$B$2)+('multiples log'!$B$2*(#REF!-1))),IF(F383="WON",((((#REF!-1)*#REF!)*'multiples log'!$B$2)+('multiples log'!$B$2*(#REF!-1))),IF(F383="PLACED",((((#REF!-1)*#REF!)*'multiples log'!$B$2)-'multiples log'!$B$2),IF(#REF!=0,-'multiples log'!$B$2,IF(#REF!=0,-'multiples log'!$B$2,-('multiples log'!$B$2*2)))))))*D383))</f>
        <v>0</v>
      </c>
      <c r="H383" s="17"/>
      <c r="I383" s="64"/>
      <c r="J383" s="91"/>
    </row>
    <row r="384" spans="6:10" ht="15" x14ac:dyDescent="0.2">
      <c r="F384" s="7"/>
      <c r="G384" s="17">
        <f>IF(ISBLANK(F384),,IF(ISBLANK(#REF!),,(IF(F384="WON-EW",((((#REF!-1)*#REF!)*'multiples log'!$B$2)+('multiples log'!$B$2*(#REF!-1))),IF(F384="WON",((((#REF!-1)*#REF!)*'multiples log'!$B$2)+('multiples log'!$B$2*(#REF!-1))),IF(F384="PLACED",((((#REF!-1)*#REF!)*'multiples log'!$B$2)-'multiples log'!$B$2),IF(#REF!=0,-'multiples log'!$B$2,IF(#REF!=0,-'multiples log'!$B$2,-('multiples log'!$B$2*2)))))))*D384))</f>
        <v>0</v>
      </c>
      <c r="H384" s="17"/>
      <c r="I384" s="64"/>
      <c r="J384" s="91"/>
    </row>
    <row r="385" spans="6:10" ht="15" x14ac:dyDescent="0.2">
      <c r="F385" s="7"/>
      <c r="G385" s="17">
        <f>IF(ISBLANK(F385),,IF(ISBLANK(#REF!),,(IF(F385="WON-EW",((((#REF!-1)*#REF!)*'multiples log'!$B$2)+('multiples log'!$B$2*(#REF!-1))),IF(F385="WON",((((#REF!-1)*#REF!)*'multiples log'!$B$2)+('multiples log'!$B$2*(#REF!-1))),IF(F385="PLACED",((((#REF!-1)*#REF!)*'multiples log'!$B$2)-'multiples log'!$B$2),IF(#REF!=0,-'multiples log'!$B$2,IF(#REF!=0,-'multiples log'!$B$2,-('multiples log'!$B$2*2)))))))*D385))</f>
        <v>0</v>
      </c>
      <c r="H385" s="17"/>
      <c r="I385" s="64"/>
      <c r="J385" s="91"/>
    </row>
    <row r="386" spans="6:10" ht="15" x14ac:dyDescent="0.2">
      <c r="F386" s="7"/>
      <c r="G386" s="17">
        <f>IF(ISBLANK(F386),,IF(ISBLANK(#REF!),,(IF(F386="WON-EW",((((#REF!-1)*#REF!)*'multiples log'!$B$2)+('multiples log'!$B$2*(#REF!-1))),IF(F386="WON",((((#REF!-1)*#REF!)*'multiples log'!$B$2)+('multiples log'!$B$2*(#REF!-1))),IF(F386="PLACED",((((#REF!-1)*#REF!)*'multiples log'!$B$2)-'multiples log'!$B$2),IF(#REF!=0,-'multiples log'!$B$2,IF(#REF!=0,-'multiples log'!$B$2,-('multiples log'!$B$2*2)))))))*D386))</f>
        <v>0</v>
      </c>
      <c r="H386" s="17"/>
      <c r="I386" s="64"/>
      <c r="J386" s="91"/>
    </row>
    <row r="387" spans="6:10" ht="15" x14ac:dyDescent="0.2">
      <c r="F387" s="7"/>
      <c r="G387" s="17">
        <f>IF(ISBLANK(F387),,IF(ISBLANK(#REF!),,(IF(F387="WON-EW",((((#REF!-1)*#REF!)*'multiples log'!$B$2)+('multiples log'!$B$2*(#REF!-1))),IF(F387="WON",((((#REF!-1)*#REF!)*'multiples log'!$B$2)+('multiples log'!$B$2*(#REF!-1))),IF(F387="PLACED",((((#REF!-1)*#REF!)*'multiples log'!$B$2)-'multiples log'!$B$2),IF(#REF!=0,-'multiples log'!$B$2,IF(#REF!=0,-'multiples log'!$B$2,-('multiples log'!$B$2*2)))))))*D387))</f>
        <v>0</v>
      </c>
      <c r="H387" s="17"/>
      <c r="I387" s="64"/>
      <c r="J387" s="91"/>
    </row>
    <row r="388" spans="6:10" ht="15" x14ac:dyDescent="0.2">
      <c r="F388" s="7"/>
      <c r="G388" s="17">
        <f>IF(ISBLANK(F388),,IF(ISBLANK(#REF!),,(IF(F388="WON-EW",((((#REF!-1)*#REF!)*'multiples log'!$B$2)+('multiples log'!$B$2*(#REF!-1))),IF(F388="WON",((((#REF!-1)*#REF!)*'multiples log'!$B$2)+('multiples log'!$B$2*(#REF!-1))),IF(F388="PLACED",((((#REF!-1)*#REF!)*'multiples log'!$B$2)-'multiples log'!$B$2),IF(#REF!=0,-'multiples log'!$B$2,IF(#REF!=0,-'multiples log'!$B$2,-('multiples log'!$B$2*2)))))))*D388))</f>
        <v>0</v>
      </c>
      <c r="H388" s="17"/>
      <c r="I388" s="64"/>
      <c r="J388" s="91"/>
    </row>
    <row r="389" spans="6:10" ht="15" x14ac:dyDescent="0.2">
      <c r="F389" s="7"/>
      <c r="G389" s="17">
        <f>IF(ISBLANK(F389),,IF(ISBLANK(#REF!),,(IF(F389="WON-EW",((((#REF!-1)*#REF!)*'multiples log'!$B$2)+('multiples log'!$B$2*(#REF!-1))),IF(F389="WON",((((#REF!-1)*#REF!)*'multiples log'!$B$2)+('multiples log'!$B$2*(#REF!-1))),IF(F389="PLACED",((((#REF!-1)*#REF!)*'multiples log'!$B$2)-'multiples log'!$B$2),IF(#REF!=0,-'multiples log'!$B$2,IF(#REF!=0,-'multiples log'!$B$2,-('multiples log'!$B$2*2)))))))*D389))</f>
        <v>0</v>
      </c>
      <c r="H389" s="17"/>
      <c r="I389" s="64"/>
      <c r="J389" s="91"/>
    </row>
    <row r="390" spans="6:10" ht="15" x14ac:dyDescent="0.2">
      <c r="F390" s="7"/>
      <c r="G390" s="17">
        <f>IF(ISBLANK(F390),,IF(ISBLANK(#REF!),,(IF(F390="WON-EW",((((#REF!-1)*#REF!)*'multiples log'!$B$2)+('multiples log'!$B$2*(#REF!-1))),IF(F390="WON",((((#REF!-1)*#REF!)*'multiples log'!$B$2)+('multiples log'!$B$2*(#REF!-1))),IF(F390="PLACED",((((#REF!-1)*#REF!)*'multiples log'!$B$2)-'multiples log'!$B$2),IF(#REF!=0,-'multiples log'!$B$2,IF(#REF!=0,-'multiples log'!$B$2,-('multiples log'!$B$2*2)))))))*D390))</f>
        <v>0</v>
      </c>
      <c r="H390" s="17"/>
      <c r="I390" s="64"/>
      <c r="J390" s="91"/>
    </row>
    <row r="391" spans="6:10" ht="15" x14ac:dyDescent="0.2">
      <c r="F391" s="7"/>
      <c r="G391" s="17">
        <f>IF(ISBLANK(F391),,IF(ISBLANK(#REF!),,(IF(F391="WON-EW",((((#REF!-1)*#REF!)*'multiples log'!$B$2)+('multiples log'!$B$2*(#REF!-1))),IF(F391="WON",((((#REF!-1)*#REF!)*'multiples log'!$B$2)+('multiples log'!$B$2*(#REF!-1))),IF(F391="PLACED",((((#REF!-1)*#REF!)*'multiples log'!$B$2)-'multiples log'!$B$2),IF(#REF!=0,-'multiples log'!$B$2,IF(#REF!=0,-'multiples log'!$B$2,-('multiples log'!$B$2*2)))))))*D391))</f>
        <v>0</v>
      </c>
      <c r="H391" s="17"/>
      <c r="I391" s="64"/>
      <c r="J391" s="91"/>
    </row>
    <row r="392" spans="6:10" ht="15" x14ac:dyDescent="0.2">
      <c r="F392" s="7"/>
      <c r="G392" s="17">
        <f>IF(ISBLANK(F392),,IF(ISBLANK(#REF!),,(IF(F392="WON-EW",((((#REF!-1)*#REF!)*'multiples log'!$B$2)+('multiples log'!$B$2*(#REF!-1))),IF(F392="WON",((((#REF!-1)*#REF!)*'multiples log'!$B$2)+('multiples log'!$B$2*(#REF!-1))),IF(F392="PLACED",((((#REF!-1)*#REF!)*'multiples log'!$B$2)-'multiples log'!$B$2),IF(#REF!=0,-'multiples log'!$B$2,IF(#REF!=0,-'multiples log'!$B$2,-('multiples log'!$B$2*2)))))))*D392))</f>
        <v>0</v>
      </c>
      <c r="H392" s="17"/>
      <c r="I392" s="64"/>
      <c r="J392" s="91"/>
    </row>
    <row r="393" spans="6:10" ht="15" x14ac:dyDescent="0.2">
      <c r="F393" s="7"/>
      <c r="G393" s="17">
        <f>IF(ISBLANK(F393),,IF(ISBLANK(#REF!),,(IF(F393="WON-EW",((((#REF!-1)*#REF!)*'multiples log'!$B$2)+('multiples log'!$B$2*(#REF!-1))),IF(F393="WON",((((#REF!-1)*#REF!)*'multiples log'!$B$2)+('multiples log'!$B$2*(#REF!-1))),IF(F393="PLACED",((((#REF!-1)*#REF!)*'multiples log'!$B$2)-'multiples log'!$B$2),IF(#REF!=0,-'multiples log'!$B$2,IF(#REF!=0,-'multiples log'!$B$2,-('multiples log'!$B$2*2)))))))*D393))</f>
        <v>0</v>
      </c>
      <c r="H393" s="17"/>
      <c r="I393" s="64"/>
      <c r="J393" s="91"/>
    </row>
    <row r="394" spans="6:10" ht="15" x14ac:dyDescent="0.2">
      <c r="F394" s="7"/>
      <c r="G394" s="17">
        <f>IF(ISBLANK(F394),,IF(ISBLANK(#REF!),,(IF(F394="WON-EW",((((#REF!-1)*#REF!)*'multiples log'!$B$2)+('multiples log'!$B$2*(#REF!-1))),IF(F394="WON",((((#REF!-1)*#REF!)*'multiples log'!$B$2)+('multiples log'!$B$2*(#REF!-1))),IF(F394="PLACED",((((#REF!-1)*#REF!)*'multiples log'!$B$2)-'multiples log'!$B$2),IF(#REF!=0,-'multiples log'!$B$2,IF(#REF!=0,-'multiples log'!$B$2,-('multiples log'!$B$2*2)))))))*D394))</f>
        <v>0</v>
      </c>
      <c r="H394" s="17"/>
      <c r="I394" s="64"/>
      <c r="J394" s="91"/>
    </row>
    <row r="395" spans="6:10" ht="15" x14ac:dyDescent="0.2">
      <c r="F395" s="7"/>
      <c r="G395" s="17">
        <f>IF(ISBLANK(F395),,IF(ISBLANK(#REF!),,(IF(F395="WON-EW",((((#REF!-1)*#REF!)*'multiples log'!$B$2)+('multiples log'!$B$2*(#REF!-1))),IF(F395="WON",((((#REF!-1)*#REF!)*'multiples log'!$B$2)+('multiples log'!$B$2*(#REF!-1))),IF(F395="PLACED",((((#REF!-1)*#REF!)*'multiples log'!$B$2)-'multiples log'!$B$2),IF(#REF!=0,-'multiples log'!$B$2,IF(#REF!=0,-'multiples log'!$B$2,-('multiples log'!$B$2*2)))))))*D395))</f>
        <v>0</v>
      </c>
      <c r="H395" s="17"/>
      <c r="I395" s="64"/>
      <c r="J395" s="91"/>
    </row>
    <row r="396" spans="6:10" ht="15" x14ac:dyDescent="0.2">
      <c r="F396" s="7"/>
      <c r="G396" s="17">
        <f>IF(ISBLANK(F396),,IF(ISBLANK(#REF!),,(IF(F396="WON-EW",((((#REF!-1)*#REF!)*'multiples log'!$B$2)+('multiples log'!$B$2*(#REF!-1))),IF(F396="WON",((((#REF!-1)*#REF!)*'multiples log'!$B$2)+('multiples log'!$B$2*(#REF!-1))),IF(F396="PLACED",((((#REF!-1)*#REF!)*'multiples log'!$B$2)-'multiples log'!$B$2),IF(#REF!=0,-'multiples log'!$B$2,IF(#REF!=0,-'multiples log'!$B$2,-('multiples log'!$B$2*2)))))))*D396))</f>
        <v>0</v>
      </c>
      <c r="H396" s="17"/>
      <c r="I396" s="64"/>
      <c r="J396" s="91"/>
    </row>
    <row r="397" spans="6:10" ht="15" x14ac:dyDescent="0.2">
      <c r="F397" s="7"/>
      <c r="G397" s="17">
        <f>IF(ISBLANK(F397),,IF(ISBLANK(#REF!),,(IF(F397="WON-EW",((((#REF!-1)*#REF!)*'multiples log'!$B$2)+('multiples log'!$B$2*(#REF!-1))),IF(F397="WON",((((#REF!-1)*#REF!)*'multiples log'!$B$2)+('multiples log'!$B$2*(#REF!-1))),IF(F397="PLACED",((((#REF!-1)*#REF!)*'multiples log'!$B$2)-'multiples log'!$B$2),IF(#REF!=0,-'multiples log'!$B$2,IF(#REF!=0,-'multiples log'!$B$2,-('multiples log'!$B$2*2)))))))*D397))</f>
        <v>0</v>
      </c>
      <c r="H397" s="17"/>
      <c r="I397" s="64"/>
      <c r="J397" s="91"/>
    </row>
    <row r="398" spans="6:10" ht="15" x14ac:dyDescent="0.2">
      <c r="F398" s="7"/>
      <c r="G398" s="17">
        <f>IF(ISBLANK(F398),,IF(ISBLANK(#REF!),,(IF(F398="WON-EW",((((#REF!-1)*#REF!)*'multiples log'!$B$2)+('multiples log'!$B$2*(#REF!-1))),IF(F398="WON",((((#REF!-1)*#REF!)*'multiples log'!$B$2)+('multiples log'!$B$2*(#REF!-1))),IF(F398="PLACED",((((#REF!-1)*#REF!)*'multiples log'!$B$2)-'multiples log'!$B$2),IF(#REF!=0,-'multiples log'!$B$2,IF(#REF!=0,-'multiples log'!$B$2,-('multiples log'!$B$2*2)))))))*D398))</f>
        <v>0</v>
      </c>
      <c r="H398" s="17"/>
      <c r="I398" s="64"/>
      <c r="J398" s="91"/>
    </row>
    <row r="399" spans="6:10" ht="15" x14ac:dyDescent="0.2">
      <c r="F399" s="7"/>
      <c r="G399" s="17">
        <f>IF(ISBLANK(F399),,IF(ISBLANK(#REF!),,(IF(F399="WON-EW",((((#REF!-1)*#REF!)*'multiples log'!$B$2)+('multiples log'!$B$2*(#REF!-1))),IF(F399="WON",((((#REF!-1)*#REF!)*'multiples log'!$B$2)+('multiples log'!$B$2*(#REF!-1))),IF(F399="PLACED",((((#REF!-1)*#REF!)*'multiples log'!$B$2)-'multiples log'!$B$2),IF(#REF!=0,-'multiples log'!$B$2,IF(#REF!=0,-'multiples log'!$B$2,-('multiples log'!$B$2*2)))))))*D399))</f>
        <v>0</v>
      </c>
      <c r="H399" s="17"/>
      <c r="I399" s="64"/>
      <c r="J399" s="91"/>
    </row>
    <row r="400" spans="6:10" ht="15" x14ac:dyDescent="0.2">
      <c r="F400" s="7"/>
      <c r="G400" s="17">
        <f>IF(ISBLANK(F400),,IF(ISBLANK(#REF!),,(IF(F400="WON-EW",((((#REF!-1)*#REF!)*'multiples log'!$B$2)+('multiples log'!$B$2*(#REF!-1))),IF(F400="WON",((((#REF!-1)*#REF!)*'multiples log'!$B$2)+('multiples log'!$B$2*(#REF!-1))),IF(F400="PLACED",((((#REF!-1)*#REF!)*'multiples log'!$B$2)-'multiples log'!$B$2),IF(#REF!=0,-'multiples log'!$B$2,IF(#REF!=0,-'multiples log'!$B$2,-('multiples log'!$B$2*2)))))))*D400))</f>
        <v>0</v>
      </c>
      <c r="H400" s="17"/>
      <c r="I400" s="64"/>
      <c r="J400" s="91"/>
    </row>
    <row r="401" spans="6:10" ht="15" x14ac:dyDescent="0.2">
      <c r="F401" s="7"/>
      <c r="G401" s="17">
        <f>IF(ISBLANK(F401),,IF(ISBLANK(#REF!),,(IF(F401="WON-EW",((((#REF!-1)*#REF!)*'multiples log'!$B$2)+('multiples log'!$B$2*(#REF!-1))),IF(F401="WON",((((#REF!-1)*#REF!)*'multiples log'!$B$2)+('multiples log'!$B$2*(#REF!-1))),IF(F401="PLACED",((((#REF!-1)*#REF!)*'multiples log'!$B$2)-'multiples log'!$B$2),IF(#REF!=0,-'multiples log'!$B$2,IF(#REF!=0,-'multiples log'!$B$2,-('multiples log'!$B$2*2)))))))*D401))</f>
        <v>0</v>
      </c>
      <c r="H401" s="17"/>
      <c r="I401" s="64"/>
      <c r="J401" s="91"/>
    </row>
    <row r="402" spans="6:10" ht="15" x14ac:dyDescent="0.2">
      <c r="F402" s="7"/>
      <c r="G402" s="17">
        <f>IF(ISBLANK(F402),,IF(ISBLANK(#REF!),,(IF(F402="WON-EW",((((#REF!-1)*#REF!)*'multiples log'!$B$2)+('multiples log'!$B$2*(#REF!-1))),IF(F402="WON",((((#REF!-1)*#REF!)*'multiples log'!$B$2)+('multiples log'!$B$2*(#REF!-1))),IF(F402="PLACED",((((#REF!-1)*#REF!)*'multiples log'!$B$2)-'multiples log'!$B$2),IF(#REF!=0,-'multiples log'!$B$2,IF(#REF!=0,-'multiples log'!$B$2,-('multiples log'!$B$2*2)))))))*D402))</f>
        <v>0</v>
      </c>
      <c r="H402" s="17"/>
      <c r="I402" s="64"/>
      <c r="J402" s="91"/>
    </row>
    <row r="403" spans="6:10" ht="15" x14ac:dyDescent="0.2">
      <c r="F403" s="7"/>
      <c r="G403" s="17">
        <f>IF(ISBLANK(F403),,IF(ISBLANK(#REF!),,(IF(F403="WON-EW",((((#REF!-1)*#REF!)*'multiples log'!$B$2)+('multiples log'!$B$2*(#REF!-1))),IF(F403="WON",((((#REF!-1)*#REF!)*'multiples log'!$B$2)+('multiples log'!$B$2*(#REF!-1))),IF(F403="PLACED",((((#REF!-1)*#REF!)*'multiples log'!$B$2)-'multiples log'!$B$2),IF(#REF!=0,-'multiples log'!$B$2,IF(#REF!=0,-'multiples log'!$B$2,-('multiples log'!$B$2*2)))))))*D403))</f>
        <v>0</v>
      </c>
      <c r="H403" s="17"/>
      <c r="I403" s="64"/>
      <c r="J403" s="91"/>
    </row>
    <row r="404" spans="6:10" ht="15" x14ac:dyDescent="0.2">
      <c r="F404" s="7"/>
      <c r="G404" s="17">
        <f>IF(ISBLANK(F404),,IF(ISBLANK(#REF!),,(IF(F404="WON-EW",((((#REF!-1)*#REF!)*'multiples log'!$B$2)+('multiples log'!$B$2*(#REF!-1))),IF(F404="WON",((((#REF!-1)*#REF!)*'multiples log'!$B$2)+('multiples log'!$B$2*(#REF!-1))),IF(F404="PLACED",((((#REF!-1)*#REF!)*'multiples log'!$B$2)-'multiples log'!$B$2),IF(#REF!=0,-'multiples log'!$B$2,IF(#REF!=0,-'multiples log'!$B$2,-('multiples log'!$B$2*2)))))))*D404))</f>
        <v>0</v>
      </c>
      <c r="H404" s="17"/>
      <c r="I404" s="64"/>
      <c r="J404" s="91"/>
    </row>
    <row r="405" spans="6:10" ht="15" x14ac:dyDescent="0.2">
      <c r="F405" s="7"/>
      <c r="G405" s="17">
        <f>IF(ISBLANK(F405),,IF(ISBLANK(#REF!),,(IF(F405="WON-EW",((((#REF!-1)*#REF!)*'multiples log'!$B$2)+('multiples log'!$B$2*(#REF!-1))),IF(F405="WON",((((#REF!-1)*#REF!)*'multiples log'!$B$2)+('multiples log'!$B$2*(#REF!-1))),IF(F405="PLACED",((((#REF!-1)*#REF!)*'multiples log'!$B$2)-'multiples log'!$B$2),IF(#REF!=0,-'multiples log'!$B$2,IF(#REF!=0,-'multiples log'!$B$2,-('multiples log'!$B$2*2)))))))*D405))</f>
        <v>0</v>
      </c>
      <c r="H405" s="17"/>
      <c r="I405" s="64"/>
      <c r="J405" s="91"/>
    </row>
    <row r="406" spans="6:10" ht="15" x14ac:dyDescent="0.2">
      <c r="F406" s="7"/>
      <c r="G406" s="17">
        <f>IF(ISBLANK(F406),,IF(ISBLANK(#REF!),,(IF(F406="WON-EW",((((#REF!-1)*#REF!)*'multiples log'!$B$2)+('multiples log'!$B$2*(#REF!-1))),IF(F406="WON",((((#REF!-1)*#REF!)*'multiples log'!$B$2)+('multiples log'!$B$2*(#REF!-1))),IF(F406="PLACED",((((#REF!-1)*#REF!)*'multiples log'!$B$2)-'multiples log'!$B$2),IF(#REF!=0,-'multiples log'!$B$2,IF(#REF!=0,-'multiples log'!$B$2,-('multiples log'!$B$2*2)))))))*D406))</f>
        <v>0</v>
      </c>
      <c r="H406" s="17"/>
      <c r="I406" s="64"/>
      <c r="J406" s="91"/>
    </row>
    <row r="407" spans="6:10" ht="15" x14ac:dyDescent="0.2">
      <c r="F407" s="7"/>
      <c r="G407" s="17">
        <f>IF(ISBLANK(F407),,IF(ISBLANK(#REF!),,(IF(F407="WON-EW",((((#REF!-1)*#REF!)*'multiples log'!$B$2)+('multiples log'!$B$2*(#REF!-1))),IF(F407="WON",((((#REF!-1)*#REF!)*'multiples log'!$B$2)+('multiples log'!$B$2*(#REF!-1))),IF(F407="PLACED",((((#REF!-1)*#REF!)*'multiples log'!$B$2)-'multiples log'!$B$2),IF(#REF!=0,-'multiples log'!$B$2,IF(#REF!=0,-'multiples log'!$B$2,-('multiples log'!$B$2*2)))))))*D407))</f>
        <v>0</v>
      </c>
      <c r="H407" s="17"/>
      <c r="I407" s="64"/>
      <c r="J407" s="91"/>
    </row>
    <row r="408" spans="6:10" ht="15" x14ac:dyDescent="0.2">
      <c r="F408" s="7"/>
      <c r="G408" s="17">
        <f>IF(ISBLANK(F408),,IF(ISBLANK(#REF!),,(IF(F408="WON-EW",((((#REF!-1)*#REF!)*'multiples log'!$B$2)+('multiples log'!$B$2*(#REF!-1))),IF(F408="WON",((((#REF!-1)*#REF!)*'multiples log'!$B$2)+('multiples log'!$B$2*(#REF!-1))),IF(F408="PLACED",((((#REF!-1)*#REF!)*'multiples log'!$B$2)-'multiples log'!$B$2),IF(#REF!=0,-'multiples log'!$B$2,IF(#REF!=0,-'multiples log'!$B$2,-('multiples log'!$B$2*2)))))))*D408))</f>
        <v>0</v>
      </c>
      <c r="H408" s="17"/>
      <c r="I408" s="64"/>
      <c r="J408" s="91"/>
    </row>
    <row r="409" spans="6:10" ht="15" x14ac:dyDescent="0.2">
      <c r="F409" s="7"/>
      <c r="G409" s="17">
        <f>IF(ISBLANK(F409),,IF(ISBLANK(#REF!),,(IF(F409="WON-EW",((((#REF!-1)*#REF!)*'multiples log'!$B$2)+('multiples log'!$B$2*(#REF!-1))),IF(F409="WON",((((#REF!-1)*#REF!)*'multiples log'!$B$2)+('multiples log'!$B$2*(#REF!-1))),IF(F409="PLACED",((((#REF!-1)*#REF!)*'multiples log'!$B$2)-'multiples log'!$B$2),IF(#REF!=0,-'multiples log'!$B$2,IF(#REF!=0,-'multiples log'!$B$2,-('multiples log'!$B$2*2)))))))*D409))</f>
        <v>0</v>
      </c>
      <c r="H409" s="17"/>
      <c r="I409" s="64"/>
      <c r="J409" s="91"/>
    </row>
    <row r="410" spans="6:10" ht="15" x14ac:dyDescent="0.2">
      <c r="F410" s="7"/>
      <c r="G410" s="17">
        <f>IF(ISBLANK(F410),,IF(ISBLANK(#REF!),,(IF(F410="WON-EW",((((#REF!-1)*#REF!)*'multiples log'!$B$2)+('multiples log'!$B$2*(#REF!-1))),IF(F410="WON",((((#REF!-1)*#REF!)*'multiples log'!$B$2)+('multiples log'!$B$2*(#REF!-1))),IF(F410="PLACED",((((#REF!-1)*#REF!)*'multiples log'!$B$2)-'multiples log'!$B$2),IF(#REF!=0,-'multiples log'!$B$2,IF(#REF!=0,-'multiples log'!$B$2,-('multiples log'!$B$2*2)))))))*D410))</f>
        <v>0</v>
      </c>
      <c r="H410" s="17"/>
      <c r="I410" s="64"/>
      <c r="J410" s="91"/>
    </row>
    <row r="411" spans="6:10" ht="15" x14ac:dyDescent="0.2">
      <c r="F411" s="7"/>
      <c r="G411" s="17">
        <f>IF(ISBLANK(F411),,IF(ISBLANK(#REF!),,(IF(F411="WON-EW",((((#REF!-1)*#REF!)*'multiples log'!$B$2)+('multiples log'!$B$2*(#REF!-1))),IF(F411="WON",((((#REF!-1)*#REF!)*'multiples log'!$B$2)+('multiples log'!$B$2*(#REF!-1))),IF(F411="PLACED",((((#REF!-1)*#REF!)*'multiples log'!$B$2)-'multiples log'!$B$2),IF(#REF!=0,-'multiples log'!$B$2,IF(#REF!=0,-'multiples log'!$B$2,-('multiples log'!$B$2*2)))))))*D411))</f>
        <v>0</v>
      </c>
      <c r="H411" s="17"/>
      <c r="I411" s="64"/>
      <c r="J411" s="91"/>
    </row>
    <row r="412" spans="6:10" ht="15" x14ac:dyDescent="0.2">
      <c r="F412" s="7"/>
      <c r="G412" s="17">
        <f>IF(ISBLANK(F412),,IF(ISBLANK(#REF!),,(IF(F412="WON-EW",((((#REF!-1)*#REF!)*'multiples log'!$B$2)+('multiples log'!$B$2*(#REF!-1))),IF(F412="WON",((((#REF!-1)*#REF!)*'multiples log'!$B$2)+('multiples log'!$B$2*(#REF!-1))),IF(F412="PLACED",((((#REF!-1)*#REF!)*'multiples log'!$B$2)-'multiples log'!$B$2),IF(#REF!=0,-'multiples log'!$B$2,IF(#REF!=0,-'multiples log'!$B$2,-('multiples log'!$B$2*2)))))))*D412))</f>
        <v>0</v>
      </c>
      <c r="H412" s="17"/>
      <c r="I412" s="64"/>
      <c r="J412" s="91"/>
    </row>
    <row r="413" spans="6:10" ht="15" x14ac:dyDescent="0.2">
      <c r="F413" s="7"/>
      <c r="G413" s="17">
        <f>IF(ISBLANK(F413),,IF(ISBLANK(#REF!),,(IF(F413="WON-EW",((((#REF!-1)*#REF!)*'multiples log'!$B$2)+('multiples log'!$B$2*(#REF!-1))),IF(F413="WON",((((#REF!-1)*#REF!)*'multiples log'!$B$2)+('multiples log'!$B$2*(#REF!-1))),IF(F413="PLACED",((((#REF!-1)*#REF!)*'multiples log'!$B$2)-'multiples log'!$B$2),IF(#REF!=0,-'multiples log'!$B$2,IF(#REF!=0,-'multiples log'!$B$2,-('multiples log'!$B$2*2)))))))*D413))</f>
        <v>0</v>
      </c>
      <c r="H413" s="17"/>
      <c r="I413" s="64"/>
      <c r="J413" s="91"/>
    </row>
    <row r="414" spans="6:10" ht="15" x14ac:dyDescent="0.2">
      <c r="F414" s="7"/>
      <c r="G414" s="17">
        <f>IF(ISBLANK(F414),,IF(ISBLANK(#REF!),,(IF(F414="WON-EW",((((#REF!-1)*#REF!)*'multiples log'!$B$2)+('multiples log'!$B$2*(#REF!-1))),IF(F414="WON",((((#REF!-1)*#REF!)*'multiples log'!$B$2)+('multiples log'!$B$2*(#REF!-1))),IF(F414="PLACED",((((#REF!-1)*#REF!)*'multiples log'!$B$2)-'multiples log'!$B$2),IF(#REF!=0,-'multiples log'!$B$2,IF(#REF!=0,-'multiples log'!$B$2,-('multiples log'!$B$2*2)))))))*D414))</f>
        <v>0</v>
      </c>
      <c r="H414" s="17"/>
      <c r="I414" s="64"/>
      <c r="J414" s="91"/>
    </row>
    <row r="415" spans="6:10" ht="15" x14ac:dyDescent="0.2">
      <c r="F415" s="7"/>
      <c r="G415" s="17">
        <f>IF(ISBLANK(F415),,IF(ISBLANK(#REF!),,(IF(F415="WON-EW",((((#REF!-1)*#REF!)*'multiples log'!$B$2)+('multiples log'!$B$2*(#REF!-1))),IF(F415="WON",((((#REF!-1)*#REF!)*'multiples log'!$B$2)+('multiples log'!$B$2*(#REF!-1))),IF(F415="PLACED",((((#REF!-1)*#REF!)*'multiples log'!$B$2)-'multiples log'!$B$2),IF(#REF!=0,-'multiples log'!$B$2,IF(#REF!=0,-'multiples log'!$B$2,-('multiples log'!$B$2*2)))))))*D415))</f>
        <v>0</v>
      </c>
      <c r="H415" s="17"/>
      <c r="I415" s="64"/>
      <c r="J415" s="91"/>
    </row>
    <row r="416" spans="6:10" ht="15" x14ac:dyDescent="0.2">
      <c r="F416" s="7"/>
      <c r="G416" s="17">
        <f>IF(ISBLANK(F416),,IF(ISBLANK(#REF!),,(IF(F416="WON-EW",((((#REF!-1)*#REF!)*'multiples log'!$B$2)+('multiples log'!$B$2*(#REF!-1))),IF(F416="WON",((((#REF!-1)*#REF!)*'multiples log'!$B$2)+('multiples log'!$B$2*(#REF!-1))),IF(F416="PLACED",((((#REF!-1)*#REF!)*'multiples log'!$B$2)-'multiples log'!$B$2),IF(#REF!=0,-'multiples log'!$B$2,IF(#REF!=0,-'multiples log'!$B$2,-('multiples log'!$B$2*2)))))))*D416))</f>
        <v>0</v>
      </c>
      <c r="H416" s="17"/>
      <c r="I416" s="64"/>
      <c r="J416" s="91"/>
    </row>
    <row r="417" spans="6:10" ht="15" x14ac:dyDescent="0.2">
      <c r="F417" s="7"/>
      <c r="G417" s="17">
        <f>IF(ISBLANK(F417),,IF(ISBLANK(#REF!),,(IF(F417="WON-EW",((((#REF!-1)*#REF!)*'multiples log'!$B$2)+('multiples log'!$B$2*(#REF!-1))),IF(F417="WON",((((#REF!-1)*#REF!)*'multiples log'!$B$2)+('multiples log'!$B$2*(#REF!-1))),IF(F417="PLACED",((((#REF!-1)*#REF!)*'multiples log'!$B$2)-'multiples log'!$B$2),IF(#REF!=0,-'multiples log'!$B$2,IF(#REF!=0,-'multiples log'!$B$2,-('multiples log'!$B$2*2)))))))*D417))</f>
        <v>0</v>
      </c>
      <c r="H417" s="17"/>
      <c r="I417" s="64"/>
      <c r="J417" s="91"/>
    </row>
    <row r="418" spans="6:10" ht="15" x14ac:dyDescent="0.2">
      <c r="F418" s="7"/>
      <c r="G418" s="17">
        <f>IF(ISBLANK(F418),,IF(ISBLANK(#REF!),,(IF(F418="WON-EW",((((#REF!-1)*#REF!)*'multiples log'!$B$2)+('multiples log'!$B$2*(#REF!-1))),IF(F418="WON",((((#REF!-1)*#REF!)*'multiples log'!$B$2)+('multiples log'!$B$2*(#REF!-1))),IF(F418="PLACED",((((#REF!-1)*#REF!)*'multiples log'!$B$2)-'multiples log'!$B$2),IF(#REF!=0,-'multiples log'!$B$2,IF(#REF!=0,-'multiples log'!$B$2,-('multiples log'!$B$2*2)))))))*D418))</f>
        <v>0</v>
      </c>
      <c r="H418" s="17"/>
      <c r="I418" s="64"/>
      <c r="J418" s="91"/>
    </row>
    <row r="419" spans="6:10" ht="15" x14ac:dyDescent="0.2">
      <c r="F419" s="7"/>
      <c r="G419" s="17">
        <f>IF(ISBLANK(F419),,IF(ISBLANK(#REF!),,(IF(F419="WON-EW",((((#REF!-1)*#REF!)*'multiples log'!$B$2)+('multiples log'!$B$2*(#REF!-1))),IF(F419="WON",((((#REF!-1)*#REF!)*'multiples log'!$B$2)+('multiples log'!$B$2*(#REF!-1))),IF(F419="PLACED",((((#REF!-1)*#REF!)*'multiples log'!$B$2)-'multiples log'!$B$2),IF(#REF!=0,-'multiples log'!$B$2,IF(#REF!=0,-'multiples log'!$B$2,-('multiples log'!$B$2*2)))))))*D419))</f>
        <v>0</v>
      </c>
      <c r="H419" s="17"/>
      <c r="I419" s="64"/>
      <c r="J419" s="91"/>
    </row>
    <row r="420" spans="6:10" ht="15" x14ac:dyDescent="0.2">
      <c r="F420" s="7"/>
      <c r="G420" s="17">
        <f>IF(ISBLANK(F420),,IF(ISBLANK(#REF!),,(IF(F420="WON-EW",((((#REF!-1)*#REF!)*'multiples log'!$B$2)+('multiples log'!$B$2*(#REF!-1))),IF(F420="WON",((((#REF!-1)*#REF!)*'multiples log'!$B$2)+('multiples log'!$B$2*(#REF!-1))),IF(F420="PLACED",((((#REF!-1)*#REF!)*'multiples log'!$B$2)-'multiples log'!$B$2),IF(#REF!=0,-'multiples log'!$B$2,IF(#REF!=0,-'multiples log'!$B$2,-('multiples log'!$B$2*2)))))))*D420))</f>
        <v>0</v>
      </c>
      <c r="H420" s="17"/>
      <c r="I420" s="64"/>
      <c r="J420" s="91"/>
    </row>
    <row r="421" spans="6:10" ht="15" x14ac:dyDescent="0.2">
      <c r="F421" s="7"/>
      <c r="G421" s="17">
        <f>IF(ISBLANK(F421),,IF(ISBLANK(#REF!),,(IF(F421="WON-EW",((((#REF!-1)*#REF!)*'multiples log'!$B$2)+('multiples log'!$B$2*(#REF!-1))),IF(F421="WON",((((#REF!-1)*#REF!)*'multiples log'!$B$2)+('multiples log'!$B$2*(#REF!-1))),IF(F421="PLACED",((((#REF!-1)*#REF!)*'multiples log'!$B$2)-'multiples log'!$B$2),IF(#REF!=0,-'multiples log'!$B$2,IF(#REF!=0,-'multiples log'!$B$2,-('multiples log'!$B$2*2)))))))*D421))</f>
        <v>0</v>
      </c>
      <c r="H421" s="17"/>
      <c r="I421" s="64"/>
      <c r="J421" s="91"/>
    </row>
    <row r="422" spans="6:10" ht="15" x14ac:dyDescent="0.2">
      <c r="F422" s="7"/>
      <c r="G422" s="17">
        <f>IF(ISBLANK(F422),,IF(ISBLANK(#REF!),,(IF(F422="WON-EW",((((#REF!-1)*#REF!)*'multiples log'!$B$2)+('multiples log'!$B$2*(#REF!-1))),IF(F422="WON",((((#REF!-1)*#REF!)*'multiples log'!$B$2)+('multiples log'!$B$2*(#REF!-1))),IF(F422="PLACED",((((#REF!-1)*#REF!)*'multiples log'!$B$2)-'multiples log'!$B$2),IF(#REF!=0,-'multiples log'!$B$2,IF(#REF!=0,-'multiples log'!$B$2,-('multiples log'!$B$2*2)))))))*D422))</f>
        <v>0</v>
      </c>
      <c r="H422" s="17"/>
      <c r="I422" s="64"/>
      <c r="J422" s="91"/>
    </row>
    <row r="423" spans="6:10" ht="15" x14ac:dyDescent="0.2">
      <c r="F423" s="7"/>
      <c r="G423" s="17">
        <f>IF(ISBLANK(F423),,IF(ISBLANK(#REF!),,(IF(F423="WON-EW",((((#REF!-1)*#REF!)*'multiples log'!$B$2)+('multiples log'!$B$2*(#REF!-1))),IF(F423="WON",((((#REF!-1)*#REF!)*'multiples log'!$B$2)+('multiples log'!$B$2*(#REF!-1))),IF(F423="PLACED",((((#REF!-1)*#REF!)*'multiples log'!$B$2)-'multiples log'!$B$2),IF(#REF!=0,-'multiples log'!$B$2,IF(#REF!=0,-'multiples log'!$B$2,-('multiples log'!$B$2*2)))))))*D423))</f>
        <v>0</v>
      </c>
      <c r="H423" s="17"/>
      <c r="I423" s="64"/>
      <c r="J423" s="91"/>
    </row>
    <row r="424" spans="6:10" ht="15" x14ac:dyDescent="0.2">
      <c r="F424" s="7"/>
      <c r="G424" s="17">
        <f>IF(ISBLANK(F424),,IF(ISBLANK(#REF!),,(IF(F424="WON-EW",((((#REF!-1)*#REF!)*'multiples log'!$B$2)+('multiples log'!$B$2*(#REF!-1))),IF(F424="WON",((((#REF!-1)*#REF!)*'multiples log'!$B$2)+('multiples log'!$B$2*(#REF!-1))),IF(F424="PLACED",((((#REF!-1)*#REF!)*'multiples log'!$B$2)-'multiples log'!$B$2),IF(#REF!=0,-'multiples log'!$B$2,IF(#REF!=0,-'multiples log'!$B$2,-('multiples log'!$B$2*2)))))))*D424))</f>
        <v>0</v>
      </c>
      <c r="H424" s="17"/>
      <c r="I424" s="64"/>
      <c r="J424" s="91"/>
    </row>
    <row r="425" spans="6:10" ht="15" x14ac:dyDescent="0.2">
      <c r="F425" s="7"/>
      <c r="G425" s="17">
        <f>IF(ISBLANK(F425),,IF(ISBLANK(#REF!),,(IF(F425="WON-EW",((((#REF!-1)*#REF!)*'multiples log'!$B$2)+('multiples log'!$B$2*(#REF!-1))),IF(F425="WON",((((#REF!-1)*#REF!)*'multiples log'!$B$2)+('multiples log'!$B$2*(#REF!-1))),IF(F425="PLACED",((((#REF!-1)*#REF!)*'multiples log'!$B$2)-'multiples log'!$B$2),IF(#REF!=0,-'multiples log'!$B$2,IF(#REF!=0,-'multiples log'!$B$2,-('multiples log'!$B$2*2)))))))*D425))</f>
        <v>0</v>
      </c>
      <c r="H425" s="17"/>
      <c r="I425" s="64"/>
      <c r="J425" s="91"/>
    </row>
    <row r="426" spans="6:10" ht="15" x14ac:dyDescent="0.2">
      <c r="F426" s="7"/>
      <c r="G426" s="17">
        <f>IF(ISBLANK(F426),,IF(ISBLANK(#REF!),,(IF(F426="WON-EW",((((#REF!-1)*#REF!)*'multiples log'!$B$2)+('multiples log'!$B$2*(#REF!-1))),IF(F426="WON",((((#REF!-1)*#REF!)*'multiples log'!$B$2)+('multiples log'!$B$2*(#REF!-1))),IF(F426="PLACED",((((#REF!-1)*#REF!)*'multiples log'!$B$2)-'multiples log'!$B$2),IF(#REF!=0,-'multiples log'!$B$2,IF(#REF!=0,-'multiples log'!$B$2,-('multiples log'!$B$2*2)))))))*D426))</f>
        <v>0</v>
      </c>
      <c r="H426" s="17"/>
      <c r="I426" s="64"/>
      <c r="J426" s="91"/>
    </row>
    <row r="427" spans="6:10" ht="15" x14ac:dyDescent="0.2">
      <c r="F427" s="7"/>
      <c r="G427" s="17">
        <f>IF(ISBLANK(F427),,IF(ISBLANK(#REF!),,(IF(F427="WON-EW",((((#REF!-1)*#REF!)*'multiples log'!$B$2)+('multiples log'!$B$2*(#REF!-1))),IF(F427="WON",((((#REF!-1)*#REF!)*'multiples log'!$B$2)+('multiples log'!$B$2*(#REF!-1))),IF(F427="PLACED",((((#REF!-1)*#REF!)*'multiples log'!$B$2)-'multiples log'!$B$2),IF(#REF!=0,-'multiples log'!$B$2,IF(#REF!=0,-'multiples log'!$B$2,-('multiples log'!$B$2*2)))))))*D427))</f>
        <v>0</v>
      </c>
      <c r="H427" s="17"/>
      <c r="I427" s="64"/>
      <c r="J427" s="91"/>
    </row>
    <row r="428" spans="6:10" ht="15" x14ac:dyDescent="0.2">
      <c r="F428" s="7"/>
      <c r="G428" s="17">
        <f>IF(ISBLANK(F428),,IF(ISBLANK(#REF!),,(IF(F428="WON-EW",((((#REF!-1)*#REF!)*'multiples log'!$B$2)+('multiples log'!$B$2*(#REF!-1))),IF(F428="WON",((((#REF!-1)*#REF!)*'multiples log'!$B$2)+('multiples log'!$B$2*(#REF!-1))),IF(F428="PLACED",((((#REF!-1)*#REF!)*'multiples log'!$B$2)-'multiples log'!$B$2),IF(#REF!=0,-'multiples log'!$B$2,IF(#REF!=0,-'multiples log'!$B$2,-('multiples log'!$B$2*2)))))))*D428))</f>
        <v>0</v>
      </c>
      <c r="H428" s="17"/>
      <c r="I428" s="64"/>
      <c r="J428" s="91"/>
    </row>
    <row r="429" spans="6:10" ht="15" x14ac:dyDescent="0.2">
      <c r="F429" s="7"/>
      <c r="G429" s="17">
        <f>IF(ISBLANK(F429),,IF(ISBLANK(#REF!),,(IF(F429="WON-EW",((((#REF!-1)*#REF!)*'multiples log'!$B$2)+('multiples log'!$B$2*(#REF!-1))),IF(F429="WON",((((#REF!-1)*#REF!)*'multiples log'!$B$2)+('multiples log'!$B$2*(#REF!-1))),IF(F429="PLACED",((((#REF!-1)*#REF!)*'multiples log'!$B$2)-'multiples log'!$B$2),IF(#REF!=0,-'multiples log'!$B$2,IF(#REF!=0,-'multiples log'!$B$2,-('multiples log'!$B$2*2)))))))*D429))</f>
        <v>0</v>
      </c>
      <c r="H429" s="17"/>
      <c r="I429" s="64"/>
      <c r="J429" s="91"/>
    </row>
    <row r="430" spans="6:10" ht="15" x14ac:dyDescent="0.2">
      <c r="F430" s="7"/>
      <c r="G430" s="17">
        <f>IF(ISBLANK(F430),,IF(ISBLANK(#REF!),,(IF(F430="WON-EW",((((#REF!-1)*#REF!)*'multiples log'!$B$2)+('multiples log'!$B$2*(#REF!-1))),IF(F430="WON",((((#REF!-1)*#REF!)*'multiples log'!$B$2)+('multiples log'!$B$2*(#REF!-1))),IF(F430="PLACED",((((#REF!-1)*#REF!)*'multiples log'!$B$2)-'multiples log'!$B$2),IF(#REF!=0,-'multiples log'!$B$2,IF(#REF!=0,-'multiples log'!$B$2,-('multiples log'!$B$2*2)))))))*D430))</f>
        <v>0</v>
      </c>
      <c r="H430" s="17"/>
      <c r="I430" s="64"/>
      <c r="J430" s="91"/>
    </row>
    <row r="431" spans="6:10" ht="15" x14ac:dyDescent="0.2">
      <c r="F431" s="7"/>
      <c r="G431" s="17">
        <f>IF(ISBLANK(F431),,IF(ISBLANK(#REF!),,(IF(F431="WON-EW",((((#REF!-1)*#REF!)*'multiples log'!$B$2)+('multiples log'!$B$2*(#REF!-1))),IF(F431="WON",((((#REF!-1)*#REF!)*'multiples log'!$B$2)+('multiples log'!$B$2*(#REF!-1))),IF(F431="PLACED",((((#REF!-1)*#REF!)*'multiples log'!$B$2)-'multiples log'!$B$2),IF(#REF!=0,-'multiples log'!$B$2,IF(#REF!=0,-'multiples log'!$B$2,-('multiples log'!$B$2*2)))))))*D431))</f>
        <v>0</v>
      </c>
      <c r="H431" s="17"/>
      <c r="I431" s="64"/>
      <c r="J431" s="91"/>
    </row>
    <row r="432" spans="6:10" ht="15" x14ac:dyDescent="0.2">
      <c r="F432" s="7"/>
      <c r="G432" s="17">
        <f>IF(ISBLANK(F432),,IF(ISBLANK(#REF!),,(IF(F432="WON-EW",((((#REF!-1)*#REF!)*'multiples log'!$B$2)+('multiples log'!$B$2*(#REF!-1))),IF(F432="WON",((((#REF!-1)*#REF!)*'multiples log'!$B$2)+('multiples log'!$B$2*(#REF!-1))),IF(F432="PLACED",((((#REF!-1)*#REF!)*'multiples log'!$B$2)-'multiples log'!$B$2),IF(#REF!=0,-'multiples log'!$B$2,IF(#REF!=0,-'multiples log'!$B$2,-('multiples log'!$B$2*2)))))))*D432))</f>
        <v>0</v>
      </c>
      <c r="H432" s="17"/>
      <c r="I432" s="64"/>
      <c r="J432" s="91"/>
    </row>
    <row r="433" spans="6:10" ht="15" x14ac:dyDescent="0.2">
      <c r="F433" s="7"/>
      <c r="G433" s="17">
        <f>IF(ISBLANK(F433),,IF(ISBLANK(#REF!),,(IF(F433="WON-EW",((((#REF!-1)*#REF!)*'multiples log'!$B$2)+('multiples log'!$B$2*(#REF!-1))),IF(F433="WON",((((#REF!-1)*#REF!)*'multiples log'!$B$2)+('multiples log'!$B$2*(#REF!-1))),IF(F433="PLACED",((((#REF!-1)*#REF!)*'multiples log'!$B$2)-'multiples log'!$B$2),IF(#REF!=0,-'multiples log'!$B$2,IF(#REF!=0,-'multiples log'!$B$2,-('multiples log'!$B$2*2)))))))*D433))</f>
        <v>0</v>
      </c>
      <c r="H433" s="17"/>
      <c r="I433" s="64"/>
      <c r="J433" s="91"/>
    </row>
    <row r="434" spans="6:10" ht="15" x14ac:dyDescent="0.2">
      <c r="F434" s="7"/>
      <c r="G434" s="17">
        <f>IF(ISBLANK(F434),,IF(ISBLANK(#REF!),,(IF(F434="WON-EW",((((#REF!-1)*#REF!)*'multiples log'!$B$2)+('multiples log'!$B$2*(#REF!-1))),IF(F434="WON",((((#REF!-1)*#REF!)*'multiples log'!$B$2)+('multiples log'!$B$2*(#REF!-1))),IF(F434="PLACED",((((#REF!-1)*#REF!)*'multiples log'!$B$2)-'multiples log'!$B$2),IF(#REF!=0,-'multiples log'!$B$2,IF(#REF!=0,-'multiples log'!$B$2,-('multiples log'!$B$2*2)))))))*D434))</f>
        <v>0</v>
      </c>
      <c r="H434" s="17"/>
      <c r="I434" s="64"/>
      <c r="J434" s="91"/>
    </row>
    <row r="435" spans="6:10" ht="15" x14ac:dyDescent="0.2">
      <c r="F435" s="7"/>
      <c r="G435" s="17">
        <f>IF(ISBLANK(F435),,IF(ISBLANK(#REF!),,(IF(F435="WON-EW",((((#REF!-1)*#REF!)*'multiples log'!$B$2)+('multiples log'!$B$2*(#REF!-1))),IF(F435="WON",((((#REF!-1)*#REF!)*'multiples log'!$B$2)+('multiples log'!$B$2*(#REF!-1))),IF(F435="PLACED",((((#REF!-1)*#REF!)*'multiples log'!$B$2)-'multiples log'!$B$2),IF(#REF!=0,-'multiples log'!$B$2,IF(#REF!=0,-'multiples log'!$B$2,-('multiples log'!$B$2*2)))))))*D435))</f>
        <v>0</v>
      </c>
      <c r="H435" s="17"/>
      <c r="I435" s="64"/>
      <c r="J435" s="91"/>
    </row>
    <row r="436" spans="6:10" ht="15" x14ac:dyDescent="0.2">
      <c r="F436" s="7"/>
      <c r="G436" s="17">
        <f>IF(ISBLANK(F436),,IF(ISBLANK(#REF!),,(IF(F436="WON-EW",((((#REF!-1)*#REF!)*'multiples log'!$B$2)+('multiples log'!$B$2*(#REF!-1))),IF(F436="WON",((((#REF!-1)*#REF!)*'multiples log'!$B$2)+('multiples log'!$B$2*(#REF!-1))),IF(F436="PLACED",((((#REF!-1)*#REF!)*'multiples log'!$B$2)-'multiples log'!$B$2),IF(#REF!=0,-'multiples log'!$B$2,IF(#REF!=0,-'multiples log'!$B$2,-('multiples log'!$B$2*2)))))))*D436))</f>
        <v>0</v>
      </c>
      <c r="H436" s="17"/>
      <c r="I436" s="64"/>
      <c r="J436" s="91"/>
    </row>
    <row r="437" spans="6:10" ht="15" x14ac:dyDescent="0.2">
      <c r="F437" s="7"/>
      <c r="G437" s="17">
        <f>IF(ISBLANK(F437),,IF(ISBLANK(#REF!),,(IF(F437="WON-EW",((((#REF!-1)*#REF!)*'multiples log'!$B$2)+('multiples log'!$B$2*(#REF!-1))),IF(F437="WON",((((#REF!-1)*#REF!)*'multiples log'!$B$2)+('multiples log'!$B$2*(#REF!-1))),IF(F437="PLACED",((((#REF!-1)*#REF!)*'multiples log'!$B$2)-'multiples log'!$B$2),IF(#REF!=0,-'multiples log'!$B$2,IF(#REF!=0,-'multiples log'!$B$2,-('multiples log'!$B$2*2)))))))*D437))</f>
        <v>0</v>
      </c>
      <c r="H437" s="17"/>
      <c r="I437" s="64"/>
      <c r="J437" s="91"/>
    </row>
    <row r="438" spans="6:10" ht="15" x14ac:dyDescent="0.2">
      <c r="F438" s="7"/>
      <c r="G438" s="17">
        <f>IF(ISBLANK(F438),,IF(ISBLANK(#REF!),,(IF(F438="WON-EW",((((#REF!-1)*#REF!)*'multiples log'!$B$2)+('multiples log'!$B$2*(#REF!-1))),IF(F438="WON",((((#REF!-1)*#REF!)*'multiples log'!$B$2)+('multiples log'!$B$2*(#REF!-1))),IF(F438="PLACED",((((#REF!-1)*#REF!)*'multiples log'!$B$2)-'multiples log'!$B$2),IF(#REF!=0,-'multiples log'!$B$2,IF(#REF!=0,-'multiples log'!$B$2,-('multiples log'!$B$2*2)))))))*D438))</f>
        <v>0</v>
      </c>
      <c r="H438" s="17"/>
      <c r="I438" s="64"/>
      <c r="J438" s="91"/>
    </row>
    <row r="439" spans="6:10" ht="15" x14ac:dyDescent="0.2">
      <c r="F439" s="7"/>
      <c r="G439" s="17">
        <f>IF(ISBLANK(F439),,IF(ISBLANK(#REF!),,(IF(F439="WON-EW",((((#REF!-1)*#REF!)*'multiples log'!$B$2)+('multiples log'!$B$2*(#REF!-1))),IF(F439="WON",((((#REF!-1)*#REF!)*'multiples log'!$B$2)+('multiples log'!$B$2*(#REF!-1))),IF(F439="PLACED",((((#REF!-1)*#REF!)*'multiples log'!$B$2)-'multiples log'!$B$2),IF(#REF!=0,-'multiples log'!$B$2,IF(#REF!=0,-'multiples log'!$B$2,-('multiples log'!$B$2*2)))))))*D439))</f>
        <v>0</v>
      </c>
      <c r="H439" s="17"/>
      <c r="I439" s="64"/>
      <c r="J439" s="91"/>
    </row>
    <row r="440" spans="6:10" ht="15" x14ac:dyDescent="0.2">
      <c r="F440" s="7"/>
      <c r="G440" s="17">
        <f>IF(ISBLANK(F440),,IF(ISBLANK(#REF!),,(IF(F440="WON-EW",((((#REF!-1)*#REF!)*'multiples log'!$B$2)+('multiples log'!$B$2*(#REF!-1))),IF(F440="WON",((((#REF!-1)*#REF!)*'multiples log'!$B$2)+('multiples log'!$B$2*(#REF!-1))),IF(F440="PLACED",((((#REF!-1)*#REF!)*'multiples log'!$B$2)-'multiples log'!$B$2),IF(#REF!=0,-'multiples log'!$B$2,IF(#REF!=0,-'multiples log'!$B$2,-('multiples log'!$B$2*2)))))))*D440))</f>
        <v>0</v>
      </c>
      <c r="H440" s="17"/>
      <c r="I440" s="64"/>
      <c r="J440" s="91"/>
    </row>
    <row r="441" spans="6:10" ht="15" x14ac:dyDescent="0.2">
      <c r="F441" s="7"/>
      <c r="G441" s="17">
        <f>IF(ISBLANK(F441),,IF(ISBLANK(#REF!),,(IF(F441="WON-EW",((((#REF!-1)*#REF!)*'multiples log'!$B$2)+('multiples log'!$B$2*(#REF!-1))),IF(F441="WON",((((#REF!-1)*#REF!)*'multiples log'!$B$2)+('multiples log'!$B$2*(#REF!-1))),IF(F441="PLACED",((((#REF!-1)*#REF!)*'multiples log'!$B$2)-'multiples log'!$B$2),IF(#REF!=0,-'multiples log'!$B$2,IF(#REF!=0,-'multiples log'!$B$2,-('multiples log'!$B$2*2)))))))*D441))</f>
        <v>0</v>
      </c>
      <c r="H441" s="17"/>
      <c r="I441" s="64"/>
      <c r="J441" s="91"/>
    </row>
    <row r="442" spans="6:10" ht="15" x14ac:dyDescent="0.2">
      <c r="F442" s="7"/>
      <c r="G442" s="17">
        <f>IF(ISBLANK(F442),,IF(ISBLANK(#REF!),,(IF(F442="WON-EW",((((#REF!-1)*#REF!)*'multiples log'!$B$2)+('multiples log'!$B$2*(#REF!-1))),IF(F442="WON",((((#REF!-1)*#REF!)*'multiples log'!$B$2)+('multiples log'!$B$2*(#REF!-1))),IF(F442="PLACED",((((#REF!-1)*#REF!)*'multiples log'!$B$2)-'multiples log'!$B$2),IF(#REF!=0,-'multiples log'!$B$2,IF(#REF!=0,-'multiples log'!$B$2,-('multiples log'!$B$2*2)))))))*D442))</f>
        <v>0</v>
      </c>
      <c r="H442" s="17"/>
      <c r="I442" s="64"/>
      <c r="J442" s="91"/>
    </row>
    <row r="443" spans="6:10" ht="15" x14ac:dyDescent="0.2">
      <c r="F443" s="7"/>
      <c r="G443" s="17">
        <f>IF(ISBLANK(F443),,IF(ISBLANK(#REF!),,(IF(F443="WON-EW",((((#REF!-1)*#REF!)*'multiples log'!$B$2)+('multiples log'!$B$2*(#REF!-1))),IF(F443="WON",((((#REF!-1)*#REF!)*'multiples log'!$B$2)+('multiples log'!$B$2*(#REF!-1))),IF(F443="PLACED",((((#REF!-1)*#REF!)*'multiples log'!$B$2)-'multiples log'!$B$2),IF(#REF!=0,-'multiples log'!$B$2,IF(#REF!=0,-'multiples log'!$B$2,-('multiples log'!$B$2*2)))))))*D443))</f>
        <v>0</v>
      </c>
      <c r="H443" s="17"/>
      <c r="I443" s="64"/>
      <c r="J443" s="91"/>
    </row>
    <row r="444" spans="6:10" ht="15" x14ac:dyDescent="0.2">
      <c r="F444" s="7"/>
      <c r="G444" s="17">
        <f>IF(ISBLANK(F444),,IF(ISBLANK(#REF!),,(IF(F444="WON-EW",((((#REF!-1)*#REF!)*'multiples log'!$B$2)+('multiples log'!$B$2*(#REF!-1))),IF(F444="WON",((((#REF!-1)*#REF!)*'multiples log'!$B$2)+('multiples log'!$B$2*(#REF!-1))),IF(F444="PLACED",((((#REF!-1)*#REF!)*'multiples log'!$B$2)-'multiples log'!$B$2),IF(#REF!=0,-'multiples log'!$B$2,IF(#REF!=0,-'multiples log'!$B$2,-('multiples log'!$B$2*2)))))))*D444))</f>
        <v>0</v>
      </c>
      <c r="H444" s="17"/>
      <c r="I444" s="64"/>
      <c r="J444" s="91"/>
    </row>
    <row r="445" spans="6:10" ht="15" x14ac:dyDescent="0.2">
      <c r="F445" s="7"/>
      <c r="G445" s="17">
        <f>IF(ISBLANK(F445),,IF(ISBLANK(#REF!),,(IF(F445="WON-EW",((((#REF!-1)*#REF!)*'multiples log'!$B$2)+('multiples log'!$B$2*(#REF!-1))),IF(F445="WON",((((#REF!-1)*#REF!)*'multiples log'!$B$2)+('multiples log'!$B$2*(#REF!-1))),IF(F445="PLACED",((((#REF!-1)*#REF!)*'multiples log'!$B$2)-'multiples log'!$B$2),IF(#REF!=0,-'multiples log'!$B$2,IF(#REF!=0,-'multiples log'!$B$2,-('multiples log'!$B$2*2)))))))*D445))</f>
        <v>0</v>
      </c>
      <c r="H445" s="17"/>
      <c r="I445" s="64"/>
      <c r="J445" s="91"/>
    </row>
    <row r="446" spans="6:10" ht="15" x14ac:dyDescent="0.2">
      <c r="F446" s="7"/>
      <c r="G446" s="17">
        <f>IF(ISBLANK(F446),,IF(ISBLANK(#REF!),,(IF(F446="WON-EW",((((#REF!-1)*#REF!)*'multiples log'!$B$2)+('multiples log'!$B$2*(#REF!-1))),IF(F446="WON",((((#REF!-1)*#REF!)*'multiples log'!$B$2)+('multiples log'!$B$2*(#REF!-1))),IF(F446="PLACED",((((#REF!-1)*#REF!)*'multiples log'!$B$2)-'multiples log'!$B$2),IF(#REF!=0,-'multiples log'!$B$2,IF(#REF!=0,-'multiples log'!$B$2,-('multiples log'!$B$2*2)))))))*D446))</f>
        <v>0</v>
      </c>
      <c r="H446" s="17"/>
      <c r="I446" s="64"/>
      <c r="J446" s="91"/>
    </row>
    <row r="447" spans="6:10" ht="15" x14ac:dyDescent="0.2">
      <c r="F447" s="7"/>
      <c r="G447" s="17">
        <f>IF(ISBLANK(F447),,IF(ISBLANK(#REF!),,(IF(F447="WON-EW",((((#REF!-1)*#REF!)*'multiples log'!$B$2)+('multiples log'!$B$2*(#REF!-1))),IF(F447="WON",((((#REF!-1)*#REF!)*'multiples log'!$B$2)+('multiples log'!$B$2*(#REF!-1))),IF(F447="PLACED",((((#REF!-1)*#REF!)*'multiples log'!$B$2)-'multiples log'!$B$2),IF(#REF!=0,-'multiples log'!$B$2,IF(#REF!=0,-'multiples log'!$B$2,-('multiples log'!$B$2*2)))))))*D447))</f>
        <v>0</v>
      </c>
      <c r="H447" s="17"/>
      <c r="I447" s="64"/>
      <c r="J447" s="91"/>
    </row>
    <row r="448" spans="6:10" ht="15" x14ac:dyDescent="0.2">
      <c r="F448" s="7"/>
      <c r="G448" s="17">
        <f>IF(ISBLANK(F448),,IF(ISBLANK(#REF!),,(IF(F448="WON-EW",((((#REF!-1)*#REF!)*'multiples log'!$B$2)+('multiples log'!$B$2*(#REF!-1))),IF(F448="WON",((((#REF!-1)*#REF!)*'multiples log'!$B$2)+('multiples log'!$B$2*(#REF!-1))),IF(F448="PLACED",((((#REF!-1)*#REF!)*'multiples log'!$B$2)-'multiples log'!$B$2),IF(#REF!=0,-'multiples log'!$B$2,IF(#REF!=0,-'multiples log'!$B$2,-('multiples log'!$B$2*2)))))))*D448))</f>
        <v>0</v>
      </c>
      <c r="H448" s="17"/>
      <c r="I448" s="64"/>
      <c r="J448" s="91"/>
    </row>
    <row r="449" spans="6:10" ht="15" x14ac:dyDescent="0.2">
      <c r="F449" s="7"/>
      <c r="G449" s="17">
        <f>IF(ISBLANK(F449),,IF(ISBLANK(#REF!),,(IF(F449="WON-EW",((((#REF!-1)*#REF!)*'multiples log'!$B$2)+('multiples log'!$B$2*(#REF!-1))),IF(F449="WON",((((#REF!-1)*#REF!)*'multiples log'!$B$2)+('multiples log'!$B$2*(#REF!-1))),IF(F449="PLACED",((((#REF!-1)*#REF!)*'multiples log'!$B$2)-'multiples log'!$B$2),IF(#REF!=0,-'multiples log'!$B$2,IF(#REF!=0,-'multiples log'!$B$2,-('multiples log'!$B$2*2)))))))*D449))</f>
        <v>0</v>
      </c>
      <c r="H449" s="17"/>
      <c r="I449" s="64"/>
      <c r="J449" s="91"/>
    </row>
    <row r="450" spans="6:10" ht="15" x14ac:dyDescent="0.2">
      <c r="F450" s="7"/>
      <c r="G450" s="17">
        <f>IF(ISBLANK(F450),,IF(ISBLANK(#REF!),,(IF(F450="WON-EW",((((#REF!-1)*#REF!)*'multiples log'!$B$2)+('multiples log'!$B$2*(#REF!-1))),IF(F450="WON",((((#REF!-1)*#REF!)*'multiples log'!$B$2)+('multiples log'!$B$2*(#REF!-1))),IF(F450="PLACED",((((#REF!-1)*#REF!)*'multiples log'!$B$2)-'multiples log'!$B$2),IF(#REF!=0,-'multiples log'!$B$2,IF(#REF!=0,-'multiples log'!$B$2,-('multiples log'!$B$2*2)))))))*D450))</f>
        <v>0</v>
      </c>
      <c r="H450" s="17"/>
      <c r="I450" s="64"/>
      <c r="J450" s="91"/>
    </row>
    <row r="451" spans="6:10" ht="15" x14ac:dyDescent="0.2">
      <c r="F451" s="7"/>
      <c r="G451" s="17">
        <f>IF(ISBLANK(F451),,IF(ISBLANK(#REF!),,(IF(F451="WON-EW",((((#REF!-1)*#REF!)*'multiples log'!$B$2)+('multiples log'!$B$2*(#REF!-1))),IF(F451="WON",((((#REF!-1)*#REF!)*'multiples log'!$B$2)+('multiples log'!$B$2*(#REF!-1))),IF(F451="PLACED",((((#REF!-1)*#REF!)*'multiples log'!$B$2)-'multiples log'!$B$2),IF(#REF!=0,-'multiples log'!$B$2,IF(#REF!=0,-'multiples log'!$B$2,-('multiples log'!$B$2*2)))))))*D451))</f>
        <v>0</v>
      </c>
      <c r="H451" s="17"/>
      <c r="I451" s="64"/>
      <c r="J451" s="91"/>
    </row>
    <row r="452" spans="6:10" ht="15" x14ac:dyDescent="0.2">
      <c r="F452" s="7"/>
      <c r="G452" s="17">
        <f>IF(ISBLANK(F452),,IF(ISBLANK(#REF!),,(IF(F452="WON-EW",((((#REF!-1)*#REF!)*'multiples log'!$B$2)+('multiples log'!$B$2*(#REF!-1))),IF(F452="WON",((((#REF!-1)*#REF!)*'multiples log'!$B$2)+('multiples log'!$B$2*(#REF!-1))),IF(F452="PLACED",((((#REF!-1)*#REF!)*'multiples log'!$B$2)-'multiples log'!$B$2),IF(#REF!=0,-'multiples log'!$B$2,IF(#REF!=0,-'multiples log'!$B$2,-('multiples log'!$B$2*2)))))))*D452))</f>
        <v>0</v>
      </c>
      <c r="H452" s="17"/>
      <c r="I452" s="64"/>
      <c r="J452" s="91"/>
    </row>
    <row r="453" spans="6:10" ht="15" x14ac:dyDescent="0.2">
      <c r="F453" s="7"/>
      <c r="G453" s="17">
        <f>IF(ISBLANK(F453),,IF(ISBLANK(#REF!),,(IF(F453="WON-EW",((((#REF!-1)*#REF!)*'multiples log'!$B$2)+('multiples log'!$B$2*(#REF!-1))),IF(F453="WON",((((#REF!-1)*#REF!)*'multiples log'!$B$2)+('multiples log'!$B$2*(#REF!-1))),IF(F453="PLACED",((((#REF!-1)*#REF!)*'multiples log'!$B$2)-'multiples log'!$B$2),IF(#REF!=0,-'multiples log'!$B$2,IF(#REF!=0,-'multiples log'!$B$2,-('multiples log'!$B$2*2)))))))*D453))</f>
        <v>0</v>
      </c>
      <c r="H453" s="17"/>
      <c r="I453" s="64"/>
      <c r="J453" s="91"/>
    </row>
    <row r="454" spans="6:10" ht="15" x14ac:dyDescent="0.2">
      <c r="F454" s="7"/>
      <c r="G454" s="17">
        <f>IF(ISBLANK(F454),,IF(ISBLANK(#REF!),,(IF(F454="WON-EW",((((#REF!-1)*#REF!)*'multiples log'!$B$2)+('multiples log'!$B$2*(#REF!-1))),IF(F454="WON",((((#REF!-1)*#REF!)*'multiples log'!$B$2)+('multiples log'!$B$2*(#REF!-1))),IF(F454="PLACED",((((#REF!-1)*#REF!)*'multiples log'!$B$2)-'multiples log'!$B$2),IF(#REF!=0,-'multiples log'!$B$2,IF(#REF!=0,-'multiples log'!$B$2,-('multiples log'!$B$2*2)))))))*D454))</f>
        <v>0</v>
      </c>
      <c r="H454" s="17"/>
      <c r="I454" s="64"/>
      <c r="J454" s="91"/>
    </row>
    <row r="455" spans="6:10" ht="15" x14ac:dyDescent="0.2">
      <c r="F455" s="7"/>
      <c r="G455" s="17">
        <f>IF(ISBLANK(F455),,IF(ISBLANK(#REF!),,(IF(F455="WON-EW",((((#REF!-1)*#REF!)*'multiples log'!$B$2)+('multiples log'!$B$2*(#REF!-1))),IF(F455="WON",((((#REF!-1)*#REF!)*'multiples log'!$B$2)+('multiples log'!$B$2*(#REF!-1))),IF(F455="PLACED",((((#REF!-1)*#REF!)*'multiples log'!$B$2)-'multiples log'!$B$2),IF(#REF!=0,-'multiples log'!$B$2,IF(#REF!=0,-'multiples log'!$B$2,-('multiples log'!$B$2*2)))))))*D455))</f>
        <v>0</v>
      </c>
      <c r="H455" s="17"/>
      <c r="I455" s="64"/>
      <c r="J455" s="91"/>
    </row>
    <row r="456" spans="6:10" ht="15" x14ac:dyDescent="0.2">
      <c r="F456" s="7"/>
      <c r="G456" s="17">
        <f>IF(ISBLANK(F456),,IF(ISBLANK(#REF!),,(IF(F456="WON-EW",((((#REF!-1)*#REF!)*'multiples log'!$B$2)+('multiples log'!$B$2*(#REF!-1))),IF(F456="WON",((((#REF!-1)*#REF!)*'multiples log'!$B$2)+('multiples log'!$B$2*(#REF!-1))),IF(F456="PLACED",((((#REF!-1)*#REF!)*'multiples log'!$B$2)-'multiples log'!$B$2),IF(#REF!=0,-'multiples log'!$B$2,IF(#REF!=0,-'multiples log'!$B$2,-('multiples log'!$B$2*2)))))))*D456))</f>
        <v>0</v>
      </c>
      <c r="H456" s="17"/>
      <c r="I456" s="64"/>
      <c r="J456" s="91"/>
    </row>
    <row r="457" spans="6:10" ht="15" x14ac:dyDescent="0.2">
      <c r="F457" s="7"/>
      <c r="G457" s="17">
        <f>IF(ISBLANK(F457),,IF(ISBLANK(#REF!),,(IF(F457="WON-EW",((((#REF!-1)*#REF!)*'multiples log'!$B$2)+('multiples log'!$B$2*(#REF!-1))),IF(F457="WON",((((#REF!-1)*#REF!)*'multiples log'!$B$2)+('multiples log'!$B$2*(#REF!-1))),IF(F457="PLACED",((((#REF!-1)*#REF!)*'multiples log'!$B$2)-'multiples log'!$B$2),IF(#REF!=0,-'multiples log'!$B$2,IF(#REF!=0,-'multiples log'!$B$2,-('multiples log'!$B$2*2)))))))*D457))</f>
        <v>0</v>
      </c>
      <c r="H457" s="17"/>
      <c r="I457" s="64"/>
      <c r="J457" s="91"/>
    </row>
    <row r="458" spans="6:10" ht="15" x14ac:dyDescent="0.2">
      <c r="F458" s="7"/>
      <c r="G458" s="17">
        <f>IF(ISBLANK(F458),,IF(ISBLANK(#REF!),,(IF(F458="WON-EW",((((#REF!-1)*#REF!)*'multiples log'!$B$2)+('multiples log'!$B$2*(#REF!-1))),IF(F458="WON",((((#REF!-1)*#REF!)*'multiples log'!$B$2)+('multiples log'!$B$2*(#REF!-1))),IF(F458="PLACED",((((#REF!-1)*#REF!)*'multiples log'!$B$2)-'multiples log'!$B$2),IF(#REF!=0,-'multiples log'!$B$2,IF(#REF!=0,-'multiples log'!$B$2,-('multiples log'!$B$2*2)))))))*D458))</f>
        <v>0</v>
      </c>
      <c r="H458" s="17"/>
      <c r="I458" s="64"/>
      <c r="J458" s="91"/>
    </row>
    <row r="459" spans="6:10" ht="15" x14ac:dyDescent="0.2">
      <c r="F459" s="7"/>
      <c r="G459" s="17">
        <f>IF(ISBLANK(F459),,IF(ISBLANK(#REF!),,(IF(F459="WON-EW",((((#REF!-1)*#REF!)*'multiples log'!$B$2)+('multiples log'!$B$2*(#REF!-1))),IF(F459="WON",((((#REF!-1)*#REF!)*'multiples log'!$B$2)+('multiples log'!$B$2*(#REF!-1))),IF(F459="PLACED",((((#REF!-1)*#REF!)*'multiples log'!$B$2)-'multiples log'!$B$2),IF(#REF!=0,-'multiples log'!$B$2,IF(#REF!=0,-'multiples log'!$B$2,-('multiples log'!$B$2*2)))))))*D459))</f>
        <v>0</v>
      </c>
      <c r="H459" s="17"/>
      <c r="I459" s="64"/>
      <c r="J459" s="91"/>
    </row>
    <row r="460" spans="6:10" ht="15" x14ac:dyDescent="0.2">
      <c r="F460" s="7"/>
      <c r="G460" s="17">
        <f>IF(ISBLANK(F460),,IF(ISBLANK(#REF!),,(IF(F460="WON-EW",((((#REF!-1)*#REF!)*'multiples log'!$B$2)+('multiples log'!$B$2*(#REF!-1))),IF(F460="WON",((((#REF!-1)*#REF!)*'multiples log'!$B$2)+('multiples log'!$B$2*(#REF!-1))),IF(F460="PLACED",((((#REF!-1)*#REF!)*'multiples log'!$B$2)-'multiples log'!$B$2),IF(#REF!=0,-'multiples log'!$B$2,IF(#REF!=0,-'multiples log'!$B$2,-('multiples log'!$B$2*2)))))))*D460))</f>
        <v>0</v>
      </c>
      <c r="H460" s="17"/>
      <c r="I460" s="64"/>
      <c r="J460" s="91"/>
    </row>
    <row r="461" spans="6:10" ht="15" x14ac:dyDescent="0.2">
      <c r="F461" s="7"/>
      <c r="G461" s="17">
        <f>IF(ISBLANK(F461),,IF(ISBLANK(#REF!),,(IF(F461="WON-EW",((((#REF!-1)*#REF!)*'multiples log'!$B$2)+('multiples log'!$B$2*(#REF!-1))),IF(F461="WON",((((#REF!-1)*#REF!)*'multiples log'!$B$2)+('multiples log'!$B$2*(#REF!-1))),IF(F461="PLACED",((((#REF!-1)*#REF!)*'multiples log'!$B$2)-'multiples log'!$B$2),IF(#REF!=0,-'multiples log'!$B$2,IF(#REF!=0,-'multiples log'!$B$2,-('multiples log'!$B$2*2)))))))*D461))</f>
        <v>0</v>
      </c>
      <c r="H461" s="17"/>
      <c r="I461" s="64"/>
      <c r="J461" s="91"/>
    </row>
    <row r="462" spans="6:10" ht="15" x14ac:dyDescent="0.2">
      <c r="F462" s="7"/>
      <c r="G462" s="17">
        <f>IF(ISBLANK(F462),,IF(ISBLANK(#REF!),,(IF(F462="WON-EW",((((#REF!-1)*#REF!)*'multiples log'!$B$2)+('multiples log'!$B$2*(#REF!-1))),IF(F462="WON",((((#REF!-1)*#REF!)*'multiples log'!$B$2)+('multiples log'!$B$2*(#REF!-1))),IF(F462="PLACED",((((#REF!-1)*#REF!)*'multiples log'!$B$2)-'multiples log'!$B$2),IF(#REF!=0,-'multiples log'!$B$2,IF(#REF!=0,-'multiples log'!$B$2,-('multiples log'!$B$2*2)))))))*D462))</f>
        <v>0</v>
      </c>
      <c r="H462" s="17"/>
      <c r="I462" s="64"/>
      <c r="J462" s="91"/>
    </row>
    <row r="463" spans="6:10" ht="15" x14ac:dyDescent="0.2">
      <c r="F463" s="7"/>
      <c r="G463" s="17">
        <f>IF(ISBLANK(F463),,IF(ISBLANK(#REF!),,(IF(F463="WON-EW",((((#REF!-1)*#REF!)*'multiples log'!$B$2)+('multiples log'!$B$2*(#REF!-1))),IF(F463="WON",((((#REF!-1)*#REF!)*'multiples log'!$B$2)+('multiples log'!$B$2*(#REF!-1))),IF(F463="PLACED",((((#REF!-1)*#REF!)*'multiples log'!$B$2)-'multiples log'!$B$2),IF(#REF!=0,-'multiples log'!$B$2,IF(#REF!=0,-'multiples log'!$B$2,-('multiples log'!$B$2*2)))))))*D463))</f>
        <v>0</v>
      </c>
      <c r="H463" s="17"/>
      <c r="I463" s="64"/>
      <c r="J463" s="91"/>
    </row>
    <row r="464" spans="6:10" ht="15" x14ac:dyDescent="0.2">
      <c r="F464" s="7"/>
      <c r="G464" s="17">
        <f>IF(ISBLANK(F464),,IF(ISBLANK(#REF!),,(IF(F464="WON-EW",((((#REF!-1)*#REF!)*'multiples log'!$B$2)+('multiples log'!$B$2*(#REF!-1))),IF(F464="WON",((((#REF!-1)*#REF!)*'multiples log'!$B$2)+('multiples log'!$B$2*(#REF!-1))),IF(F464="PLACED",((((#REF!-1)*#REF!)*'multiples log'!$B$2)-'multiples log'!$B$2),IF(#REF!=0,-'multiples log'!$B$2,IF(#REF!=0,-'multiples log'!$B$2,-('multiples log'!$B$2*2)))))))*D464))</f>
        <v>0</v>
      </c>
      <c r="H464" s="17"/>
      <c r="I464" s="64"/>
      <c r="J464" s="91"/>
    </row>
    <row r="465" spans="6:10" ht="15" x14ac:dyDescent="0.2">
      <c r="F465" s="7"/>
      <c r="G465" s="17">
        <f>IF(ISBLANK(F465),,IF(ISBLANK(#REF!),,(IF(F465="WON-EW",((((#REF!-1)*#REF!)*'multiples log'!$B$2)+('multiples log'!$B$2*(#REF!-1))),IF(F465="WON",((((#REF!-1)*#REF!)*'multiples log'!$B$2)+('multiples log'!$B$2*(#REF!-1))),IF(F465="PLACED",((((#REF!-1)*#REF!)*'multiples log'!$B$2)-'multiples log'!$B$2),IF(#REF!=0,-'multiples log'!$B$2,IF(#REF!=0,-'multiples log'!$B$2,-('multiples log'!$B$2*2)))))))*D465))</f>
        <v>0</v>
      </c>
      <c r="H465" s="17"/>
      <c r="I465" s="64"/>
      <c r="J465" s="91"/>
    </row>
    <row r="466" spans="6:10" ht="15" x14ac:dyDescent="0.2">
      <c r="F466" s="7"/>
      <c r="G466" s="17">
        <f>IF(ISBLANK(F466),,IF(ISBLANK(#REF!),,(IF(F466="WON-EW",((((#REF!-1)*#REF!)*'multiples log'!$B$2)+('multiples log'!$B$2*(#REF!-1))),IF(F466="WON",((((#REF!-1)*#REF!)*'multiples log'!$B$2)+('multiples log'!$B$2*(#REF!-1))),IF(F466="PLACED",((((#REF!-1)*#REF!)*'multiples log'!$B$2)-'multiples log'!$B$2),IF(#REF!=0,-'multiples log'!$B$2,IF(#REF!=0,-'multiples log'!$B$2,-('multiples log'!$B$2*2)))))))*D466))</f>
        <v>0</v>
      </c>
      <c r="H466" s="17"/>
      <c r="I466" s="64"/>
      <c r="J466" s="91"/>
    </row>
    <row r="467" spans="6:10" ht="15" x14ac:dyDescent="0.2">
      <c r="F467" s="7"/>
      <c r="G467" s="17">
        <f>IF(ISBLANK(F467),,IF(ISBLANK(#REF!),,(IF(F467="WON-EW",((((#REF!-1)*#REF!)*'multiples log'!$B$2)+('multiples log'!$B$2*(#REF!-1))),IF(F467="WON",((((#REF!-1)*#REF!)*'multiples log'!$B$2)+('multiples log'!$B$2*(#REF!-1))),IF(F467="PLACED",((((#REF!-1)*#REF!)*'multiples log'!$B$2)-'multiples log'!$B$2),IF(#REF!=0,-'multiples log'!$B$2,IF(#REF!=0,-'multiples log'!$B$2,-('multiples log'!$B$2*2)))))))*D467))</f>
        <v>0</v>
      </c>
      <c r="H467" s="17"/>
      <c r="I467" s="64"/>
      <c r="J467" s="91"/>
    </row>
    <row r="468" spans="6:10" ht="15" x14ac:dyDescent="0.2">
      <c r="F468" s="7"/>
      <c r="G468" s="17">
        <f>IF(ISBLANK(F468),,IF(ISBLANK(#REF!),,(IF(F468="WON-EW",((((#REF!-1)*#REF!)*'multiples log'!$B$2)+('multiples log'!$B$2*(#REF!-1))),IF(F468="WON",((((#REF!-1)*#REF!)*'multiples log'!$B$2)+('multiples log'!$B$2*(#REF!-1))),IF(F468="PLACED",((((#REF!-1)*#REF!)*'multiples log'!$B$2)-'multiples log'!$B$2),IF(#REF!=0,-'multiples log'!$B$2,IF(#REF!=0,-'multiples log'!$B$2,-('multiples log'!$B$2*2)))))))*D468))</f>
        <v>0</v>
      </c>
      <c r="H468" s="17"/>
      <c r="I468" s="64"/>
      <c r="J468" s="91"/>
    </row>
    <row r="469" spans="6:10" ht="15" x14ac:dyDescent="0.2">
      <c r="F469" s="7"/>
      <c r="G469" s="17">
        <f>IF(ISBLANK(F469),,IF(ISBLANK(#REF!),,(IF(F469="WON-EW",((((#REF!-1)*#REF!)*'multiples log'!$B$2)+('multiples log'!$B$2*(#REF!-1))),IF(F469="WON",((((#REF!-1)*#REF!)*'multiples log'!$B$2)+('multiples log'!$B$2*(#REF!-1))),IF(F469="PLACED",((((#REF!-1)*#REF!)*'multiples log'!$B$2)-'multiples log'!$B$2),IF(#REF!=0,-'multiples log'!$B$2,IF(#REF!=0,-'multiples log'!$B$2,-('multiples log'!$B$2*2)))))))*D469))</f>
        <v>0</v>
      </c>
      <c r="H469" s="17"/>
      <c r="I469" s="64"/>
      <c r="J469" s="91"/>
    </row>
    <row r="470" spans="6:10" ht="15" x14ac:dyDescent="0.2">
      <c r="F470" s="7"/>
      <c r="G470" s="17">
        <f>IF(ISBLANK(F470),,IF(ISBLANK(#REF!),,(IF(F470="WON-EW",((((#REF!-1)*#REF!)*'multiples log'!$B$2)+('multiples log'!$B$2*(#REF!-1))),IF(F470="WON",((((#REF!-1)*#REF!)*'multiples log'!$B$2)+('multiples log'!$B$2*(#REF!-1))),IF(F470="PLACED",((((#REF!-1)*#REF!)*'multiples log'!$B$2)-'multiples log'!$B$2),IF(#REF!=0,-'multiples log'!$B$2,IF(#REF!=0,-'multiples log'!$B$2,-('multiples log'!$B$2*2)))))))*D470))</f>
        <v>0</v>
      </c>
      <c r="H470" s="17"/>
      <c r="I470" s="64"/>
      <c r="J470" s="91"/>
    </row>
    <row r="471" spans="6:10" ht="15" x14ac:dyDescent="0.2">
      <c r="F471" s="7"/>
      <c r="G471" s="17">
        <f>IF(ISBLANK(F471),,IF(ISBLANK(#REF!),,(IF(F471="WON-EW",((((#REF!-1)*#REF!)*'multiples log'!$B$2)+('multiples log'!$B$2*(#REF!-1))),IF(F471="WON",((((#REF!-1)*#REF!)*'multiples log'!$B$2)+('multiples log'!$B$2*(#REF!-1))),IF(F471="PLACED",((((#REF!-1)*#REF!)*'multiples log'!$B$2)-'multiples log'!$B$2),IF(#REF!=0,-'multiples log'!$B$2,IF(#REF!=0,-'multiples log'!$B$2,-('multiples log'!$B$2*2)))))))*D471))</f>
        <v>0</v>
      </c>
      <c r="H471" s="17"/>
      <c r="I471" s="64"/>
      <c r="J471" s="91"/>
    </row>
    <row r="472" spans="6:10" ht="15" x14ac:dyDescent="0.2">
      <c r="F472" s="7"/>
      <c r="G472" s="17">
        <f>IF(ISBLANK(F472),,IF(ISBLANK(#REF!),,(IF(F472="WON-EW",((((#REF!-1)*#REF!)*'multiples log'!$B$2)+('multiples log'!$B$2*(#REF!-1))),IF(F472="WON",((((#REF!-1)*#REF!)*'multiples log'!$B$2)+('multiples log'!$B$2*(#REF!-1))),IF(F472="PLACED",((((#REF!-1)*#REF!)*'multiples log'!$B$2)-'multiples log'!$B$2),IF(#REF!=0,-'multiples log'!$B$2,IF(#REF!=0,-'multiples log'!$B$2,-('multiples log'!$B$2*2)))))))*D472))</f>
        <v>0</v>
      </c>
      <c r="H472" s="17"/>
      <c r="I472" s="64"/>
      <c r="J472" s="91"/>
    </row>
    <row r="473" spans="6:10" ht="15" x14ac:dyDescent="0.2">
      <c r="F473" s="7"/>
      <c r="G473" s="17">
        <f>IF(ISBLANK(F473),,IF(ISBLANK(#REF!),,(IF(F473="WON-EW",((((#REF!-1)*#REF!)*'multiples log'!$B$2)+('multiples log'!$B$2*(#REF!-1))),IF(F473="WON",((((#REF!-1)*#REF!)*'multiples log'!$B$2)+('multiples log'!$B$2*(#REF!-1))),IF(F473="PLACED",((((#REF!-1)*#REF!)*'multiples log'!$B$2)-'multiples log'!$B$2),IF(#REF!=0,-'multiples log'!$B$2,IF(#REF!=0,-'multiples log'!$B$2,-('multiples log'!$B$2*2)))))))*D473))</f>
        <v>0</v>
      </c>
      <c r="H473" s="17"/>
      <c r="I473" s="64"/>
      <c r="J473" s="91"/>
    </row>
    <row r="474" spans="6:10" ht="15" x14ac:dyDescent="0.2">
      <c r="F474" s="7"/>
      <c r="G474" s="17">
        <f>IF(ISBLANK(F474),,IF(ISBLANK(#REF!),,(IF(F474="WON-EW",((((#REF!-1)*#REF!)*'multiples log'!$B$2)+('multiples log'!$B$2*(#REF!-1))),IF(F474="WON",((((#REF!-1)*#REF!)*'multiples log'!$B$2)+('multiples log'!$B$2*(#REF!-1))),IF(F474="PLACED",((((#REF!-1)*#REF!)*'multiples log'!$B$2)-'multiples log'!$B$2),IF(#REF!=0,-'multiples log'!$B$2,IF(#REF!=0,-'multiples log'!$B$2,-('multiples log'!$B$2*2)))))))*D474))</f>
        <v>0</v>
      </c>
      <c r="H474" s="17"/>
      <c r="I474" s="64"/>
      <c r="J474" s="91"/>
    </row>
    <row r="475" spans="6:10" ht="15" x14ac:dyDescent="0.2">
      <c r="F475" s="7"/>
      <c r="G475" s="17">
        <f>IF(ISBLANK(F475),,IF(ISBLANK(#REF!),,(IF(F475="WON-EW",((((#REF!-1)*#REF!)*'multiples log'!$B$2)+('multiples log'!$B$2*(#REF!-1))),IF(F475="WON",((((#REF!-1)*#REF!)*'multiples log'!$B$2)+('multiples log'!$B$2*(#REF!-1))),IF(F475="PLACED",((((#REF!-1)*#REF!)*'multiples log'!$B$2)-'multiples log'!$B$2),IF(#REF!=0,-'multiples log'!$B$2,IF(#REF!=0,-'multiples log'!$B$2,-('multiples log'!$B$2*2)))))))*D475))</f>
        <v>0</v>
      </c>
      <c r="H475" s="17"/>
      <c r="I475" s="64"/>
      <c r="J475" s="91"/>
    </row>
    <row r="476" spans="6:10" ht="15" x14ac:dyDescent="0.2">
      <c r="F476" s="7"/>
      <c r="G476" s="17">
        <f>IF(ISBLANK(F476),,IF(ISBLANK(#REF!),,(IF(F476="WON-EW",((((#REF!-1)*#REF!)*'multiples log'!$B$2)+('multiples log'!$B$2*(#REF!-1))),IF(F476="WON",((((#REF!-1)*#REF!)*'multiples log'!$B$2)+('multiples log'!$B$2*(#REF!-1))),IF(F476="PLACED",((((#REF!-1)*#REF!)*'multiples log'!$B$2)-'multiples log'!$B$2),IF(#REF!=0,-'multiples log'!$B$2,IF(#REF!=0,-'multiples log'!$B$2,-('multiples log'!$B$2*2)))))))*D476))</f>
        <v>0</v>
      </c>
      <c r="H476" s="17"/>
      <c r="I476" s="64"/>
      <c r="J476" s="91"/>
    </row>
    <row r="477" spans="6:10" ht="15" x14ac:dyDescent="0.2">
      <c r="F477" s="7"/>
      <c r="G477" s="17">
        <f>IF(ISBLANK(F477),,IF(ISBLANK(#REF!),,(IF(F477="WON-EW",((((#REF!-1)*#REF!)*'multiples log'!$B$2)+('multiples log'!$B$2*(#REF!-1))),IF(F477="WON",((((#REF!-1)*#REF!)*'multiples log'!$B$2)+('multiples log'!$B$2*(#REF!-1))),IF(F477="PLACED",((((#REF!-1)*#REF!)*'multiples log'!$B$2)-'multiples log'!$B$2),IF(#REF!=0,-'multiples log'!$B$2,IF(#REF!=0,-'multiples log'!$B$2,-('multiples log'!$B$2*2)))))))*D477))</f>
        <v>0</v>
      </c>
      <c r="H477" s="17"/>
      <c r="I477" s="64"/>
      <c r="J477" s="91"/>
    </row>
    <row r="478" spans="6:10" ht="15" x14ac:dyDescent="0.2">
      <c r="F478" s="7"/>
      <c r="G478" s="17">
        <f>IF(ISBLANK(F478),,IF(ISBLANK(#REF!),,(IF(F478="WON-EW",((((#REF!-1)*#REF!)*'multiples log'!$B$2)+('multiples log'!$B$2*(#REF!-1))),IF(F478="WON",((((#REF!-1)*#REF!)*'multiples log'!$B$2)+('multiples log'!$B$2*(#REF!-1))),IF(F478="PLACED",((((#REF!-1)*#REF!)*'multiples log'!$B$2)-'multiples log'!$B$2),IF(#REF!=0,-'multiples log'!$B$2,IF(#REF!=0,-'multiples log'!$B$2,-('multiples log'!$B$2*2)))))))*D478))</f>
        <v>0</v>
      </c>
      <c r="H478" s="17"/>
      <c r="I478" s="64"/>
      <c r="J478" s="91"/>
    </row>
    <row r="479" spans="6:10" ht="15" x14ac:dyDescent="0.2">
      <c r="F479" s="7"/>
      <c r="G479" s="17">
        <f>IF(ISBLANK(F479),,IF(ISBLANK(#REF!),,(IF(F479="WON-EW",((((#REF!-1)*#REF!)*'multiples log'!$B$2)+('multiples log'!$B$2*(#REF!-1))),IF(F479="WON",((((#REF!-1)*#REF!)*'multiples log'!$B$2)+('multiples log'!$B$2*(#REF!-1))),IF(F479="PLACED",((((#REF!-1)*#REF!)*'multiples log'!$B$2)-'multiples log'!$B$2),IF(#REF!=0,-'multiples log'!$B$2,IF(#REF!=0,-'multiples log'!$B$2,-('multiples log'!$B$2*2)))))))*D479))</f>
        <v>0</v>
      </c>
      <c r="H479" s="17"/>
      <c r="I479" s="64"/>
      <c r="J479" s="91"/>
    </row>
    <row r="480" spans="6:10" ht="15" x14ac:dyDescent="0.2">
      <c r="F480" s="7"/>
      <c r="G480" s="17">
        <f>IF(ISBLANK(F480),,IF(ISBLANK(#REF!),,(IF(F480="WON-EW",((((#REF!-1)*#REF!)*'multiples log'!$B$2)+('multiples log'!$B$2*(#REF!-1))),IF(F480="WON",((((#REF!-1)*#REF!)*'multiples log'!$B$2)+('multiples log'!$B$2*(#REF!-1))),IF(F480="PLACED",((((#REF!-1)*#REF!)*'multiples log'!$B$2)-'multiples log'!$B$2),IF(#REF!=0,-'multiples log'!$B$2,IF(#REF!=0,-'multiples log'!$B$2,-('multiples log'!$B$2*2)))))))*D480))</f>
        <v>0</v>
      </c>
      <c r="H480" s="17"/>
      <c r="I480" s="64"/>
      <c r="J480" s="91"/>
    </row>
    <row r="481" spans="6:10" ht="15" x14ac:dyDescent="0.2">
      <c r="F481" s="7"/>
      <c r="G481" s="17">
        <f>IF(ISBLANK(F481),,IF(ISBLANK(#REF!),,(IF(F481="WON-EW",((((#REF!-1)*#REF!)*'multiples log'!$B$2)+('multiples log'!$B$2*(#REF!-1))),IF(F481="WON",((((#REF!-1)*#REF!)*'multiples log'!$B$2)+('multiples log'!$B$2*(#REF!-1))),IF(F481="PLACED",((((#REF!-1)*#REF!)*'multiples log'!$B$2)-'multiples log'!$B$2),IF(#REF!=0,-'multiples log'!$B$2,IF(#REF!=0,-'multiples log'!$B$2,-('multiples log'!$B$2*2)))))))*D481))</f>
        <v>0</v>
      </c>
      <c r="H481" s="17"/>
      <c r="I481" s="64"/>
      <c r="J481" s="91"/>
    </row>
    <row r="482" spans="6:10" ht="15" x14ac:dyDescent="0.2">
      <c r="F482" s="7"/>
      <c r="G482" s="17">
        <f>IF(ISBLANK(F482),,IF(ISBLANK(#REF!),,(IF(F482="WON-EW",((((#REF!-1)*#REF!)*'multiples log'!$B$2)+('multiples log'!$B$2*(#REF!-1))),IF(F482="WON",((((#REF!-1)*#REF!)*'multiples log'!$B$2)+('multiples log'!$B$2*(#REF!-1))),IF(F482="PLACED",((((#REF!-1)*#REF!)*'multiples log'!$B$2)-'multiples log'!$B$2),IF(#REF!=0,-'multiples log'!$B$2,IF(#REF!=0,-'multiples log'!$B$2,-('multiples log'!$B$2*2)))))))*D482))</f>
        <v>0</v>
      </c>
      <c r="H482" s="17"/>
      <c r="I482" s="64"/>
      <c r="J482" s="91"/>
    </row>
    <row r="483" spans="6:10" ht="15" x14ac:dyDescent="0.2">
      <c r="F483" s="7"/>
      <c r="G483" s="17">
        <f>IF(ISBLANK(F483),,IF(ISBLANK(#REF!),,(IF(F483="WON-EW",((((#REF!-1)*#REF!)*'multiples log'!$B$2)+('multiples log'!$B$2*(#REF!-1))),IF(F483="WON",((((#REF!-1)*#REF!)*'multiples log'!$B$2)+('multiples log'!$B$2*(#REF!-1))),IF(F483="PLACED",((((#REF!-1)*#REF!)*'multiples log'!$B$2)-'multiples log'!$B$2),IF(#REF!=0,-'multiples log'!$B$2,IF(#REF!=0,-'multiples log'!$B$2,-('multiples log'!$B$2*2)))))))*D483))</f>
        <v>0</v>
      </c>
      <c r="H483" s="17"/>
      <c r="I483" s="64"/>
      <c r="J483" s="91"/>
    </row>
    <row r="484" spans="6:10" ht="15" x14ac:dyDescent="0.2">
      <c r="F484" s="7"/>
      <c r="G484" s="17">
        <f>IF(ISBLANK(F484),,IF(ISBLANK(#REF!),,(IF(F484="WON-EW",((((#REF!-1)*#REF!)*'multiples log'!$B$2)+('multiples log'!$B$2*(#REF!-1))),IF(F484="WON",((((#REF!-1)*#REF!)*'multiples log'!$B$2)+('multiples log'!$B$2*(#REF!-1))),IF(F484="PLACED",((((#REF!-1)*#REF!)*'multiples log'!$B$2)-'multiples log'!$B$2),IF(#REF!=0,-'multiples log'!$B$2,IF(#REF!=0,-'multiples log'!$B$2,-('multiples log'!$B$2*2)))))))*D484))</f>
        <v>0</v>
      </c>
      <c r="H484" s="17"/>
      <c r="I484" s="64"/>
      <c r="J484" s="91"/>
    </row>
    <row r="485" spans="6:10" ht="15" x14ac:dyDescent="0.2">
      <c r="F485" s="7"/>
      <c r="G485" s="17">
        <f>IF(ISBLANK(F485),,IF(ISBLANK(#REF!),,(IF(F485="WON-EW",((((#REF!-1)*#REF!)*'multiples log'!$B$2)+('multiples log'!$B$2*(#REF!-1))),IF(F485="WON",((((#REF!-1)*#REF!)*'multiples log'!$B$2)+('multiples log'!$B$2*(#REF!-1))),IF(F485="PLACED",((((#REF!-1)*#REF!)*'multiples log'!$B$2)-'multiples log'!$B$2),IF(#REF!=0,-'multiples log'!$B$2,IF(#REF!=0,-'multiples log'!$B$2,-('multiples log'!$B$2*2)))))))*D485))</f>
        <v>0</v>
      </c>
      <c r="H485" s="17"/>
      <c r="I485" s="64"/>
      <c r="J485" s="91"/>
    </row>
    <row r="486" spans="6:10" ht="15" x14ac:dyDescent="0.2">
      <c r="F486" s="7"/>
      <c r="G486" s="17">
        <f>IF(ISBLANK(F486),,IF(ISBLANK(#REF!),,(IF(F486="WON-EW",((((#REF!-1)*#REF!)*'multiples log'!$B$2)+('multiples log'!$B$2*(#REF!-1))),IF(F486="WON",((((#REF!-1)*#REF!)*'multiples log'!$B$2)+('multiples log'!$B$2*(#REF!-1))),IF(F486="PLACED",((((#REF!-1)*#REF!)*'multiples log'!$B$2)-'multiples log'!$B$2),IF(#REF!=0,-'multiples log'!$B$2,IF(#REF!=0,-'multiples log'!$B$2,-('multiples log'!$B$2*2)))))))*D486))</f>
        <v>0</v>
      </c>
      <c r="H486" s="17"/>
      <c r="I486" s="64"/>
      <c r="J486" s="91"/>
    </row>
    <row r="487" spans="6:10" ht="15" x14ac:dyDescent="0.2">
      <c r="F487" s="7"/>
      <c r="G487" s="17">
        <f>IF(ISBLANK(F487),,IF(ISBLANK(#REF!),,(IF(F487="WON-EW",((((#REF!-1)*#REF!)*'multiples log'!$B$2)+('multiples log'!$B$2*(#REF!-1))),IF(F487="WON",((((#REF!-1)*#REF!)*'multiples log'!$B$2)+('multiples log'!$B$2*(#REF!-1))),IF(F487="PLACED",((((#REF!-1)*#REF!)*'multiples log'!$B$2)-'multiples log'!$B$2),IF(#REF!=0,-'multiples log'!$B$2,IF(#REF!=0,-'multiples log'!$B$2,-('multiples log'!$B$2*2)))))))*D487))</f>
        <v>0</v>
      </c>
      <c r="H487" s="17"/>
      <c r="I487" s="64"/>
      <c r="J487" s="91"/>
    </row>
    <row r="488" spans="6:10" ht="15" x14ac:dyDescent="0.2">
      <c r="F488" s="7"/>
      <c r="G488" s="17">
        <f>IF(ISBLANK(F488),,IF(ISBLANK(#REF!),,(IF(F488="WON-EW",((((#REF!-1)*#REF!)*'multiples log'!$B$2)+('multiples log'!$B$2*(#REF!-1))),IF(F488="WON",((((#REF!-1)*#REF!)*'multiples log'!$B$2)+('multiples log'!$B$2*(#REF!-1))),IF(F488="PLACED",((((#REF!-1)*#REF!)*'multiples log'!$B$2)-'multiples log'!$B$2),IF(#REF!=0,-'multiples log'!$B$2,IF(#REF!=0,-'multiples log'!$B$2,-('multiples log'!$B$2*2)))))))*D488))</f>
        <v>0</v>
      </c>
      <c r="H488" s="17"/>
      <c r="I488" s="64"/>
      <c r="J488" s="91"/>
    </row>
    <row r="489" spans="6:10" ht="15" x14ac:dyDescent="0.2">
      <c r="F489" s="7"/>
      <c r="G489" s="17">
        <f>IF(ISBLANK(F489),,IF(ISBLANK(#REF!),,(IF(F489="WON-EW",((((#REF!-1)*#REF!)*'multiples log'!$B$2)+('multiples log'!$B$2*(#REF!-1))),IF(F489="WON",((((#REF!-1)*#REF!)*'multiples log'!$B$2)+('multiples log'!$B$2*(#REF!-1))),IF(F489="PLACED",((((#REF!-1)*#REF!)*'multiples log'!$B$2)-'multiples log'!$B$2),IF(#REF!=0,-'multiples log'!$B$2,IF(#REF!=0,-'multiples log'!$B$2,-('multiples log'!$B$2*2)))))))*D489))</f>
        <v>0</v>
      </c>
      <c r="H489" s="17"/>
      <c r="I489" s="64"/>
      <c r="J489" s="91"/>
    </row>
    <row r="490" spans="6:10" ht="15" x14ac:dyDescent="0.2">
      <c r="F490" s="7"/>
      <c r="G490" s="17">
        <f>IF(ISBLANK(F490),,IF(ISBLANK(#REF!),,(IF(F490="WON-EW",((((#REF!-1)*#REF!)*'multiples log'!$B$2)+('multiples log'!$B$2*(#REF!-1))),IF(F490="WON",((((#REF!-1)*#REF!)*'multiples log'!$B$2)+('multiples log'!$B$2*(#REF!-1))),IF(F490="PLACED",((((#REF!-1)*#REF!)*'multiples log'!$B$2)-'multiples log'!$B$2),IF(#REF!=0,-'multiples log'!$B$2,IF(#REF!=0,-'multiples log'!$B$2,-('multiples log'!$B$2*2)))))))*D490))</f>
        <v>0</v>
      </c>
      <c r="H490" s="17"/>
      <c r="I490" s="64"/>
      <c r="J490" s="91"/>
    </row>
    <row r="491" spans="6:10" ht="15" x14ac:dyDescent="0.2">
      <c r="F491" s="7"/>
      <c r="G491" s="17">
        <f>IF(ISBLANK(F491),,IF(ISBLANK(#REF!),,(IF(F491="WON-EW",((((#REF!-1)*#REF!)*'multiples log'!$B$2)+('multiples log'!$B$2*(#REF!-1))),IF(F491="WON",((((#REF!-1)*#REF!)*'multiples log'!$B$2)+('multiples log'!$B$2*(#REF!-1))),IF(F491="PLACED",((((#REF!-1)*#REF!)*'multiples log'!$B$2)-'multiples log'!$B$2),IF(#REF!=0,-'multiples log'!$B$2,IF(#REF!=0,-'multiples log'!$B$2,-('multiples log'!$B$2*2)))))))*D491))</f>
        <v>0</v>
      </c>
      <c r="H491" s="17"/>
      <c r="I491" s="64"/>
      <c r="J491" s="91"/>
    </row>
    <row r="492" spans="6:10" ht="15" x14ac:dyDescent="0.2">
      <c r="F492" s="7"/>
      <c r="G492" s="17">
        <f>IF(ISBLANK(F492),,IF(ISBLANK(#REF!),,(IF(F492="WON-EW",((((#REF!-1)*#REF!)*'multiples log'!$B$2)+('multiples log'!$B$2*(#REF!-1))),IF(F492="WON",((((#REF!-1)*#REF!)*'multiples log'!$B$2)+('multiples log'!$B$2*(#REF!-1))),IF(F492="PLACED",((((#REF!-1)*#REF!)*'multiples log'!$B$2)-'multiples log'!$B$2),IF(#REF!=0,-'multiples log'!$B$2,IF(#REF!=0,-'multiples log'!$B$2,-('multiples log'!$B$2*2)))))))*D492))</f>
        <v>0</v>
      </c>
      <c r="H492" s="17"/>
      <c r="I492" s="64"/>
      <c r="J492" s="91"/>
    </row>
    <row r="493" spans="6:10" ht="15" x14ac:dyDescent="0.2">
      <c r="F493" s="7"/>
      <c r="G493" s="17">
        <f>IF(ISBLANK(F493),,IF(ISBLANK(#REF!),,(IF(F493="WON-EW",((((#REF!-1)*#REF!)*'multiples log'!$B$2)+('multiples log'!$B$2*(#REF!-1))),IF(F493="WON",((((#REF!-1)*#REF!)*'multiples log'!$B$2)+('multiples log'!$B$2*(#REF!-1))),IF(F493="PLACED",((((#REF!-1)*#REF!)*'multiples log'!$B$2)-'multiples log'!$B$2),IF(#REF!=0,-'multiples log'!$B$2,IF(#REF!=0,-'multiples log'!$B$2,-('multiples log'!$B$2*2)))))))*D493))</f>
        <v>0</v>
      </c>
      <c r="H493" s="17"/>
      <c r="I493" s="64"/>
      <c r="J493" s="91"/>
    </row>
    <row r="494" spans="6:10" ht="15" x14ac:dyDescent="0.2">
      <c r="F494" s="7"/>
      <c r="G494" s="17">
        <f>IF(ISBLANK(F494),,IF(ISBLANK(#REF!),,(IF(F494="WON-EW",((((#REF!-1)*#REF!)*'multiples log'!$B$2)+('multiples log'!$B$2*(#REF!-1))),IF(F494="WON",((((#REF!-1)*#REF!)*'multiples log'!$B$2)+('multiples log'!$B$2*(#REF!-1))),IF(F494="PLACED",((((#REF!-1)*#REF!)*'multiples log'!$B$2)-'multiples log'!$B$2),IF(#REF!=0,-'multiples log'!$B$2,IF(#REF!=0,-'multiples log'!$B$2,-('multiples log'!$B$2*2)))))))*D494))</f>
        <v>0</v>
      </c>
      <c r="H494" s="17"/>
      <c r="I494" s="64"/>
      <c r="J494" s="91"/>
    </row>
    <row r="495" spans="6:10" ht="15" x14ac:dyDescent="0.2">
      <c r="F495" s="7"/>
      <c r="G495" s="17">
        <f>IF(ISBLANK(F495),,IF(ISBLANK(#REF!),,(IF(F495="WON-EW",((((#REF!-1)*#REF!)*'multiples log'!$B$2)+('multiples log'!$B$2*(#REF!-1))),IF(F495="WON",((((#REF!-1)*#REF!)*'multiples log'!$B$2)+('multiples log'!$B$2*(#REF!-1))),IF(F495="PLACED",((((#REF!-1)*#REF!)*'multiples log'!$B$2)-'multiples log'!$B$2),IF(#REF!=0,-'multiples log'!$B$2,IF(#REF!=0,-'multiples log'!$B$2,-('multiples log'!$B$2*2)))))))*D495))</f>
        <v>0</v>
      </c>
      <c r="H495" s="17"/>
      <c r="I495" s="64"/>
      <c r="J495" s="91"/>
    </row>
    <row r="496" spans="6:10" ht="15" x14ac:dyDescent="0.2">
      <c r="F496" s="7"/>
      <c r="G496" s="17">
        <f>IF(ISBLANK(F496),,IF(ISBLANK(#REF!),,(IF(F496="WON-EW",((((#REF!-1)*#REF!)*'multiples log'!$B$2)+('multiples log'!$B$2*(#REF!-1))),IF(F496="WON",((((#REF!-1)*#REF!)*'multiples log'!$B$2)+('multiples log'!$B$2*(#REF!-1))),IF(F496="PLACED",((((#REF!-1)*#REF!)*'multiples log'!$B$2)-'multiples log'!$B$2),IF(#REF!=0,-'multiples log'!$B$2,IF(#REF!=0,-'multiples log'!$B$2,-('multiples log'!$B$2*2)))))))*D496))</f>
        <v>0</v>
      </c>
      <c r="H496" s="17"/>
      <c r="I496" s="64"/>
      <c r="J496" s="91"/>
    </row>
    <row r="497" spans="6:10" ht="15" x14ac:dyDescent="0.2">
      <c r="F497" s="7"/>
      <c r="G497" s="17">
        <f>IF(ISBLANK(F497),,IF(ISBLANK(#REF!),,(IF(F497="WON-EW",((((#REF!-1)*#REF!)*'multiples log'!$B$2)+('multiples log'!$B$2*(#REF!-1))),IF(F497="WON",((((#REF!-1)*#REF!)*'multiples log'!$B$2)+('multiples log'!$B$2*(#REF!-1))),IF(F497="PLACED",((((#REF!-1)*#REF!)*'multiples log'!$B$2)-'multiples log'!$B$2),IF(#REF!=0,-'multiples log'!$B$2,IF(#REF!=0,-'multiples log'!$B$2,-('multiples log'!$B$2*2)))))))*D497))</f>
        <v>0</v>
      </c>
      <c r="H497" s="17"/>
      <c r="I497" s="64"/>
      <c r="J497" s="91"/>
    </row>
    <row r="498" spans="6:10" ht="15" x14ac:dyDescent="0.2">
      <c r="F498" s="7"/>
      <c r="G498" s="17">
        <f>IF(ISBLANK(F498),,IF(ISBLANK(#REF!),,(IF(F498="WON-EW",((((#REF!-1)*#REF!)*'multiples log'!$B$2)+('multiples log'!$B$2*(#REF!-1))),IF(F498="WON",((((#REF!-1)*#REF!)*'multiples log'!$B$2)+('multiples log'!$B$2*(#REF!-1))),IF(F498="PLACED",((((#REF!-1)*#REF!)*'multiples log'!$B$2)-'multiples log'!$B$2),IF(#REF!=0,-'multiples log'!$B$2,IF(#REF!=0,-'multiples log'!$B$2,-('multiples log'!$B$2*2)))))))*D498))</f>
        <v>0</v>
      </c>
      <c r="H498" s="17"/>
      <c r="I498" s="64"/>
      <c r="J498" s="91"/>
    </row>
    <row r="499" spans="6:10" ht="15" x14ac:dyDescent="0.2">
      <c r="F499" s="7"/>
      <c r="G499" s="17">
        <f>IF(ISBLANK(F499),,IF(ISBLANK(#REF!),,(IF(F499="WON-EW",((((#REF!-1)*#REF!)*'multiples log'!$B$2)+('multiples log'!$B$2*(#REF!-1))),IF(F499="WON",((((#REF!-1)*#REF!)*'multiples log'!$B$2)+('multiples log'!$B$2*(#REF!-1))),IF(F499="PLACED",((((#REF!-1)*#REF!)*'multiples log'!$B$2)-'multiples log'!$B$2),IF(#REF!=0,-'multiples log'!$B$2,IF(#REF!=0,-'multiples log'!$B$2,-('multiples log'!$B$2*2)))))))*D499))</f>
        <v>0</v>
      </c>
      <c r="H499" s="17"/>
      <c r="I499" s="64"/>
      <c r="J499" s="91"/>
    </row>
    <row r="500" spans="6:10" ht="15" x14ac:dyDescent="0.2">
      <c r="F500" s="7"/>
      <c r="G500" s="17">
        <f>IF(ISBLANK(F500),,IF(ISBLANK(#REF!),,(IF(F500="WON-EW",((((#REF!-1)*#REF!)*'multiples log'!$B$2)+('multiples log'!$B$2*(#REF!-1))),IF(F500="WON",((((#REF!-1)*#REF!)*'multiples log'!$B$2)+('multiples log'!$B$2*(#REF!-1))),IF(F500="PLACED",((((#REF!-1)*#REF!)*'multiples log'!$B$2)-'multiples log'!$B$2),IF(#REF!=0,-'multiples log'!$B$2,IF(#REF!=0,-'multiples log'!$B$2,-('multiples log'!$B$2*2)))))))*D500))</f>
        <v>0</v>
      </c>
      <c r="H500" s="17"/>
      <c r="I500" s="64"/>
      <c r="J500" s="91"/>
    </row>
    <row r="501" spans="6:10" ht="15" x14ac:dyDescent="0.2">
      <c r="F501" s="7"/>
      <c r="G501" s="17">
        <f>IF(ISBLANK(F501),,IF(ISBLANK(#REF!),,(IF(F501="WON-EW",((((#REF!-1)*#REF!)*'multiples log'!$B$2)+('multiples log'!$B$2*(#REF!-1))),IF(F501="WON",((((#REF!-1)*#REF!)*'multiples log'!$B$2)+('multiples log'!$B$2*(#REF!-1))),IF(F501="PLACED",((((#REF!-1)*#REF!)*'multiples log'!$B$2)-'multiples log'!$B$2),IF(#REF!=0,-'multiples log'!$B$2,IF(#REF!=0,-'multiples log'!$B$2,-('multiples log'!$B$2*2)))))))*D501))</f>
        <v>0</v>
      </c>
      <c r="H501" s="17"/>
      <c r="I501" s="64"/>
      <c r="J501" s="91"/>
    </row>
    <row r="502" spans="6:10" ht="15" x14ac:dyDescent="0.2">
      <c r="F502" s="7"/>
      <c r="G502" s="17">
        <f>IF(ISBLANK(F502),,IF(ISBLANK(#REF!),,(IF(F502="WON-EW",((((#REF!-1)*#REF!)*'multiples log'!$B$2)+('multiples log'!$B$2*(#REF!-1))),IF(F502="WON",((((#REF!-1)*#REF!)*'multiples log'!$B$2)+('multiples log'!$B$2*(#REF!-1))),IF(F502="PLACED",((((#REF!-1)*#REF!)*'multiples log'!$B$2)-'multiples log'!$B$2),IF(#REF!=0,-'multiples log'!$B$2,IF(#REF!=0,-'multiples log'!$B$2,-('multiples log'!$B$2*2)))))))*D502))</f>
        <v>0</v>
      </c>
      <c r="H502" s="17"/>
      <c r="I502" s="64"/>
      <c r="J502" s="91"/>
    </row>
    <row r="503" spans="6:10" ht="15" x14ac:dyDescent="0.2">
      <c r="F503" s="7"/>
      <c r="G503" s="17">
        <f>IF(ISBLANK(F503),,IF(ISBLANK(#REF!),,(IF(F503="WON-EW",((((#REF!-1)*#REF!)*'multiples log'!$B$2)+('multiples log'!$B$2*(#REF!-1))),IF(F503="WON",((((#REF!-1)*#REF!)*'multiples log'!$B$2)+('multiples log'!$B$2*(#REF!-1))),IF(F503="PLACED",((((#REF!-1)*#REF!)*'multiples log'!$B$2)-'multiples log'!$B$2),IF(#REF!=0,-'multiples log'!$B$2,IF(#REF!=0,-'multiples log'!$B$2,-('multiples log'!$B$2*2)))))))*D503))</f>
        <v>0</v>
      </c>
      <c r="H503" s="17"/>
      <c r="I503" s="64"/>
      <c r="J503" s="91"/>
    </row>
    <row r="504" spans="6:10" ht="15" x14ac:dyDescent="0.2">
      <c r="F504" s="7"/>
      <c r="G504" s="17">
        <f>IF(ISBLANK(F504),,IF(ISBLANK(#REF!),,(IF(F504="WON-EW",((((#REF!-1)*#REF!)*'multiples log'!$B$2)+('multiples log'!$B$2*(#REF!-1))),IF(F504="WON",((((#REF!-1)*#REF!)*'multiples log'!$B$2)+('multiples log'!$B$2*(#REF!-1))),IF(F504="PLACED",((((#REF!-1)*#REF!)*'multiples log'!$B$2)-'multiples log'!$B$2),IF(#REF!=0,-'multiples log'!$B$2,IF(#REF!=0,-'multiples log'!$B$2,-('multiples log'!$B$2*2)))))))*D504))</f>
        <v>0</v>
      </c>
      <c r="H504" s="17"/>
      <c r="I504" s="64"/>
      <c r="J504" s="91"/>
    </row>
    <row r="505" spans="6:10" ht="15" x14ac:dyDescent="0.2">
      <c r="F505" s="7"/>
      <c r="G505" s="17">
        <f>IF(ISBLANK(F505),,IF(ISBLANK(#REF!),,(IF(F505="WON-EW",((((#REF!-1)*#REF!)*'multiples log'!$B$2)+('multiples log'!$B$2*(#REF!-1))),IF(F505="WON",((((#REF!-1)*#REF!)*'multiples log'!$B$2)+('multiples log'!$B$2*(#REF!-1))),IF(F505="PLACED",((((#REF!-1)*#REF!)*'multiples log'!$B$2)-'multiples log'!$B$2),IF(#REF!=0,-'multiples log'!$B$2,IF(#REF!=0,-'multiples log'!$B$2,-('multiples log'!$B$2*2)))))))*D505))</f>
        <v>0</v>
      </c>
      <c r="H505" s="17"/>
      <c r="I505" s="64"/>
      <c r="J505" s="91"/>
    </row>
    <row r="506" spans="6:10" ht="15" x14ac:dyDescent="0.2">
      <c r="F506" s="7"/>
      <c r="G506" s="17">
        <f>IF(ISBLANK(F506),,IF(ISBLANK(#REF!),,(IF(F506="WON-EW",((((#REF!-1)*#REF!)*'multiples log'!$B$2)+('multiples log'!$B$2*(#REF!-1))),IF(F506="WON",((((#REF!-1)*#REF!)*'multiples log'!$B$2)+('multiples log'!$B$2*(#REF!-1))),IF(F506="PLACED",((((#REF!-1)*#REF!)*'multiples log'!$B$2)-'multiples log'!$B$2),IF(#REF!=0,-'multiples log'!$B$2,IF(#REF!=0,-'multiples log'!$B$2,-('multiples log'!$B$2*2)))))))*D506))</f>
        <v>0</v>
      </c>
      <c r="H506" s="17"/>
      <c r="I506" s="64"/>
      <c r="J506" s="91"/>
    </row>
    <row r="507" spans="6:10" ht="15" x14ac:dyDescent="0.2">
      <c r="F507" s="7"/>
      <c r="G507" s="17">
        <f>IF(ISBLANK(F507),,IF(ISBLANK(#REF!),,(IF(F507="WON-EW",((((#REF!-1)*#REF!)*'multiples log'!$B$2)+('multiples log'!$B$2*(#REF!-1))),IF(F507="WON",((((#REF!-1)*#REF!)*'multiples log'!$B$2)+('multiples log'!$B$2*(#REF!-1))),IF(F507="PLACED",((((#REF!-1)*#REF!)*'multiples log'!$B$2)-'multiples log'!$B$2),IF(#REF!=0,-'multiples log'!$B$2,IF(#REF!=0,-'multiples log'!$B$2,-('multiples log'!$B$2*2)))))))*D507))</f>
        <v>0</v>
      </c>
      <c r="H507" s="17"/>
      <c r="I507" s="64"/>
      <c r="J507" s="91"/>
    </row>
    <row r="508" spans="6:10" ht="15" x14ac:dyDescent="0.2">
      <c r="F508" s="7"/>
      <c r="G508" s="17">
        <f>IF(ISBLANK(F508),,IF(ISBLANK(#REF!),,(IF(F508="WON-EW",((((#REF!-1)*#REF!)*'multiples log'!$B$2)+('multiples log'!$B$2*(#REF!-1))),IF(F508="WON",((((#REF!-1)*#REF!)*'multiples log'!$B$2)+('multiples log'!$B$2*(#REF!-1))),IF(F508="PLACED",((((#REF!-1)*#REF!)*'multiples log'!$B$2)-'multiples log'!$B$2),IF(#REF!=0,-'multiples log'!$B$2,IF(#REF!=0,-'multiples log'!$B$2,-('multiples log'!$B$2*2)))))))*D508))</f>
        <v>0</v>
      </c>
      <c r="H508" s="17"/>
      <c r="I508" s="64"/>
      <c r="J508" s="91"/>
    </row>
    <row r="509" spans="6:10" ht="15" x14ac:dyDescent="0.2">
      <c r="F509" s="7"/>
      <c r="G509" s="17">
        <f>IF(ISBLANK(F509),,IF(ISBLANK(#REF!),,(IF(F509="WON-EW",((((#REF!-1)*#REF!)*'multiples log'!$B$2)+('multiples log'!$B$2*(#REF!-1))),IF(F509="WON",((((#REF!-1)*#REF!)*'multiples log'!$B$2)+('multiples log'!$B$2*(#REF!-1))),IF(F509="PLACED",((((#REF!-1)*#REF!)*'multiples log'!$B$2)-'multiples log'!$B$2),IF(#REF!=0,-'multiples log'!$B$2,IF(#REF!=0,-'multiples log'!$B$2,-('multiples log'!$B$2*2)))))))*D509))</f>
        <v>0</v>
      </c>
      <c r="H509" s="17"/>
      <c r="I509" s="64"/>
      <c r="J509" s="91"/>
    </row>
    <row r="510" spans="6:10" ht="15" x14ac:dyDescent="0.2">
      <c r="F510" s="7"/>
      <c r="G510" s="17">
        <f>IF(ISBLANK(F510),,IF(ISBLANK(#REF!),,(IF(F510="WON-EW",((((#REF!-1)*#REF!)*'multiples log'!$B$2)+('multiples log'!$B$2*(#REF!-1))),IF(F510="WON",((((#REF!-1)*#REF!)*'multiples log'!$B$2)+('multiples log'!$B$2*(#REF!-1))),IF(F510="PLACED",((((#REF!-1)*#REF!)*'multiples log'!$B$2)-'multiples log'!$B$2),IF(#REF!=0,-'multiples log'!$B$2,IF(#REF!=0,-'multiples log'!$B$2,-('multiples log'!$B$2*2)))))))*D510))</f>
        <v>0</v>
      </c>
      <c r="H510" s="17"/>
      <c r="I510" s="64"/>
      <c r="J510" s="91"/>
    </row>
    <row r="511" spans="6:10" ht="15" x14ac:dyDescent="0.2">
      <c r="F511" s="7"/>
      <c r="G511" s="17">
        <f>IF(ISBLANK(F511),,IF(ISBLANK(#REF!),,(IF(F511="WON-EW",((((#REF!-1)*#REF!)*'multiples log'!$B$2)+('multiples log'!$B$2*(#REF!-1))),IF(F511="WON",((((#REF!-1)*#REF!)*'multiples log'!$B$2)+('multiples log'!$B$2*(#REF!-1))),IF(F511="PLACED",((((#REF!-1)*#REF!)*'multiples log'!$B$2)-'multiples log'!$B$2),IF(#REF!=0,-'multiples log'!$B$2,IF(#REF!=0,-'multiples log'!$B$2,-('multiples log'!$B$2*2)))))))*D511))</f>
        <v>0</v>
      </c>
      <c r="H511" s="17"/>
      <c r="I511" s="64"/>
      <c r="J511" s="91"/>
    </row>
    <row r="512" spans="6:10" ht="15" x14ac:dyDescent="0.2">
      <c r="F512" s="7"/>
      <c r="G512" s="17">
        <f>IF(ISBLANK(F512),,IF(ISBLANK(#REF!),,(IF(F512="WON-EW",((((#REF!-1)*#REF!)*'multiples log'!$B$2)+('multiples log'!$B$2*(#REF!-1))),IF(F512="WON",((((#REF!-1)*#REF!)*'multiples log'!$B$2)+('multiples log'!$B$2*(#REF!-1))),IF(F512="PLACED",((((#REF!-1)*#REF!)*'multiples log'!$B$2)-'multiples log'!$B$2),IF(#REF!=0,-'multiples log'!$B$2,IF(#REF!=0,-'multiples log'!$B$2,-('multiples log'!$B$2*2)))))))*D512))</f>
        <v>0</v>
      </c>
      <c r="H512" s="17"/>
      <c r="I512" s="64"/>
      <c r="J512" s="91"/>
    </row>
    <row r="513" spans="6:10" ht="15" x14ac:dyDescent="0.2">
      <c r="F513" s="7"/>
      <c r="G513" s="17">
        <f>IF(ISBLANK(F513),,IF(ISBLANK(#REF!),,(IF(F513="WON-EW",((((#REF!-1)*#REF!)*'multiples log'!$B$2)+('multiples log'!$B$2*(#REF!-1))),IF(F513="WON",((((#REF!-1)*#REF!)*'multiples log'!$B$2)+('multiples log'!$B$2*(#REF!-1))),IF(F513="PLACED",((((#REF!-1)*#REF!)*'multiples log'!$B$2)-'multiples log'!$B$2),IF(#REF!=0,-'multiples log'!$B$2,IF(#REF!=0,-'multiples log'!$B$2,-('multiples log'!$B$2*2)))))))*D513))</f>
        <v>0</v>
      </c>
      <c r="H513" s="17"/>
      <c r="I513" s="64"/>
      <c r="J513" s="91"/>
    </row>
    <row r="514" spans="6:10" ht="15" x14ac:dyDescent="0.2">
      <c r="F514" s="7"/>
      <c r="G514" s="17">
        <f>IF(ISBLANK(F514),,IF(ISBLANK(#REF!),,(IF(F514="WON-EW",((((#REF!-1)*#REF!)*'multiples log'!$B$2)+('multiples log'!$B$2*(#REF!-1))),IF(F514="WON",((((#REF!-1)*#REF!)*'multiples log'!$B$2)+('multiples log'!$B$2*(#REF!-1))),IF(F514="PLACED",((((#REF!-1)*#REF!)*'multiples log'!$B$2)-'multiples log'!$B$2),IF(#REF!=0,-'multiples log'!$B$2,IF(#REF!=0,-'multiples log'!$B$2,-('multiples log'!$B$2*2)))))))*D514))</f>
        <v>0</v>
      </c>
      <c r="H514" s="17"/>
      <c r="I514" s="64"/>
      <c r="J514" s="91"/>
    </row>
    <row r="515" spans="6:10" ht="15" x14ac:dyDescent="0.2">
      <c r="F515" s="7"/>
      <c r="G515" s="17">
        <f>IF(ISBLANK(F515),,IF(ISBLANK(#REF!),,(IF(F515="WON-EW",((((#REF!-1)*#REF!)*'multiples log'!$B$2)+('multiples log'!$B$2*(#REF!-1))),IF(F515="WON",((((#REF!-1)*#REF!)*'multiples log'!$B$2)+('multiples log'!$B$2*(#REF!-1))),IF(F515="PLACED",((((#REF!-1)*#REF!)*'multiples log'!$B$2)-'multiples log'!$B$2),IF(#REF!=0,-'multiples log'!$B$2,IF(#REF!=0,-'multiples log'!$B$2,-('multiples log'!$B$2*2)))))))*D515))</f>
        <v>0</v>
      </c>
      <c r="H515" s="17"/>
      <c r="I515" s="64"/>
      <c r="J515" s="91"/>
    </row>
    <row r="516" spans="6:10" ht="15" x14ac:dyDescent="0.2">
      <c r="F516" s="7"/>
      <c r="G516" s="17">
        <f>IF(ISBLANK(F516),,IF(ISBLANK(#REF!),,(IF(F516="WON-EW",((((#REF!-1)*#REF!)*'multiples log'!$B$2)+('multiples log'!$B$2*(#REF!-1))),IF(F516="WON",((((#REF!-1)*#REF!)*'multiples log'!$B$2)+('multiples log'!$B$2*(#REF!-1))),IF(F516="PLACED",((((#REF!-1)*#REF!)*'multiples log'!$B$2)-'multiples log'!$B$2),IF(#REF!=0,-'multiples log'!$B$2,IF(#REF!=0,-'multiples log'!$B$2,-('multiples log'!$B$2*2)))))))*D516))</f>
        <v>0</v>
      </c>
      <c r="H516" s="17"/>
      <c r="I516" s="64"/>
      <c r="J516" s="91"/>
    </row>
    <row r="517" spans="6:10" ht="15" x14ac:dyDescent="0.2">
      <c r="F517" s="7"/>
      <c r="G517" s="17">
        <f>IF(ISBLANK(F517),,IF(ISBLANK(#REF!),,(IF(F517="WON-EW",((((#REF!-1)*#REF!)*'multiples log'!$B$2)+('multiples log'!$B$2*(#REF!-1))),IF(F517="WON",((((#REF!-1)*#REF!)*'multiples log'!$B$2)+('multiples log'!$B$2*(#REF!-1))),IF(F517="PLACED",((((#REF!-1)*#REF!)*'multiples log'!$B$2)-'multiples log'!$B$2),IF(#REF!=0,-'multiples log'!$B$2,IF(#REF!=0,-'multiples log'!$B$2,-('multiples log'!$B$2*2)))))))*D517))</f>
        <v>0</v>
      </c>
      <c r="H517" s="17"/>
      <c r="I517" s="64"/>
      <c r="J517" s="91"/>
    </row>
    <row r="518" spans="6:10" ht="15" x14ac:dyDescent="0.2">
      <c r="F518" s="7"/>
      <c r="G518" s="17">
        <f>IF(ISBLANK(F518),,IF(ISBLANK(#REF!),,(IF(F518="WON-EW",((((#REF!-1)*#REF!)*'multiples log'!$B$2)+('multiples log'!$B$2*(#REF!-1))),IF(F518="WON",((((#REF!-1)*#REF!)*'multiples log'!$B$2)+('multiples log'!$B$2*(#REF!-1))),IF(F518="PLACED",((((#REF!-1)*#REF!)*'multiples log'!$B$2)-'multiples log'!$B$2),IF(#REF!=0,-'multiples log'!$B$2,IF(#REF!=0,-'multiples log'!$B$2,-('multiples log'!$B$2*2)))))))*D518))</f>
        <v>0</v>
      </c>
      <c r="H518" s="17"/>
      <c r="I518" s="64"/>
      <c r="J518" s="91"/>
    </row>
    <row r="519" spans="6:10" ht="15" x14ac:dyDescent="0.2">
      <c r="F519" s="7"/>
      <c r="G519" s="17">
        <f>IF(ISBLANK(F519),,IF(ISBLANK(#REF!),,(IF(F519="WON-EW",((((#REF!-1)*#REF!)*'multiples log'!$B$2)+('multiples log'!$B$2*(#REF!-1))),IF(F519="WON",((((#REF!-1)*#REF!)*'multiples log'!$B$2)+('multiples log'!$B$2*(#REF!-1))),IF(F519="PLACED",((((#REF!-1)*#REF!)*'multiples log'!$B$2)-'multiples log'!$B$2),IF(#REF!=0,-'multiples log'!$B$2,IF(#REF!=0,-'multiples log'!$B$2,-('multiples log'!$B$2*2)))))))*D519))</f>
        <v>0</v>
      </c>
      <c r="H519" s="17"/>
      <c r="I519" s="64"/>
      <c r="J519" s="91"/>
    </row>
    <row r="520" spans="6:10" ht="15" x14ac:dyDescent="0.2">
      <c r="F520" s="7"/>
      <c r="G520" s="17">
        <f>IF(ISBLANK(F520),,IF(ISBLANK(#REF!),,(IF(F520="WON-EW",((((#REF!-1)*#REF!)*'multiples log'!$B$2)+('multiples log'!$B$2*(#REF!-1))),IF(F520="WON",((((#REF!-1)*#REF!)*'multiples log'!$B$2)+('multiples log'!$B$2*(#REF!-1))),IF(F520="PLACED",((((#REF!-1)*#REF!)*'multiples log'!$B$2)-'multiples log'!$B$2),IF(#REF!=0,-'multiples log'!$B$2,IF(#REF!=0,-'multiples log'!$B$2,-('multiples log'!$B$2*2)))))))*D520))</f>
        <v>0</v>
      </c>
      <c r="H520" s="17"/>
      <c r="I520" s="64"/>
      <c r="J520" s="91"/>
    </row>
    <row r="521" spans="6:10" ht="15" x14ac:dyDescent="0.2">
      <c r="F521" s="7"/>
      <c r="G521" s="17">
        <f>IF(ISBLANK(F521),,IF(ISBLANK(#REF!),,(IF(F521="WON-EW",((((#REF!-1)*#REF!)*'multiples log'!$B$2)+('multiples log'!$B$2*(#REF!-1))),IF(F521="WON",((((#REF!-1)*#REF!)*'multiples log'!$B$2)+('multiples log'!$B$2*(#REF!-1))),IF(F521="PLACED",((((#REF!-1)*#REF!)*'multiples log'!$B$2)-'multiples log'!$B$2),IF(#REF!=0,-'multiples log'!$B$2,IF(#REF!=0,-'multiples log'!$B$2,-('multiples log'!$B$2*2)))))))*D521))</f>
        <v>0</v>
      </c>
      <c r="H521" s="17"/>
      <c r="I521" s="64"/>
      <c r="J521" s="91"/>
    </row>
    <row r="522" spans="6:10" ht="15" x14ac:dyDescent="0.2">
      <c r="F522" s="7"/>
      <c r="G522" s="17">
        <f>IF(ISBLANK(F522),,IF(ISBLANK(#REF!),,(IF(F522="WON-EW",((((#REF!-1)*#REF!)*'multiples log'!$B$2)+('multiples log'!$B$2*(#REF!-1))),IF(F522="WON",((((#REF!-1)*#REF!)*'multiples log'!$B$2)+('multiples log'!$B$2*(#REF!-1))),IF(F522="PLACED",((((#REF!-1)*#REF!)*'multiples log'!$B$2)-'multiples log'!$B$2),IF(#REF!=0,-'multiples log'!$B$2,IF(#REF!=0,-'multiples log'!$B$2,-('multiples log'!$B$2*2)))))))*D522))</f>
        <v>0</v>
      </c>
      <c r="H522" s="17"/>
      <c r="I522" s="64"/>
      <c r="J522" s="91"/>
    </row>
    <row r="523" spans="6:10" ht="15" x14ac:dyDescent="0.2">
      <c r="F523" s="7"/>
      <c r="G523" s="17">
        <f>IF(ISBLANK(F523),,IF(ISBLANK(#REF!),,(IF(F523="WON-EW",((((#REF!-1)*#REF!)*'multiples log'!$B$2)+('multiples log'!$B$2*(#REF!-1))),IF(F523="WON",((((#REF!-1)*#REF!)*'multiples log'!$B$2)+('multiples log'!$B$2*(#REF!-1))),IF(F523="PLACED",((((#REF!-1)*#REF!)*'multiples log'!$B$2)-'multiples log'!$B$2),IF(#REF!=0,-'multiples log'!$B$2,IF(#REF!=0,-'multiples log'!$B$2,-('multiples log'!$B$2*2)))))))*D523))</f>
        <v>0</v>
      </c>
      <c r="H523" s="17"/>
      <c r="I523" s="64"/>
      <c r="J523" s="91"/>
    </row>
    <row r="524" spans="6:10" ht="15" x14ac:dyDescent="0.2">
      <c r="F524" s="7"/>
      <c r="G524" s="17">
        <f>IF(ISBLANK(F524),,IF(ISBLANK(#REF!),,(IF(F524="WON-EW",((((#REF!-1)*#REF!)*'multiples log'!$B$2)+('multiples log'!$B$2*(#REF!-1))),IF(F524="WON",((((#REF!-1)*#REF!)*'multiples log'!$B$2)+('multiples log'!$B$2*(#REF!-1))),IF(F524="PLACED",((((#REF!-1)*#REF!)*'multiples log'!$B$2)-'multiples log'!$B$2),IF(#REF!=0,-'multiples log'!$B$2,IF(#REF!=0,-'multiples log'!$B$2,-('multiples log'!$B$2*2)))))))*D524))</f>
        <v>0</v>
      </c>
      <c r="H524" s="17"/>
      <c r="I524" s="64"/>
      <c r="J524" s="91"/>
    </row>
    <row r="525" spans="6:10" ht="15" x14ac:dyDescent="0.2">
      <c r="F525" s="7"/>
      <c r="G525" s="17">
        <f>IF(ISBLANK(F525),,IF(ISBLANK(#REF!),,(IF(F525="WON-EW",((((#REF!-1)*#REF!)*'multiples log'!$B$2)+('multiples log'!$B$2*(#REF!-1))),IF(F525="WON",((((#REF!-1)*#REF!)*'multiples log'!$B$2)+('multiples log'!$B$2*(#REF!-1))),IF(F525="PLACED",((((#REF!-1)*#REF!)*'multiples log'!$B$2)-'multiples log'!$B$2),IF(#REF!=0,-'multiples log'!$B$2,IF(#REF!=0,-'multiples log'!$B$2,-('multiples log'!$B$2*2)))))))*D525))</f>
        <v>0</v>
      </c>
      <c r="H525" s="17"/>
      <c r="I525" s="64"/>
      <c r="J525" s="91"/>
    </row>
    <row r="526" spans="6:10" ht="15" x14ac:dyDescent="0.2">
      <c r="F526" s="7"/>
      <c r="G526" s="17">
        <f>IF(ISBLANK(F526),,IF(ISBLANK(#REF!),,(IF(F526="WON-EW",((((#REF!-1)*#REF!)*'multiples log'!$B$2)+('multiples log'!$B$2*(#REF!-1))),IF(F526="WON",((((#REF!-1)*#REF!)*'multiples log'!$B$2)+('multiples log'!$B$2*(#REF!-1))),IF(F526="PLACED",((((#REF!-1)*#REF!)*'multiples log'!$B$2)-'multiples log'!$B$2),IF(#REF!=0,-'multiples log'!$B$2,IF(#REF!=0,-'multiples log'!$B$2,-('multiples log'!$B$2*2)))))))*D526))</f>
        <v>0</v>
      </c>
      <c r="H526" s="17"/>
      <c r="I526" s="64"/>
      <c r="J526" s="91"/>
    </row>
    <row r="527" spans="6:10" ht="15" x14ac:dyDescent="0.2">
      <c r="F527" s="7"/>
      <c r="G527" s="17">
        <f>IF(ISBLANK(F527),,IF(ISBLANK(#REF!),,(IF(F527="WON-EW",((((#REF!-1)*#REF!)*'multiples log'!$B$2)+('multiples log'!$B$2*(#REF!-1))),IF(F527="WON",((((#REF!-1)*#REF!)*'multiples log'!$B$2)+('multiples log'!$B$2*(#REF!-1))),IF(F527="PLACED",((((#REF!-1)*#REF!)*'multiples log'!$B$2)-'multiples log'!$B$2),IF(#REF!=0,-'multiples log'!$B$2,IF(#REF!=0,-'multiples log'!$B$2,-('multiples log'!$B$2*2)))))))*D527))</f>
        <v>0</v>
      </c>
      <c r="H527" s="17"/>
      <c r="I527" s="64"/>
      <c r="J527" s="91"/>
    </row>
    <row r="528" spans="6:10" ht="15" x14ac:dyDescent="0.2">
      <c r="F528" s="7"/>
      <c r="G528" s="17">
        <f>IF(ISBLANK(F528),,IF(ISBLANK(#REF!),,(IF(F528="WON-EW",((((#REF!-1)*#REF!)*'multiples log'!$B$2)+('multiples log'!$B$2*(#REF!-1))),IF(F528="WON",((((#REF!-1)*#REF!)*'multiples log'!$B$2)+('multiples log'!$B$2*(#REF!-1))),IF(F528="PLACED",((((#REF!-1)*#REF!)*'multiples log'!$B$2)-'multiples log'!$B$2),IF(#REF!=0,-'multiples log'!$B$2,IF(#REF!=0,-'multiples log'!$B$2,-('multiples log'!$B$2*2)))))))*D528))</f>
        <v>0</v>
      </c>
      <c r="H528" s="17"/>
      <c r="I528" s="64"/>
      <c r="J528" s="91"/>
    </row>
    <row r="529" spans="6:10" ht="15" x14ac:dyDescent="0.2">
      <c r="F529" s="7"/>
      <c r="G529" s="17">
        <f>IF(ISBLANK(F529),,IF(ISBLANK(#REF!),,(IF(F529="WON-EW",((((#REF!-1)*#REF!)*'multiples log'!$B$2)+('multiples log'!$B$2*(#REF!-1))),IF(F529="WON",((((#REF!-1)*#REF!)*'multiples log'!$B$2)+('multiples log'!$B$2*(#REF!-1))),IF(F529="PLACED",((((#REF!-1)*#REF!)*'multiples log'!$B$2)-'multiples log'!$B$2),IF(#REF!=0,-'multiples log'!$B$2,IF(#REF!=0,-'multiples log'!$B$2,-('multiples log'!$B$2*2)))))))*D529))</f>
        <v>0</v>
      </c>
      <c r="H529" s="17"/>
      <c r="I529" s="64"/>
      <c r="J529" s="91"/>
    </row>
    <row r="530" spans="6:10" ht="15" x14ac:dyDescent="0.2">
      <c r="F530" s="7"/>
      <c r="G530" s="17">
        <f>IF(ISBLANK(F530),,IF(ISBLANK(#REF!),,(IF(F530="WON-EW",((((#REF!-1)*#REF!)*'multiples log'!$B$2)+('multiples log'!$B$2*(#REF!-1))),IF(F530="WON",((((#REF!-1)*#REF!)*'multiples log'!$B$2)+('multiples log'!$B$2*(#REF!-1))),IF(F530="PLACED",((((#REF!-1)*#REF!)*'multiples log'!$B$2)-'multiples log'!$B$2),IF(#REF!=0,-'multiples log'!$B$2,IF(#REF!=0,-'multiples log'!$B$2,-('multiples log'!$B$2*2)))))))*D530))</f>
        <v>0</v>
      </c>
      <c r="H530" s="17"/>
      <c r="I530" s="64"/>
      <c r="J530" s="91"/>
    </row>
    <row r="531" spans="6:10" ht="15" x14ac:dyDescent="0.2">
      <c r="F531" s="7"/>
      <c r="G531" s="17">
        <f>IF(ISBLANK(F531),,IF(ISBLANK(#REF!),,(IF(F531="WON-EW",((((#REF!-1)*#REF!)*'multiples log'!$B$2)+('multiples log'!$B$2*(#REF!-1))),IF(F531="WON",((((#REF!-1)*#REF!)*'multiples log'!$B$2)+('multiples log'!$B$2*(#REF!-1))),IF(F531="PLACED",((((#REF!-1)*#REF!)*'multiples log'!$B$2)-'multiples log'!$B$2),IF(#REF!=0,-'multiples log'!$B$2,IF(#REF!=0,-'multiples log'!$B$2,-('multiples log'!$B$2*2)))))))*D531))</f>
        <v>0</v>
      </c>
      <c r="H531" s="17"/>
      <c r="I531" s="64"/>
      <c r="J531" s="91"/>
    </row>
    <row r="532" spans="6:10" ht="15" x14ac:dyDescent="0.2">
      <c r="F532" s="7"/>
      <c r="G532" s="17">
        <f>IF(ISBLANK(F532),,IF(ISBLANK(#REF!),,(IF(F532="WON-EW",((((#REF!-1)*#REF!)*'multiples log'!$B$2)+('multiples log'!$B$2*(#REF!-1))),IF(F532="WON",((((#REF!-1)*#REF!)*'multiples log'!$B$2)+('multiples log'!$B$2*(#REF!-1))),IF(F532="PLACED",((((#REF!-1)*#REF!)*'multiples log'!$B$2)-'multiples log'!$B$2),IF(#REF!=0,-'multiples log'!$B$2,IF(#REF!=0,-'multiples log'!$B$2,-('multiples log'!$B$2*2)))))))*D532))</f>
        <v>0</v>
      </c>
      <c r="H532" s="17"/>
      <c r="I532" s="64"/>
      <c r="J532" s="91"/>
    </row>
    <row r="533" spans="6:10" ht="15" x14ac:dyDescent="0.2">
      <c r="F533" s="7"/>
      <c r="G533" s="17">
        <f>IF(ISBLANK(F533),,IF(ISBLANK(#REF!),,(IF(F533="WON-EW",((((#REF!-1)*#REF!)*'multiples log'!$B$2)+('multiples log'!$B$2*(#REF!-1))),IF(F533="WON",((((#REF!-1)*#REF!)*'multiples log'!$B$2)+('multiples log'!$B$2*(#REF!-1))),IF(F533="PLACED",((((#REF!-1)*#REF!)*'multiples log'!$B$2)-'multiples log'!$B$2),IF(#REF!=0,-'multiples log'!$B$2,IF(#REF!=0,-'multiples log'!$B$2,-('multiples log'!$B$2*2)))))))*D533))</f>
        <v>0</v>
      </c>
      <c r="H533" s="17"/>
      <c r="I533" s="64"/>
      <c r="J533" s="91"/>
    </row>
    <row r="534" spans="6:10" ht="15" x14ac:dyDescent="0.2">
      <c r="F534" s="7"/>
      <c r="G534" s="17">
        <f>IF(ISBLANK(F534),,IF(ISBLANK(#REF!),,(IF(F534="WON-EW",((((#REF!-1)*#REF!)*'multiples log'!$B$2)+('multiples log'!$B$2*(#REF!-1))),IF(F534="WON",((((#REF!-1)*#REF!)*'multiples log'!$B$2)+('multiples log'!$B$2*(#REF!-1))),IF(F534="PLACED",((((#REF!-1)*#REF!)*'multiples log'!$B$2)-'multiples log'!$B$2),IF(#REF!=0,-'multiples log'!$B$2,IF(#REF!=0,-'multiples log'!$B$2,-('multiples log'!$B$2*2)))))))*D534))</f>
        <v>0</v>
      </c>
      <c r="H534" s="17"/>
      <c r="I534" s="64"/>
      <c r="J534" s="91"/>
    </row>
    <row r="535" spans="6:10" ht="15" x14ac:dyDescent="0.2">
      <c r="F535" s="7"/>
      <c r="G535" s="17">
        <f>IF(ISBLANK(F535),,IF(ISBLANK(#REF!),,(IF(F535="WON-EW",((((#REF!-1)*#REF!)*'multiples log'!$B$2)+('multiples log'!$B$2*(#REF!-1))),IF(F535="WON",((((#REF!-1)*#REF!)*'multiples log'!$B$2)+('multiples log'!$B$2*(#REF!-1))),IF(F535="PLACED",((((#REF!-1)*#REF!)*'multiples log'!$B$2)-'multiples log'!$B$2),IF(#REF!=0,-'multiples log'!$B$2,IF(#REF!=0,-'multiples log'!$B$2,-('multiples log'!$B$2*2)))))))*D535))</f>
        <v>0</v>
      </c>
      <c r="H535" s="17"/>
      <c r="I535" s="64"/>
      <c r="J535" s="91"/>
    </row>
    <row r="536" spans="6:10" ht="15" x14ac:dyDescent="0.2">
      <c r="F536" s="7"/>
      <c r="G536" s="17">
        <f>IF(ISBLANK(F536),,IF(ISBLANK(#REF!),,(IF(F536="WON-EW",((((#REF!-1)*#REF!)*'multiples log'!$B$2)+('multiples log'!$B$2*(#REF!-1))),IF(F536="WON",((((#REF!-1)*#REF!)*'multiples log'!$B$2)+('multiples log'!$B$2*(#REF!-1))),IF(F536="PLACED",((((#REF!-1)*#REF!)*'multiples log'!$B$2)-'multiples log'!$B$2),IF(#REF!=0,-'multiples log'!$B$2,IF(#REF!=0,-'multiples log'!$B$2,-('multiples log'!$B$2*2)))))))*D536))</f>
        <v>0</v>
      </c>
      <c r="H536" s="17"/>
      <c r="I536" s="64"/>
      <c r="J536" s="91"/>
    </row>
    <row r="537" spans="6:10" ht="15" x14ac:dyDescent="0.2">
      <c r="F537" s="7"/>
      <c r="G537" s="17">
        <f>IF(ISBLANK(F537),,IF(ISBLANK(#REF!),,(IF(F537="WON-EW",((((#REF!-1)*#REF!)*'multiples log'!$B$2)+('multiples log'!$B$2*(#REF!-1))),IF(F537="WON",((((#REF!-1)*#REF!)*'multiples log'!$B$2)+('multiples log'!$B$2*(#REF!-1))),IF(F537="PLACED",((((#REF!-1)*#REF!)*'multiples log'!$B$2)-'multiples log'!$B$2),IF(#REF!=0,-'multiples log'!$B$2,IF(#REF!=0,-'multiples log'!$B$2,-('multiples log'!$B$2*2)))))))*D537))</f>
        <v>0</v>
      </c>
      <c r="H537" s="17"/>
      <c r="I537" s="64"/>
      <c r="J537" s="91"/>
    </row>
    <row r="538" spans="6:10" ht="15" x14ac:dyDescent="0.2">
      <c r="F538" s="7"/>
      <c r="G538" s="17">
        <f>IF(ISBLANK(F538),,IF(ISBLANK(#REF!),,(IF(F538="WON-EW",((((#REF!-1)*#REF!)*'multiples log'!$B$2)+('multiples log'!$B$2*(#REF!-1))),IF(F538="WON",((((#REF!-1)*#REF!)*'multiples log'!$B$2)+('multiples log'!$B$2*(#REF!-1))),IF(F538="PLACED",((((#REF!-1)*#REF!)*'multiples log'!$B$2)-'multiples log'!$B$2),IF(#REF!=0,-'multiples log'!$B$2,IF(#REF!=0,-'multiples log'!$B$2,-('multiples log'!$B$2*2)))))))*D538))</f>
        <v>0</v>
      </c>
      <c r="H538" s="17"/>
      <c r="I538" s="64"/>
      <c r="J538" s="91"/>
    </row>
    <row r="539" spans="6:10" ht="15" x14ac:dyDescent="0.2">
      <c r="F539" s="7"/>
      <c r="G539" s="17">
        <f>IF(ISBLANK(F539),,IF(ISBLANK(#REF!),,(IF(F539="WON-EW",((((#REF!-1)*#REF!)*'multiples log'!$B$2)+('multiples log'!$B$2*(#REF!-1))),IF(F539="WON",((((#REF!-1)*#REF!)*'multiples log'!$B$2)+('multiples log'!$B$2*(#REF!-1))),IF(F539="PLACED",((((#REF!-1)*#REF!)*'multiples log'!$B$2)-'multiples log'!$B$2),IF(#REF!=0,-'multiples log'!$B$2,IF(#REF!=0,-'multiples log'!$B$2,-('multiples log'!$B$2*2)))))))*D539))</f>
        <v>0</v>
      </c>
      <c r="H539" s="17"/>
      <c r="I539" s="64"/>
      <c r="J539" s="91"/>
    </row>
    <row r="540" spans="6:10" ht="15" x14ac:dyDescent="0.2">
      <c r="F540" s="7"/>
      <c r="G540" s="17">
        <f>IF(ISBLANK(F540),,IF(ISBLANK(#REF!),,(IF(F540="WON-EW",((((#REF!-1)*#REF!)*'multiples log'!$B$2)+('multiples log'!$B$2*(#REF!-1))),IF(F540="WON",((((#REF!-1)*#REF!)*'multiples log'!$B$2)+('multiples log'!$B$2*(#REF!-1))),IF(F540="PLACED",((((#REF!-1)*#REF!)*'multiples log'!$B$2)-'multiples log'!$B$2),IF(#REF!=0,-'multiples log'!$B$2,IF(#REF!=0,-'multiples log'!$B$2,-('multiples log'!$B$2*2)))))))*D540))</f>
        <v>0</v>
      </c>
      <c r="H540" s="17"/>
      <c r="I540" s="64"/>
      <c r="J540" s="91"/>
    </row>
    <row r="541" spans="6:10" ht="15" x14ac:dyDescent="0.2">
      <c r="F541" s="7"/>
      <c r="G541" s="17">
        <f>IF(ISBLANK(F541),,IF(ISBLANK(#REF!),,(IF(F541="WON-EW",((((#REF!-1)*#REF!)*'multiples log'!$B$2)+('multiples log'!$B$2*(#REF!-1))),IF(F541="WON",((((#REF!-1)*#REF!)*'multiples log'!$B$2)+('multiples log'!$B$2*(#REF!-1))),IF(F541="PLACED",((((#REF!-1)*#REF!)*'multiples log'!$B$2)-'multiples log'!$B$2),IF(#REF!=0,-'multiples log'!$B$2,IF(#REF!=0,-'multiples log'!$B$2,-('multiples log'!$B$2*2)))))))*D541))</f>
        <v>0</v>
      </c>
      <c r="H541" s="17"/>
      <c r="I541" s="64"/>
      <c r="J541" s="91"/>
    </row>
    <row r="542" spans="6:10" ht="15" x14ac:dyDescent="0.2">
      <c r="F542" s="7"/>
      <c r="G542" s="17">
        <f>IF(ISBLANK(F542),,IF(ISBLANK(#REF!),,(IF(F542="WON-EW",((((#REF!-1)*#REF!)*'multiples log'!$B$2)+('multiples log'!$B$2*(#REF!-1))),IF(F542="WON",((((#REF!-1)*#REF!)*'multiples log'!$B$2)+('multiples log'!$B$2*(#REF!-1))),IF(F542="PLACED",((((#REF!-1)*#REF!)*'multiples log'!$B$2)-'multiples log'!$B$2),IF(#REF!=0,-'multiples log'!$B$2,IF(#REF!=0,-'multiples log'!$B$2,-('multiples log'!$B$2*2)))))))*D542))</f>
        <v>0</v>
      </c>
      <c r="H542" s="17"/>
      <c r="I542" s="64"/>
      <c r="J542" s="91"/>
    </row>
    <row r="543" spans="6:10" ht="15" x14ac:dyDescent="0.2">
      <c r="F543" s="7"/>
      <c r="G543" s="17">
        <f>IF(ISBLANK(F543),,IF(ISBLANK(#REF!),,(IF(F543="WON-EW",((((#REF!-1)*#REF!)*'multiples log'!$B$2)+('multiples log'!$B$2*(#REF!-1))),IF(F543="WON",((((#REF!-1)*#REF!)*'multiples log'!$B$2)+('multiples log'!$B$2*(#REF!-1))),IF(F543="PLACED",((((#REF!-1)*#REF!)*'multiples log'!$B$2)-'multiples log'!$B$2),IF(#REF!=0,-'multiples log'!$B$2,IF(#REF!=0,-'multiples log'!$B$2,-('multiples log'!$B$2*2)))))))*D543))</f>
        <v>0</v>
      </c>
      <c r="H543" s="17"/>
      <c r="I543" s="64"/>
      <c r="J543" s="91"/>
    </row>
    <row r="544" spans="6:10" ht="15" x14ac:dyDescent="0.2">
      <c r="F544" s="7"/>
      <c r="G544" s="17">
        <f>IF(ISBLANK(F544),,IF(ISBLANK(#REF!),,(IF(F544="WON-EW",((((#REF!-1)*#REF!)*'multiples log'!$B$2)+('multiples log'!$B$2*(#REF!-1))),IF(F544="WON",((((#REF!-1)*#REF!)*'multiples log'!$B$2)+('multiples log'!$B$2*(#REF!-1))),IF(F544="PLACED",((((#REF!-1)*#REF!)*'multiples log'!$B$2)-'multiples log'!$B$2),IF(#REF!=0,-'multiples log'!$B$2,IF(#REF!=0,-'multiples log'!$B$2,-('multiples log'!$B$2*2)))))))*D544))</f>
        <v>0</v>
      </c>
      <c r="H544" s="17"/>
      <c r="I544" s="64"/>
      <c r="J544" s="91"/>
    </row>
    <row r="545" spans="6:10" ht="15" x14ac:dyDescent="0.2">
      <c r="F545" s="7"/>
      <c r="G545" s="17">
        <f>IF(ISBLANK(F545),,IF(ISBLANK(#REF!),,(IF(F545="WON-EW",((((#REF!-1)*#REF!)*'multiples log'!$B$2)+('multiples log'!$B$2*(#REF!-1))),IF(F545="WON",((((#REF!-1)*#REF!)*'multiples log'!$B$2)+('multiples log'!$B$2*(#REF!-1))),IF(F545="PLACED",((((#REF!-1)*#REF!)*'multiples log'!$B$2)-'multiples log'!$B$2),IF(#REF!=0,-'multiples log'!$B$2,IF(#REF!=0,-'multiples log'!$B$2,-('multiples log'!$B$2*2)))))))*D545))</f>
        <v>0</v>
      </c>
      <c r="H545" s="17"/>
      <c r="I545" s="64"/>
      <c r="J545" s="91"/>
    </row>
    <row r="546" spans="6:10" ht="15" x14ac:dyDescent="0.2">
      <c r="F546" s="7"/>
      <c r="G546" s="17">
        <f>IF(ISBLANK(F546),,IF(ISBLANK(#REF!),,(IF(F546="WON-EW",((((#REF!-1)*#REF!)*'multiples log'!$B$2)+('multiples log'!$B$2*(#REF!-1))),IF(F546="WON",((((#REF!-1)*#REF!)*'multiples log'!$B$2)+('multiples log'!$B$2*(#REF!-1))),IF(F546="PLACED",((((#REF!-1)*#REF!)*'multiples log'!$B$2)-'multiples log'!$B$2),IF(#REF!=0,-'multiples log'!$B$2,IF(#REF!=0,-'multiples log'!$B$2,-('multiples log'!$B$2*2)))))))*D546))</f>
        <v>0</v>
      </c>
      <c r="H546" s="17"/>
      <c r="I546" s="64"/>
      <c r="J546" s="91"/>
    </row>
    <row r="547" spans="6:10" ht="15" x14ac:dyDescent="0.2">
      <c r="F547" s="7"/>
      <c r="G547" s="17">
        <f>IF(ISBLANK(F547),,IF(ISBLANK(#REF!),,(IF(F547="WON-EW",((((#REF!-1)*#REF!)*'multiples log'!$B$2)+('multiples log'!$B$2*(#REF!-1))),IF(F547="WON",((((#REF!-1)*#REF!)*'multiples log'!$B$2)+('multiples log'!$B$2*(#REF!-1))),IF(F547="PLACED",((((#REF!-1)*#REF!)*'multiples log'!$B$2)-'multiples log'!$B$2),IF(#REF!=0,-'multiples log'!$B$2,IF(#REF!=0,-'multiples log'!$B$2,-('multiples log'!$B$2*2)))))))*D547))</f>
        <v>0</v>
      </c>
      <c r="H547" s="17"/>
      <c r="I547" s="64"/>
      <c r="J547" s="91"/>
    </row>
    <row r="548" spans="6:10" ht="15" x14ac:dyDescent="0.2">
      <c r="F548" s="7"/>
      <c r="G548" s="17">
        <f>IF(ISBLANK(F548),,IF(ISBLANK(#REF!),,(IF(F548="WON-EW",((((#REF!-1)*#REF!)*'multiples log'!$B$2)+('multiples log'!$B$2*(#REF!-1))),IF(F548="WON",((((#REF!-1)*#REF!)*'multiples log'!$B$2)+('multiples log'!$B$2*(#REF!-1))),IF(F548="PLACED",((((#REF!-1)*#REF!)*'multiples log'!$B$2)-'multiples log'!$B$2),IF(#REF!=0,-'multiples log'!$B$2,IF(#REF!=0,-'multiples log'!$B$2,-('multiples log'!$B$2*2)))))))*D548))</f>
        <v>0</v>
      </c>
      <c r="H548" s="17"/>
      <c r="I548" s="64"/>
      <c r="J548" s="91"/>
    </row>
    <row r="549" spans="6:10" ht="15" x14ac:dyDescent="0.2">
      <c r="F549" s="7"/>
      <c r="G549" s="17">
        <f>IF(ISBLANK(F549),,IF(ISBLANK(#REF!),,(IF(F549="WON-EW",((((#REF!-1)*#REF!)*'multiples log'!$B$2)+('multiples log'!$B$2*(#REF!-1))),IF(F549="WON",((((#REF!-1)*#REF!)*'multiples log'!$B$2)+('multiples log'!$B$2*(#REF!-1))),IF(F549="PLACED",((((#REF!-1)*#REF!)*'multiples log'!$B$2)-'multiples log'!$B$2),IF(#REF!=0,-'multiples log'!$B$2,IF(#REF!=0,-'multiples log'!$B$2,-('multiples log'!$B$2*2)))))))*D549))</f>
        <v>0</v>
      </c>
      <c r="H549" s="17"/>
      <c r="I549" s="64"/>
      <c r="J549" s="91"/>
    </row>
    <row r="550" spans="6:10" ht="15" x14ac:dyDescent="0.2">
      <c r="F550" s="7"/>
      <c r="G550" s="17">
        <f>IF(ISBLANK(F550),,IF(ISBLANK(#REF!),,(IF(F550="WON-EW",((((#REF!-1)*#REF!)*'multiples log'!$B$2)+('multiples log'!$B$2*(#REF!-1))),IF(F550="WON",((((#REF!-1)*#REF!)*'multiples log'!$B$2)+('multiples log'!$B$2*(#REF!-1))),IF(F550="PLACED",((((#REF!-1)*#REF!)*'multiples log'!$B$2)-'multiples log'!$B$2),IF(#REF!=0,-'multiples log'!$B$2,IF(#REF!=0,-'multiples log'!$B$2,-('multiples log'!$B$2*2)))))))*D550))</f>
        <v>0</v>
      </c>
      <c r="H550" s="17"/>
      <c r="I550" s="64"/>
      <c r="J550" s="91"/>
    </row>
    <row r="551" spans="6:10" ht="15" x14ac:dyDescent="0.2">
      <c r="F551" s="7"/>
      <c r="G551" s="17">
        <f>IF(ISBLANK(F551),,IF(ISBLANK(#REF!),,(IF(F551="WON-EW",((((#REF!-1)*#REF!)*'multiples log'!$B$2)+('multiples log'!$B$2*(#REF!-1))),IF(F551="WON",((((#REF!-1)*#REF!)*'multiples log'!$B$2)+('multiples log'!$B$2*(#REF!-1))),IF(F551="PLACED",((((#REF!-1)*#REF!)*'multiples log'!$B$2)-'multiples log'!$B$2),IF(#REF!=0,-'multiples log'!$B$2,IF(#REF!=0,-'multiples log'!$B$2,-('multiples log'!$B$2*2)))))))*D551))</f>
        <v>0</v>
      </c>
      <c r="H551" s="17"/>
      <c r="I551" s="64"/>
      <c r="J551" s="91"/>
    </row>
    <row r="552" spans="6:10" ht="15" x14ac:dyDescent="0.2">
      <c r="F552" s="7"/>
      <c r="G552" s="17">
        <f>IF(ISBLANK(F552),,IF(ISBLANK(#REF!),,(IF(F552="WON-EW",((((#REF!-1)*#REF!)*'multiples log'!$B$2)+('multiples log'!$B$2*(#REF!-1))),IF(F552="WON",((((#REF!-1)*#REF!)*'multiples log'!$B$2)+('multiples log'!$B$2*(#REF!-1))),IF(F552="PLACED",((((#REF!-1)*#REF!)*'multiples log'!$B$2)-'multiples log'!$B$2),IF(#REF!=0,-'multiples log'!$B$2,IF(#REF!=0,-'multiples log'!$B$2,-('multiples log'!$B$2*2)))))))*D552))</f>
        <v>0</v>
      </c>
      <c r="H552" s="17"/>
      <c r="I552" s="64"/>
      <c r="J552" s="91"/>
    </row>
    <row r="553" spans="6:10" ht="15" x14ac:dyDescent="0.2">
      <c r="F553" s="7"/>
      <c r="G553" s="17">
        <f>IF(ISBLANK(F553),,IF(ISBLANK(#REF!),,(IF(F553="WON-EW",((((#REF!-1)*#REF!)*'multiples log'!$B$2)+('multiples log'!$B$2*(#REF!-1))),IF(F553="WON",((((#REF!-1)*#REF!)*'multiples log'!$B$2)+('multiples log'!$B$2*(#REF!-1))),IF(F553="PLACED",((((#REF!-1)*#REF!)*'multiples log'!$B$2)-'multiples log'!$B$2),IF(#REF!=0,-'multiples log'!$B$2,IF(#REF!=0,-'multiples log'!$B$2,-('multiples log'!$B$2*2)))))))*D553))</f>
        <v>0</v>
      </c>
      <c r="H553" s="17"/>
      <c r="I553" s="64"/>
      <c r="J553" s="91"/>
    </row>
    <row r="554" spans="6:10" ht="15" x14ac:dyDescent="0.2">
      <c r="F554" s="7"/>
      <c r="G554" s="17">
        <f>IF(ISBLANK(F554),,IF(ISBLANK(#REF!),,(IF(F554="WON-EW",((((#REF!-1)*#REF!)*'multiples log'!$B$2)+('multiples log'!$B$2*(#REF!-1))),IF(F554="WON",((((#REF!-1)*#REF!)*'multiples log'!$B$2)+('multiples log'!$B$2*(#REF!-1))),IF(F554="PLACED",((((#REF!-1)*#REF!)*'multiples log'!$B$2)-'multiples log'!$B$2),IF(#REF!=0,-'multiples log'!$B$2,IF(#REF!=0,-'multiples log'!$B$2,-('multiples log'!$B$2*2)))))))*D554))</f>
        <v>0</v>
      </c>
      <c r="H554" s="17"/>
      <c r="I554" s="64"/>
      <c r="J554" s="91"/>
    </row>
    <row r="555" spans="6:10" ht="15" x14ac:dyDescent="0.2">
      <c r="F555" s="7"/>
      <c r="G555" s="17">
        <f>IF(ISBLANK(F555),,IF(ISBLANK(#REF!),,(IF(F555="WON-EW",((((#REF!-1)*#REF!)*'multiples log'!$B$2)+('multiples log'!$B$2*(#REF!-1))),IF(F555="WON",((((#REF!-1)*#REF!)*'multiples log'!$B$2)+('multiples log'!$B$2*(#REF!-1))),IF(F555="PLACED",((((#REF!-1)*#REF!)*'multiples log'!$B$2)-'multiples log'!$B$2),IF(#REF!=0,-'multiples log'!$B$2,IF(#REF!=0,-'multiples log'!$B$2,-('multiples log'!$B$2*2)))))))*D555))</f>
        <v>0</v>
      </c>
      <c r="H555" s="17"/>
      <c r="I555" s="64"/>
      <c r="J555" s="91"/>
    </row>
    <row r="556" spans="6:10" ht="15" x14ac:dyDescent="0.2">
      <c r="F556" s="7"/>
      <c r="G556" s="17">
        <f>IF(ISBLANK(F556),,IF(ISBLANK(#REF!),,(IF(F556="WON-EW",((((#REF!-1)*#REF!)*'multiples log'!$B$2)+('multiples log'!$B$2*(#REF!-1))),IF(F556="WON",((((#REF!-1)*#REF!)*'multiples log'!$B$2)+('multiples log'!$B$2*(#REF!-1))),IF(F556="PLACED",((((#REF!-1)*#REF!)*'multiples log'!$B$2)-'multiples log'!$B$2),IF(#REF!=0,-'multiples log'!$B$2,IF(#REF!=0,-'multiples log'!$B$2,-('multiples log'!$B$2*2)))))))*D556))</f>
        <v>0</v>
      </c>
      <c r="H556" s="17"/>
      <c r="I556" s="64"/>
      <c r="J556" s="91"/>
    </row>
    <row r="557" spans="6:10" ht="15" x14ac:dyDescent="0.2">
      <c r="F557" s="7"/>
      <c r="G557" s="17">
        <f>IF(ISBLANK(F557),,IF(ISBLANK(#REF!),,(IF(F557="WON-EW",((((#REF!-1)*#REF!)*'multiples log'!$B$2)+('multiples log'!$B$2*(#REF!-1))),IF(F557="WON",((((#REF!-1)*#REF!)*'multiples log'!$B$2)+('multiples log'!$B$2*(#REF!-1))),IF(F557="PLACED",((((#REF!-1)*#REF!)*'multiples log'!$B$2)-'multiples log'!$B$2),IF(#REF!=0,-'multiples log'!$B$2,IF(#REF!=0,-'multiples log'!$B$2,-('multiples log'!$B$2*2)))))))*D557))</f>
        <v>0</v>
      </c>
      <c r="H557" s="17"/>
      <c r="I557" s="64"/>
      <c r="J557" s="91"/>
    </row>
    <row r="558" spans="6:10" ht="15" x14ac:dyDescent="0.2">
      <c r="F558" s="7"/>
      <c r="G558" s="17">
        <f>IF(ISBLANK(F558),,IF(ISBLANK(#REF!),,(IF(F558="WON-EW",((((#REF!-1)*#REF!)*'multiples log'!$B$2)+('multiples log'!$B$2*(#REF!-1))),IF(F558="WON",((((#REF!-1)*#REF!)*'multiples log'!$B$2)+('multiples log'!$B$2*(#REF!-1))),IF(F558="PLACED",((((#REF!-1)*#REF!)*'multiples log'!$B$2)-'multiples log'!$B$2),IF(#REF!=0,-'multiples log'!$B$2,IF(#REF!=0,-'multiples log'!$B$2,-('multiples log'!$B$2*2)))))))*D558))</f>
        <v>0</v>
      </c>
      <c r="H558" s="17"/>
      <c r="I558" s="64"/>
      <c r="J558" s="91"/>
    </row>
    <row r="559" spans="6:10" ht="15" x14ac:dyDescent="0.2">
      <c r="F559" s="7"/>
      <c r="G559" s="17">
        <f>IF(ISBLANK(F559),,IF(ISBLANK(#REF!),,(IF(F559="WON-EW",((((#REF!-1)*#REF!)*'multiples log'!$B$2)+('multiples log'!$B$2*(#REF!-1))),IF(F559="WON",((((#REF!-1)*#REF!)*'multiples log'!$B$2)+('multiples log'!$B$2*(#REF!-1))),IF(F559="PLACED",((((#REF!-1)*#REF!)*'multiples log'!$B$2)-'multiples log'!$B$2),IF(#REF!=0,-'multiples log'!$B$2,IF(#REF!=0,-'multiples log'!$B$2,-('multiples log'!$B$2*2)))))))*D559))</f>
        <v>0</v>
      </c>
      <c r="H559" s="17"/>
      <c r="I559" s="64"/>
      <c r="J559" s="91"/>
    </row>
    <row r="560" spans="6:10" ht="15" x14ac:dyDescent="0.2">
      <c r="F560" s="7"/>
      <c r="G560" s="17">
        <f>IF(ISBLANK(F560),,IF(ISBLANK(#REF!),,(IF(F560="WON-EW",((((#REF!-1)*#REF!)*'multiples log'!$B$2)+('multiples log'!$B$2*(#REF!-1))),IF(F560="WON",((((#REF!-1)*#REF!)*'multiples log'!$B$2)+('multiples log'!$B$2*(#REF!-1))),IF(F560="PLACED",((((#REF!-1)*#REF!)*'multiples log'!$B$2)-'multiples log'!$B$2),IF(#REF!=0,-'multiples log'!$B$2,IF(#REF!=0,-'multiples log'!$B$2,-('multiples log'!$B$2*2)))))))*D560))</f>
        <v>0</v>
      </c>
      <c r="H560" s="17"/>
      <c r="I560" s="64"/>
      <c r="J560" s="91"/>
    </row>
    <row r="561" spans="6:10" ht="15" x14ac:dyDescent="0.2">
      <c r="F561" s="7"/>
      <c r="G561" s="17">
        <f>IF(ISBLANK(F561),,IF(ISBLANK(#REF!),,(IF(F561="WON-EW",((((#REF!-1)*#REF!)*'multiples log'!$B$2)+('multiples log'!$B$2*(#REF!-1))),IF(F561="WON",((((#REF!-1)*#REF!)*'multiples log'!$B$2)+('multiples log'!$B$2*(#REF!-1))),IF(F561="PLACED",((((#REF!-1)*#REF!)*'multiples log'!$B$2)-'multiples log'!$B$2),IF(#REF!=0,-'multiples log'!$B$2,IF(#REF!=0,-'multiples log'!$B$2,-('multiples log'!$B$2*2)))))))*D561))</f>
        <v>0</v>
      </c>
      <c r="H561" s="17"/>
      <c r="I561" s="64"/>
      <c r="J561" s="91"/>
    </row>
    <row r="562" spans="6:10" ht="15" x14ac:dyDescent="0.2">
      <c r="F562" s="7"/>
      <c r="G562" s="17">
        <f>IF(ISBLANK(F562),,IF(ISBLANK(#REF!),,(IF(F562="WON-EW",((((#REF!-1)*#REF!)*'multiples log'!$B$2)+('multiples log'!$B$2*(#REF!-1))),IF(F562="WON",((((#REF!-1)*#REF!)*'multiples log'!$B$2)+('multiples log'!$B$2*(#REF!-1))),IF(F562="PLACED",((((#REF!-1)*#REF!)*'multiples log'!$B$2)-'multiples log'!$B$2),IF(#REF!=0,-'multiples log'!$B$2,IF(#REF!=0,-'multiples log'!$B$2,-('multiples log'!$B$2*2)))))))*D562))</f>
        <v>0</v>
      </c>
      <c r="H562" s="17"/>
      <c r="I562" s="64"/>
      <c r="J562" s="91"/>
    </row>
    <row r="563" spans="6:10" ht="15" x14ac:dyDescent="0.2">
      <c r="F563" s="7"/>
      <c r="G563" s="17">
        <f>IF(ISBLANK(F563),,IF(ISBLANK(#REF!),,(IF(F563="WON-EW",((((#REF!-1)*#REF!)*'multiples log'!$B$2)+('multiples log'!$B$2*(#REF!-1))),IF(F563="WON",((((#REF!-1)*#REF!)*'multiples log'!$B$2)+('multiples log'!$B$2*(#REF!-1))),IF(F563="PLACED",((((#REF!-1)*#REF!)*'multiples log'!$B$2)-'multiples log'!$B$2),IF(#REF!=0,-'multiples log'!$B$2,IF(#REF!=0,-'multiples log'!$B$2,-('multiples log'!$B$2*2)))))))*D563))</f>
        <v>0</v>
      </c>
      <c r="H563" s="17"/>
      <c r="I563" s="64"/>
      <c r="J563" s="91"/>
    </row>
    <row r="564" spans="6:10" ht="15" x14ac:dyDescent="0.2">
      <c r="F564" s="7"/>
      <c r="G564" s="17">
        <f>IF(ISBLANK(F564),,IF(ISBLANK(#REF!),,(IF(F564="WON-EW",((((#REF!-1)*#REF!)*'multiples log'!$B$2)+('multiples log'!$B$2*(#REF!-1))),IF(F564="WON",((((#REF!-1)*#REF!)*'multiples log'!$B$2)+('multiples log'!$B$2*(#REF!-1))),IF(F564="PLACED",((((#REF!-1)*#REF!)*'multiples log'!$B$2)-'multiples log'!$B$2),IF(#REF!=0,-'multiples log'!$B$2,IF(#REF!=0,-'multiples log'!$B$2,-('multiples log'!$B$2*2)))))))*D564))</f>
        <v>0</v>
      </c>
      <c r="H564" s="17"/>
      <c r="I564" s="64"/>
      <c r="J564" s="91"/>
    </row>
    <row r="565" spans="6:10" ht="15" x14ac:dyDescent="0.2">
      <c r="F565" s="7"/>
      <c r="G565" s="17">
        <f>IF(ISBLANK(F565),,IF(ISBLANK(#REF!),,(IF(F565="WON-EW",((((#REF!-1)*#REF!)*'multiples log'!$B$2)+('multiples log'!$B$2*(#REF!-1))),IF(F565="WON",((((#REF!-1)*#REF!)*'multiples log'!$B$2)+('multiples log'!$B$2*(#REF!-1))),IF(F565="PLACED",((((#REF!-1)*#REF!)*'multiples log'!$B$2)-'multiples log'!$B$2),IF(#REF!=0,-'multiples log'!$B$2,IF(#REF!=0,-'multiples log'!$B$2,-('multiples log'!$B$2*2)))))))*D565))</f>
        <v>0</v>
      </c>
      <c r="H565" s="17"/>
      <c r="I565" s="64"/>
      <c r="J565" s="91"/>
    </row>
    <row r="566" spans="6:10" ht="15" x14ac:dyDescent="0.2">
      <c r="F566" s="7"/>
      <c r="G566" s="17">
        <f>IF(ISBLANK(F566),,IF(ISBLANK(#REF!),,(IF(F566="WON-EW",((((#REF!-1)*#REF!)*'multiples log'!$B$2)+('multiples log'!$B$2*(#REF!-1))),IF(F566="WON",((((#REF!-1)*#REF!)*'multiples log'!$B$2)+('multiples log'!$B$2*(#REF!-1))),IF(F566="PLACED",((((#REF!-1)*#REF!)*'multiples log'!$B$2)-'multiples log'!$B$2),IF(#REF!=0,-'multiples log'!$B$2,IF(#REF!=0,-'multiples log'!$B$2,-('multiples log'!$B$2*2)))))))*D566))</f>
        <v>0</v>
      </c>
      <c r="H566" s="17"/>
      <c r="I566" s="64"/>
      <c r="J566" s="91"/>
    </row>
    <row r="567" spans="6:10" ht="15" x14ac:dyDescent="0.2">
      <c r="F567" s="7"/>
      <c r="G567" s="17">
        <f>IF(ISBLANK(F567),,IF(ISBLANK(#REF!),,(IF(F567="WON-EW",((((#REF!-1)*#REF!)*'multiples log'!$B$2)+('multiples log'!$B$2*(#REF!-1))),IF(F567="WON",((((#REF!-1)*#REF!)*'multiples log'!$B$2)+('multiples log'!$B$2*(#REF!-1))),IF(F567="PLACED",((((#REF!-1)*#REF!)*'multiples log'!$B$2)-'multiples log'!$B$2),IF(#REF!=0,-'multiples log'!$B$2,IF(#REF!=0,-'multiples log'!$B$2,-('multiples log'!$B$2*2)))))))*D567))</f>
        <v>0</v>
      </c>
      <c r="H567" s="17"/>
      <c r="I567" s="64"/>
      <c r="J567" s="91"/>
    </row>
    <row r="568" spans="6:10" ht="15" x14ac:dyDescent="0.2">
      <c r="F568" s="7"/>
      <c r="G568" s="17">
        <f>IF(ISBLANK(F568),,IF(ISBLANK(#REF!),,(IF(F568="WON-EW",((((#REF!-1)*#REF!)*'multiples log'!$B$2)+('multiples log'!$B$2*(#REF!-1))),IF(F568="WON",((((#REF!-1)*#REF!)*'multiples log'!$B$2)+('multiples log'!$B$2*(#REF!-1))),IF(F568="PLACED",((((#REF!-1)*#REF!)*'multiples log'!$B$2)-'multiples log'!$B$2),IF(#REF!=0,-'multiples log'!$B$2,IF(#REF!=0,-'multiples log'!$B$2,-('multiples log'!$B$2*2)))))))*D568))</f>
        <v>0</v>
      </c>
      <c r="H568" s="17"/>
      <c r="I568" s="64"/>
      <c r="J568" s="91"/>
    </row>
    <row r="569" spans="6:10" ht="15" x14ac:dyDescent="0.2">
      <c r="F569" s="7"/>
      <c r="G569" s="17">
        <f>IF(ISBLANK(F569),,IF(ISBLANK(#REF!),,(IF(F569="WON-EW",((((#REF!-1)*#REF!)*'multiples log'!$B$2)+('multiples log'!$B$2*(#REF!-1))),IF(F569="WON",((((#REF!-1)*#REF!)*'multiples log'!$B$2)+('multiples log'!$B$2*(#REF!-1))),IF(F569="PLACED",((((#REF!-1)*#REF!)*'multiples log'!$B$2)-'multiples log'!$B$2),IF(#REF!=0,-'multiples log'!$B$2,IF(#REF!=0,-'multiples log'!$B$2,-('multiples log'!$B$2*2)))))))*D569))</f>
        <v>0</v>
      </c>
      <c r="H569" s="17"/>
      <c r="I569" s="64"/>
      <c r="J569" s="91"/>
    </row>
    <row r="570" spans="6:10" ht="15" x14ac:dyDescent="0.2">
      <c r="F570" s="7"/>
      <c r="G570" s="17">
        <f>IF(ISBLANK(F570),,IF(ISBLANK(#REF!),,(IF(F570="WON-EW",((((#REF!-1)*#REF!)*'multiples log'!$B$2)+('multiples log'!$B$2*(#REF!-1))),IF(F570="WON",((((#REF!-1)*#REF!)*'multiples log'!$B$2)+('multiples log'!$B$2*(#REF!-1))),IF(F570="PLACED",((((#REF!-1)*#REF!)*'multiples log'!$B$2)-'multiples log'!$B$2),IF(#REF!=0,-'multiples log'!$B$2,IF(#REF!=0,-'multiples log'!$B$2,-('multiples log'!$B$2*2)))))))*D570))</f>
        <v>0</v>
      </c>
      <c r="H570" s="17"/>
      <c r="I570" s="64"/>
      <c r="J570" s="91"/>
    </row>
    <row r="571" spans="6:10" ht="15" x14ac:dyDescent="0.2">
      <c r="F571" s="7"/>
      <c r="G571" s="17">
        <f>IF(ISBLANK(F571),,IF(ISBLANK(#REF!),,(IF(F571="WON-EW",((((#REF!-1)*#REF!)*'multiples log'!$B$2)+('multiples log'!$B$2*(#REF!-1))),IF(F571="WON",((((#REF!-1)*#REF!)*'multiples log'!$B$2)+('multiples log'!$B$2*(#REF!-1))),IF(F571="PLACED",((((#REF!-1)*#REF!)*'multiples log'!$B$2)-'multiples log'!$B$2),IF(#REF!=0,-'multiples log'!$B$2,IF(#REF!=0,-'multiples log'!$B$2,-('multiples log'!$B$2*2)))))))*D571))</f>
        <v>0</v>
      </c>
      <c r="H571" s="17"/>
      <c r="I571" s="64"/>
      <c r="J571" s="91"/>
    </row>
    <row r="572" spans="6:10" ht="15" x14ac:dyDescent="0.2">
      <c r="F572" s="7"/>
      <c r="G572" s="17">
        <f>IF(ISBLANK(F572),,IF(ISBLANK(#REF!),,(IF(F572="WON-EW",((((#REF!-1)*#REF!)*'multiples log'!$B$2)+('multiples log'!$B$2*(#REF!-1))),IF(F572="WON",((((#REF!-1)*#REF!)*'multiples log'!$B$2)+('multiples log'!$B$2*(#REF!-1))),IF(F572="PLACED",((((#REF!-1)*#REF!)*'multiples log'!$B$2)-'multiples log'!$B$2),IF(#REF!=0,-'multiples log'!$B$2,IF(#REF!=0,-'multiples log'!$B$2,-('multiples log'!$B$2*2)))))))*D572))</f>
        <v>0</v>
      </c>
      <c r="H572" s="17"/>
      <c r="I572" s="64"/>
      <c r="J572" s="91"/>
    </row>
    <row r="573" spans="6:10" ht="15" x14ac:dyDescent="0.2">
      <c r="F573" s="7"/>
      <c r="G573" s="17">
        <f>IF(ISBLANK(F573),,IF(ISBLANK(#REF!),,(IF(F573="WON-EW",((((#REF!-1)*#REF!)*'multiples log'!$B$2)+('multiples log'!$B$2*(#REF!-1))),IF(F573="WON",((((#REF!-1)*#REF!)*'multiples log'!$B$2)+('multiples log'!$B$2*(#REF!-1))),IF(F573="PLACED",((((#REF!-1)*#REF!)*'multiples log'!$B$2)-'multiples log'!$B$2),IF(#REF!=0,-'multiples log'!$B$2,IF(#REF!=0,-'multiples log'!$B$2,-('multiples log'!$B$2*2)))))))*D573))</f>
        <v>0</v>
      </c>
      <c r="H573" s="17"/>
      <c r="I573" s="64"/>
      <c r="J573" s="91"/>
    </row>
    <row r="574" spans="6:10" ht="15" x14ac:dyDescent="0.2">
      <c r="F574" s="7"/>
      <c r="G574" s="17">
        <f>IF(ISBLANK(F574),,IF(ISBLANK(#REF!),,(IF(F574="WON-EW",((((#REF!-1)*#REF!)*'multiples log'!$B$2)+('multiples log'!$B$2*(#REF!-1))),IF(F574="WON",((((#REF!-1)*#REF!)*'multiples log'!$B$2)+('multiples log'!$B$2*(#REF!-1))),IF(F574="PLACED",((((#REF!-1)*#REF!)*'multiples log'!$B$2)-'multiples log'!$B$2),IF(#REF!=0,-'multiples log'!$B$2,IF(#REF!=0,-'multiples log'!$B$2,-('multiples log'!$B$2*2)))))))*D574))</f>
        <v>0</v>
      </c>
      <c r="H574" s="17"/>
      <c r="I574" s="64"/>
      <c r="J574" s="91"/>
    </row>
    <row r="575" spans="6:10" ht="15" x14ac:dyDescent="0.2">
      <c r="F575" s="7"/>
      <c r="G575" s="17">
        <f>IF(ISBLANK(F575),,IF(ISBLANK(#REF!),,(IF(F575="WON-EW",((((#REF!-1)*#REF!)*'multiples log'!$B$2)+('multiples log'!$B$2*(#REF!-1))),IF(F575="WON",((((#REF!-1)*#REF!)*'multiples log'!$B$2)+('multiples log'!$B$2*(#REF!-1))),IF(F575="PLACED",((((#REF!-1)*#REF!)*'multiples log'!$B$2)-'multiples log'!$B$2),IF(#REF!=0,-'multiples log'!$B$2,IF(#REF!=0,-'multiples log'!$B$2,-('multiples log'!$B$2*2)))))))*D575))</f>
        <v>0</v>
      </c>
      <c r="H575" s="17"/>
      <c r="I575" s="64"/>
      <c r="J575" s="91"/>
    </row>
    <row r="576" spans="6:10" ht="15" x14ac:dyDescent="0.2">
      <c r="F576" s="7"/>
      <c r="G576" s="17">
        <f>IF(ISBLANK(F576),,IF(ISBLANK(#REF!),,(IF(F576="WON-EW",((((#REF!-1)*#REF!)*'multiples log'!$B$2)+('multiples log'!$B$2*(#REF!-1))),IF(F576="WON",((((#REF!-1)*#REF!)*'multiples log'!$B$2)+('multiples log'!$B$2*(#REF!-1))),IF(F576="PLACED",((((#REF!-1)*#REF!)*'multiples log'!$B$2)-'multiples log'!$B$2),IF(#REF!=0,-'multiples log'!$B$2,IF(#REF!=0,-'multiples log'!$B$2,-('multiples log'!$B$2*2)))))))*D576))</f>
        <v>0</v>
      </c>
      <c r="H576" s="17"/>
      <c r="I576" s="64"/>
      <c r="J576" s="91"/>
    </row>
    <row r="577" spans="6:10" ht="15" x14ac:dyDescent="0.2">
      <c r="F577" s="7"/>
      <c r="G577" s="17">
        <f>IF(ISBLANK(F577),,IF(ISBLANK(#REF!),,(IF(F577="WON-EW",((((#REF!-1)*#REF!)*'multiples log'!$B$2)+('multiples log'!$B$2*(#REF!-1))),IF(F577="WON",((((#REF!-1)*#REF!)*'multiples log'!$B$2)+('multiples log'!$B$2*(#REF!-1))),IF(F577="PLACED",((((#REF!-1)*#REF!)*'multiples log'!$B$2)-'multiples log'!$B$2),IF(#REF!=0,-'multiples log'!$B$2,IF(#REF!=0,-'multiples log'!$B$2,-('multiples log'!$B$2*2)))))))*D577))</f>
        <v>0</v>
      </c>
      <c r="H577" s="17"/>
      <c r="I577" s="64"/>
      <c r="J577" s="91"/>
    </row>
    <row r="578" spans="6:10" ht="15" x14ac:dyDescent="0.2">
      <c r="F578" s="7"/>
      <c r="G578" s="17">
        <f>IF(ISBLANK(F578),,IF(ISBLANK(#REF!),,(IF(F578="WON-EW",((((#REF!-1)*#REF!)*'multiples log'!$B$2)+('multiples log'!$B$2*(#REF!-1))),IF(F578="WON",((((#REF!-1)*#REF!)*'multiples log'!$B$2)+('multiples log'!$B$2*(#REF!-1))),IF(F578="PLACED",((((#REF!-1)*#REF!)*'multiples log'!$B$2)-'multiples log'!$B$2),IF(#REF!=0,-'multiples log'!$B$2,IF(#REF!=0,-'multiples log'!$B$2,-('multiples log'!$B$2*2)))))))*D578))</f>
        <v>0</v>
      </c>
      <c r="H578" s="17"/>
      <c r="I578" s="64"/>
      <c r="J578" s="91"/>
    </row>
    <row r="579" spans="6:10" ht="15" x14ac:dyDescent="0.2">
      <c r="F579" s="7"/>
      <c r="G579" s="17">
        <f>IF(ISBLANK(F579),,IF(ISBLANK(#REF!),,(IF(F579="WON-EW",((((#REF!-1)*#REF!)*'multiples log'!$B$2)+('multiples log'!$B$2*(#REF!-1))),IF(F579="WON",((((#REF!-1)*#REF!)*'multiples log'!$B$2)+('multiples log'!$B$2*(#REF!-1))),IF(F579="PLACED",((((#REF!-1)*#REF!)*'multiples log'!$B$2)-'multiples log'!$B$2),IF(#REF!=0,-'multiples log'!$B$2,IF(#REF!=0,-'multiples log'!$B$2,-('multiples log'!$B$2*2)))))))*D579))</f>
        <v>0</v>
      </c>
      <c r="H579" s="17"/>
      <c r="I579" s="64"/>
      <c r="J579" s="91"/>
    </row>
    <row r="580" spans="6:10" ht="15" x14ac:dyDescent="0.2">
      <c r="F580" s="7"/>
      <c r="G580" s="17">
        <f>IF(ISBLANK(F580),,IF(ISBLANK(#REF!),,(IF(F580="WON-EW",((((#REF!-1)*#REF!)*'multiples log'!$B$2)+('multiples log'!$B$2*(#REF!-1))),IF(F580="WON",((((#REF!-1)*#REF!)*'multiples log'!$B$2)+('multiples log'!$B$2*(#REF!-1))),IF(F580="PLACED",((((#REF!-1)*#REF!)*'multiples log'!$B$2)-'multiples log'!$B$2),IF(#REF!=0,-'multiples log'!$B$2,IF(#REF!=0,-'multiples log'!$B$2,-('multiples log'!$B$2*2)))))))*D580))</f>
        <v>0</v>
      </c>
      <c r="H580" s="17"/>
      <c r="I580" s="64"/>
      <c r="J580" s="91"/>
    </row>
    <row r="581" spans="6:10" ht="15" x14ac:dyDescent="0.2">
      <c r="F581" s="7"/>
      <c r="G581" s="17">
        <f>IF(ISBLANK(F581),,IF(ISBLANK(#REF!),,(IF(F581="WON-EW",((((#REF!-1)*#REF!)*'multiples log'!$B$2)+('multiples log'!$B$2*(#REF!-1))),IF(F581="WON",((((#REF!-1)*#REF!)*'multiples log'!$B$2)+('multiples log'!$B$2*(#REF!-1))),IF(F581="PLACED",((((#REF!-1)*#REF!)*'multiples log'!$B$2)-'multiples log'!$B$2),IF(#REF!=0,-'multiples log'!$B$2,IF(#REF!=0,-'multiples log'!$B$2,-('multiples log'!$B$2*2)))))))*D581))</f>
        <v>0</v>
      </c>
      <c r="H581" s="17"/>
      <c r="I581" s="64"/>
      <c r="J581" s="91"/>
    </row>
    <row r="582" spans="6:10" ht="15" x14ac:dyDescent="0.2">
      <c r="F582" s="7"/>
      <c r="G582" s="17">
        <f>IF(ISBLANK(F582),,IF(ISBLANK(#REF!),,(IF(F582="WON-EW",((((#REF!-1)*#REF!)*'multiples log'!$B$2)+('multiples log'!$B$2*(#REF!-1))),IF(F582="WON",((((#REF!-1)*#REF!)*'multiples log'!$B$2)+('multiples log'!$B$2*(#REF!-1))),IF(F582="PLACED",((((#REF!-1)*#REF!)*'multiples log'!$B$2)-'multiples log'!$B$2),IF(#REF!=0,-'multiples log'!$B$2,IF(#REF!=0,-'multiples log'!$B$2,-('multiples log'!$B$2*2)))))))*D582))</f>
        <v>0</v>
      </c>
      <c r="H582" s="17"/>
      <c r="I582" s="64"/>
      <c r="J582" s="91"/>
    </row>
    <row r="583" spans="6:10" ht="15" x14ac:dyDescent="0.2">
      <c r="F583" s="7"/>
      <c r="G583" s="17">
        <f>IF(ISBLANK(F583),,IF(ISBLANK(#REF!),,(IF(F583="WON-EW",((((#REF!-1)*#REF!)*'multiples log'!$B$2)+('multiples log'!$B$2*(#REF!-1))),IF(F583="WON",((((#REF!-1)*#REF!)*'multiples log'!$B$2)+('multiples log'!$B$2*(#REF!-1))),IF(F583="PLACED",((((#REF!-1)*#REF!)*'multiples log'!$B$2)-'multiples log'!$B$2),IF(#REF!=0,-'multiples log'!$B$2,IF(#REF!=0,-'multiples log'!$B$2,-('multiples log'!$B$2*2)))))))*D583))</f>
        <v>0</v>
      </c>
      <c r="H583" s="17"/>
      <c r="I583" s="64"/>
      <c r="J583" s="91"/>
    </row>
    <row r="584" spans="6:10" ht="15" x14ac:dyDescent="0.2">
      <c r="F584" s="7"/>
      <c r="G584" s="17">
        <f>IF(ISBLANK(F584),,IF(ISBLANK(#REF!),,(IF(F584="WON-EW",((((#REF!-1)*#REF!)*'multiples log'!$B$2)+('multiples log'!$B$2*(#REF!-1))),IF(F584="WON",((((#REF!-1)*#REF!)*'multiples log'!$B$2)+('multiples log'!$B$2*(#REF!-1))),IF(F584="PLACED",((((#REF!-1)*#REF!)*'multiples log'!$B$2)-'multiples log'!$B$2),IF(#REF!=0,-'multiples log'!$B$2,IF(#REF!=0,-'multiples log'!$B$2,-('multiples log'!$B$2*2)))))))*D584))</f>
        <v>0</v>
      </c>
      <c r="H584" s="17"/>
      <c r="I584" s="64"/>
      <c r="J584" s="91"/>
    </row>
    <row r="585" spans="6:10" ht="15" x14ac:dyDescent="0.2">
      <c r="F585" s="7"/>
      <c r="G585" s="17">
        <f>IF(ISBLANK(F585),,IF(ISBLANK(#REF!),,(IF(F585="WON-EW",((((#REF!-1)*#REF!)*'multiples log'!$B$2)+('multiples log'!$B$2*(#REF!-1))),IF(F585="WON",((((#REF!-1)*#REF!)*'multiples log'!$B$2)+('multiples log'!$B$2*(#REF!-1))),IF(F585="PLACED",((((#REF!-1)*#REF!)*'multiples log'!$B$2)-'multiples log'!$B$2),IF(#REF!=0,-'multiples log'!$B$2,IF(#REF!=0,-'multiples log'!$B$2,-('multiples log'!$B$2*2)))))))*D585))</f>
        <v>0</v>
      </c>
      <c r="H585" s="17"/>
      <c r="I585" s="64"/>
      <c r="J585" s="91"/>
    </row>
    <row r="586" spans="6:10" ht="15" x14ac:dyDescent="0.2">
      <c r="F586" s="7"/>
      <c r="G586" s="17">
        <f>IF(ISBLANK(F586),,IF(ISBLANK(#REF!),,(IF(F586="WON-EW",((((#REF!-1)*#REF!)*'multiples log'!$B$2)+('multiples log'!$B$2*(#REF!-1))),IF(F586="WON",((((#REF!-1)*#REF!)*'multiples log'!$B$2)+('multiples log'!$B$2*(#REF!-1))),IF(F586="PLACED",((((#REF!-1)*#REF!)*'multiples log'!$B$2)-'multiples log'!$B$2),IF(#REF!=0,-'multiples log'!$B$2,IF(#REF!=0,-'multiples log'!$B$2,-('multiples log'!$B$2*2)))))))*D586))</f>
        <v>0</v>
      </c>
      <c r="H586" s="17"/>
      <c r="I586" s="64"/>
      <c r="J586" s="91"/>
    </row>
    <row r="587" spans="6:10" ht="15" x14ac:dyDescent="0.2">
      <c r="F587" s="7"/>
      <c r="G587" s="17">
        <f>IF(ISBLANK(F587),,IF(ISBLANK(#REF!),,(IF(F587="WON-EW",((((#REF!-1)*#REF!)*'multiples log'!$B$2)+('multiples log'!$B$2*(#REF!-1))),IF(F587="WON",((((#REF!-1)*#REF!)*'multiples log'!$B$2)+('multiples log'!$B$2*(#REF!-1))),IF(F587="PLACED",((((#REF!-1)*#REF!)*'multiples log'!$B$2)-'multiples log'!$B$2),IF(#REF!=0,-'multiples log'!$B$2,IF(#REF!=0,-'multiples log'!$B$2,-('multiples log'!$B$2*2)))))))*D587))</f>
        <v>0</v>
      </c>
      <c r="H587" s="17"/>
      <c r="I587" s="64"/>
      <c r="J587" s="91"/>
    </row>
    <row r="588" spans="6:10" ht="15" x14ac:dyDescent="0.2">
      <c r="F588" s="7"/>
      <c r="G588" s="17">
        <f>IF(ISBLANK(F588),,IF(ISBLANK(#REF!),,(IF(F588="WON-EW",((((#REF!-1)*#REF!)*'multiples log'!$B$2)+('multiples log'!$B$2*(#REF!-1))),IF(F588="WON",((((#REF!-1)*#REF!)*'multiples log'!$B$2)+('multiples log'!$B$2*(#REF!-1))),IF(F588="PLACED",((((#REF!-1)*#REF!)*'multiples log'!$B$2)-'multiples log'!$B$2),IF(#REF!=0,-'multiples log'!$B$2,IF(#REF!=0,-'multiples log'!$B$2,-('multiples log'!$B$2*2)))))))*D588))</f>
        <v>0</v>
      </c>
      <c r="H588" s="17"/>
      <c r="I588" s="64"/>
      <c r="J588" s="91"/>
    </row>
    <row r="589" spans="6:10" ht="15" x14ac:dyDescent="0.2">
      <c r="F589" s="7"/>
      <c r="G589" s="17">
        <f>IF(ISBLANK(F589),,IF(ISBLANK(#REF!),,(IF(F589="WON-EW",((((#REF!-1)*#REF!)*'multiples log'!$B$2)+('multiples log'!$B$2*(#REF!-1))),IF(F589="WON",((((#REF!-1)*#REF!)*'multiples log'!$B$2)+('multiples log'!$B$2*(#REF!-1))),IF(F589="PLACED",((((#REF!-1)*#REF!)*'multiples log'!$B$2)-'multiples log'!$B$2),IF(#REF!=0,-'multiples log'!$B$2,IF(#REF!=0,-'multiples log'!$B$2,-('multiples log'!$B$2*2)))))))*D589))</f>
        <v>0</v>
      </c>
      <c r="H589" s="17"/>
      <c r="I589" s="64"/>
      <c r="J589" s="91"/>
    </row>
    <row r="590" spans="6:10" ht="15" x14ac:dyDescent="0.2">
      <c r="F590" s="7"/>
      <c r="G590" s="17">
        <f>IF(ISBLANK(F590),,IF(ISBLANK(#REF!),,(IF(F590="WON-EW",((((#REF!-1)*#REF!)*'multiples log'!$B$2)+('multiples log'!$B$2*(#REF!-1))),IF(F590="WON",((((#REF!-1)*#REF!)*'multiples log'!$B$2)+('multiples log'!$B$2*(#REF!-1))),IF(F590="PLACED",((((#REF!-1)*#REF!)*'multiples log'!$B$2)-'multiples log'!$B$2),IF(#REF!=0,-'multiples log'!$B$2,IF(#REF!=0,-'multiples log'!$B$2,-('multiples log'!$B$2*2)))))))*D590))</f>
        <v>0</v>
      </c>
      <c r="H590" s="17"/>
      <c r="I590" s="64"/>
      <c r="J590" s="91"/>
    </row>
    <row r="591" spans="6:10" ht="15" x14ac:dyDescent="0.2">
      <c r="F591" s="7"/>
      <c r="G591" s="17">
        <f>IF(ISBLANK(F591),,IF(ISBLANK(#REF!),,(IF(F591="WON-EW",((((#REF!-1)*#REF!)*'multiples log'!$B$2)+('multiples log'!$B$2*(#REF!-1))),IF(F591="WON",((((#REF!-1)*#REF!)*'multiples log'!$B$2)+('multiples log'!$B$2*(#REF!-1))),IF(F591="PLACED",((((#REF!-1)*#REF!)*'multiples log'!$B$2)-'multiples log'!$B$2),IF(#REF!=0,-'multiples log'!$B$2,IF(#REF!=0,-'multiples log'!$B$2,-('multiples log'!$B$2*2)))))))*D591))</f>
        <v>0</v>
      </c>
      <c r="H591" s="17"/>
      <c r="I591" s="64"/>
      <c r="J591" s="91"/>
    </row>
    <row r="592" spans="6:10" ht="15" x14ac:dyDescent="0.2">
      <c r="F592" s="7"/>
      <c r="G592" s="17">
        <f>IF(ISBLANK(F592),,IF(ISBLANK(#REF!),,(IF(F592="WON-EW",((((#REF!-1)*#REF!)*'multiples log'!$B$2)+('multiples log'!$B$2*(#REF!-1))),IF(F592="WON",((((#REF!-1)*#REF!)*'multiples log'!$B$2)+('multiples log'!$B$2*(#REF!-1))),IF(F592="PLACED",((((#REF!-1)*#REF!)*'multiples log'!$B$2)-'multiples log'!$B$2),IF(#REF!=0,-'multiples log'!$B$2,IF(#REF!=0,-'multiples log'!$B$2,-('multiples log'!$B$2*2)))))))*D592))</f>
        <v>0</v>
      </c>
      <c r="H592" s="17"/>
      <c r="I592" s="64"/>
      <c r="J592" s="91"/>
    </row>
    <row r="593" spans="6:10" ht="15" x14ac:dyDescent="0.2">
      <c r="F593" s="7"/>
      <c r="G593" s="17">
        <f>IF(ISBLANK(F593),,IF(ISBLANK(#REF!),,(IF(F593="WON-EW",((((#REF!-1)*#REF!)*'multiples log'!$B$2)+('multiples log'!$B$2*(#REF!-1))),IF(F593="WON",((((#REF!-1)*#REF!)*'multiples log'!$B$2)+('multiples log'!$B$2*(#REF!-1))),IF(F593="PLACED",((((#REF!-1)*#REF!)*'multiples log'!$B$2)-'multiples log'!$B$2),IF(#REF!=0,-'multiples log'!$B$2,IF(#REF!=0,-'multiples log'!$B$2,-('multiples log'!$B$2*2)))))))*D593))</f>
        <v>0</v>
      </c>
      <c r="H593" s="17"/>
      <c r="I593" s="64"/>
      <c r="J593" s="91"/>
    </row>
    <row r="594" spans="6:10" ht="15" x14ac:dyDescent="0.2">
      <c r="F594" s="7"/>
      <c r="G594" s="17">
        <f>IF(ISBLANK(F594),,IF(ISBLANK(#REF!),,(IF(F594="WON-EW",((((#REF!-1)*#REF!)*'multiples log'!$B$2)+('multiples log'!$B$2*(#REF!-1))),IF(F594="WON",((((#REF!-1)*#REF!)*'multiples log'!$B$2)+('multiples log'!$B$2*(#REF!-1))),IF(F594="PLACED",((((#REF!-1)*#REF!)*'multiples log'!$B$2)-'multiples log'!$B$2),IF(#REF!=0,-'multiples log'!$B$2,IF(#REF!=0,-'multiples log'!$B$2,-('multiples log'!$B$2*2)))))))*D594))</f>
        <v>0</v>
      </c>
      <c r="H594" s="17"/>
      <c r="I594" s="64"/>
      <c r="J594" s="91"/>
    </row>
    <row r="595" spans="6:10" ht="15" x14ac:dyDescent="0.2">
      <c r="F595" s="7"/>
      <c r="G595" s="17">
        <f>IF(ISBLANK(F595),,IF(ISBLANK(#REF!),,(IF(F595="WON-EW",((((#REF!-1)*#REF!)*'multiples log'!$B$2)+('multiples log'!$B$2*(#REF!-1))),IF(F595="WON",((((#REF!-1)*#REF!)*'multiples log'!$B$2)+('multiples log'!$B$2*(#REF!-1))),IF(F595="PLACED",((((#REF!-1)*#REF!)*'multiples log'!$B$2)-'multiples log'!$B$2),IF(#REF!=0,-'multiples log'!$B$2,IF(#REF!=0,-'multiples log'!$B$2,-('multiples log'!$B$2*2)))))))*D595))</f>
        <v>0</v>
      </c>
      <c r="H595" s="17"/>
      <c r="I595" s="64"/>
      <c r="J595" s="91"/>
    </row>
    <row r="596" spans="6:10" ht="15" x14ac:dyDescent="0.2">
      <c r="F596" s="7"/>
      <c r="G596" s="17">
        <f>IF(ISBLANK(F596),,IF(ISBLANK(#REF!),,(IF(F596="WON-EW",((((#REF!-1)*#REF!)*'multiples log'!$B$2)+('multiples log'!$B$2*(#REF!-1))),IF(F596="WON",((((#REF!-1)*#REF!)*'multiples log'!$B$2)+('multiples log'!$B$2*(#REF!-1))),IF(F596="PLACED",((((#REF!-1)*#REF!)*'multiples log'!$B$2)-'multiples log'!$B$2),IF(#REF!=0,-'multiples log'!$B$2,IF(#REF!=0,-'multiples log'!$B$2,-('multiples log'!$B$2*2)))))))*D596))</f>
        <v>0</v>
      </c>
      <c r="H596" s="17"/>
      <c r="I596" s="64"/>
      <c r="J596" s="91"/>
    </row>
    <row r="597" spans="6:10" ht="15" x14ac:dyDescent="0.2">
      <c r="F597" s="7"/>
      <c r="G597" s="17">
        <f>IF(ISBLANK(F597),,IF(ISBLANK(#REF!),,(IF(F597="WON-EW",((((#REF!-1)*#REF!)*'multiples log'!$B$2)+('multiples log'!$B$2*(#REF!-1))),IF(F597="WON",((((#REF!-1)*#REF!)*'multiples log'!$B$2)+('multiples log'!$B$2*(#REF!-1))),IF(F597="PLACED",((((#REF!-1)*#REF!)*'multiples log'!$B$2)-'multiples log'!$B$2),IF(#REF!=0,-'multiples log'!$B$2,IF(#REF!=0,-'multiples log'!$B$2,-('multiples log'!$B$2*2)))))))*D597))</f>
        <v>0</v>
      </c>
      <c r="H597" s="17"/>
      <c r="I597" s="64"/>
      <c r="J597" s="91"/>
    </row>
    <row r="598" spans="6:10" ht="15" x14ac:dyDescent="0.2">
      <c r="F598" s="7"/>
      <c r="G598" s="17">
        <f>IF(ISBLANK(F598),,IF(ISBLANK(#REF!),,(IF(F598="WON-EW",((((#REF!-1)*#REF!)*'multiples log'!$B$2)+('multiples log'!$B$2*(#REF!-1))),IF(F598="WON",((((#REF!-1)*#REF!)*'multiples log'!$B$2)+('multiples log'!$B$2*(#REF!-1))),IF(F598="PLACED",((((#REF!-1)*#REF!)*'multiples log'!$B$2)-'multiples log'!$B$2),IF(#REF!=0,-'multiples log'!$B$2,IF(#REF!=0,-'multiples log'!$B$2,-('multiples log'!$B$2*2)))))))*D598))</f>
        <v>0</v>
      </c>
      <c r="H598" s="17"/>
      <c r="I598" s="64"/>
      <c r="J598" s="91"/>
    </row>
    <row r="599" spans="6:10" ht="15" x14ac:dyDescent="0.2">
      <c r="F599" s="7"/>
      <c r="G599" s="17">
        <f>IF(ISBLANK(F599),,IF(ISBLANK(#REF!),,(IF(F599="WON-EW",((((#REF!-1)*#REF!)*'multiples log'!$B$2)+('multiples log'!$B$2*(#REF!-1))),IF(F599="WON",((((#REF!-1)*#REF!)*'multiples log'!$B$2)+('multiples log'!$B$2*(#REF!-1))),IF(F599="PLACED",((((#REF!-1)*#REF!)*'multiples log'!$B$2)-'multiples log'!$B$2),IF(#REF!=0,-'multiples log'!$B$2,IF(#REF!=0,-'multiples log'!$B$2,-('multiples log'!$B$2*2)))))))*D599))</f>
        <v>0</v>
      </c>
      <c r="H599" s="17"/>
      <c r="I599" s="64"/>
      <c r="J599" s="91"/>
    </row>
    <row r="600" spans="6:10" ht="15" x14ac:dyDescent="0.2">
      <c r="F600" s="7"/>
      <c r="G600" s="17">
        <f>IF(ISBLANK(F600),,IF(ISBLANK(#REF!),,(IF(F600="WON-EW",((((#REF!-1)*#REF!)*'multiples log'!$B$2)+('multiples log'!$B$2*(#REF!-1))),IF(F600="WON",((((#REF!-1)*#REF!)*'multiples log'!$B$2)+('multiples log'!$B$2*(#REF!-1))),IF(F600="PLACED",((((#REF!-1)*#REF!)*'multiples log'!$B$2)-'multiples log'!$B$2),IF(#REF!=0,-'multiples log'!$B$2,IF(#REF!=0,-'multiples log'!$B$2,-('multiples log'!$B$2*2)))))))*D600))</f>
        <v>0</v>
      </c>
      <c r="H600" s="17"/>
      <c r="I600" s="64"/>
      <c r="J600" s="91"/>
    </row>
    <row r="601" spans="6:10" ht="15" x14ac:dyDescent="0.2">
      <c r="F601" s="7"/>
      <c r="G601" s="17">
        <f>IF(ISBLANK(F601),,IF(ISBLANK(#REF!),,(IF(F601="WON-EW",((((#REF!-1)*#REF!)*'multiples log'!$B$2)+('multiples log'!$B$2*(#REF!-1))),IF(F601="WON",((((#REF!-1)*#REF!)*'multiples log'!$B$2)+('multiples log'!$B$2*(#REF!-1))),IF(F601="PLACED",((((#REF!-1)*#REF!)*'multiples log'!$B$2)-'multiples log'!$B$2),IF(#REF!=0,-'multiples log'!$B$2,IF(#REF!=0,-'multiples log'!$B$2,-('multiples log'!$B$2*2)))))))*D601))</f>
        <v>0</v>
      </c>
      <c r="H601" s="17"/>
      <c r="I601" s="64"/>
      <c r="J601" s="91"/>
    </row>
    <row r="602" spans="6:10" ht="15" x14ac:dyDescent="0.2">
      <c r="F602" s="7"/>
      <c r="G602" s="17">
        <f>IF(ISBLANK(F602),,IF(ISBLANK(#REF!),,(IF(F602="WON-EW",((((#REF!-1)*#REF!)*'multiples log'!$B$2)+('multiples log'!$B$2*(#REF!-1))),IF(F602="WON",((((#REF!-1)*#REF!)*'multiples log'!$B$2)+('multiples log'!$B$2*(#REF!-1))),IF(F602="PLACED",((((#REF!-1)*#REF!)*'multiples log'!$B$2)-'multiples log'!$B$2),IF(#REF!=0,-'multiples log'!$B$2,IF(#REF!=0,-'multiples log'!$B$2,-('multiples log'!$B$2*2)))))))*D602))</f>
        <v>0</v>
      </c>
      <c r="H602" s="17"/>
      <c r="I602" s="64"/>
      <c r="J602" s="91"/>
    </row>
    <row r="603" spans="6:10" ht="15" x14ac:dyDescent="0.2">
      <c r="F603" s="7"/>
      <c r="G603" s="17">
        <f>IF(ISBLANK(F603),,IF(ISBLANK(#REF!),,(IF(F603="WON-EW",((((#REF!-1)*#REF!)*'multiples log'!$B$2)+('multiples log'!$B$2*(#REF!-1))),IF(F603="WON",((((#REF!-1)*#REF!)*'multiples log'!$B$2)+('multiples log'!$B$2*(#REF!-1))),IF(F603="PLACED",((((#REF!-1)*#REF!)*'multiples log'!$B$2)-'multiples log'!$B$2),IF(#REF!=0,-'multiples log'!$B$2,IF(#REF!=0,-'multiples log'!$B$2,-('multiples log'!$B$2*2)))))))*D603))</f>
        <v>0</v>
      </c>
      <c r="H603" s="17"/>
      <c r="I603" s="64"/>
      <c r="J603" s="91"/>
    </row>
    <row r="604" spans="6:10" ht="15" x14ac:dyDescent="0.2">
      <c r="F604" s="7"/>
      <c r="G604" s="17">
        <f>IF(ISBLANK(F604),,IF(ISBLANK(#REF!),,(IF(F604="WON-EW",((((#REF!-1)*#REF!)*'multiples log'!$B$2)+('multiples log'!$B$2*(#REF!-1))),IF(F604="WON",((((#REF!-1)*#REF!)*'multiples log'!$B$2)+('multiples log'!$B$2*(#REF!-1))),IF(F604="PLACED",((((#REF!-1)*#REF!)*'multiples log'!$B$2)-'multiples log'!$B$2),IF(#REF!=0,-'multiples log'!$B$2,IF(#REF!=0,-'multiples log'!$B$2,-('multiples log'!$B$2*2)))))))*D604))</f>
        <v>0</v>
      </c>
      <c r="H604" s="17"/>
      <c r="I604" s="64"/>
      <c r="J604" s="91"/>
    </row>
    <row r="605" spans="6:10" ht="15" x14ac:dyDescent="0.2">
      <c r="F605" s="7"/>
      <c r="G605" s="17">
        <f>IF(ISBLANK(F605),,IF(ISBLANK(#REF!),,(IF(F605="WON-EW",((((#REF!-1)*#REF!)*'multiples log'!$B$2)+('multiples log'!$B$2*(#REF!-1))),IF(F605="WON",((((#REF!-1)*#REF!)*'multiples log'!$B$2)+('multiples log'!$B$2*(#REF!-1))),IF(F605="PLACED",((((#REF!-1)*#REF!)*'multiples log'!$B$2)-'multiples log'!$B$2),IF(#REF!=0,-'multiples log'!$B$2,IF(#REF!=0,-'multiples log'!$B$2,-('multiples log'!$B$2*2)))))))*D605))</f>
        <v>0</v>
      </c>
      <c r="H605" s="17"/>
      <c r="I605" s="64"/>
      <c r="J605" s="91"/>
    </row>
    <row r="606" spans="6:10" ht="15" x14ac:dyDescent="0.2">
      <c r="F606" s="7"/>
      <c r="G606" s="17">
        <f>IF(ISBLANK(F606),,IF(ISBLANK(#REF!),,(IF(F606="WON-EW",((((#REF!-1)*#REF!)*'multiples log'!$B$2)+('multiples log'!$B$2*(#REF!-1))),IF(F606="WON",((((#REF!-1)*#REF!)*'multiples log'!$B$2)+('multiples log'!$B$2*(#REF!-1))),IF(F606="PLACED",((((#REF!-1)*#REF!)*'multiples log'!$B$2)-'multiples log'!$B$2),IF(#REF!=0,-'multiples log'!$B$2,IF(#REF!=0,-'multiples log'!$B$2,-('multiples log'!$B$2*2)))))))*D606))</f>
        <v>0</v>
      </c>
      <c r="H606" s="17"/>
      <c r="I606" s="64"/>
      <c r="J606" s="91"/>
    </row>
    <row r="607" spans="6:10" ht="15" x14ac:dyDescent="0.2">
      <c r="F607" s="7"/>
      <c r="G607" s="17">
        <f>IF(ISBLANK(F607),,IF(ISBLANK(#REF!),,(IF(F607="WON-EW",((((#REF!-1)*#REF!)*'multiples log'!$B$2)+('multiples log'!$B$2*(#REF!-1))),IF(F607="WON",((((#REF!-1)*#REF!)*'multiples log'!$B$2)+('multiples log'!$B$2*(#REF!-1))),IF(F607="PLACED",((((#REF!-1)*#REF!)*'multiples log'!$B$2)-'multiples log'!$B$2),IF(#REF!=0,-'multiples log'!$B$2,IF(#REF!=0,-'multiples log'!$B$2,-('multiples log'!$B$2*2)))))))*D607))</f>
        <v>0</v>
      </c>
      <c r="H607" s="17"/>
      <c r="I607" s="64"/>
      <c r="J607" s="91"/>
    </row>
    <row r="608" spans="6:10" ht="15" x14ac:dyDescent="0.2">
      <c r="F608" s="7"/>
      <c r="G608" s="17">
        <f>IF(ISBLANK(F608),,IF(ISBLANK(#REF!),,(IF(F608="WON-EW",((((#REF!-1)*#REF!)*'multiples log'!$B$2)+('multiples log'!$B$2*(#REF!-1))),IF(F608="WON",((((#REF!-1)*#REF!)*'multiples log'!$B$2)+('multiples log'!$B$2*(#REF!-1))),IF(F608="PLACED",((((#REF!-1)*#REF!)*'multiples log'!$B$2)-'multiples log'!$B$2),IF(#REF!=0,-'multiples log'!$B$2,IF(#REF!=0,-'multiples log'!$B$2,-('multiples log'!$B$2*2)))))))*D608))</f>
        <v>0</v>
      </c>
      <c r="H608" s="17"/>
      <c r="I608" s="64"/>
      <c r="J608" s="91"/>
    </row>
    <row r="609" spans="6:10" ht="15" x14ac:dyDescent="0.2">
      <c r="F609" s="7"/>
      <c r="G609" s="17">
        <f>IF(ISBLANK(F609),,IF(ISBLANK(#REF!),,(IF(F609="WON-EW",((((#REF!-1)*#REF!)*'multiples log'!$B$2)+('multiples log'!$B$2*(#REF!-1))),IF(F609="WON",((((#REF!-1)*#REF!)*'multiples log'!$B$2)+('multiples log'!$B$2*(#REF!-1))),IF(F609="PLACED",((((#REF!-1)*#REF!)*'multiples log'!$B$2)-'multiples log'!$B$2),IF(#REF!=0,-'multiples log'!$B$2,IF(#REF!=0,-'multiples log'!$B$2,-('multiples log'!$B$2*2)))))))*D609))</f>
        <v>0</v>
      </c>
      <c r="H609" s="17"/>
      <c r="I609" s="64"/>
      <c r="J609" s="91"/>
    </row>
    <row r="610" spans="6:10" ht="15" x14ac:dyDescent="0.2">
      <c r="F610" s="7"/>
      <c r="G610" s="17">
        <f>IF(ISBLANK(F610),,IF(ISBLANK(#REF!),,(IF(F610="WON-EW",((((#REF!-1)*#REF!)*'multiples log'!$B$2)+('multiples log'!$B$2*(#REF!-1))),IF(F610="WON",((((#REF!-1)*#REF!)*'multiples log'!$B$2)+('multiples log'!$B$2*(#REF!-1))),IF(F610="PLACED",((((#REF!-1)*#REF!)*'multiples log'!$B$2)-'multiples log'!$B$2),IF(#REF!=0,-'multiples log'!$B$2,IF(#REF!=0,-'multiples log'!$B$2,-('multiples log'!$B$2*2)))))))*D610))</f>
        <v>0</v>
      </c>
      <c r="H610" s="17"/>
      <c r="I610" s="64"/>
      <c r="J610" s="91"/>
    </row>
    <row r="611" spans="6:10" ht="15" x14ac:dyDescent="0.2">
      <c r="F611" s="7"/>
      <c r="G611" s="17">
        <f>IF(ISBLANK(F611),,IF(ISBLANK(#REF!),,(IF(F611="WON-EW",((((#REF!-1)*#REF!)*'multiples log'!$B$2)+('multiples log'!$B$2*(#REF!-1))),IF(F611="WON",((((#REF!-1)*#REF!)*'multiples log'!$B$2)+('multiples log'!$B$2*(#REF!-1))),IF(F611="PLACED",((((#REF!-1)*#REF!)*'multiples log'!$B$2)-'multiples log'!$B$2),IF(#REF!=0,-'multiples log'!$B$2,IF(#REF!=0,-'multiples log'!$B$2,-('multiples log'!$B$2*2)))))))*D611))</f>
        <v>0</v>
      </c>
      <c r="H611" s="17"/>
      <c r="I611" s="64"/>
      <c r="J611" s="91"/>
    </row>
    <row r="612" spans="6:10" ht="15" x14ac:dyDescent="0.2">
      <c r="F612" s="7"/>
      <c r="G612" s="17">
        <f>IF(ISBLANK(F612),,IF(ISBLANK(#REF!),,(IF(F612="WON-EW",((((#REF!-1)*#REF!)*'multiples log'!$B$2)+('multiples log'!$B$2*(#REF!-1))),IF(F612="WON",((((#REF!-1)*#REF!)*'multiples log'!$B$2)+('multiples log'!$B$2*(#REF!-1))),IF(F612="PLACED",((((#REF!-1)*#REF!)*'multiples log'!$B$2)-'multiples log'!$B$2),IF(#REF!=0,-'multiples log'!$B$2,IF(#REF!=0,-'multiples log'!$B$2,-('multiples log'!$B$2*2)))))))*D612))</f>
        <v>0</v>
      </c>
      <c r="H612" s="17"/>
      <c r="I612" s="64"/>
      <c r="J612" s="91"/>
    </row>
    <row r="613" spans="6:10" ht="15" x14ac:dyDescent="0.2">
      <c r="F613" s="7"/>
      <c r="G613" s="17">
        <f>IF(ISBLANK(F613),,IF(ISBLANK(#REF!),,(IF(F613="WON-EW",((((#REF!-1)*#REF!)*'multiples log'!$B$2)+('multiples log'!$B$2*(#REF!-1))),IF(F613="WON",((((#REF!-1)*#REF!)*'multiples log'!$B$2)+('multiples log'!$B$2*(#REF!-1))),IF(F613="PLACED",((((#REF!-1)*#REF!)*'multiples log'!$B$2)-'multiples log'!$B$2),IF(#REF!=0,-'multiples log'!$B$2,IF(#REF!=0,-'multiples log'!$B$2,-('multiples log'!$B$2*2)))))))*D613))</f>
        <v>0</v>
      </c>
      <c r="H613" s="17"/>
      <c r="I613" s="64"/>
      <c r="J613" s="91"/>
    </row>
    <row r="614" spans="6:10" ht="15" x14ac:dyDescent="0.2">
      <c r="F614" s="7"/>
      <c r="G614" s="17">
        <f>IF(ISBLANK(F614),,IF(ISBLANK(#REF!),,(IF(F614="WON-EW",((((#REF!-1)*#REF!)*'multiples log'!$B$2)+('multiples log'!$B$2*(#REF!-1))),IF(F614="WON",((((#REF!-1)*#REF!)*'multiples log'!$B$2)+('multiples log'!$B$2*(#REF!-1))),IF(F614="PLACED",((((#REF!-1)*#REF!)*'multiples log'!$B$2)-'multiples log'!$B$2),IF(#REF!=0,-'multiples log'!$B$2,IF(#REF!=0,-'multiples log'!$B$2,-('multiples log'!$B$2*2)))))))*D614))</f>
        <v>0</v>
      </c>
      <c r="H614" s="17"/>
      <c r="I614" s="64"/>
      <c r="J614" s="91"/>
    </row>
    <row r="615" spans="6:10" ht="15" x14ac:dyDescent="0.2">
      <c r="F615" s="7"/>
      <c r="G615" s="17">
        <f>IF(ISBLANK(F615),,IF(ISBLANK(#REF!),,(IF(F615="WON-EW",((((#REF!-1)*#REF!)*'multiples log'!$B$2)+('multiples log'!$B$2*(#REF!-1))),IF(F615="WON",((((#REF!-1)*#REF!)*'multiples log'!$B$2)+('multiples log'!$B$2*(#REF!-1))),IF(F615="PLACED",((((#REF!-1)*#REF!)*'multiples log'!$B$2)-'multiples log'!$B$2),IF(#REF!=0,-'multiples log'!$B$2,IF(#REF!=0,-'multiples log'!$B$2,-('multiples log'!$B$2*2)))))))*D615))</f>
        <v>0</v>
      </c>
      <c r="H615" s="17"/>
      <c r="I615" s="64"/>
      <c r="J615" s="91"/>
    </row>
    <row r="616" spans="6:10" ht="15" x14ac:dyDescent="0.2">
      <c r="F616" s="7"/>
      <c r="G616" s="17">
        <f>IF(ISBLANK(F616),,IF(ISBLANK(#REF!),,(IF(F616="WON-EW",((((#REF!-1)*#REF!)*'multiples log'!$B$2)+('multiples log'!$B$2*(#REF!-1))),IF(F616="WON",((((#REF!-1)*#REF!)*'multiples log'!$B$2)+('multiples log'!$B$2*(#REF!-1))),IF(F616="PLACED",((((#REF!-1)*#REF!)*'multiples log'!$B$2)-'multiples log'!$B$2),IF(#REF!=0,-'multiples log'!$B$2,IF(#REF!=0,-'multiples log'!$B$2,-('multiples log'!$B$2*2)))))))*D616))</f>
        <v>0</v>
      </c>
      <c r="H616" s="17"/>
      <c r="I616" s="64"/>
      <c r="J616" s="91"/>
    </row>
    <row r="617" spans="6:10" ht="15" x14ac:dyDescent="0.2">
      <c r="F617" s="7"/>
      <c r="G617" s="17">
        <f>IF(ISBLANK(F617),,IF(ISBLANK(#REF!),,(IF(F617="WON-EW",((((#REF!-1)*#REF!)*'multiples log'!$B$2)+('multiples log'!$B$2*(#REF!-1))),IF(F617="WON",((((#REF!-1)*#REF!)*'multiples log'!$B$2)+('multiples log'!$B$2*(#REF!-1))),IF(F617="PLACED",((((#REF!-1)*#REF!)*'multiples log'!$B$2)-'multiples log'!$B$2),IF(#REF!=0,-'multiples log'!$B$2,IF(#REF!=0,-'multiples log'!$B$2,-('multiples log'!$B$2*2)))))))*D617))</f>
        <v>0</v>
      </c>
      <c r="H617" s="17"/>
      <c r="I617" s="64"/>
      <c r="J617" s="91"/>
    </row>
    <row r="618" spans="6:10" ht="15" x14ac:dyDescent="0.2">
      <c r="F618" s="7"/>
      <c r="G618" s="17">
        <f>IF(ISBLANK(F618),,IF(ISBLANK(#REF!),,(IF(F618="WON-EW",((((#REF!-1)*#REF!)*'multiples log'!$B$2)+('multiples log'!$B$2*(#REF!-1))),IF(F618="WON",((((#REF!-1)*#REF!)*'multiples log'!$B$2)+('multiples log'!$B$2*(#REF!-1))),IF(F618="PLACED",((((#REF!-1)*#REF!)*'multiples log'!$B$2)-'multiples log'!$B$2),IF(#REF!=0,-'multiples log'!$B$2,IF(#REF!=0,-'multiples log'!$B$2,-('multiples log'!$B$2*2)))))))*D618))</f>
        <v>0</v>
      </c>
      <c r="H618" s="17"/>
      <c r="I618" s="64"/>
      <c r="J618" s="91"/>
    </row>
    <row r="619" spans="6:10" ht="15" x14ac:dyDescent="0.2">
      <c r="F619" s="7"/>
      <c r="G619" s="17">
        <f>IF(ISBLANK(F619),,IF(ISBLANK(#REF!),,(IF(F619="WON-EW",((((#REF!-1)*#REF!)*'multiples log'!$B$2)+('multiples log'!$B$2*(#REF!-1))),IF(F619="WON",((((#REF!-1)*#REF!)*'multiples log'!$B$2)+('multiples log'!$B$2*(#REF!-1))),IF(F619="PLACED",((((#REF!-1)*#REF!)*'multiples log'!$B$2)-'multiples log'!$B$2),IF(#REF!=0,-'multiples log'!$B$2,IF(#REF!=0,-'multiples log'!$B$2,-('multiples log'!$B$2*2)))))))*D619))</f>
        <v>0</v>
      </c>
      <c r="H619" s="17"/>
      <c r="I619" s="64"/>
      <c r="J619" s="91"/>
    </row>
    <row r="620" spans="6:10" ht="15" x14ac:dyDescent="0.2">
      <c r="F620" s="7"/>
      <c r="G620" s="17">
        <f>IF(ISBLANK(F620),,IF(ISBLANK(#REF!),,(IF(F620="WON-EW",((((#REF!-1)*#REF!)*'multiples log'!$B$2)+('multiples log'!$B$2*(#REF!-1))),IF(F620="WON",((((#REF!-1)*#REF!)*'multiples log'!$B$2)+('multiples log'!$B$2*(#REF!-1))),IF(F620="PLACED",((((#REF!-1)*#REF!)*'multiples log'!$B$2)-'multiples log'!$B$2),IF(#REF!=0,-'multiples log'!$B$2,IF(#REF!=0,-'multiples log'!$B$2,-('multiples log'!$B$2*2)))))))*D620))</f>
        <v>0</v>
      </c>
      <c r="H620" s="17"/>
      <c r="I620" s="64"/>
      <c r="J620" s="91"/>
    </row>
    <row r="621" spans="6:10" ht="15" x14ac:dyDescent="0.2">
      <c r="F621" s="7"/>
      <c r="G621" s="17">
        <f>IF(ISBLANK(F621),,IF(ISBLANK(#REF!),,(IF(F621="WON-EW",((((#REF!-1)*#REF!)*'multiples log'!$B$2)+('multiples log'!$B$2*(#REF!-1))),IF(F621="WON",((((#REF!-1)*#REF!)*'multiples log'!$B$2)+('multiples log'!$B$2*(#REF!-1))),IF(F621="PLACED",((((#REF!-1)*#REF!)*'multiples log'!$B$2)-'multiples log'!$B$2),IF(#REF!=0,-'multiples log'!$B$2,IF(#REF!=0,-'multiples log'!$B$2,-('multiples log'!$B$2*2)))))))*D621))</f>
        <v>0</v>
      </c>
      <c r="H621" s="17"/>
      <c r="I621" s="64"/>
      <c r="J621" s="91"/>
    </row>
    <row r="622" spans="6:10" ht="15" x14ac:dyDescent="0.2">
      <c r="F622" s="7"/>
      <c r="G622" s="17">
        <f>IF(ISBLANK(F622),,IF(ISBLANK(#REF!),,(IF(F622="WON-EW",((((#REF!-1)*#REF!)*'multiples log'!$B$2)+('multiples log'!$B$2*(#REF!-1))),IF(F622="WON",((((#REF!-1)*#REF!)*'multiples log'!$B$2)+('multiples log'!$B$2*(#REF!-1))),IF(F622="PLACED",((((#REF!-1)*#REF!)*'multiples log'!$B$2)-'multiples log'!$B$2),IF(#REF!=0,-'multiples log'!$B$2,IF(#REF!=0,-'multiples log'!$B$2,-('multiples log'!$B$2*2)))))))*D622))</f>
        <v>0</v>
      </c>
      <c r="H622" s="17"/>
      <c r="I622" s="64"/>
      <c r="J622" s="91"/>
    </row>
    <row r="623" spans="6:10" ht="15" x14ac:dyDescent="0.2">
      <c r="F623" s="7"/>
      <c r="G623" s="17">
        <f>IF(ISBLANK(F623),,IF(ISBLANK(#REF!),,(IF(F623="WON-EW",((((#REF!-1)*#REF!)*'multiples log'!$B$2)+('multiples log'!$B$2*(#REF!-1))),IF(F623="WON",((((#REF!-1)*#REF!)*'multiples log'!$B$2)+('multiples log'!$B$2*(#REF!-1))),IF(F623="PLACED",((((#REF!-1)*#REF!)*'multiples log'!$B$2)-'multiples log'!$B$2),IF(#REF!=0,-'multiples log'!$B$2,IF(#REF!=0,-'multiples log'!$B$2,-('multiples log'!$B$2*2)))))))*D623))</f>
        <v>0</v>
      </c>
      <c r="H623" s="17"/>
      <c r="I623" s="64"/>
      <c r="J623" s="91"/>
    </row>
    <row r="624" spans="6:10" ht="15" x14ac:dyDescent="0.2">
      <c r="F624" s="7"/>
      <c r="G624" s="17">
        <f>IF(ISBLANK(F624),,IF(ISBLANK(#REF!),,(IF(F624="WON-EW",((((#REF!-1)*#REF!)*'multiples log'!$B$2)+('multiples log'!$B$2*(#REF!-1))),IF(F624="WON",((((#REF!-1)*#REF!)*'multiples log'!$B$2)+('multiples log'!$B$2*(#REF!-1))),IF(F624="PLACED",((((#REF!-1)*#REF!)*'multiples log'!$B$2)-'multiples log'!$B$2),IF(#REF!=0,-'multiples log'!$B$2,IF(#REF!=0,-'multiples log'!$B$2,-('multiples log'!$B$2*2)))))))*D624))</f>
        <v>0</v>
      </c>
      <c r="H624" s="17"/>
      <c r="I624" s="64"/>
      <c r="J624" s="91"/>
    </row>
    <row r="625" spans="6:10" ht="15" x14ac:dyDescent="0.2">
      <c r="F625" s="7"/>
      <c r="G625" s="17">
        <f>IF(ISBLANK(F625),,IF(ISBLANK(#REF!),,(IF(F625="WON-EW",((((#REF!-1)*#REF!)*'multiples log'!$B$2)+('multiples log'!$B$2*(#REF!-1))),IF(F625="WON",((((#REF!-1)*#REF!)*'multiples log'!$B$2)+('multiples log'!$B$2*(#REF!-1))),IF(F625="PLACED",((((#REF!-1)*#REF!)*'multiples log'!$B$2)-'multiples log'!$B$2),IF(#REF!=0,-'multiples log'!$B$2,IF(#REF!=0,-'multiples log'!$B$2,-('multiples log'!$B$2*2)))))))*D625))</f>
        <v>0</v>
      </c>
      <c r="H625" s="17"/>
      <c r="I625" s="64"/>
      <c r="J625" s="91"/>
    </row>
    <row r="626" spans="6:10" ht="15" x14ac:dyDescent="0.2">
      <c r="F626" s="7"/>
      <c r="G626" s="17">
        <f>IF(ISBLANK(F626),,IF(ISBLANK(#REF!),,(IF(F626="WON-EW",((((#REF!-1)*#REF!)*'multiples log'!$B$2)+('multiples log'!$B$2*(#REF!-1))),IF(F626="WON",((((#REF!-1)*#REF!)*'multiples log'!$B$2)+('multiples log'!$B$2*(#REF!-1))),IF(F626="PLACED",((((#REF!-1)*#REF!)*'multiples log'!$B$2)-'multiples log'!$B$2),IF(#REF!=0,-'multiples log'!$B$2,IF(#REF!=0,-'multiples log'!$B$2,-('multiples log'!$B$2*2)))))))*D626))</f>
        <v>0</v>
      </c>
      <c r="H626" s="17"/>
      <c r="I626" s="64"/>
      <c r="J626" s="91"/>
    </row>
    <row r="627" spans="6:10" ht="15" x14ac:dyDescent="0.2">
      <c r="F627" s="7"/>
      <c r="G627" s="17">
        <f>IF(ISBLANK(F627),,IF(ISBLANK(#REF!),,(IF(F627="WON-EW",((((#REF!-1)*#REF!)*'multiples log'!$B$2)+('multiples log'!$B$2*(#REF!-1))),IF(F627="WON",((((#REF!-1)*#REF!)*'multiples log'!$B$2)+('multiples log'!$B$2*(#REF!-1))),IF(F627="PLACED",((((#REF!-1)*#REF!)*'multiples log'!$B$2)-'multiples log'!$B$2),IF(#REF!=0,-'multiples log'!$B$2,IF(#REF!=0,-'multiples log'!$B$2,-('multiples log'!$B$2*2)))))))*D627))</f>
        <v>0</v>
      </c>
      <c r="H627" s="17"/>
      <c r="I627" s="64"/>
      <c r="J627" s="91"/>
    </row>
    <row r="628" spans="6:10" ht="15" x14ac:dyDescent="0.2">
      <c r="F628" s="7"/>
      <c r="G628" s="17">
        <f>IF(ISBLANK(F628),,IF(ISBLANK(#REF!),,(IF(F628="WON-EW",((((#REF!-1)*#REF!)*'multiples log'!$B$2)+('multiples log'!$B$2*(#REF!-1))),IF(F628="WON",((((#REF!-1)*#REF!)*'multiples log'!$B$2)+('multiples log'!$B$2*(#REF!-1))),IF(F628="PLACED",((((#REF!-1)*#REF!)*'multiples log'!$B$2)-'multiples log'!$B$2),IF(#REF!=0,-'multiples log'!$B$2,IF(#REF!=0,-'multiples log'!$B$2,-('multiples log'!$B$2*2)))))))*D628))</f>
        <v>0</v>
      </c>
      <c r="H628" s="17"/>
      <c r="I628" s="64"/>
      <c r="J628" s="91"/>
    </row>
    <row r="629" spans="6:10" ht="15" x14ac:dyDescent="0.2">
      <c r="F629" s="7"/>
      <c r="G629" s="17">
        <f>IF(ISBLANK(F629),,IF(ISBLANK(#REF!),,(IF(F629="WON-EW",((((#REF!-1)*#REF!)*'multiples log'!$B$2)+('multiples log'!$B$2*(#REF!-1))),IF(F629="WON",((((#REF!-1)*#REF!)*'multiples log'!$B$2)+('multiples log'!$B$2*(#REF!-1))),IF(F629="PLACED",((((#REF!-1)*#REF!)*'multiples log'!$B$2)-'multiples log'!$B$2),IF(#REF!=0,-'multiples log'!$B$2,IF(#REF!=0,-'multiples log'!$B$2,-('multiples log'!$B$2*2)))))))*D629))</f>
        <v>0</v>
      </c>
      <c r="H629" s="17"/>
      <c r="I629" s="64"/>
      <c r="J629" s="91"/>
    </row>
    <row r="630" spans="6:10" ht="15" x14ac:dyDescent="0.2">
      <c r="F630" s="7"/>
      <c r="G630" s="17">
        <f>IF(ISBLANK(F630),,IF(ISBLANK(#REF!),,(IF(F630="WON-EW",((((#REF!-1)*#REF!)*'multiples log'!$B$2)+('multiples log'!$B$2*(#REF!-1))),IF(F630="WON",((((#REF!-1)*#REF!)*'multiples log'!$B$2)+('multiples log'!$B$2*(#REF!-1))),IF(F630="PLACED",((((#REF!-1)*#REF!)*'multiples log'!$B$2)-'multiples log'!$B$2),IF(#REF!=0,-'multiples log'!$B$2,IF(#REF!=0,-'multiples log'!$B$2,-('multiples log'!$B$2*2)))))))*D630))</f>
        <v>0</v>
      </c>
      <c r="H630" s="17"/>
      <c r="I630" s="64"/>
      <c r="J630" s="91"/>
    </row>
    <row r="631" spans="6:10" ht="15" x14ac:dyDescent="0.2">
      <c r="F631" s="7"/>
      <c r="G631" s="17">
        <f>IF(ISBLANK(F631),,IF(ISBLANK(#REF!),,(IF(F631="WON-EW",((((#REF!-1)*#REF!)*'multiples log'!$B$2)+('multiples log'!$B$2*(#REF!-1))),IF(F631="WON",((((#REF!-1)*#REF!)*'multiples log'!$B$2)+('multiples log'!$B$2*(#REF!-1))),IF(F631="PLACED",((((#REF!-1)*#REF!)*'multiples log'!$B$2)-'multiples log'!$B$2),IF(#REF!=0,-'multiples log'!$B$2,IF(#REF!=0,-'multiples log'!$B$2,-('multiples log'!$B$2*2)))))))*D631))</f>
        <v>0</v>
      </c>
      <c r="H631" s="17"/>
      <c r="I631" s="64"/>
      <c r="J631" s="91"/>
    </row>
    <row r="632" spans="6:10" ht="15" x14ac:dyDescent="0.2">
      <c r="F632" s="7"/>
      <c r="G632" s="17">
        <f>IF(ISBLANK(F632),,IF(ISBLANK(#REF!),,(IF(F632="WON-EW",((((#REF!-1)*#REF!)*'multiples log'!$B$2)+('multiples log'!$B$2*(#REF!-1))),IF(F632="WON",((((#REF!-1)*#REF!)*'multiples log'!$B$2)+('multiples log'!$B$2*(#REF!-1))),IF(F632="PLACED",((((#REF!-1)*#REF!)*'multiples log'!$B$2)-'multiples log'!$B$2),IF(#REF!=0,-'multiples log'!$B$2,IF(#REF!=0,-'multiples log'!$B$2,-('multiples log'!$B$2*2)))))))*D632))</f>
        <v>0</v>
      </c>
      <c r="H632" s="17"/>
      <c r="I632" s="64"/>
      <c r="J632" s="91"/>
    </row>
    <row r="633" spans="6:10" ht="15" x14ac:dyDescent="0.2">
      <c r="F633" s="7"/>
      <c r="G633" s="17">
        <f>IF(ISBLANK(F633),,IF(ISBLANK(#REF!),,(IF(F633="WON-EW",((((#REF!-1)*#REF!)*'multiples log'!$B$2)+('multiples log'!$B$2*(#REF!-1))),IF(F633="WON",((((#REF!-1)*#REF!)*'multiples log'!$B$2)+('multiples log'!$B$2*(#REF!-1))),IF(F633="PLACED",((((#REF!-1)*#REF!)*'multiples log'!$B$2)-'multiples log'!$B$2),IF(#REF!=0,-'multiples log'!$B$2,IF(#REF!=0,-'multiples log'!$B$2,-('multiples log'!$B$2*2)))))))*D633))</f>
        <v>0</v>
      </c>
      <c r="H633" s="17"/>
      <c r="I633" s="64"/>
      <c r="J633" s="91"/>
    </row>
    <row r="634" spans="6:10" ht="15" x14ac:dyDescent="0.2">
      <c r="F634" s="7"/>
      <c r="G634" s="17">
        <f>IF(ISBLANK(F634),,IF(ISBLANK(#REF!),,(IF(F634="WON-EW",((((#REF!-1)*#REF!)*'multiples log'!$B$2)+('multiples log'!$B$2*(#REF!-1))),IF(F634="WON",((((#REF!-1)*#REF!)*'multiples log'!$B$2)+('multiples log'!$B$2*(#REF!-1))),IF(F634="PLACED",((((#REF!-1)*#REF!)*'multiples log'!$B$2)-'multiples log'!$B$2),IF(#REF!=0,-'multiples log'!$B$2,IF(#REF!=0,-'multiples log'!$B$2,-('multiples log'!$B$2*2)))))))*D634))</f>
        <v>0</v>
      </c>
      <c r="H634" s="17"/>
      <c r="I634" s="64"/>
      <c r="J634" s="91"/>
    </row>
    <row r="635" spans="6:10" ht="15" x14ac:dyDescent="0.2">
      <c r="F635" s="7"/>
      <c r="G635" s="17">
        <f>IF(ISBLANK(F635),,IF(ISBLANK(#REF!),,(IF(F635="WON-EW",((((#REF!-1)*#REF!)*'multiples log'!$B$2)+('multiples log'!$B$2*(#REF!-1))),IF(F635="WON",((((#REF!-1)*#REF!)*'multiples log'!$B$2)+('multiples log'!$B$2*(#REF!-1))),IF(F635="PLACED",((((#REF!-1)*#REF!)*'multiples log'!$B$2)-'multiples log'!$B$2),IF(#REF!=0,-'multiples log'!$B$2,IF(#REF!=0,-'multiples log'!$B$2,-('multiples log'!$B$2*2)))))))*D635))</f>
        <v>0</v>
      </c>
      <c r="H635" s="17"/>
      <c r="I635" s="64"/>
      <c r="J635" s="91"/>
    </row>
    <row r="636" spans="6:10" ht="15" x14ac:dyDescent="0.2">
      <c r="F636" s="7"/>
      <c r="G636" s="17">
        <f>IF(ISBLANK(F636),,IF(ISBLANK(#REF!),,(IF(F636="WON-EW",((((#REF!-1)*#REF!)*'multiples log'!$B$2)+('multiples log'!$B$2*(#REF!-1))),IF(F636="WON",((((#REF!-1)*#REF!)*'multiples log'!$B$2)+('multiples log'!$B$2*(#REF!-1))),IF(F636="PLACED",((((#REF!-1)*#REF!)*'multiples log'!$B$2)-'multiples log'!$B$2),IF(#REF!=0,-'multiples log'!$B$2,IF(#REF!=0,-'multiples log'!$B$2,-('multiples log'!$B$2*2)))))))*D636))</f>
        <v>0</v>
      </c>
      <c r="H636" s="17"/>
      <c r="I636" s="64"/>
      <c r="J636" s="91"/>
    </row>
    <row r="637" spans="6:10" ht="15" x14ac:dyDescent="0.2">
      <c r="F637" s="7"/>
      <c r="G637" s="17">
        <f>IF(ISBLANK(F637),,IF(ISBLANK(#REF!),,(IF(F637="WON-EW",((((#REF!-1)*#REF!)*'multiples log'!$B$2)+('multiples log'!$B$2*(#REF!-1))),IF(F637="WON",((((#REF!-1)*#REF!)*'multiples log'!$B$2)+('multiples log'!$B$2*(#REF!-1))),IF(F637="PLACED",((((#REF!-1)*#REF!)*'multiples log'!$B$2)-'multiples log'!$B$2),IF(#REF!=0,-'multiples log'!$B$2,IF(#REF!=0,-'multiples log'!$B$2,-('multiples log'!$B$2*2)))))))*D637))</f>
        <v>0</v>
      </c>
      <c r="H637" s="17"/>
      <c r="I637" s="64"/>
      <c r="J637" s="91"/>
    </row>
    <row r="638" spans="6:10" ht="15" x14ac:dyDescent="0.2">
      <c r="F638" s="7"/>
      <c r="G638" s="17">
        <f>IF(ISBLANK(F638),,IF(ISBLANK(#REF!),,(IF(F638="WON-EW",((((#REF!-1)*#REF!)*'multiples log'!$B$2)+('multiples log'!$B$2*(#REF!-1))),IF(F638="WON",((((#REF!-1)*#REF!)*'multiples log'!$B$2)+('multiples log'!$B$2*(#REF!-1))),IF(F638="PLACED",((((#REF!-1)*#REF!)*'multiples log'!$B$2)-'multiples log'!$B$2),IF(#REF!=0,-'multiples log'!$B$2,IF(#REF!=0,-'multiples log'!$B$2,-('multiples log'!$B$2*2)))))))*D638))</f>
        <v>0</v>
      </c>
      <c r="H638" s="17"/>
      <c r="I638" s="64"/>
      <c r="J638" s="91"/>
    </row>
    <row r="639" spans="6:10" ht="15" x14ac:dyDescent="0.2">
      <c r="F639" s="7"/>
      <c r="G639" s="17">
        <f>IF(ISBLANK(F639),,IF(ISBLANK(#REF!),,(IF(F639="WON-EW",((((#REF!-1)*#REF!)*'multiples log'!$B$2)+('multiples log'!$B$2*(#REF!-1))),IF(F639="WON",((((#REF!-1)*#REF!)*'multiples log'!$B$2)+('multiples log'!$B$2*(#REF!-1))),IF(F639="PLACED",((((#REF!-1)*#REF!)*'multiples log'!$B$2)-'multiples log'!$B$2),IF(#REF!=0,-'multiples log'!$B$2,IF(#REF!=0,-'multiples log'!$B$2,-('multiples log'!$B$2*2)))))))*D639))</f>
        <v>0</v>
      </c>
      <c r="H639" s="17"/>
      <c r="I639" s="64"/>
      <c r="J639" s="91"/>
    </row>
    <row r="640" spans="6:10" ht="15" x14ac:dyDescent="0.2">
      <c r="F640" s="7"/>
      <c r="G640" s="17">
        <f>IF(ISBLANK(F640),,IF(ISBLANK(#REF!),,(IF(F640="WON-EW",((((#REF!-1)*#REF!)*'multiples log'!$B$2)+('multiples log'!$B$2*(#REF!-1))),IF(F640="WON",((((#REF!-1)*#REF!)*'multiples log'!$B$2)+('multiples log'!$B$2*(#REF!-1))),IF(F640="PLACED",((((#REF!-1)*#REF!)*'multiples log'!$B$2)-'multiples log'!$B$2),IF(#REF!=0,-'multiples log'!$B$2,IF(#REF!=0,-'multiples log'!$B$2,-('multiples log'!$B$2*2)))))))*D640))</f>
        <v>0</v>
      </c>
      <c r="H640" s="17"/>
      <c r="I640" s="64"/>
      <c r="J640" s="91"/>
    </row>
    <row r="641" spans="6:10" ht="15" x14ac:dyDescent="0.2">
      <c r="F641" s="7"/>
      <c r="G641" s="17">
        <f>IF(ISBLANK(F641),,IF(ISBLANK(#REF!),,(IF(F641="WON-EW",((((#REF!-1)*#REF!)*'multiples log'!$B$2)+('multiples log'!$B$2*(#REF!-1))),IF(F641="WON",((((#REF!-1)*#REF!)*'multiples log'!$B$2)+('multiples log'!$B$2*(#REF!-1))),IF(F641="PLACED",((((#REF!-1)*#REF!)*'multiples log'!$B$2)-'multiples log'!$B$2),IF(#REF!=0,-'multiples log'!$B$2,IF(#REF!=0,-'multiples log'!$B$2,-('multiples log'!$B$2*2)))))))*D641))</f>
        <v>0</v>
      </c>
      <c r="H641" s="17"/>
      <c r="I641" s="64"/>
      <c r="J641" s="91"/>
    </row>
    <row r="642" spans="6:10" ht="15" x14ac:dyDescent="0.2">
      <c r="F642" s="7"/>
      <c r="G642" s="17">
        <f>IF(ISBLANK(F642),,IF(ISBLANK(#REF!),,(IF(F642="WON-EW",((((#REF!-1)*#REF!)*'multiples log'!$B$2)+('multiples log'!$B$2*(#REF!-1))),IF(F642="WON",((((#REF!-1)*#REF!)*'multiples log'!$B$2)+('multiples log'!$B$2*(#REF!-1))),IF(F642="PLACED",((((#REF!-1)*#REF!)*'multiples log'!$B$2)-'multiples log'!$B$2),IF(#REF!=0,-'multiples log'!$B$2,IF(#REF!=0,-'multiples log'!$B$2,-('multiples log'!$B$2*2)))))))*D642))</f>
        <v>0</v>
      </c>
      <c r="H642" s="17"/>
      <c r="I642" s="64"/>
      <c r="J642" s="91"/>
    </row>
    <row r="643" spans="6:10" ht="15" x14ac:dyDescent="0.2">
      <c r="F643" s="7"/>
      <c r="G643" s="17">
        <f>IF(ISBLANK(F643),,IF(ISBLANK(#REF!),,(IF(F643="WON-EW",((((#REF!-1)*#REF!)*'multiples log'!$B$2)+('multiples log'!$B$2*(#REF!-1))),IF(F643="WON",((((#REF!-1)*#REF!)*'multiples log'!$B$2)+('multiples log'!$B$2*(#REF!-1))),IF(F643="PLACED",((((#REF!-1)*#REF!)*'multiples log'!$B$2)-'multiples log'!$B$2),IF(#REF!=0,-'multiples log'!$B$2,IF(#REF!=0,-'multiples log'!$B$2,-('multiples log'!$B$2*2)))))))*D643))</f>
        <v>0</v>
      </c>
      <c r="H643" s="17"/>
      <c r="I643" s="64"/>
      <c r="J643" s="91"/>
    </row>
    <row r="644" spans="6:10" ht="15" x14ac:dyDescent="0.2">
      <c r="F644" s="7"/>
      <c r="G644" s="17">
        <f>IF(ISBLANK(F644),,IF(ISBLANK(#REF!),,(IF(F644="WON-EW",((((#REF!-1)*#REF!)*'multiples log'!$B$2)+('multiples log'!$B$2*(#REF!-1))),IF(F644="WON",((((#REF!-1)*#REF!)*'multiples log'!$B$2)+('multiples log'!$B$2*(#REF!-1))),IF(F644="PLACED",((((#REF!-1)*#REF!)*'multiples log'!$B$2)-'multiples log'!$B$2),IF(#REF!=0,-'multiples log'!$B$2,IF(#REF!=0,-'multiples log'!$B$2,-('multiples log'!$B$2*2)))))))*D644))</f>
        <v>0</v>
      </c>
      <c r="H644" s="17"/>
      <c r="I644" s="64"/>
      <c r="J644" s="91"/>
    </row>
    <row r="645" spans="6:10" ht="15" x14ac:dyDescent="0.2">
      <c r="F645" s="7"/>
      <c r="G645" s="17">
        <f>IF(ISBLANK(F645),,IF(ISBLANK(#REF!),,(IF(F645="WON-EW",((((#REF!-1)*#REF!)*'multiples log'!$B$2)+('multiples log'!$B$2*(#REF!-1))),IF(F645="WON",((((#REF!-1)*#REF!)*'multiples log'!$B$2)+('multiples log'!$B$2*(#REF!-1))),IF(F645="PLACED",((((#REF!-1)*#REF!)*'multiples log'!$B$2)-'multiples log'!$B$2),IF(#REF!=0,-'multiples log'!$B$2,IF(#REF!=0,-'multiples log'!$B$2,-('multiples log'!$B$2*2)))))))*D645))</f>
        <v>0</v>
      </c>
      <c r="H645" s="17"/>
      <c r="I645" s="64"/>
      <c r="J645" s="91"/>
    </row>
    <row r="646" spans="6:10" ht="15" x14ac:dyDescent="0.2">
      <c r="F646" s="7"/>
      <c r="G646" s="17">
        <f>IF(ISBLANK(F646),,IF(ISBLANK(#REF!),,(IF(F646="WON-EW",((((#REF!-1)*#REF!)*'multiples log'!$B$2)+('multiples log'!$B$2*(#REF!-1))),IF(F646="WON",((((#REF!-1)*#REF!)*'multiples log'!$B$2)+('multiples log'!$B$2*(#REF!-1))),IF(F646="PLACED",((((#REF!-1)*#REF!)*'multiples log'!$B$2)-'multiples log'!$B$2),IF(#REF!=0,-'multiples log'!$B$2,IF(#REF!=0,-'multiples log'!$B$2,-('multiples log'!$B$2*2)))))))*D646))</f>
        <v>0</v>
      </c>
      <c r="H646" s="17"/>
      <c r="I646" s="64"/>
      <c r="J646" s="91"/>
    </row>
    <row r="647" spans="6:10" ht="15" x14ac:dyDescent="0.2">
      <c r="F647" s="7"/>
      <c r="G647" s="17">
        <f>IF(ISBLANK(F647),,IF(ISBLANK(#REF!),,(IF(F647="WON-EW",((((#REF!-1)*#REF!)*'multiples log'!$B$2)+('multiples log'!$B$2*(#REF!-1))),IF(F647="WON",((((#REF!-1)*#REF!)*'multiples log'!$B$2)+('multiples log'!$B$2*(#REF!-1))),IF(F647="PLACED",((((#REF!-1)*#REF!)*'multiples log'!$B$2)-'multiples log'!$B$2),IF(#REF!=0,-'multiples log'!$B$2,IF(#REF!=0,-'multiples log'!$B$2,-('multiples log'!$B$2*2)))))))*D647))</f>
        <v>0</v>
      </c>
      <c r="H647" s="17"/>
      <c r="I647" s="64"/>
      <c r="J647" s="91"/>
    </row>
    <row r="648" spans="6:10" ht="15" x14ac:dyDescent="0.2">
      <c r="F648" s="7"/>
      <c r="G648" s="17">
        <f>IF(ISBLANK(F648),,IF(ISBLANK(#REF!),,(IF(F648="WON-EW",((((#REF!-1)*#REF!)*'multiples log'!$B$2)+('multiples log'!$B$2*(#REF!-1))),IF(F648="WON",((((#REF!-1)*#REF!)*'multiples log'!$B$2)+('multiples log'!$B$2*(#REF!-1))),IF(F648="PLACED",((((#REF!-1)*#REF!)*'multiples log'!$B$2)-'multiples log'!$B$2),IF(#REF!=0,-'multiples log'!$B$2,IF(#REF!=0,-'multiples log'!$B$2,-('multiples log'!$B$2*2)))))))*D648))</f>
        <v>0</v>
      </c>
      <c r="H648" s="17"/>
      <c r="I648" s="64"/>
      <c r="J648" s="91"/>
    </row>
    <row r="649" spans="6:10" ht="15" x14ac:dyDescent="0.2">
      <c r="F649" s="7"/>
      <c r="G649" s="17">
        <f>IF(ISBLANK(F649),,IF(ISBLANK(#REF!),,(IF(F649="WON-EW",((((#REF!-1)*#REF!)*'multiples log'!$B$2)+('multiples log'!$B$2*(#REF!-1))),IF(F649="WON",((((#REF!-1)*#REF!)*'multiples log'!$B$2)+('multiples log'!$B$2*(#REF!-1))),IF(F649="PLACED",((((#REF!-1)*#REF!)*'multiples log'!$B$2)-'multiples log'!$B$2),IF(#REF!=0,-'multiples log'!$B$2,IF(#REF!=0,-'multiples log'!$B$2,-('multiples log'!$B$2*2)))))))*D649))</f>
        <v>0</v>
      </c>
      <c r="H649" s="17"/>
      <c r="I649" s="64"/>
      <c r="J649" s="91"/>
    </row>
    <row r="650" spans="6:10" ht="15" x14ac:dyDescent="0.2">
      <c r="F650" s="7"/>
      <c r="G650" s="17">
        <f>IF(ISBLANK(F650),,IF(ISBLANK(#REF!),,(IF(F650="WON-EW",((((#REF!-1)*#REF!)*'multiples log'!$B$2)+('multiples log'!$B$2*(#REF!-1))),IF(F650="WON",((((#REF!-1)*#REF!)*'multiples log'!$B$2)+('multiples log'!$B$2*(#REF!-1))),IF(F650="PLACED",((((#REF!-1)*#REF!)*'multiples log'!$B$2)-'multiples log'!$B$2),IF(#REF!=0,-'multiples log'!$B$2,IF(#REF!=0,-'multiples log'!$B$2,-('multiples log'!$B$2*2)))))))*D650))</f>
        <v>0</v>
      </c>
      <c r="H650" s="17"/>
      <c r="I650" s="64"/>
      <c r="J650" s="91"/>
    </row>
    <row r="651" spans="6:10" ht="15" x14ac:dyDescent="0.2">
      <c r="F651" s="7"/>
      <c r="G651" s="17">
        <f>IF(ISBLANK(F651),,IF(ISBLANK(#REF!),,(IF(F651="WON-EW",((((#REF!-1)*#REF!)*'multiples log'!$B$2)+('multiples log'!$B$2*(#REF!-1))),IF(F651="WON",((((#REF!-1)*#REF!)*'multiples log'!$B$2)+('multiples log'!$B$2*(#REF!-1))),IF(F651="PLACED",((((#REF!-1)*#REF!)*'multiples log'!$B$2)-'multiples log'!$B$2),IF(#REF!=0,-'multiples log'!$B$2,IF(#REF!=0,-'multiples log'!$B$2,-('multiples log'!$B$2*2)))))))*D651))</f>
        <v>0</v>
      </c>
      <c r="H651" s="17"/>
      <c r="I651" s="64"/>
      <c r="J651" s="91"/>
    </row>
    <row r="652" spans="6:10" ht="15" x14ac:dyDescent="0.2">
      <c r="F652" s="7"/>
      <c r="G652" s="17">
        <f>IF(ISBLANK(F652),,IF(ISBLANK(#REF!),,(IF(F652="WON-EW",((((#REF!-1)*#REF!)*'multiples log'!$B$2)+('multiples log'!$B$2*(#REF!-1))),IF(F652="WON",((((#REF!-1)*#REF!)*'multiples log'!$B$2)+('multiples log'!$B$2*(#REF!-1))),IF(F652="PLACED",((((#REF!-1)*#REF!)*'multiples log'!$B$2)-'multiples log'!$B$2),IF(#REF!=0,-'multiples log'!$B$2,IF(#REF!=0,-'multiples log'!$B$2,-('multiples log'!$B$2*2)))))))*D652))</f>
        <v>0</v>
      </c>
      <c r="H652" s="17"/>
      <c r="I652" s="64"/>
      <c r="J652" s="91"/>
    </row>
    <row r="653" spans="6:10" ht="15" x14ac:dyDescent="0.2">
      <c r="F653" s="7"/>
      <c r="G653" s="17">
        <f>IF(ISBLANK(F653),,IF(ISBLANK(#REF!),,(IF(F653="WON-EW",((((#REF!-1)*#REF!)*'multiples log'!$B$2)+('multiples log'!$B$2*(#REF!-1))),IF(F653="WON",((((#REF!-1)*#REF!)*'multiples log'!$B$2)+('multiples log'!$B$2*(#REF!-1))),IF(F653="PLACED",((((#REF!-1)*#REF!)*'multiples log'!$B$2)-'multiples log'!$B$2),IF(#REF!=0,-'multiples log'!$B$2,IF(#REF!=0,-'multiples log'!$B$2,-('multiples log'!$B$2*2)))))))*D653))</f>
        <v>0</v>
      </c>
      <c r="H653" s="17"/>
      <c r="I653" s="64"/>
      <c r="J653" s="91"/>
    </row>
    <row r="654" spans="6:10" ht="15" x14ac:dyDescent="0.2">
      <c r="F654" s="7"/>
      <c r="G654" s="17">
        <f>IF(ISBLANK(F654),,IF(ISBLANK(#REF!),,(IF(F654="WON-EW",((((#REF!-1)*#REF!)*'multiples log'!$B$2)+('multiples log'!$B$2*(#REF!-1))),IF(F654="WON",((((#REF!-1)*#REF!)*'multiples log'!$B$2)+('multiples log'!$B$2*(#REF!-1))),IF(F654="PLACED",((((#REF!-1)*#REF!)*'multiples log'!$B$2)-'multiples log'!$B$2),IF(#REF!=0,-'multiples log'!$B$2,IF(#REF!=0,-'multiples log'!$B$2,-('multiples log'!$B$2*2)))))))*D654))</f>
        <v>0</v>
      </c>
      <c r="H654" s="17"/>
      <c r="I654" s="64"/>
      <c r="J654" s="91"/>
    </row>
    <row r="655" spans="6:10" ht="15" x14ac:dyDescent="0.2">
      <c r="F655" s="7"/>
      <c r="G655" s="17">
        <f>IF(ISBLANK(F655),,IF(ISBLANK(#REF!),,(IF(F655="WON-EW",((((#REF!-1)*#REF!)*'multiples log'!$B$2)+('multiples log'!$B$2*(#REF!-1))),IF(F655="WON",((((#REF!-1)*#REF!)*'multiples log'!$B$2)+('multiples log'!$B$2*(#REF!-1))),IF(F655="PLACED",((((#REF!-1)*#REF!)*'multiples log'!$B$2)-'multiples log'!$B$2),IF(#REF!=0,-'multiples log'!$B$2,IF(#REF!=0,-'multiples log'!$B$2,-('multiples log'!$B$2*2)))))))*D655))</f>
        <v>0</v>
      </c>
      <c r="H655" s="17"/>
      <c r="I655" s="64"/>
      <c r="J655" s="91"/>
    </row>
    <row r="656" spans="6:10" ht="15" x14ac:dyDescent="0.2">
      <c r="F656" s="7"/>
      <c r="G656" s="17">
        <f>IF(ISBLANK(F656),,IF(ISBLANK(#REF!),,(IF(F656="WON-EW",((((#REF!-1)*#REF!)*'multiples log'!$B$2)+('multiples log'!$B$2*(#REF!-1))),IF(F656="WON",((((#REF!-1)*#REF!)*'multiples log'!$B$2)+('multiples log'!$B$2*(#REF!-1))),IF(F656="PLACED",((((#REF!-1)*#REF!)*'multiples log'!$B$2)-'multiples log'!$B$2),IF(#REF!=0,-'multiples log'!$B$2,IF(#REF!=0,-'multiples log'!$B$2,-('multiples log'!$B$2*2)))))))*D656))</f>
        <v>0</v>
      </c>
      <c r="H656" s="17"/>
      <c r="I656" s="64"/>
      <c r="J656" s="91"/>
    </row>
    <row r="657" spans="6:10" ht="15" x14ac:dyDescent="0.2">
      <c r="F657" s="7"/>
      <c r="G657" s="17">
        <f>IF(ISBLANK(F657),,IF(ISBLANK(#REF!),,(IF(F657="WON-EW",((((#REF!-1)*#REF!)*'multiples log'!$B$2)+('multiples log'!$B$2*(#REF!-1))),IF(F657="WON",((((#REF!-1)*#REF!)*'multiples log'!$B$2)+('multiples log'!$B$2*(#REF!-1))),IF(F657="PLACED",((((#REF!-1)*#REF!)*'multiples log'!$B$2)-'multiples log'!$B$2),IF(#REF!=0,-'multiples log'!$B$2,IF(#REF!=0,-'multiples log'!$B$2,-('multiples log'!$B$2*2)))))))*D657))</f>
        <v>0</v>
      </c>
      <c r="H657" s="17"/>
      <c r="I657" s="64"/>
      <c r="J657" s="91"/>
    </row>
    <row r="658" spans="6:10" ht="15" x14ac:dyDescent="0.2">
      <c r="F658" s="7"/>
      <c r="G658" s="17">
        <f>IF(ISBLANK(F658),,IF(ISBLANK(#REF!),,(IF(F658="WON-EW",((((#REF!-1)*#REF!)*'multiples log'!$B$2)+('multiples log'!$B$2*(#REF!-1))),IF(F658="WON",((((#REF!-1)*#REF!)*'multiples log'!$B$2)+('multiples log'!$B$2*(#REF!-1))),IF(F658="PLACED",((((#REF!-1)*#REF!)*'multiples log'!$B$2)-'multiples log'!$B$2),IF(#REF!=0,-'multiples log'!$B$2,IF(#REF!=0,-'multiples log'!$B$2,-('multiples log'!$B$2*2)))))))*D658))</f>
        <v>0</v>
      </c>
      <c r="H658" s="17"/>
      <c r="I658" s="64"/>
      <c r="J658" s="91"/>
    </row>
    <row r="659" spans="6:10" ht="15" x14ac:dyDescent="0.2">
      <c r="F659" s="7"/>
      <c r="G659" s="17">
        <f>IF(ISBLANK(F659),,IF(ISBLANK(#REF!),,(IF(F659="WON-EW",((((#REF!-1)*#REF!)*'multiples log'!$B$2)+('multiples log'!$B$2*(#REF!-1))),IF(F659="WON",((((#REF!-1)*#REF!)*'multiples log'!$B$2)+('multiples log'!$B$2*(#REF!-1))),IF(F659="PLACED",((((#REF!-1)*#REF!)*'multiples log'!$B$2)-'multiples log'!$B$2),IF(#REF!=0,-'multiples log'!$B$2,IF(#REF!=0,-'multiples log'!$B$2,-('multiples log'!$B$2*2)))))))*D659))</f>
        <v>0</v>
      </c>
      <c r="H659" s="17"/>
      <c r="I659" s="64"/>
      <c r="J659" s="91"/>
    </row>
    <row r="660" spans="6:10" ht="15" x14ac:dyDescent="0.2">
      <c r="F660" s="7"/>
      <c r="G660" s="17">
        <f>IF(ISBLANK(F660),,IF(ISBLANK(#REF!),,(IF(F660="WON-EW",((((#REF!-1)*#REF!)*'multiples log'!$B$2)+('multiples log'!$B$2*(#REF!-1))),IF(F660="WON",((((#REF!-1)*#REF!)*'multiples log'!$B$2)+('multiples log'!$B$2*(#REF!-1))),IF(F660="PLACED",((((#REF!-1)*#REF!)*'multiples log'!$B$2)-'multiples log'!$B$2),IF(#REF!=0,-'multiples log'!$B$2,IF(#REF!=0,-'multiples log'!$B$2,-('multiples log'!$B$2*2)))))))*D660))</f>
        <v>0</v>
      </c>
      <c r="H660" s="17"/>
      <c r="I660" s="64"/>
      <c r="J660" s="91"/>
    </row>
    <row r="661" spans="6:10" ht="15" x14ac:dyDescent="0.2">
      <c r="F661" s="7"/>
      <c r="G661" s="17">
        <f>IF(ISBLANK(F661),,IF(ISBLANK(#REF!),,(IF(F661="WON-EW",((((#REF!-1)*#REF!)*'multiples log'!$B$2)+('multiples log'!$B$2*(#REF!-1))),IF(F661="WON",((((#REF!-1)*#REF!)*'multiples log'!$B$2)+('multiples log'!$B$2*(#REF!-1))),IF(F661="PLACED",((((#REF!-1)*#REF!)*'multiples log'!$B$2)-'multiples log'!$B$2),IF(#REF!=0,-'multiples log'!$B$2,IF(#REF!=0,-'multiples log'!$B$2,-('multiples log'!$B$2*2)))))))*D661))</f>
        <v>0</v>
      </c>
      <c r="H661" s="17"/>
      <c r="I661" s="64"/>
      <c r="J661" s="91"/>
    </row>
    <row r="662" spans="6:10" ht="15" x14ac:dyDescent="0.2">
      <c r="F662" s="7"/>
      <c r="G662" s="17">
        <f>IF(ISBLANK(F662),,IF(ISBLANK(#REF!),,(IF(F662="WON-EW",((((#REF!-1)*#REF!)*'multiples log'!$B$2)+('multiples log'!$B$2*(#REF!-1))),IF(F662="WON",((((#REF!-1)*#REF!)*'multiples log'!$B$2)+('multiples log'!$B$2*(#REF!-1))),IF(F662="PLACED",((((#REF!-1)*#REF!)*'multiples log'!$B$2)-'multiples log'!$B$2),IF(#REF!=0,-'multiples log'!$B$2,IF(#REF!=0,-'multiples log'!$B$2,-('multiples log'!$B$2*2)))))))*D662))</f>
        <v>0</v>
      </c>
      <c r="H662" s="17"/>
      <c r="I662" s="64"/>
      <c r="J662" s="91"/>
    </row>
    <row r="663" spans="6:10" ht="15" x14ac:dyDescent="0.2">
      <c r="F663" s="7"/>
      <c r="G663" s="17">
        <f>IF(ISBLANK(F663),,IF(ISBLANK(#REF!),,(IF(F663="WON-EW",((((#REF!-1)*#REF!)*'multiples log'!$B$2)+('multiples log'!$B$2*(#REF!-1))),IF(F663="WON",((((#REF!-1)*#REF!)*'multiples log'!$B$2)+('multiples log'!$B$2*(#REF!-1))),IF(F663="PLACED",((((#REF!-1)*#REF!)*'multiples log'!$B$2)-'multiples log'!$B$2),IF(#REF!=0,-'multiples log'!$B$2,IF(#REF!=0,-'multiples log'!$B$2,-('multiples log'!$B$2*2)))))))*D663))</f>
        <v>0</v>
      </c>
      <c r="H663" s="17"/>
      <c r="I663" s="64"/>
      <c r="J663" s="91"/>
    </row>
    <row r="664" spans="6:10" ht="15" x14ac:dyDescent="0.2">
      <c r="F664" s="7"/>
      <c r="G664" s="17">
        <f>IF(ISBLANK(F664),,IF(ISBLANK(#REF!),,(IF(F664="WON-EW",((((#REF!-1)*#REF!)*'multiples log'!$B$2)+('multiples log'!$B$2*(#REF!-1))),IF(F664="WON",((((#REF!-1)*#REF!)*'multiples log'!$B$2)+('multiples log'!$B$2*(#REF!-1))),IF(F664="PLACED",((((#REF!-1)*#REF!)*'multiples log'!$B$2)-'multiples log'!$B$2),IF(#REF!=0,-'multiples log'!$B$2,IF(#REF!=0,-'multiples log'!$B$2,-('multiples log'!$B$2*2)))))))*D664))</f>
        <v>0</v>
      </c>
      <c r="H664" s="17"/>
      <c r="I664" s="64"/>
      <c r="J664" s="91"/>
    </row>
    <row r="665" spans="6:10" ht="15" x14ac:dyDescent="0.2">
      <c r="F665" s="7"/>
      <c r="G665" s="17">
        <f>IF(ISBLANK(F665),,IF(ISBLANK(#REF!),,(IF(F665="WON-EW",((((#REF!-1)*#REF!)*'multiples log'!$B$2)+('multiples log'!$B$2*(#REF!-1))),IF(F665="WON",((((#REF!-1)*#REF!)*'multiples log'!$B$2)+('multiples log'!$B$2*(#REF!-1))),IF(F665="PLACED",((((#REF!-1)*#REF!)*'multiples log'!$B$2)-'multiples log'!$B$2),IF(#REF!=0,-'multiples log'!$B$2,IF(#REF!=0,-'multiples log'!$B$2,-('multiples log'!$B$2*2)))))))*D665))</f>
        <v>0</v>
      </c>
      <c r="H665" s="17"/>
      <c r="I665" s="64"/>
      <c r="J665" s="91"/>
    </row>
    <row r="666" spans="6:10" ht="15" x14ac:dyDescent="0.2">
      <c r="F666" s="7"/>
      <c r="G666" s="17">
        <f>IF(ISBLANK(F666),,IF(ISBLANK(#REF!),,(IF(F666="WON-EW",((((#REF!-1)*#REF!)*'multiples log'!$B$2)+('multiples log'!$B$2*(#REF!-1))),IF(F666="WON",((((#REF!-1)*#REF!)*'multiples log'!$B$2)+('multiples log'!$B$2*(#REF!-1))),IF(F666="PLACED",((((#REF!-1)*#REF!)*'multiples log'!$B$2)-'multiples log'!$B$2),IF(#REF!=0,-'multiples log'!$B$2,IF(#REF!=0,-'multiples log'!$B$2,-('multiples log'!$B$2*2)))))))*D666))</f>
        <v>0</v>
      </c>
      <c r="H666" s="17"/>
      <c r="I666" s="64"/>
      <c r="J666" s="91"/>
    </row>
    <row r="667" spans="6:10" ht="15" x14ac:dyDescent="0.2">
      <c r="F667" s="7"/>
      <c r="G667" s="17">
        <f>IF(ISBLANK(F667),,IF(ISBLANK(#REF!),,(IF(F667="WON-EW",((((#REF!-1)*#REF!)*'multiples log'!$B$2)+('multiples log'!$B$2*(#REF!-1))),IF(F667="WON",((((#REF!-1)*#REF!)*'multiples log'!$B$2)+('multiples log'!$B$2*(#REF!-1))),IF(F667="PLACED",((((#REF!-1)*#REF!)*'multiples log'!$B$2)-'multiples log'!$B$2),IF(#REF!=0,-'multiples log'!$B$2,IF(#REF!=0,-'multiples log'!$B$2,-('multiples log'!$B$2*2)))))))*D667))</f>
        <v>0</v>
      </c>
      <c r="H667" s="17"/>
      <c r="I667" s="64"/>
      <c r="J667" s="91"/>
    </row>
    <row r="668" spans="6:10" ht="15" x14ac:dyDescent="0.2">
      <c r="F668" s="7"/>
      <c r="G668" s="17">
        <f>IF(ISBLANK(F668),,IF(ISBLANK(#REF!),,(IF(F668="WON-EW",((((#REF!-1)*#REF!)*'multiples log'!$B$2)+('multiples log'!$B$2*(#REF!-1))),IF(F668="WON",((((#REF!-1)*#REF!)*'multiples log'!$B$2)+('multiples log'!$B$2*(#REF!-1))),IF(F668="PLACED",((((#REF!-1)*#REF!)*'multiples log'!$B$2)-'multiples log'!$B$2),IF(#REF!=0,-'multiples log'!$B$2,IF(#REF!=0,-'multiples log'!$B$2,-('multiples log'!$B$2*2)))))))*D668))</f>
        <v>0</v>
      </c>
      <c r="H668" s="17"/>
      <c r="I668" s="64"/>
      <c r="J668" s="91"/>
    </row>
    <row r="669" spans="6:10" ht="15" x14ac:dyDescent="0.2">
      <c r="F669" s="7"/>
      <c r="G669" s="17">
        <f>IF(ISBLANK(F669),,IF(ISBLANK(#REF!),,(IF(F669="WON-EW",((((#REF!-1)*#REF!)*'multiples log'!$B$2)+('multiples log'!$B$2*(#REF!-1))),IF(F669="WON",((((#REF!-1)*#REF!)*'multiples log'!$B$2)+('multiples log'!$B$2*(#REF!-1))),IF(F669="PLACED",((((#REF!-1)*#REF!)*'multiples log'!$B$2)-'multiples log'!$B$2),IF(#REF!=0,-'multiples log'!$B$2,IF(#REF!=0,-'multiples log'!$B$2,-('multiples log'!$B$2*2)))))))*D669))</f>
        <v>0</v>
      </c>
      <c r="H669" s="17"/>
      <c r="I669" s="64"/>
      <c r="J669" s="91"/>
    </row>
    <row r="670" spans="6:10" ht="15" x14ac:dyDescent="0.2">
      <c r="F670" s="7"/>
      <c r="G670" s="17">
        <f>IF(ISBLANK(F670),,IF(ISBLANK(#REF!),,(IF(F670="WON-EW",((((#REF!-1)*#REF!)*'multiples log'!$B$2)+('multiples log'!$B$2*(#REF!-1))),IF(F670="WON",((((#REF!-1)*#REF!)*'multiples log'!$B$2)+('multiples log'!$B$2*(#REF!-1))),IF(F670="PLACED",((((#REF!-1)*#REF!)*'multiples log'!$B$2)-'multiples log'!$B$2),IF(#REF!=0,-'multiples log'!$B$2,IF(#REF!=0,-'multiples log'!$B$2,-('multiples log'!$B$2*2)))))))*D670))</f>
        <v>0</v>
      </c>
      <c r="H670" s="17"/>
      <c r="I670" s="64"/>
      <c r="J670" s="91"/>
    </row>
    <row r="671" spans="6:10" ht="15" x14ac:dyDescent="0.2">
      <c r="F671" s="7"/>
      <c r="G671" s="17">
        <f>IF(ISBLANK(F671),,IF(ISBLANK(#REF!),,(IF(F671="WON-EW",((((#REF!-1)*#REF!)*'multiples log'!$B$2)+('multiples log'!$B$2*(#REF!-1))),IF(F671="WON",((((#REF!-1)*#REF!)*'multiples log'!$B$2)+('multiples log'!$B$2*(#REF!-1))),IF(F671="PLACED",((((#REF!-1)*#REF!)*'multiples log'!$B$2)-'multiples log'!$B$2),IF(#REF!=0,-'multiples log'!$B$2,IF(#REF!=0,-'multiples log'!$B$2,-('multiples log'!$B$2*2)))))))*D671))</f>
        <v>0</v>
      </c>
      <c r="H671" s="17"/>
      <c r="I671" s="64"/>
      <c r="J671" s="91"/>
    </row>
    <row r="672" spans="6:10" ht="15" x14ac:dyDescent="0.2">
      <c r="F672" s="7"/>
      <c r="G672" s="17">
        <f>IF(ISBLANK(F672),,IF(ISBLANK(#REF!),,(IF(F672="WON-EW",((((#REF!-1)*#REF!)*'multiples log'!$B$2)+('multiples log'!$B$2*(#REF!-1))),IF(F672="WON",((((#REF!-1)*#REF!)*'multiples log'!$B$2)+('multiples log'!$B$2*(#REF!-1))),IF(F672="PLACED",((((#REF!-1)*#REF!)*'multiples log'!$B$2)-'multiples log'!$B$2),IF(#REF!=0,-'multiples log'!$B$2,IF(#REF!=0,-'multiples log'!$B$2,-('multiples log'!$B$2*2)))))))*D672))</f>
        <v>0</v>
      </c>
      <c r="H672" s="17"/>
      <c r="I672" s="64"/>
      <c r="J672" s="91"/>
    </row>
    <row r="673" spans="6:10" ht="15" x14ac:dyDescent="0.2">
      <c r="F673" s="7"/>
      <c r="G673" s="17">
        <f>IF(ISBLANK(F673),,IF(ISBLANK(#REF!),,(IF(F673="WON-EW",((((#REF!-1)*#REF!)*'multiples log'!$B$2)+('multiples log'!$B$2*(#REF!-1))),IF(F673="WON",((((#REF!-1)*#REF!)*'multiples log'!$B$2)+('multiples log'!$B$2*(#REF!-1))),IF(F673="PLACED",((((#REF!-1)*#REF!)*'multiples log'!$B$2)-'multiples log'!$B$2),IF(#REF!=0,-'multiples log'!$B$2,IF(#REF!=0,-'multiples log'!$B$2,-('multiples log'!$B$2*2)))))))*D673))</f>
        <v>0</v>
      </c>
      <c r="H673" s="17"/>
      <c r="I673" s="64"/>
      <c r="J673" s="91"/>
    </row>
    <row r="674" spans="6:10" ht="15" x14ac:dyDescent="0.2">
      <c r="F674" s="7"/>
      <c r="G674" s="17">
        <f>IF(ISBLANK(F674),,IF(ISBLANK(#REF!),,(IF(F674="WON-EW",((((#REF!-1)*#REF!)*'multiples log'!$B$2)+('multiples log'!$B$2*(#REF!-1))),IF(F674="WON",((((#REF!-1)*#REF!)*'multiples log'!$B$2)+('multiples log'!$B$2*(#REF!-1))),IF(F674="PLACED",((((#REF!-1)*#REF!)*'multiples log'!$B$2)-'multiples log'!$B$2),IF(#REF!=0,-'multiples log'!$B$2,IF(#REF!=0,-'multiples log'!$B$2,-('multiples log'!$B$2*2)))))))*D674))</f>
        <v>0</v>
      </c>
      <c r="H674" s="17"/>
      <c r="I674" s="64"/>
      <c r="J674" s="91"/>
    </row>
    <row r="675" spans="6:10" ht="15" x14ac:dyDescent="0.2">
      <c r="F675" s="7"/>
      <c r="G675" s="17">
        <f>IF(ISBLANK(F675),,IF(ISBLANK(#REF!),,(IF(F675="WON-EW",((((#REF!-1)*#REF!)*'multiples log'!$B$2)+('multiples log'!$B$2*(#REF!-1))),IF(F675="WON",((((#REF!-1)*#REF!)*'multiples log'!$B$2)+('multiples log'!$B$2*(#REF!-1))),IF(F675="PLACED",((((#REF!-1)*#REF!)*'multiples log'!$B$2)-'multiples log'!$B$2),IF(#REF!=0,-'multiples log'!$B$2,IF(#REF!=0,-'multiples log'!$B$2,-('multiples log'!$B$2*2)))))))*D675))</f>
        <v>0</v>
      </c>
      <c r="H675" s="17"/>
      <c r="I675" s="64"/>
      <c r="J675" s="91"/>
    </row>
    <row r="676" spans="6:10" ht="15" x14ac:dyDescent="0.2">
      <c r="F676" s="7"/>
      <c r="G676" s="17">
        <f>IF(ISBLANK(F676),,IF(ISBLANK(#REF!),,(IF(F676="WON-EW",((((#REF!-1)*#REF!)*'multiples log'!$B$2)+('multiples log'!$B$2*(#REF!-1))),IF(F676="WON",((((#REF!-1)*#REF!)*'multiples log'!$B$2)+('multiples log'!$B$2*(#REF!-1))),IF(F676="PLACED",((((#REF!-1)*#REF!)*'multiples log'!$B$2)-'multiples log'!$B$2),IF(#REF!=0,-'multiples log'!$B$2,IF(#REF!=0,-'multiples log'!$B$2,-('multiples log'!$B$2*2)))))))*D676))</f>
        <v>0</v>
      </c>
      <c r="H676" s="17"/>
      <c r="I676" s="64"/>
      <c r="J676" s="91"/>
    </row>
    <row r="677" spans="6:10" ht="15" x14ac:dyDescent="0.2">
      <c r="F677" s="7"/>
      <c r="G677" s="17">
        <f>IF(ISBLANK(F677),,IF(ISBLANK(#REF!),,(IF(F677="WON-EW",((((#REF!-1)*#REF!)*'multiples log'!$B$2)+('multiples log'!$B$2*(#REF!-1))),IF(F677="WON",((((#REF!-1)*#REF!)*'multiples log'!$B$2)+('multiples log'!$B$2*(#REF!-1))),IF(F677="PLACED",((((#REF!-1)*#REF!)*'multiples log'!$B$2)-'multiples log'!$B$2),IF(#REF!=0,-'multiples log'!$B$2,IF(#REF!=0,-'multiples log'!$B$2,-('multiples log'!$B$2*2)))))))*D677))</f>
        <v>0</v>
      </c>
      <c r="H677" s="17"/>
      <c r="I677" s="64"/>
      <c r="J677" s="91"/>
    </row>
    <row r="678" spans="6:10" ht="15" x14ac:dyDescent="0.2">
      <c r="F678" s="7"/>
      <c r="G678" s="17">
        <f>IF(ISBLANK(F678),,IF(ISBLANK(#REF!),,(IF(F678="WON-EW",((((#REF!-1)*#REF!)*'multiples log'!$B$2)+('multiples log'!$B$2*(#REF!-1))),IF(F678="WON",((((#REF!-1)*#REF!)*'multiples log'!$B$2)+('multiples log'!$B$2*(#REF!-1))),IF(F678="PLACED",((((#REF!-1)*#REF!)*'multiples log'!$B$2)-'multiples log'!$B$2),IF(#REF!=0,-'multiples log'!$B$2,IF(#REF!=0,-'multiples log'!$B$2,-('multiples log'!$B$2*2)))))))*D678))</f>
        <v>0</v>
      </c>
      <c r="H678" s="17"/>
      <c r="I678" s="64"/>
      <c r="J678" s="91"/>
    </row>
    <row r="679" spans="6:10" ht="15" x14ac:dyDescent="0.2">
      <c r="F679" s="7"/>
      <c r="G679" s="17">
        <f>IF(ISBLANK(F679),,IF(ISBLANK(#REF!),,(IF(F679="WON-EW",((((#REF!-1)*#REF!)*'multiples log'!$B$2)+('multiples log'!$B$2*(#REF!-1))),IF(F679="WON",((((#REF!-1)*#REF!)*'multiples log'!$B$2)+('multiples log'!$B$2*(#REF!-1))),IF(F679="PLACED",((((#REF!-1)*#REF!)*'multiples log'!$B$2)-'multiples log'!$B$2),IF(#REF!=0,-'multiples log'!$B$2,IF(#REF!=0,-'multiples log'!$B$2,-('multiples log'!$B$2*2)))))))*D679))</f>
        <v>0</v>
      </c>
      <c r="H679" s="17"/>
      <c r="I679" s="64"/>
      <c r="J679" s="91"/>
    </row>
    <row r="680" spans="6:10" ht="15" x14ac:dyDescent="0.2">
      <c r="F680" s="7"/>
      <c r="G680" s="17">
        <f>IF(ISBLANK(F680),,IF(ISBLANK(#REF!),,(IF(F680="WON-EW",((((#REF!-1)*#REF!)*'multiples log'!$B$2)+('multiples log'!$B$2*(#REF!-1))),IF(F680="WON",((((#REF!-1)*#REF!)*'multiples log'!$B$2)+('multiples log'!$B$2*(#REF!-1))),IF(F680="PLACED",((((#REF!-1)*#REF!)*'multiples log'!$B$2)-'multiples log'!$B$2),IF(#REF!=0,-'multiples log'!$B$2,IF(#REF!=0,-'multiples log'!$B$2,-('multiples log'!$B$2*2)))))))*D680))</f>
        <v>0</v>
      </c>
      <c r="H680" s="17"/>
      <c r="I680" s="64"/>
      <c r="J680" s="91"/>
    </row>
    <row r="681" spans="6:10" ht="15" x14ac:dyDescent="0.2">
      <c r="F681" s="7"/>
      <c r="G681" s="17">
        <f>IF(ISBLANK(F681),,IF(ISBLANK(#REF!),,(IF(F681="WON-EW",((((#REF!-1)*#REF!)*'multiples log'!$B$2)+('multiples log'!$B$2*(#REF!-1))),IF(F681="WON",((((#REF!-1)*#REF!)*'multiples log'!$B$2)+('multiples log'!$B$2*(#REF!-1))),IF(F681="PLACED",((((#REF!-1)*#REF!)*'multiples log'!$B$2)-'multiples log'!$B$2),IF(#REF!=0,-'multiples log'!$B$2,IF(#REF!=0,-'multiples log'!$B$2,-('multiples log'!$B$2*2)))))))*D681))</f>
        <v>0</v>
      </c>
      <c r="H681" s="17"/>
      <c r="I681" s="64"/>
      <c r="J681" s="91"/>
    </row>
    <row r="682" spans="6:10" ht="15" x14ac:dyDescent="0.2">
      <c r="F682" s="7"/>
      <c r="G682" s="17">
        <f>IF(ISBLANK(F682),,IF(ISBLANK(#REF!),,(IF(F682="WON-EW",((((#REF!-1)*#REF!)*'multiples log'!$B$2)+('multiples log'!$B$2*(#REF!-1))),IF(F682="WON",((((#REF!-1)*#REF!)*'multiples log'!$B$2)+('multiples log'!$B$2*(#REF!-1))),IF(F682="PLACED",((((#REF!-1)*#REF!)*'multiples log'!$B$2)-'multiples log'!$B$2),IF(#REF!=0,-'multiples log'!$B$2,IF(#REF!=0,-'multiples log'!$B$2,-('multiples log'!$B$2*2)))))))*D682))</f>
        <v>0</v>
      </c>
      <c r="H682" s="17"/>
      <c r="I682" s="64"/>
      <c r="J682" s="91"/>
    </row>
    <row r="683" spans="6:10" ht="15" x14ac:dyDescent="0.2">
      <c r="F683" s="7"/>
      <c r="G683" s="17">
        <f>IF(ISBLANK(F683),,IF(ISBLANK(#REF!),,(IF(F683="WON-EW",((((#REF!-1)*#REF!)*'multiples log'!$B$2)+('multiples log'!$B$2*(#REF!-1))),IF(F683="WON",((((#REF!-1)*#REF!)*'multiples log'!$B$2)+('multiples log'!$B$2*(#REF!-1))),IF(F683="PLACED",((((#REF!-1)*#REF!)*'multiples log'!$B$2)-'multiples log'!$B$2),IF(#REF!=0,-'multiples log'!$B$2,IF(#REF!=0,-'multiples log'!$B$2,-('multiples log'!$B$2*2)))))))*D683))</f>
        <v>0</v>
      </c>
      <c r="H683" s="17"/>
      <c r="I683" s="64"/>
      <c r="J683" s="91"/>
    </row>
    <row r="684" spans="6:10" ht="15" x14ac:dyDescent="0.2">
      <c r="F684" s="7"/>
      <c r="G684" s="17">
        <f>IF(ISBLANK(F684),,IF(ISBLANK(#REF!),,(IF(F684="WON-EW",((((#REF!-1)*#REF!)*'multiples log'!$B$2)+('multiples log'!$B$2*(#REF!-1))),IF(F684="WON",((((#REF!-1)*#REF!)*'multiples log'!$B$2)+('multiples log'!$B$2*(#REF!-1))),IF(F684="PLACED",((((#REF!-1)*#REF!)*'multiples log'!$B$2)-'multiples log'!$B$2),IF(#REF!=0,-'multiples log'!$B$2,IF(#REF!=0,-'multiples log'!$B$2,-('multiples log'!$B$2*2)))))))*D684))</f>
        <v>0</v>
      </c>
      <c r="H684" s="17"/>
      <c r="I684" s="64"/>
      <c r="J684" s="91"/>
    </row>
    <row r="685" spans="6:10" ht="15" x14ac:dyDescent="0.2">
      <c r="F685" s="7"/>
      <c r="G685" s="17">
        <f>IF(ISBLANK(F685),,IF(ISBLANK(#REF!),,(IF(F685="WON-EW",((((#REF!-1)*#REF!)*'multiples log'!$B$2)+('multiples log'!$B$2*(#REF!-1))),IF(F685="WON",((((#REF!-1)*#REF!)*'multiples log'!$B$2)+('multiples log'!$B$2*(#REF!-1))),IF(F685="PLACED",((((#REF!-1)*#REF!)*'multiples log'!$B$2)-'multiples log'!$B$2),IF(#REF!=0,-'multiples log'!$B$2,IF(#REF!=0,-'multiples log'!$B$2,-('multiples log'!$B$2*2)))))))*D685))</f>
        <v>0</v>
      </c>
      <c r="H685" s="17"/>
      <c r="I685" s="64"/>
      <c r="J685" s="91"/>
    </row>
    <row r="686" spans="6:10" ht="15" x14ac:dyDescent="0.2">
      <c r="F686" s="7"/>
      <c r="G686" s="17">
        <f>IF(ISBLANK(F686),,IF(ISBLANK(#REF!),,(IF(F686="WON-EW",((((#REF!-1)*#REF!)*'multiples log'!$B$2)+('multiples log'!$B$2*(#REF!-1))),IF(F686="WON",((((#REF!-1)*#REF!)*'multiples log'!$B$2)+('multiples log'!$B$2*(#REF!-1))),IF(F686="PLACED",((((#REF!-1)*#REF!)*'multiples log'!$B$2)-'multiples log'!$B$2),IF(#REF!=0,-'multiples log'!$B$2,IF(#REF!=0,-'multiples log'!$B$2,-('multiples log'!$B$2*2)))))))*D686))</f>
        <v>0</v>
      </c>
      <c r="H686" s="17"/>
      <c r="I686" s="64"/>
      <c r="J686" s="91"/>
    </row>
    <row r="687" spans="6:10" ht="15" x14ac:dyDescent="0.2">
      <c r="F687" s="7"/>
      <c r="G687" s="17">
        <f>IF(ISBLANK(F687),,IF(ISBLANK(#REF!),,(IF(F687="WON-EW",((((#REF!-1)*#REF!)*'multiples log'!$B$2)+('multiples log'!$B$2*(#REF!-1))),IF(F687="WON",((((#REF!-1)*#REF!)*'multiples log'!$B$2)+('multiples log'!$B$2*(#REF!-1))),IF(F687="PLACED",((((#REF!-1)*#REF!)*'multiples log'!$B$2)-'multiples log'!$B$2),IF(#REF!=0,-'multiples log'!$B$2,IF(#REF!=0,-'multiples log'!$B$2,-('multiples log'!$B$2*2)))))))*D687))</f>
        <v>0</v>
      </c>
      <c r="H687" s="17"/>
      <c r="I687" s="64"/>
      <c r="J687" s="91"/>
    </row>
    <row r="688" spans="6:10" ht="15" x14ac:dyDescent="0.2">
      <c r="F688" s="7"/>
      <c r="G688" s="17">
        <f>IF(ISBLANK(F688),,IF(ISBLANK(#REF!),,(IF(F688="WON-EW",((((#REF!-1)*#REF!)*'multiples log'!$B$2)+('multiples log'!$B$2*(#REF!-1))),IF(F688="WON",((((#REF!-1)*#REF!)*'multiples log'!$B$2)+('multiples log'!$B$2*(#REF!-1))),IF(F688="PLACED",((((#REF!-1)*#REF!)*'multiples log'!$B$2)-'multiples log'!$B$2),IF(#REF!=0,-'multiples log'!$B$2,IF(#REF!=0,-'multiples log'!$B$2,-('multiples log'!$B$2*2)))))))*D688))</f>
        <v>0</v>
      </c>
      <c r="H688" s="17"/>
      <c r="I688" s="64"/>
      <c r="J688" s="91"/>
    </row>
    <row r="689" spans="6:10" ht="15" x14ac:dyDescent="0.2">
      <c r="F689" s="7"/>
      <c r="G689" s="17">
        <f>IF(ISBLANK(F689),,IF(ISBLANK(#REF!),,(IF(F689="WON-EW",((((#REF!-1)*#REF!)*'multiples log'!$B$2)+('multiples log'!$B$2*(#REF!-1))),IF(F689="WON",((((#REF!-1)*#REF!)*'multiples log'!$B$2)+('multiples log'!$B$2*(#REF!-1))),IF(F689="PLACED",((((#REF!-1)*#REF!)*'multiples log'!$B$2)-'multiples log'!$B$2),IF(#REF!=0,-'multiples log'!$B$2,IF(#REF!=0,-'multiples log'!$B$2,-('multiples log'!$B$2*2)))))))*D689))</f>
        <v>0</v>
      </c>
      <c r="H689" s="17"/>
      <c r="I689" s="64"/>
      <c r="J689" s="91"/>
    </row>
    <row r="690" spans="6:10" ht="15" x14ac:dyDescent="0.2">
      <c r="F690" s="7"/>
      <c r="G690" s="17">
        <f>IF(ISBLANK(F690),,IF(ISBLANK(#REF!),,(IF(F690="WON-EW",((((#REF!-1)*#REF!)*'multiples log'!$B$2)+('multiples log'!$B$2*(#REF!-1))),IF(F690="WON",((((#REF!-1)*#REF!)*'multiples log'!$B$2)+('multiples log'!$B$2*(#REF!-1))),IF(F690="PLACED",((((#REF!-1)*#REF!)*'multiples log'!$B$2)-'multiples log'!$B$2),IF(#REF!=0,-'multiples log'!$B$2,IF(#REF!=0,-'multiples log'!$B$2,-('multiples log'!$B$2*2)))))))*D690))</f>
        <v>0</v>
      </c>
      <c r="H690" s="17"/>
      <c r="I690" s="64"/>
      <c r="J690" s="91"/>
    </row>
    <row r="691" spans="6:10" ht="15" x14ac:dyDescent="0.2">
      <c r="F691" s="7"/>
      <c r="G691" s="17">
        <f>IF(ISBLANK(F691),,IF(ISBLANK(#REF!),,(IF(F691="WON-EW",((((#REF!-1)*#REF!)*'multiples log'!$B$2)+('multiples log'!$B$2*(#REF!-1))),IF(F691="WON",((((#REF!-1)*#REF!)*'multiples log'!$B$2)+('multiples log'!$B$2*(#REF!-1))),IF(F691="PLACED",((((#REF!-1)*#REF!)*'multiples log'!$B$2)-'multiples log'!$B$2),IF(#REF!=0,-'multiples log'!$B$2,IF(#REF!=0,-'multiples log'!$B$2,-('multiples log'!$B$2*2)))))))*D691))</f>
        <v>0</v>
      </c>
      <c r="H691" s="17"/>
      <c r="I691" s="64"/>
      <c r="J691" s="91"/>
    </row>
    <row r="692" spans="6:10" ht="15" x14ac:dyDescent="0.2">
      <c r="F692" s="7"/>
      <c r="G692" s="17">
        <f>IF(ISBLANK(F692),,IF(ISBLANK(#REF!),,(IF(F692="WON-EW",((((#REF!-1)*#REF!)*'multiples log'!$B$2)+('multiples log'!$B$2*(#REF!-1))),IF(F692="WON",((((#REF!-1)*#REF!)*'multiples log'!$B$2)+('multiples log'!$B$2*(#REF!-1))),IF(F692="PLACED",((((#REF!-1)*#REF!)*'multiples log'!$B$2)-'multiples log'!$B$2),IF(#REF!=0,-'multiples log'!$B$2,IF(#REF!=0,-'multiples log'!$B$2,-('multiples log'!$B$2*2)))))))*D692))</f>
        <v>0</v>
      </c>
      <c r="H692" s="17"/>
      <c r="I692" s="64"/>
      <c r="J692" s="91"/>
    </row>
    <row r="693" spans="6:10" ht="15" x14ac:dyDescent="0.2">
      <c r="F693" s="7"/>
      <c r="G693" s="17">
        <f>IF(ISBLANK(F693),,IF(ISBLANK(#REF!),,(IF(F693="WON-EW",((((#REF!-1)*#REF!)*'multiples log'!$B$2)+('multiples log'!$B$2*(#REF!-1))),IF(F693="WON",((((#REF!-1)*#REF!)*'multiples log'!$B$2)+('multiples log'!$B$2*(#REF!-1))),IF(F693="PLACED",((((#REF!-1)*#REF!)*'multiples log'!$B$2)-'multiples log'!$B$2),IF(#REF!=0,-'multiples log'!$B$2,IF(#REF!=0,-'multiples log'!$B$2,-('multiples log'!$B$2*2)))))))*D693))</f>
        <v>0</v>
      </c>
      <c r="H693" s="17"/>
      <c r="I693" s="64"/>
      <c r="J693" s="91"/>
    </row>
    <row r="694" spans="6:10" ht="15" x14ac:dyDescent="0.2">
      <c r="F694" s="7"/>
      <c r="G694" s="17">
        <f>IF(ISBLANK(F694),,IF(ISBLANK(#REF!),,(IF(F694="WON-EW",((((#REF!-1)*#REF!)*'multiples log'!$B$2)+('multiples log'!$B$2*(#REF!-1))),IF(F694="WON",((((#REF!-1)*#REF!)*'multiples log'!$B$2)+('multiples log'!$B$2*(#REF!-1))),IF(F694="PLACED",((((#REF!-1)*#REF!)*'multiples log'!$B$2)-'multiples log'!$B$2),IF(#REF!=0,-'multiples log'!$B$2,IF(#REF!=0,-'multiples log'!$B$2,-('multiples log'!$B$2*2)))))))*D694))</f>
        <v>0</v>
      </c>
      <c r="H694" s="17"/>
      <c r="I694" s="64"/>
      <c r="J694" s="91"/>
    </row>
    <row r="695" spans="6:10" ht="15" x14ac:dyDescent="0.2">
      <c r="F695" s="7"/>
      <c r="G695" s="17">
        <f>IF(ISBLANK(F695),,IF(ISBLANK(#REF!),,(IF(F695="WON-EW",((((#REF!-1)*#REF!)*'multiples log'!$B$2)+('multiples log'!$B$2*(#REF!-1))),IF(F695="WON",((((#REF!-1)*#REF!)*'multiples log'!$B$2)+('multiples log'!$B$2*(#REF!-1))),IF(F695="PLACED",((((#REF!-1)*#REF!)*'multiples log'!$B$2)-'multiples log'!$B$2),IF(#REF!=0,-'multiples log'!$B$2,IF(#REF!=0,-'multiples log'!$B$2,-('multiples log'!$B$2*2)))))))*D695))</f>
        <v>0</v>
      </c>
      <c r="H695" s="17"/>
      <c r="I695" s="64"/>
      <c r="J695" s="91"/>
    </row>
    <row r="696" spans="6:10" ht="15" x14ac:dyDescent="0.2">
      <c r="F696" s="7"/>
      <c r="G696" s="17">
        <f>IF(ISBLANK(F696),,IF(ISBLANK(#REF!),,(IF(F696="WON-EW",((((#REF!-1)*#REF!)*'multiples log'!$B$2)+('multiples log'!$B$2*(#REF!-1))),IF(F696="WON",((((#REF!-1)*#REF!)*'multiples log'!$B$2)+('multiples log'!$B$2*(#REF!-1))),IF(F696="PLACED",((((#REF!-1)*#REF!)*'multiples log'!$B$2)-'multiples log'!$B$2),IF(#REF!=0,-'multiples log'!$B$2,IF(#REF!=0,-'multiples log'!$B$2,-('multiples log'!$B$2*2)))))))*D696))</f>
        <v>0</v>
      </c>
      <c r="H696" s="17"/>
      <c r="I696" s="64"/>
      <c r="J696" s="91"/>
    </row>
    <row r="697" spans="6:10" ht="15" x14ac:dyDescent="0.2">
      <c r="F697" s="7"/>
      <c r="G697" s="17">
        <f>IF(ISBLANK(F697),,IF(ISBLANK(#REF!),,(IF(F697="WON-EW",((((#REF!-1)*#REF!)*'multiples log'!$B$2)+('multiples log'!$B$2*(#REF!-1))),IF(F697="WON",((((#REF!-1)*#REF!)*'multiples log'!$B$2)+('multiples log'!$B$2*(#REF!-1))),IF(F697="PLACED",((((#REF!-1)*#REF!)*'multiples log'!$B$2)-'multiples log'!$B$2),IF(#REF!=0,-'multiples log'!$B$2,IF(#REF!=0,-'multiples log'!$B$2,-('multiples log'!$B$2*2)))))))*D697))</f>
        <v>0</v>
      </c>
      <c r="H697" s="17"/>
      <c r="I697" s="64"/>
      <c r="J697" s="91"/>
    </row>
    <row r="698" spans="6:10" ht="15" x14ac:dyDescent="0.2">
      <c r="F698" s="7"/>
      <c r="G698" s="17">
        <f>IF(ISBLANK(F698),,IF(ISBLANK(#REF!),,(IF(F698="WON-EW",((((#REF!-1)*#REF!)*'multiples log'!$B$2)+('multiples log'!$B$2*(#REF!-1))),IF(F698="WON",((((#REF!-1)*#REF!)*'multiples log'!$B$2)+('multiples log'!$B$2*(#REF!-1))),IF(F698="PLACED",((((#REF!-1)*#REF!)*'multiples log'!$B$2)-'multiples log'!$B$2),IF(#REF!=0,-'multiples log'!$B$2,IF(#REF!=0,-'multiples log'!$B$2,-('multiples log'!$B$2*2)))))))*D698))</f>
        <v>0</v>
      </c>
      <c r="H698" s="17"/>
      <c r="I698" s="64"/>
      <c r="J698" s="91"/>
    </row>
    <row r="699" spans="6:10" ht="15" x14ac:dyDescent="0.2">
      <c r="F699" s="7"/>
      <c r="G699" s="17">
        <f>IF(ISBLANK(F699),,IF(ISBLANK(#REF!),,(IF(F699="WON-EW",((((#REF!-1)*#REF!)*'multiples log'!$B$2)+('multiples log'!$B$2*(#REF!-1))),IF(F699="WON",((((#REF!-1)*#REF!)*'multiples log'!$B$2)+('multiples log'!$B$2*(#REF!-1))),IF(F699="PLACED",((((#REF!-1)*#REF!)*'multiples log'!$B$2)-'multiples log'!$B$2),IF(#REF!=0,-'multiples log'!$B$2,IF(#REF!=0,-'multiples log'!$B$2,-('multiples log'!$B$2*2)))))))*D699))</f>
        <v>0</v>
      </c>
      <c r="H699" s="17"/>
      <c r="I699" s="64"/>
      <c r="J699" s="91"/>
    </row>
    <row r="700" spans="6:10" ht="15" x14ac:dyDescent="0.2">
      <c r="F700" s="7"/>
      <c r="G700" s="17">
        <f>IF(ISBLANK(F700),,IF(ISBLANK(#REF!),,(IF(F700="WON-EW",((((#REF!-1)*#REF!)*'multiples log'!$B$2)+('multiples log'!$B$2*(#REF!-1))),IF(F700="WON",((((#REF!-1)*#REF!)*'multiples log'!$B$2)+('multiples log'!$B$2*(#REF!-1))),IF(F700="PLACED",((((#REF!-1)*#REF!)*'multiples log'!$B$2)-'multiples log'!$B$2),IF(#REF!=0,-'multiples log'!$B$2,IF(#REF!=0,-'multiples log'!$B$2,-('multiples log'!$B$2*2)))))))*D700))</f>
        <v>0</v>
      </c>
      <c r="H700" s="17"/>
      <c r="I700" s="64"/>
      <c r="J700" s="91"/>
    </row>
    <row r="701" spans="6:10" ht="15" x14ac:dyDescent="0.2">
      <c r="F701" s="7"/>
      <c r="G701" s="17">
        <f>IF(ISBLANK(F701),,IF(ISBLANK(#REF!),,(IF(F701="WON-EW",((((#REF!-1)*#REF!)*'multiples log'!$B$2)+('multiples log'!$B$2*(#REF!-1))),IF(F701="WON",((((#REF!-1)*#REF!)*'multiples log'!$B$2)+('multiples log'!$B$2*(#REF!-1))),IF(F701="PLACED",((((#REF!-1)*#REF!)*'multiples log'!$B$2)-'multiples log'!$B$2),IF(#REF!=0,-'multiples log'!$B$2,IF(#REF!=0,-'multiples log'!$B$2,-('multiples log'!$B$2*2)))))))*D701))</f>
        <v>0</v>
      </c>
      <c r="H701" s="17"/>
      <c r="I701" s="64"/>
      <c r="J701" s="91"/>
    </row>
    <row r="702" spans="6:10" ht="15" x14ac:dyDescent="0.2">
      <c r="F702" s="7"/>
      <c r="G702" s="17">
        <f>IF(ISBLANK(F702),,IF(ISBLANK(#REF!),,(IF(F702="WON-EW",((((#REF!-1)*#REF!)*'multiples log'!$B$2)+('multiples log'!$B$2*(#REF!-1))),IF(F702="WON",((((#REF!-1)*#REF!)*'multiples log'!$B$2)+('multiples log'!$B$2*(#REF!-1))),IF(F702="PLACED",((((#REF!-1)*#REF!)*'multiples log'!$B$2)-'multiples log'!$B$2),IF(#REF!=0,-'multiples log'!$B$2,IF(#REF!=0,-'multiples log'!$B$2,-('multiples log'!$B$2*2)))))))*D702))</f>
        <v>0</v>
      </c>
      <c r="H702" s="17"/>
      <c r="I702" s="64"/>
      <c r="J702" s="91"/>
    </row>
    <row r="703" spans="6:10" ht="15" x14ac:dyDescent="0.2">
      <c r="F703" s="7"/>
      <c r="G703" s="17">
        <f>IF(ISBLANK(F703),,IF(ISBLANK(#REF!),,(IF(F703="WON-EW",((((#REF!-1)*#REF!)*'multiples log'!$B$2)+('multiples log'!$B$2*(#REF!-1))),IF(F703="WON",((((#REF!-1)*#REF!)*'multiples log'!$B$2)+('multiples log'!$B$2*(#REF!-1))),IF(F703="PLACED",((((#REF!-1)*#REF!)*'multiples log'!$B$2)-'multiples log'!$B$2),IF(#REF!=0,-'multiples log'!$B$2,IF(#REF!=0,-'multiples log'!$B$2,-('multiples log'!$B$2*2)))))))*D703))</f>
        <v>0</v>
      </c>
      <c r="H703" s="17"/>
      <c r="I703" s="64"/>
      <c r="J703" s="91"/>
    </row>
    <row r="704" spans="6:10" ht="15" x14ac:dyDescent="0.2">
      <c r="F704" s="7"/>
      <c r="G704" s="17">
        <f>IF(ISBLANK(F704),,IF(ISBLANK(#REF!),,(IF(F704="WON-EW",((((#REF!-1)*#REF!)*'multiples log'!$B$2)+('multiples log'!$B$2*(#REF!-1))),IF(F704="WON",((((#REF!-1)*#REF!)*'multiples log'!$B$2)+('multiples log'!$B$2*(#REF!-1))),IF(F704="PLACED",((((#REF!-1)*#REF!)*'multiples log'!$B$2)-'multiples log'!$B$2),IF(#REF!=0,-'multiples log'!$B$2,IF(#REF!=0,-'multiples log'!$B$2,-('multiples log'!$B$2*2)))))))*D704))</f>
        <v>0</v>
      </c>
      <c r="H704" s="17"/>
      <c r="I704" s="64"/>
      <c r="J704" s="91"/>
    </row>
    <row r="705" spans="6:10" ht="15" x14ac:dyDescent="0.2">
      <c r="F705" s="7"/>
      <c r="G705" s="17">
        <f>IF(ISBLANK(F705),,IF(ISBLANK(#REF!),,(IF(F705="WON-EW",((((#REF!-1)*#REF!)*'multiples log'!$B$2)+('multiples log'!$B$2*(#REF!-1))),IF(F705="WON",((((#REF!-1)*#REF!)*'multiples log'!$B$2)+('multiples log'!$B$2*(#REF!-1))),IF(F705="PLACED",((((#REF!-1)*#REF!)*'multiples log'!$B$2)-'multiples log'!$B$2),IF(#REF!=0,-'multiples log'!$B$2,IF(#REF!=0,-'multiples log'!$B$2,-('multiples log'!$B$2*2)))))))*D705))</f>
        <v>0</v>
      </c>
      <c r="H705" s="17"/>
      <c r="I705" s="64"/>
      <c r="J705" s="91"/>
    </row>
    <row r="706" spans="6:10" ht="15" x14ac:dyDescent="0.2">
      <c r="F706" s="7"/>
      <c r="G706" s="17">
        <f>IF(ISBLANK(F706),,IF(ISBLANK(#REF!),,(IF(F706="WON-EW",((((#REF!-1)*#REF!)*'multiples log'!$B$2)+('multiples log'!$B$2*(#REF!-1))),IF(F706="WON",((((#REF!-1)*#REF!)*'multiples log'!$B$2)+('multiples log'!$B$2*(#REF!-1))),IF(F706="PLACED",((((#REF!-1)*#REF!)*'multiples log'!$B$2)-'multiples log'!$B$2),IF(#REF!=0,-'multiples log'!$B$2,IF(#REF!=0,-'multiples log'!$B$2,-('multiples log'!$B$2*2)))))))*D706))</f>
        <v>0</v>
      </c>
      <c r="H706" s="17"/>
      <c r="I706" s="64"/>
      <c r="J706" s="91"/>
    </row>
    <row r="707" spans="6:10" ht="15" x14ac:dyDescent="0.2">
      <c r="F707" s="7"/>
      <c r="G707" s="17">
        <f>IF(ISBLANK(F707),,IF(ISBLANK(#REF!),,(IF(F707="WON-EW",((((#REF!-1)*#REF!)*'multiples log'!$B$2)+('multiples log'!$B$2*(#REF!-1))),IF(F707="WON",((((#REF!-1)*#REF!)*'multiples log'!$B$2)+('multiples log'!$B$2*(#REF!-1))),IF(F707="PLACED",((((#REF!-1)*#REF!)*'multiples log'!$B$2)-'multiples log'!$B$2),IF(#REF!=0,-'multiples log'!$B$2,IF(#REF!=0,-'multiples log'!$B$2,-('multiples log'!$B$2*2)))))))*D707))</f>
        <v>0</v>
      </c>
      <c r="H707" s="17"/>
      <c r="I707" s="64"/>
      <c r="J707" s="91"/>
    </row>
    <row r="708" spans="6:10" ht="15" x14ac:dyDescent="0.2">
      <c r="F708" s="7"/>
      <c r="G708" s="17">
        <f>IF(ISBLANK(F708),,IF(ISBLANK(#REF!),,(IF(F708="WON-EW",((((#REF!-1)*#REF!)*'multiples log'!$B$2)+('multiples log'!$B$2*(#REF!-1))),IF(F708="WON",((((#REF!-1)*#REF!)*'multiples log'!$B$2)+('multiples log'!$B$2*(#REF!-1))),IF(F708="PLACED",((((#REF!-1)*#REF!)*'multiples log'!$B$2)-'multiples log'!$B$2),IF(#REF!=0,-'multiples log'!$B$2,IF(#REF!=0,-'multiples log'!$B$2,-('multiples log'!$B$2*2)))))))*D708))</f>
        <v>0</v>
      </c>
      <c r="H708" s="17"/>
      <c r="I708" s="64"/>
      <c r="J708" s="91"/>
    </row>
    <row r="709" spans="6:10" ht="15" x14ac:dyDescent="0.2">
      <c r="F709" s="7"/>
      <c r="G709" s="17">
        <f>IF(ISBLANK(F709),,IF(ISBLANK(#REF!),,(IF(F709="WON-EW",((((#REF!-1)*#REF!)*'multiples log'!$B$2)+('multiples log'!$B$2*(#REF!-1))),IF(F709="WON",((((#REF!-1)*#REF!)*'multiples log'!$B$2)+('multiples log'!$B$2*(#REF!-1))),IF(F709="PLACED",((((#REF!-1)*#REF!)*'multiples log'!$B$2)-'multiples log'!$B$2),IF(#REF!=0,-'multiples log'!$B$2,IF(#REF!=0,-'multiples log'!$B$2,-('multiples log'!$B$2*2)))))))*D709))</f>
        <v>0</v>
      </c>
      <c r="H709" s="17"/>
      <c r="I709" s="64"/>
      <c r="J709" s="91"/>
    </row>
    <row r="710" spans="6:10" ht="15" x14ac:dyDescent="0.2">
      <c r="F710" s="7"/>
      <c r="G710" s="17">
        <f>IF(ISBLANK(F710),,IF(ISBLANK(#REF!),,(IF(F710="WON-EW",((((#REF!-1)*#REF!)*'multiples log'!$B$2)+('multiples log'!$B$2*(#REF!-1))),IF(F710="WON",((((#REF!-1)*#REF!)*'multiples log'!$B$2)+('multiples log'!$B$2*(#REF!-1))),IF(F710="PLACED",((((#REF!-1)*#REF!)*'multiples log'!$B$2)-'multiples log'!$B$2),IF(#REF!=0,-'multiples log'!$B$2,IF(#REF!=0,-'multiples log'!$B$2,-('multiples log'!$B$2*2)))))))*D710))</f>
        <v>0</v>
      </c>
      <c r="H710" s="17"/>
      <c r="I710" s="64"/>
      <c r="J710" s="91"/>
    </row>
    <row r="711" spans="6:10" ht="15" x14ac:dyDescent="0.2">
      <c r="F711" s="7"/>
      <c r="G711" s="17">
        <f>IF(ISBLANK(F711),,IF(ISBLANK(#REF!),,(IF(F711="WON-EW",((((#REF!-1)*#REF!)*'multiples log'!$B$2)+('multiples log'!$B$2*(#REF!-1))),IF(F711="WON",((((#REF!-1)*#REF!)*'multiples log'!$B$2)+('multiples log'!$B$2*(#REF!-1))),IF(F711="PLACED",((((#REF!-1)*#REF!)*'multiples log'!$B$2)-'multiples log'!$B$2),IF(#REF!=0,-'multiples log'!$B$2,IF(#REF!=0,-'multiples log'!$B$2,-('multiples log'!$B$2*2)))))))*D711))</f>
        <v>0</v>
      </c>
      <c r="H711" s="17"/>
      <c r="I711" s="64"/>
      <c r="J711" s="91"/>
    </row>
    <row r="712" spans="6:10" ht="15" x14ac:dyDescent="0.2">
      <c r="F712" s="7"/>
      <c r="G712" s="17">
        <f>IF(ISBLANK(F712),,IF(ISBLANK(#REF!),,(IF(F712="WON-EW",((((#REF!-1)*#REF!)*'multiples log'!$B$2)+('multiples log'!$B$2*(#REF!-1))),IF(F712="WON",((((#REF!-1)*#REF!)*'multiples log'!$B$2)+('multiples log'!$B$2*(#REF!-1))),IF(F712="PLACED",((((#REF!-1)*#REF!)*'multiples log'!$B$2)-'multiples log'!$B$2),IF(#REF!=0,-'multiples log'!$B$2,IF(#REF!=0,-'multiples log'!$B$2,-('multiples log'!$B$2*2)))))))*D712))</f>
        <v>0</v>
      </c>
      <c r="H712" s="17"/>
      <c r="I712" s="64"/>
      <c r="J712" s="91"/>
    </row>
    <row r="713" spans="6:10" ht="15" x14ac:dyDescent="0.2">
      <c r="F713" s="7"/>
      <c r="G713" s="17">
        <f>IF(ISBLANK(F713),,IF(ISBLANK(#REF!),,(IF(F713="WON-EW",((((#REF!-1)*#REF!)*'multiples log'!$B$2)+('multiples log'!$B$2*(#REF!-1))),IF(F713="WON",((((#REF!-1)*#REF!)*'multiples log'!$B$2)+('multiples log'!$B$2*(#REF!-1))),IF(F713="PLACED",((((#REF!-1)*#REF!)*'multiples log'!$B$2)-'multiples log'!$B$2),IF(#REF!=0,-'multiples log'!$B$2,IF(#REF!=0,-'multiples log'!$B$2,-('multiples log'!$B$2*2)))))))*D713))</f>
        <v>0</v>
      </c>
      <c r="H713" s="17"/>
      <c r="I713" s="64"/>
      <c r="J713" s="91"/>
    </row>
    <row r="714" spans="6:10" ht="15" x14ac:dyDescent="0.2">
      <c r="F714" s="7"/>
      <c r="G714" s="17">
        <f>IF(ISBLANK(F714),,IF(ISBLANK(#REF!),,(IF(F714="WON-EW",((((#REF!-1)*#REF!)*'multiples log'!$B$2)+('multiples log'!$B$2*(#REF!-1))),IF(F714="WON",((((#REF!-1)*#REF!)*'multiples log'!$B$2)+('multiples log'!$B$2*(#REF!-1))),IF(F714="PLACED",((((#REF!-1)*#REF!)*'multiples log'!$B$2)-'multiples log'!$B$2),IF(#REF!=0,-'multiples log'!$B$2,IF(#REF!=0,-'multiples log'!$B$2,-('multiples log'!$B$2*2)))))))*D714))</f>
        <v>0</v>
      </c>
      <c r="H714" s="17"/>
      <c r="I714" s="64"/>
      <c r="J714" s="91"/>
    </row>
    <row r="715" spans="6:10" ht="15" x14ac:dyDescent="0.2">
      <c r="F715" s="7"/>
      <c r="G715" s="17">
        <f>IF(ISBLANK(F715),,IF(ISBLANK(#REF!),,(IF(F715="WON-EW",((((#REF!-1)*#REF!)*'multiples log'!$B$2)+('multiples log'!$B$2*(#REF!-1))),IF(F715="WON",((((#REF!-1)*#REF!)*'multiples log'!$B$2)+('multiples log'!$B$2*(#REF!-1))),IF(F715="PLACED",((((#REF!-1)*#REF!)*'multiples log'!$B$2)-'multiples log'!$B$2),IF(#REF!=0,-'multiples log'!$B$2,IF(#REF!=0,-'multiples log'!$B$2,-('multiples log'!$B$2*2)))))))*D715))</f>
        <v>0</v>
      </c>
      <c r="H715" s="17"/>
      <c r="I715" s="64"/>
      <c r="J715" s="91"/>
    </row>
    <row r="716" spans="6:10" ht="15" x14ac:dyDescent="0.2">
      <c r="F716" s="7"/>
      <c r="G716" s="17">
        <f>IF(ISBLANK(F716),,IF(ISBLANK(#REF!),,(IF(F716="WON-EW",((((#REF!-1)*#REF!)*'multiples log'!$B$2)+('multiples log'!$B$2*(#REF!-1))),IF(F716="WON",((((#REF!-1)*#REF!)*'multiples log'!$B$2)+('multiples log'!$B$2*(#REF!-1))),IF(F716="PLACED",((((#REF!-1)*#REF!)*'multiples log'!$B$2)-'multiples log'!$B$2),IF(#REF!=0,-'multiples log'!$B$2,IF(#REF!=0,-'multiples log'!$B$2,-('multiples log'!$B$2*2)))))))*D716))</f>
        <v>0</v>
      </c>
      <c r="H716" s="17"/>
      <c r="I716" s="64"/>
      <c r="J716" s="91"/>
    </row>
    <row r="717" spans="6:10" ht="15" x14ac:dyDescent="0.2">
      <c r="F717" s="7"/>
      <c r="G717" s="17">
        <f>IF(ISBLANK(F717),,IF(ISBLANK(#REF!),,(IF(F717="WON-EW",((((#REF!-1)*#REF!)*'multiples log'!$B$2)+('multiples log'!$B$2*(#REF!-1))),IF(F717="WON",((((#REF!-1)*#REF!)*'multiples log'!$B$2)+('multiples log'!$B$2*(#REF!-1))),IF(F717="PLACED",((((#REF!-1)*#REF!)*'multiples log'!$B$2)-'multiples log'!$B$2),IF(#REF!=0,-'multiples log'!$B$2,IF(#REF!=0,-'multiples log'!$B$2,-('multiples log'!$B$2*2)))))))*D717))</f>
        <v>0</v>
      </c>
      <c r="H717" s="17"/>
      <c r="I717" s="64"/>
      <c r="J717" s="91"/>
    </row>
    <row r="718" spans="6:10" ht="15" x14ac:dyDescent="0.2">
      <c r="F718" s="7"/>
      <c r="G718" s="17">
        <f>IF(ISBLANK(F718),,IF(ISBLANK(#REF!),,(IF(F718="WON-EW",((((#REF!-1)*#REF!)*'multiples log'!$B$2)+('multiples log'!$B$2*(#REF!-1))),IF(F718="WON",((((#REF!-1)*#REF!)*'multiples log'!$B$2)+('multiples log'!$B$2*(#REF!-1))),IF(F718="PLACED",((((#REF!-1)*#REF!)*'multiples log'!$B$2)-'multiples log'!$B$2),IF(#REF!=0,-'multiples log'!$B$2,IF(#REF!=0,-'multiples log'!$B$2,-('multiples log'!$B$2*2)))))))*D718))</f>
        <v>0</v>
      </c>
      <c r="H718" s="17"/>
      <c r="I718" s="64"/>
      <c r="J718" s="91"/>
    </row>
    <row r="719" spans="6:10" ht="15" x14ac:dyDescent="0.2">
      <c r="F719" s="7"/>
      <c r="G719" s="17">
        <f>IF(ISBLANK(F719),,IF(ISBLANK(#REF!),,(IF(F719="WON-EW",((((#REF!-1)*#REF!)*'multiples log'!$B$2)+('multiples log'!$B$2*(#REF!-1))),IF(F719="WON",((((#REF!-1)*#REF!)*'multiples log'!$B$2)+('multiples log'!$B$2*(#REF!-1))),IF(F719="PLACED",((((#REF!-1)*#REF!)*'multiples log'!$B$2)-'multiples log'!$B$2),IF(#REF!=0,-'multiples log'!$B$2,IF(#REF!=0,-'multiples log'!$B$2,-('multiples log'!$B$2*2)))))))*D719))</f>
        <v>0</v>
      </c>
      <c r="H719" s="17"/>
      <c r="I719" s="64"/>
      <c r="J719" s="91"/>
    </row>
    <row r="720" spans="6:10" ht="15" x14ac:dyDescent="0.2">
      <c r="F720" s="7"/>
      <c r="G720" s="17">
        <f>IF(ISBLANK(F720),,IF(ISBLANK(#REF!),,(IF(F720="WON-EW",((((#REF!-1)*#REF!)*'multiples log'!$B$2)+('multiples log'!$B$2*(#REF!-1))),IF(F720="WON",((((#REF!-1)*#REF!)*'multiples log'!$B$2)+('multiples log'!$B$2*(#REF!-1))),IF(F720="PLACED",((((#REF!-1)*#REF!)*'multiples log'!$B$2)-'multiples log'!$B$2),IF(#REF!=0,-'multiples log'!$B$2,IF(#REF!=0,-'multiples log'!$B$2,-('multiples log'!$B$2*2)))))))*D720))</f>
        <v>0</v>
      </c>
      <c r="H720" s="17"/>
      <c r="I720" s="64"/>
      <c r="J720" s="91"/>
    </row>
    <row r="721" spans="6:10" ht="15" x14ac:dyDescent="0.2">
      <c r="F721" s="7"/>
      <c r="G721" s="17">
        <f>IF(ISBLANK(F721),,IF(ISBLANK(#REF!),,(IF(F721="WON-EW",((((#REF!-1)*#REF!)*'multiples log'!$B$2)+('multiples log'!$B$2*(#REF!-1))),IF(F721="WON",((((#REF!-1)*#REF!)*'multiples log'!$B$2)+('multiples log'!$B$2*(#REF!-1))),IF(F721="PLACED",((((#REF!-1)*#REF!)*'multiples log'!$B$2)-'multiples log'!$B$2),IF(#REF!=0,-'multiples log'!$B$2,IF(#REF!=0,-'multiples log'!$B$2,-('multiples log'!$B$2*2)))))))*D721))</f>
        <v>0</v>
      </c>
      <c r="H721" s="17"/>
      <c r="I721" s="64"/>
      <c r="J721" s="91"/>
    </row>
    <row r="722" spans="6:10" ht="15" x14ac:dyDescent="0.2">
      <c r="F722" s="7"/>
      <c r="G722" s="17">
        <f>IF(ISBLANK(F722),,IF(ISBLANK(#REF!),,(IF(F722="WON-EW",((((#REF!-1)*#REF!)*'multiples log'!$B$2)+('multiples log'!$B$2*(#REF!-1))),IF(F722="WON",((((#REF!-1)*#REF!)*'multiples log'!$B$2)+('multiples log'!$B$2*(#REF!-1))),IF(F722="PLACED",((((#REF!-1)*#REF!)*'multiples log'!$B$2)-'multiples log'!$B$2),IF(#REF!=0,-'multiples log'!$B$2,IF(#REF!=0,-'multiples log'!$B$2,-('multiples log'!$B$2*2)))))))*D722))</f>
        <v>0</v>
      </c>
      <c r="H722" s="17"/>
      <c r="I722" s="64"/>
      <c r="J722" s="91"/>
    </row>
    <row r="723" spans="6:10" ht="15" x14ac:dyDescent="0.2">
      <c r="F723" s="7"/>
      <c r="G723" s="17">
        <f>IF(ISBLANK(F723),,IF(ISBLANK(#REF!),,(IF(F723="WON-EW",((((#REF!-1)*#REF!)*'multiples log'!$B$2)+('multiples log'!$B$2*(#REF!-1))),IF(F723="WON",((((#REF!-1)*#REF!)*'multiples log'!$B$2)+('multiples log'!$B$2*(#REF!-1))),IF(F723="PLACED",((((#REF!-1)*#REF!)*'multiples log'!$B$2)-'multiples log'!$B$2),IF(#REF!=0,-'multiples log'!$B$2,IF(#REF!=0,-'multiples log'!$B$2,-('multiples log'!$B$2*2)))))))*D723))</f>
        <v>0</v>
      </c>
      <c r="H723" s="17"/>
      <c r="I723" s="64"/>
      <c r="J723" s="91"/>
    </row>
    <row r="724" spans="6:10" ht="15" x14ac:dyDescent="0.2">
      <c r="F724" s="7"/>
      <c r="G724" s="17">
        <f>IF(ISBLANK(F724),,IF(ISBLANK(#REF!),,(IF(F724="WON-EW",((((#REF!-1)*#REF!)*'multiples log'!$B$2)+('multiples log'!$B$2*(#REF!-1))),IF(F724="WON",((((#REF!-1)*#REF!)*'multiples log'!$B$2)+('multiples log'!$B$2*(#REF!-1))),IF(F724="PLACED",((((#REF!-1)*#REF!)*'multiples log'!$B$2)-'multiples log'!$B$2),IF(#REF!=0,-'multiples log'!$B$2,IF(#REF!=0,-'multiples log'!$B$2,-('multiples log'!$B$2*2)))))))*D724))</f>
        <v>0</v>
      </c>
      <c r="H724" s="17"/>
      <c r="I724" s="64"/>
      <c r="J724" s="91"/>
    </row>
    <row r="725" spans="6:10" ht="15" x14ac:dyDescent="0.2">
      <c r="F725" s="7"/>
      <c r="G725" s="17">
        <f>IF(ISBLANK(F725),,IF(ISBLANK(#REF!),,(IF(F725="WON-EW",((((#REF!-1)*#REF!)*'multiples log'!$B$2)+('multiples log'!$B$2*(#REF!-1))),IF(F725="WON",((((#REF!-1)*#REF!)*'multiples log'!$B$2)+('multiples log'!$B$2*(#REF!-1))),IF(F725="PLACED",((((#REF!-1)*#REF!)*'multiples log'!$B$2)-'multiples log'!$B$2),IF(#REF!=0,-'multiples log'!$B$2,IF(#REF!=0,-'multiples log'!$B$2,-('multiples log'!$B$2*2)))))))*D725))</f>
        <v>0</v>
      </c>
      <c r="H725" s="17"/>
      <c r="I725" s="64"/>
      <c r="J725" s="91"/>
    </row>
    <row r="726" spans="6:10" ht="15" x14ac:dyDescent="0.2">
      <c r="F726" s="7"/>
      <c r="G726" s="17">
        <f>IF(ISBLANK(F726),,IF(ISBLANK(#REF!),,(IF(F726="WON-EW",((((#REF!-1)*#REF!)*'multiples log'!$B$2)+('multiples log'!$B$2*(#REF!-1))),IF(F726="WON",((((#REF!-1)*#REF!)*'multiples log'!$B$2)+('multiples log'!$B$2*(#REF!-1))),IF(F726="PLACED",((((#REF!-1)*#REF!)*'multiples log'!$B$2)-'multiples log'!$B$2),IF(#REF!=0,-'multiples log'!$B$2,IF(#REF!=0,-'multiples log'!$B$2,-('multiples log'!$B$2*2)))))))*D726))</f>
        <v>0</v>
      </c>
      <c r="H726" s="17"/>
      <c r="I726" s="64"/>
      <c r="J726" s="91"/>
    </row>
    <row r="727" spans="6:10" ht="15" x14ac:dyDescent="0.2">
      <c r="F727" s="7"/>
      <c r="G727" s="17">
        <f>IF(ISBLANK(F727),,IF(ISBLANK(#REF!),,(IF(F727="WON-EW",((((#REF!-1)*#REF!)*'multiples log'!$B$2)+('multiples log'!$B$2*(#REF!-1))),IF(F727="WON",((((#REF!-1)*#REF!)*'multiples log'!$B$2)+('multiples log'!$B$2*(#REF!-1))),IF(F727="PLACED",((((#REF!-1)*#REF!)*'multiples log'!$B$2)-'multiples log'!$B$2),IF(#REF!=0,-'multiples log'!$B$2,IF(#REF!=0,-'multiples log'!$B$2,-('multiples log'!$B$2*2)))))))*D727))</f>
        <v>0</v>
      </c>
      <c r="H727" s="17"/>
      <c r="I727" s="64"/>
      <c r="J727" s="91"/>
    </row>
    <row r="728" spans="6:10" ht="15" x14ac:dyDescent="0.2">
      <c r="F728" s="7"/>
      <c r="G728" s="17">
        <f>IF(ISBLANK(F728),,IF(ISBLANK(#REF!),,(IF(F728="WON-EW",((((#REF!-1)*#REF!)*'multiples log'!$B$2)+('multiples log'!$B$2*(#REF!-1))),IF(F728="WON",((((#REF!-1)*#REF!)*'multiples log'!$B$2)+('multiples log'!$B$2*(#REF!-1))),IF(F728="PLACED",((((#REF!-1)*#REF!)*'multiples log'!$B$2)-'multiples log'!$B$2),IF(#REF!=0,-'multiples log'!$B$2,IF(#REF!=0,-'multiples log'!$B$2,-('multiples log'!$B$2*2)))))))*D728))</f>
        <v>0</v>
      </c>
      <c r="H728" s="17"/>
      <c r="I728" s="64"/>
      <c r="J728" s="91"/>
    </row>
    <row r="729" spans="6:10" ht="15" x14ac:dyDescent="0.2">
      <c r="F729" s="7"/>
      <c r="G729" s="17">
        <f>IF(ISBLANK(F729),,IF(ISBLANK(#REF!),,(IF(F729="WON-EW",((((#REF!-1)*#REF!)*'multiples log'!$B$2)+('multiples log'!$B$2*(#REF!-1))),IF(F729="WON",((((#REF!-1)*#REF!)*'multiples log'!$B$2)+('multiples log'!$B$2*(#REF!-1))),IF(F729="PLACED",((((#REF!-1)*#REF!)*'multiples log'!$B$2)-'multiples log'!$B$2),IF(#REF!=0,-'multiples log'!$B$2,IF(#REF!=0,-'multiples log'!$B$2,-('multiples log'!$B$2*2)))))))*D729))</f>
        <v>0</v>
      </c>
      <c r="H729" s="17"/>
      <c r="I729" s="64"/>
      <c r="J729" s="91"/>
    </row>
    <row r="730" spans="6:10" ht="15" x14ac:dyDescent="0.2">
      <c r="F730" s="7"/>
      <c r="G730" s="17">
        <f>IF(ISBLANK(F730),,IF(ISBLANK(#REF!),,(IF(F730="WON-EW",((((#REF!-1)*#REF!)*'multiples log'!$B$2)+('multiples log'!$B$2*(#REF!-1))),IF(F730="WON",((((#REF!-1)*#REF!)*'multiples log'!$B$2)+('multiples log'!$B$2*(#REF!-1))),IF(F730="PLACED",((((#REF!-1)*#REF!)*'multiples log'!$B$2)-'multiples log'!$B$2),IF(#REF!=0,-'multiples log'!$B$2,IF(#REF!=0,-'multiples log'!$B$2,-('multiples log'!$B$2*2)))))))*D730))</f>
        <v>0</v>
      </c>
      <c r="H730" s="17"/>
      <c r="I730" s="64"/>
      <c r="J730" s="91"/>
    </row>
    <row r="731" spans="6:10" ht="15" x14ac:dyDescent="0.2">
      <c r="F731" s="7"/>
      <c r="G731" s="17">
        <f>IF(ISBLANK(F731),,IF(ISBLANK(#REF!),,(IF(F731="WON-EW",((((#REF!-1)*#REF!)*'multiples log'!$B$2)+('multiples log'!$B$2*(#REF!-1))),IF(F731="WON",((((#REF!-1)*#REF!)*'multiples log'!$B$2)+('multiples log'!$B$2*(#REF!-1))),IF(F731="PLACED",((((#REF!-1)*#REF!)*'multiples log'!$B$2)-'multiples log'!$B$2),IF(#REF!=0,-'multiples log'!$B$2,IF(#REF!=0,-'multiples log'!$B$2,-('multiples log'!$B$2*2)))))))*D731))</f>
        <v>0</v>
      </c>
      <c r="H731" s="17"/>
      <c r="I731" s="64"/>
      <c r="J731" s="91"/>
    </row>
    <row r="732" spans="6:10" ht="15" x14ac:dyDescent="0.2">
      <c r="F732" s="7"/>
      <c r="G732" s="17">
        <f>IF(ISBLANK(F732),,IF(ISBLANK(#REF!),,(IF(F732="WON-EW",((((#REF!-1)*#REF!)*'multiples log'!$B$2)+('multiples log'!$B$2*(#REF!-1))),IF(F732="WON",((((#REF!-1)*#REF!)*'multiples log'!$B$2)+('multiples log'!$B$2*(#REF!-1))),IF(F732="PLACED",((((#REF!-1)*#REF!)*'multiples log'!$B$2)-'multiples log'!$B$2),IF(#REF!=0,-'multiples log'!$B$2,IF(#REF!=0,-'multiples log'!$B$2,-('multiples log'!$B$2*2)))))))*D732))</f>
        <v>0</v>
      </c>
      <c r="H732" s="17"/>
      <c r="I732" s="64"/>
      <c r="J732" s="91"/>
    </row>
    <row r="733" spans="6:10" ht="15" x14ac:dyDescent="0.2">
      <c r="F733" s="7"/>
      <c r="G733" s="17">
        <f>IF(ISBLANK(F733),,IF(ISBLANK(#REF!),,(IF(F733="WON-EW",((((#REF!-1)*#REF!)*'multiples log'!$B$2)+('multiples log'!$B$2*(#REF!-1))),IF(F733="WON",((((#REF!-1)*#REF!)*'multiples log'!$B$2)+('multiples log'!$B$2*(#REF!-1))),IF(F733="PLACED",((((#REF!-1)*#REF!)*'multiples log'!$B$2)-'multiples log'!$B$2),IF(#REF!=0,-'multiples log'!$B$2,IF(#REF!=0,-'multiples log'!$B$2,-('multiples log'!$B$2*2)))))))*D733))</f>
        <v>0</v>
      </c>
      <c r="H733" s="17"/>
      <c r="I733" s="64"/>
      <c r="J733" s="91"/>
    </row>
    <row r="734" spans="6:10" ht="15" x14ac:dyDescent="0.2">
      <c r="F734" s="7"/>
      <c r="G734" s="17">
        <f>IF(ISBLANK(F734),,IF(ISBLANK(#REF!),,(IF(F734="WON-EW",((((#REF!-1)*#REF!)*'multiples log'!$B$2)+('multiples log'!$B$2*(#REF!-1))),IF(F734="WON",((((#REF!-1)*#REF!)*'multiples log'!$B$2)+('multiples log'!$B$2*(#REF!-1))),IF(F734="PLACED",((((#REF!-1)*#REF!)*'multiples log'!$B$2)-'multiples log'!$B$2),IF(#REF!=0,-'multiples log'!$B$2,IF(#REF!=0,-'multiples log'!$B$2,-('multiples log'!$B$2*2)))))))*D734))</f>
        <v>0</v>
      </c>
      <c r="H734" s="17"/>
      <c r="I734" s="64"/>
      <c r="J734" s="91"/>
    </row>
    <row r="735" spans="6:10" ht="15" x14ac:dyDescent="0.2">
      <c r="F735" s="7"/>
      <c r="G735" s="17">
        <f>IF(ISBLANK(F735),,IF(ISBLANK(#REF!),,(IF(F735="WON-EW",((((#REF!-1)*#REF!)*'multiples log'!$B$2)+('multiples log'!$B$2*(#REF!-1))),IF(F735="WON",((((#REF!-1)*#REF!)*'multiples log'!$B$2)+('multiples log'!$B$2*(#REF!-1))),IF(F735="PLACED",((((#REF!-1)*#REF!)*'multiples log'!$B$2)-'multiples log'!$B$2),IF(#REF!=0,-'multiples log'!$B$2,IF(#REF!=0,-'multiples log'!$B$2,-('multiples log'!$B$2*2)))))))*D735))</f>
        <v>0</v>
      </c>
      <c r="H735" s="17"/>
      <c r="I735" s="64"/>
      <c r="J735" s="91"/>
    </row>
    <row r="736" spans="6:10" ht="15" x14ac:dyDescent="0.2">
      <c r="F736" s="7"/>
      <c r="G736" s="17">
        <f>IF(ISBLANK(F736),,IF(ISBLANK(#REF!),,(IF(F736="WON-EW",((((#REF!-1)*#REF!)*'multiples log'!$B$2)+('multiples log'!$B$2*(#REF!-1))),IF(F736="WON",((((#REF!-1)*#REF!)*'multiples log'!$B$2)+('multiples log'!$B$2*(#REF!-1))),IF(F736="PLACED",((((#REF!-1)*#REF!)*'multiples log'!$B$2)-'multiples log'!$B$2),IF(#REF!=0,-'multiples log'!$B$2,IF(#REF!=0,-'multiples log'!$B$2,-('multiples log'!$B$2*2)))))))*D736))</f>
        <v>0</v>
      </c>
      <c r="H736" s="17"/>
      <c r="I736" s="64"/>
      <c r="J736" s="91"/>
    </row>
    <row r="737" spans="6:10" ht="15" x14ac:dyDescent="0.2">
      <c r="F737" s="7"/>
      <c r="G737" s="17">
        <f>IF(ISBLANK(F737),,IF(ISBLANK(#REF!),,(IF(F737="WON-EW",((((#REF!-1)*#REF!)*'multiples log'!$B$2)+('multiples log'!$B$2*(#REF!-1))),IF(F737="WON",((((#REF!-1)*#REF!)*'multiples log'!$B$2)+('multiples log'!$B$2*(#REF!-1))),IF(F737="PLACED",((((#REF!-1)*#REF!)*'multiples log'!$B$2)-'multiples log'!$B$2),IF(#REF!=0,-'multiples log'!$B$2,IF(#REF!=0,-'multiples log'!$B$2,-('multiples log'!$B$2*2)))))))*D737))</f>
        <v>0</v>
      </c>
      <c r="H737" s="17"/>
      <c r="I737" s="64"/>
      <c r="J737" s="91"/>
    </row>
    <row r="738" spans="6:10" ht="15" x14ac:dyDescent="0.2">
      <c r="F738" s="7"/>
      <c r="G738" s="17">
        <f>IF(ISBLANK(F738),,IF(ISBLANK(#REF!),,(IF(F738="WON-EW",((((#REF!-1)*#REF!)*'multiples log'!$B$2)+('multiples log'!$B$2*(#REF!-1))),IF(F738="WON",((((#REF!-1)*#REF!)*'multiples log'!$B$2)+('multiples log'!$B$2*(#REF!-1))),IF(F738="PLACED",((((#REF!-1)*#REF!)*'multiples log'!$B$2)-'multiples log'!$B$2),IF(#REF!=0,-'multiples log'!$B$2,IF(#REF!=0,-'multiples log'!$B$2,-('multiples log'!$B$2*2)))))))*D738))</f>
        <v>0</v>
      </c>
      <c r="H738" s="17"/>
      <c r="I738" s="64"/>
      <c r="J738" s="91"/>
    </row>
    <row r="739" spans="6:10" ht="15" x14ac:dyDescent="0.2">
      <c r="F739" s="7"/>
      <c r="G739" s="17">
        <f>IF(ISBLANK(F739),,IF(ISBLANK(#REF!),,(IF(F739="WON-EW",((((#REF!-1)*#REF!)*'multiples log'!$B$2)+('multiples log'!$B$2*(#REF!-1))),IF(F739="WON",((((#REF!-1)*#REF!)*'multiples log'!$B$2)+('multiples log'!$B$2*(#REF!-1))),IF(F739="PLACED",((((#REF!-1)*#REF!)*'multiples log'!$B$2)-'multiples log'!$B$2),IF(#REF!=0,-'multiples log'!$B$2,IF(#REF!=0,-'multiples log'!$B$2,-('multiples log'!$B$2*2)))))))*D739))</f>
        <v>0</v>
      </c>
      <c r="H739" s="17"/>
      <c r="I739" s="64"/>
      <c r="J739" s="91"/>
    </row>
    <row r="740" spans="6:10" ht="15" x14ac:dyDescent="0.2">
      <c r="F740" s="7"/>
      <c r="G740" s="17">
        <f>IF(ISBLANK(F740),,IF(ISBLANK(#REF!),,(IF(F740="WON-EW",((((#REF!-1)*#REF!)*'multiples log'!$B$2)+('multiples log'!$B$2*(#REF!-1))),IF(F740="WON",((((#REF!-1)*#REF!)*'multiples log'!$B$2)+('multiples log'!$B$2*(#REF!-1))),IF(F740="PLACED",((((#REF!-1)*#REF!)*'multiples log'!$B$2)-'multiples log'!$B$2),IF(#REF!=0,-'multiples log'!$B$2,IF(#REF!=0,-'multiples log'!$B$2,-('multiples log'!$B$2*2)))))))*D740))</f>
        <v>0</v>
      </c>
      <c r="H740" s="17"/>
      <c r="I740" s="64"/>
      <c r="J740" s="91"/>
    </row>
    <row r="741" spans="6:10" ht="15" x14ac:dyDescent="0.2">
      <c r="F741" s="7"/>
      <c r="G741" s="17">
        <f>IF(ISBLANK(F741),,IF(ISBLANK(#REF!),,(IF(F741="WON-EW",((((#REF!-1)*#REF!)*'multiples log'!$B$2)+('multiples log'!$B$2*(#REF!-1))),IF(F741="WON",((((#REF!-1)*#REF!)*'multiples log'!$B$2)+('multiples log'!$B$2*(#REF!-1))),IF(F741="PLACED",((((#REF!-1)*#REF!)*'multiples log'!$B$2)-'multiples log'!$B$2),IF(#REF!=0,-'multiples log'!$B$2,IF(#REF!=0,-'multiples log'!$B$2,-('multiples log'!$B$2*2)))))))*D741))</f>
        <v>0</v>
      </c>
      <c r="H741" s="17"/>
      <c r="I741" s="64"/>
      <c r="J741" s="91"/>
    </row>
    <row r="742" spans="6:10" ht="15" x14ac:dyDescent="0.2">
      <c r="F742" s="7"/>
      <c r="G742" s="17">
        <f>IF(ISBLANK(F742),,IF(ISBLANK(#REF!),,(IF(F742="WON-EW",((((#REF!-1)*#REF!)*'multiples log'!$B$2)+('multiples log'!$B$2*(#REF!-1))),IF(F742="WON",((((#REF!-1)*#REF!)*'multiples log'!$B$2)+('multiples log'!$B$2*(#REF!-1))),IF(F742="PLACED",((((#REF!-1)*#REF!)*'multiples log'!$B$2)-'multiples log'!$B$2),IF(#REF!=0,-'multiples log'!$B$2,IF(#REF!=0,-'multiples log'!$B$2,-('multiples log'!$B$2*2)))))))*D742))</f>
        <v>0</v>
      </c>
      <c r="H742" s="17"/>
      <c r="I742" s="64"/>
      <c r="J742" s="91"/>
    </row>
    <row r="743" spans="6:10" ht="15" x14ac:dyDescent="0.2">
      <c r="F743" s="7"/>
      <c r="G743" s="17">
        <f>IF(ISBLANK(F743),,IF(ISBLANK(#REF!),,(IF(F743="WON-EW",((((#REF!-1)*#REF!)*'multiples log'!$B$2)+('multiples log'!$B$2*(#REF!-1))),IF(F743="WON",((((#REF!-1)*#REF!)*'multiples log'!$B$2)+('multiples log'!$B$2*(#REF!-1))),IF(F743="PLACED",((((#REF!-1)*#REF!)*'multiples log'!$B$2)-'multiples log'!$B$2),IF(#REF!=0,-'multiples log'!$B$2,IF(#REF!=0,-'multiples log'!$B$2,-('multiples log'!$B$2*2)))))))*D743))</f>
        <v>0</v>
      </c>
      <c r="H743" s="17"/>
      <c r="I743" s="64"/>
      <c r="J743" s="91"/>
    </row>
    <row r="744" spans="6:10" ht="15" x14ac:dyDescent="0.2">
      <c r="F744" s="7"/>
      <c r="G744" s="17">
        <f>IF(ISBLANK(F744),,IF(ISBLANK(#REF!),,(IF(F744="WON-EW",((((#REF!-1)*#REF!)*'multiples log'!$B$2)+('multiples log'!$B$2*(#REF!-1))),IF(F744="WON",((((#REF!-1)*#REF!)*'multiples log'!$B$2)+('multiples log'!$B$2*(#REF!-1))),IF(F744="PLACED",((((#REF!-1)*#REF!)*'multiples log'!$B$2)-'multiples log'!$B$2),IF(#REF!=0,-'multiples log'!$B$2,IF(#REF!=0,-'multiples log'!$B$2,-('multiples log'!$B$2*2)))))))*D744))</f>
        <v>0</v>
      </c>
      <c r="H744" s="17"/>
      <c r="I744" s="64"/>
      <c r="J744" s="91"/>
    </row>
    <row r="745" spans="6:10" ht="15" x14ac:dyDescent="0.2">
      <c r="F745" s="7"/>
      <c r="G745" s="17">
        <f>IF(ISBLANK(F745),,IF(ISBLANK(#REF!),,(IF(F745="WON-EW",((((#REF!-1)*#REF!)*'multiples log'!$B$2)+('multiples log'!$B$2*(#REF!-1))),IF(F745="WON",((((#REF!-1)*#REF!)*'multiples log'!$B$2)+('multiples log'!$B$2*(#REF!-1))),IF(F745="PLACED",((((#REF!-1)*#REF!)*'multiples log'!$B$2)-'multiples log'!$B$2),IF(#REF!=0,-'multiples log'!$B$2,IF(#REF!=0,-'multiples log'!$B$2,-('multiples log'!$B$2*2)))))))*D745))</f>
        <v>0</v>
      </c>
      <c r="H745" s="17"/>
      <c r="I745" s="64"/>
      <c r="J745" s="91"/>
    </row>
    <row r="746" spans="6:10" ht="15" x14ac:dyDescent="0.2">
      <c r="F746" s="7"/>
      <c r="G746" s="17">
        <f>IF(ISBLANK(F746),,IF(ISBLANK(#REF!),,(IF(F746="WON-EW",((((#REF!-1)*#REF!)*'multiples log'!$B$2)+('multiples log'!$B$2*(#REF!-1))),IF(F746="WON",((((#REF!-1)*#REF!)*'multiples log'!$B$2)+('multiples log'!$B$2*(#REF!-1))),IF(F746="PLACED",((((#REF!-1)*#REF!)*'multiples log'!$B$2)-'multiples log'!$B$2),IF(#REF!=0,-'multiples log'!$B$2,IF(#REF!=0,-'multiples log'!$B$2,-('multiples log'!$B$2*2)))))))*D746))</f>
        <v>0</v>
      </c>
      <c r="H746" s="17"/>
      <c r="I746" s="64"/>
      <c r="J746" s="91"/>
    </row>
    <row r="747" spans="6:10" ht="15" x14ac:dyDescent="0.2">
      <c r="F747" s="7"/>
      <c r="G747" s="17">
        <f>IF(ISBLANK(F747),,IF(ISBLANK(#REF!),,(IF(F747="WON-EW",((((#REF!-1)*#REF!)*'multiples log'!$B$2)+('multiples log'!$B$2*(#REF!-1))),IF(F747="WON",((((#REF!-1)*#REF!)*'multiples log'!$B$2)+('multiples log'!$B$2*(#REF!-1))),IF(F747="PLACED",((((#REF!-1)*#REF!)*'multiples log'!$B$2)-'multiples log'!$B$2),IF(#REF!=0,-'multiples log'!$B$2,IF(#REF!=0,-'multiples log'!$B$2,-('multiples log'!$B$2*2)))))))*D747))</f>
        <v>0</v>
      </c>
      <c r="H747" s="17"/>
      <c r="I747" s="64"/>
      <c r="J747" s="91"/>
    </row>
    <row r="748" spans="6:10" ht="15" x14ac:dyDescent="0.2">
      <c r="F748" s="7"/>
      <c r="G748" s="17">
        <f>IF(ISBLANK(F748),,IF(ISBLANK(#REF!),,(IF(F748="WON-EW",((((#REF!-1)*#REF!)*'multiples log'!$B$2)+('multiples log'!$B$2*(#REF!-1))),IF(F748="WON",((((#REF!-1)*#REF!)*'multiples log'!$B$2)+('multiples log'!$B$2*(#REF!-1))),IF(F748="PLACED",((((#REF!-1)*#REF!)*'multiples log'!$B$2)-'multiples log'!$B$2),IF(#REF!=0,-'multiples log'!$B$2,IF(#REF!=0,-'multiples log'!$B$2,-('multiples log'!$B$2*2)))))))*D748))</f>
        <v>0</v>
      </c>
      <c r="H748" s="17"/>
      <c r="I748" s="64"/>
      <c r="J748" s="91"/>
    </row>
    <row r="749" spans="6:10" ht="15" x14ac:dyDescent="0.2">
      <c r="F749" s="7"/>
      <c r="G749" s="17">
        <f>IF(ISBLANK(F749),,IF(ISBLANK(#REF!),,(IF(F749="WON-EW",((((#REF!-1)*#REF!)*'multiples log'!$B$2)+('multiples log'!$B$2*(#REF!-1))),IF(F749="WON",((((#REF!-1)*#REF!)*'multiples log'!$B$2)+('multiples log'!$B$2*(#REF!-1))),IF(F749="PLACED",((((#REF!-1)*#REF!)*'multiples log'!$B$2)-'multiples log'!$B$2),IF(#REF!=0,-'multiples log'!$B$2,IF(#REF!=0,-'multiples log'!$B$2,-('multiples log'!$B$2*2)))))))*D749))</f>
        <v>0</v>
      </c>
      <c r="H749" s="17"/>
      <c r="I749" s="64"/>
      <c r="J749" s="91"/>
    </row>
    <row r="750" spans="6:10" ht="15" x14ac:dyDescent="0.2">
      <c r="F750" s="7"/>
      <c r="G750" s="17">
        <f>IF(ISBLANK(F750),,IF(ISBLANK(#REF!),,(IF(F750="WON-EW",((((#REF!-1)*#REF!)*'multiples log'!$B$2)+('multiples log'!$B$2*(#REF!-1))),IF(F750="WON",((((#REF!-1)*#REF!)*'multiples log'!$B$2)+('multiples log'!$B$2*(#REF!-1))),IF(F750="PLACED",((((#REF!-1)*#REF!)*'multiples log'!$B$2)-'multiples log'!$B$2),IF(#REF!=0,-'multiples log'!$B$2,IF(#REF!=0,-'multiples log'!$B$2,-('multiples log'!$B$2*2)))))))*D750))</f>
        <v>0</v>
      </c>
      <c r="H750" s="17"/>
      <c r="I750" s="64"/>
      <c r="J750" s="91"/>
    </row>
    <row r="751" spans="6:10" ht="15" x14ac:dyDescent="0.2">
      <c r="F751" s="7"/>
      <c r="G751" s="17">
        <f>IF(ISBLANK(F751),,IF(ISBLANK(#REF!),,(IF(F751="WON-EW",((((#REF!-1)*#REF!)*'multiples log'!$B$2)+('multiples log'!$B$2*(#REF!-1))),IF(F751="WON",((((#REF!-1)*#REF!)*'multiples log'!$B$2)+('multiples log'!$B$2*(#REF!-1))),IF(F751="PLACED",((((#REF!-1)*#REF!)*'multiples log'!$B$2)-'multiples log'!$B$2),IF(#REF!=0,-'multiples log'!$B$2,IF(#REF!=0,-'multiples log'!$B$2,-('multiples log'!$B$2*2)))))))*D751))</f>
        <v>0</v>
      </c>
      <c r="H751" s="17"/>
      <c r="I751" s="64"/>
      <c r="J751" s="91"/>
    </row>
    <row r="752" spans="6:10" ht="15" x14ac:dyDescent="0.2">
      <c r="F752" s="7"/>
      <c r="G752" s="17">
        <f>IF(ISBLANK(F752),,IF(ISBLANK(#REF!),,(IF(F752="WON-EW",((((#REF!-1)*#REF!)*'multiples log'!$B$2)+('multiples log'!$B$2*(#REF!-1))),IF(F752="WON",((((#REF!-1)*#REF!)*'multiples log'!$B$2)+('multiples log'!$B$2*(#REF!-1))),IF(F752="PLACED",((((#REF!-1)*#REF!)*'multiples log'!$B$2)-'multiples log'!$B$2),IF(#REF!=0,-'multiples log'!$B$2,IF(#REF!=0,-'multiples log'!$B$2,-('multiples log'!$B$2*2)))))))*D752))</f>
        <v>0</v>
      </c>
      <c r="H752" s="17"/>
      <c r="I752" s="64"/>
      <c r="J752" s="91"/>
    </row>
    <row r="753" spans="6:10" ht="15" x14ac:dyDescent="0.2">
      <c r="F753" s="7"/>
      <c r="G753" s="17">
        <f>IF(ISBLANK(F753),,IF(ISBLANK(#REF!),,(IF(F753="WON-EW",((((#REF!-1)*#REF!)*'multiples log'!$B$2)+('multiples log'!$B$2*(#REF!-1))),IF(F753="WON",((((#REF!-1)*#REF!)*'multiples log'!$B$2)+('multiples log'!$B$2*(#REF!-1))),IF(F753="PLACED",((((#REF!-1)*#REF!)*'multiples log'!$B$2)-'multiples log'!$B$2),IF(#REF!=0,-'multiples log'!$B$2,IF(#REF!=0,-'multiples log'!$B$2,-('multiples log'!$B$2*2)))))))*D753))</f>
        <v>0</v>
      </c>
      <c r="H753" s="17"/>
      <c r="I753" s="64"/>
      <c r="J753" s="91"/>
    </row>
    <row r="754" spans="6:10" ht="15" x14ac:dyDescent="0.2">
      <c r="F754" s="7"/>
      <c r="G754" s="17">
        <f>IF(ISBLANK(F754),,IF(ISBLANK(#REF!),,(IF(F754="WON-EW",((((#REF!-1)*#REF!)*'multiples log'!$B$2)+('multiples log'!$B$2*(#REF!-1))),IF(F754="WON",((((#REF!-1)*#REF!)*'multiples log'!$B$2)+('multiples log'!$B$2*(#REF!-1))),IF(F754="PLACED",((((#REF!-1)*#REF!)*'multiples log'!$B$2)-'multiples log'!$B$2),IF(#REF!=0,-'multiples log'!$B$2,IF(#REF!=0,-'multiples log'!$B$2,-('multiples log'!$B$2*2)))))))*D754))</f>
        <v>0</v>
      </c>
      <c r="H754" s="17"/>
      <c r="I754" s="64"/>
      <c r="J754" s="91"/>
    </row>
    <row r="755" spans="6:10" ht="15" x14ac:dyDescent="0.2">
      <c r="F755" s="7"/>
      <c r="G755" s="17">
        <f>IF(ISBLANK(F755),,IF(ISBLANK(#REF!),,(IF(F755="WON-EW",((((#REF!-1)*#REF!)*'multiples log'!$B$2)+('multiples log'!$B$2*(#REF!-1))),IF(F755="WON",((((#REF!-1)*#REF!)*'multiples log'!$B$2)+('multiples log'!$B$2*(#REF!-1))),IF(F755="PLACED",((((#REF!-1)*#REF!)*'multiples log'!$B$2)-'multiples log'!$B$2),IF(#REF!=0,-'multiples log'!$B$2,IF(#REF!=0,-'multiples log'!$B$2,-('multiples log'!$B$2*2)))))))*D755))</f>
        <v>0</v>
      </c>
      <c r="H755" s="17"/>
      <c r="I755" s="64"/>
      <c r="J755" s="91"/>
    </row>
    <row r="756" spans="6:10" ht="15" x14ac:dyDescent="0.2">
      <c r="F756" s="7"/>
      <c r="G756" s="17">
        <f>IF(ISBLANK(F756),,IF(ISBLANK(#REF!),,(IF(F756="WON-EW",((((#REF!-1)*#REF!)*'multiples log'!$B$2)+('multiples log'!$B$2*(#REF!-1))),IF(F756="WON",((((#REF!-1)*#REF!)*'multiples log'!$B$2)+('multiples log'!$B$2*(#REF!-1))),IF(F756="PLACED",((((#REF!-1)*#REF!)*'multiples log'!$B$2)-'multiples log'!$B$2),IF(#REF!=0,-'multiples log'!$B$2,IF(#REF!=0,-'multiples log'!$B$2,-('multiples log'!$B$2*2)))))))*D756))</f>
        <v>0</v>
      </c>
      <c r="H756" s="17"/>
      <c r="I756" s="64"/>
      <c r="J756" s="91"/>
    </row>
    <row r="757" spans="6:10" ht="15" x14ac:dyDescent="0.2">
      <c r="F757" s="7"/>
      <c r="G757" s="17">
        <f>IF(ISBLANK(F757),,IF(ISBLANK(#REF!),,(IF(F757="WON-EW",((((#REF!-1)*#REF!)*'multiples log'!$B$2)+('multiples log'!$B$2*(#REF!-1))),IF(F757="WON",((((#REF!-1)*#REF!)*'multiples log'!$B$2)+('multiples log'!$B$2*(#REF!-1))),IF(F757="PLACED",((((#REF!-1)*#REF!)*'multiples log'!$B$2)-'multiples log'!$B$2),IF(#REF!=0,-'multiples log'!$B$2,IF(#REF!=0,-'multiples log'!$B$2,-('multiples log'!$B$2*2)))))))*D757))</f>
        <v>0</v>
      </c>
      <c r="H757" s="17"/>
      <c r="I757" s="64"/>
      <c r="J757" s="91"/>
    </row>
    <row r="758" spans="6:10" ht="15" x14ac:dyDescent="0.2">
      <c r="F758" s="7"/>
      <c r="G758" s="17">
        <f>IF(ISBLANK(F758),,IF(ISBLANK(#REF!),,(IF(F758="WON-EW",((((#REF!-1)*#REF!)*'multiples log'!$B$2)+('multiples log'!$B$2*(#REF!-1))),IF(F758="WON",((((#REF!-1)*#REF!)*'multiples log'!$B$2)+('multiples log'!$B$2*(#REF!-1))),IF(F758="PLACED",((((#REF!-1)*#REF!)*'multiples log'!$B$2)-'multiples log'!$B$2),IF(#REF!=0,-'multiples log'!$B$2,IF(#REF!=0,-'multiples log'!$B$2,-('multiples log'!$B$2*2)))))))*D758))</f>
        <v>0</v>
      </c>
      <c r="H758" s="17"/>
      <c r="I758" s="64"/>
      <c r="J758" s="91"/>
    </row>
    <row r="759" spans="6:10" ht="15" x14ac:dyDescent="0.2">
      <c r="F759" s="7"/>
      <c r="G759" s="17">
        <f>IF(ISBLANK(F759),,IF(ISBLANK(#REF!),,(IF(F759="WON-EW",((((#REF!-1)*#REF!)*'multiples log'!$B$2)+('multiples log'!$B$2*(#REF!-1))),IF(F759="WON",((((#REF!-1)*#REF!)*'multiples log'!$B$2)+('multiples log'!$B$2*(#REF!-1))),IF(F759="PLACED",((((#REF!-1)*#REF!)*'multiples log'!$B$2)-'multiples log'!$B$2),IF(#REF!=0,-'multiples log'!$B$2,IF(#REF!=0,-'multiples log'!$B$2,-('multiples log'!$B$2*2)))))))*D759))</f>
        <v>0</v>
      </c>
      <c r="H759" s="17"/>
      <c r="I759" s="64"/>
      <c r="J759" s="91"/>
    </row>
    <row r="760" spans="6:10" ht="15" x14ac:dyDescent="0.2">
      <c r="F760" s="7"/>
      <c r="G760" s="17">
        <f>IF(ISBLANK(F760),,IF(ISBLANK(#REF!),,(IF(F760="WON-EW",((((#REF!-1)*#REF!)*'multiples log'!$B$2)+('multiples log'!$B$2*(#REF!-1))),IF(F760="WON",((((#REF!-1)*#REF!)*'multiples log'!$B$2)+('multiples log'!$B$2*(#REF!-1))),IF(F760="PLACED",((((#REF!-1)*#REF!)*'multiples log'!$B$2)-'multiples log'!$B$2),IF(#REF!=0,-'multiples log'!$B$2,IF(#REF!=0,-'multiples log'!$B$2,-('multiples log'!$B$2*2)))))))*D760))</f>
        <v>0</v>
      </c>
      <c r="H760" s="17"/>
      <c r="I760" s="64"/>
      <c r="J760" s="91"/>
    </row>
    <row r="761" spans="6:10" ht="15" x14ac:dyDescent="0.2">
      <c r="F761" s="7"/>
      <c r="G761" s="17">
        <f>IF(ISBLANK(F761),,IF(ISBLANK(#REF!),,(IF(F761="WON-EW",((((#REF!-1)*#REF!)*'multiples log'!$B$2)+('multiples log'!$B$2*(#REF!-1))),IF(F761="WON",((((#REF!-1)*#REF!)*'multiples log'!$B$2)+('multiples log'!$B$2*(#REF!-1))),IF(F761="PLACED",((((#REF!-1)*#REF!)*'multiples log'!$B$2)-'multiples log'!$B$2),IF(#REF!=0,-'multiples log'!$B$2,IF(#REF!=0,-'multiples log'!$B$2,-('multiples log'!$B$2*2)))))))*D761))</f>
        <v>0</v>
      </c>
      <c r="H761" s="17"/>
      <c r="I761" s="64"/>
      <c r="J761" s="91"/>
    </row>
    <row r="762" spans="6:10" ht="15" x14ac:dyDescent="0.2">
      <c r="F762" s="7"/>
      <c r="G762" s="17">
        <f>IF(ISBLANK(F762),,IF(ISBLANK(#REF!),,(IF(F762="WON-EW",((((#REF!-1)*#REF!)*'multiples log'!$B$2)+('multiples log'!$B$2*(#REF!-1))),IF(F762="WON",((((#REF!-1)*#REF!)*'multiples log'!$B$2)+('multiples log'!$B$2*(#REF!-1))),IF(F762="PLACED",((((#REF!-1)*#REF!)*'multiples log'!$B$2)-'multiples log'!$B$2),IF(#REF!=0,-'multiples log'!$B$2,IF(#REF!=0,-'multiples log'!$B$2,-('multiples log'!$B$2*2)))))))*D762))</f>
        <v>0</v>
      </c>
      <c r="H762" s="17"/>
      <c r="I762" s="64"/>
      <c r="J762" s="91"/>
    </row>
    <row r="763" spans="6:10" ht="15" x14ac:dyDescent="0.2">
      <c r="F763" s="7"/>
      <c r="G763" s="17">
        <f>IF(ISBLANK(F763),,IF(ISBLANK(#REF!),,(IF(F763="WON-EW",((((#REF!-1)*#REF!)*'multiples log'!$B$2)+('multiples log'!$B$2*(#REF!-1))),IF(F763="WON",((((#REF!-1)*#REF!)*'multiples log'!$B$2)+('multiples log'!$B$2*(#REF!-1))),IF(F763="PLACED",((((#REF!-1)*#REF!)*'multiples log'!$B$2)-'multiples log'!$B$2),IF(#REF!=0,-'multiples log'!$B$2,IF(#REF!=0,-'multiples log'!$B$2,-('multiples log'!$B$2*2)))))))*D763))</f>
        <v>0</v>
      </c>
      <c r="H763" s="17"/>
      <c r="I763" s="64"/>
      <c r="J763" s="91"/>
    </row>
    <row r="764" spans="6:10" ht="15" x14ac:dyDescent="0.2">
      <c r="F764" s="7"/>
      <c r="G764" s="17">
        <f>IF(ISBLANK(F764),,IF(ISBLANK(#REF!),,(IF(F764="WON-EW",((((#REF!-1)*#REF!)*'multiples log'!$B$2)+('multiples log'!$B$2*(#REF!-1))),IF(F764="WON",((((#REF!-1)*#REF!)*'multiples log'!$B$2)+('multiples log'!$B$2*(#REF!-1))),IF(F764="PLACED",((((#REF!-1)*#REF!)*'multiples log'!$B$2)-'multiples log'!$B$2),IF(#REF!=0,-'multiples log'!$B$2,IF(#REF!=0,-'multiples log'!$B$2,-('multiples log'!$B$2*2)))))))*D764))</f>
        <v>0</v>
      </c>
      <c r="H764" s="17"/>
      <c r="I764" s="64"/>
      <c r="J764" s="91"/>
    </row>
    <row r="765" spans="6:10" ht="15" x14ac:dyDescent="0.2">
      <c r="F765" s="7"/>
      <c r="G765" s="17">
        <f>IF(ISBLANK(F765),,IF(ISBLANK(#REF!),,(IF(F765="WON-EW",((((#REF!-1)*#REF!)*'multiples log'!$B$2)+('multiples log'!$B$2*(#REF!-1))),IF(F765="WON",((((#REF!-1)*#REF!)*'multiples log'!$B$2)+('multiples log'!$B$2*(#REF!-1))),IF(F765="PLACED",((((#REF!-1)*#REF!)*'multiples log'!$B$2)-'multiples log'!$B$2),IF(#REF!=0,-'multiples log'!$B$2,IF(#REF!=0,-'multiples log'!$B$2,-('multiples log'!$B$2*2)))))))*D765))</f>
        <v>0</v>
      </c>
      <c r="H765" s="17"/>
      <c r="I765" s="64"/>
      <c r="J765" s="91"/>
    </row>
    <row r="766" spans="6:10" ht="15" x14ac:dyDescent="0.2">
      <c r="F766" s="7"/>
      <c r="G766" s="17">
        <f>IF(ISBLANK(F766),,IF(ISBLANK(#REF!),,(IF(F766="WON-EW",((((#REF!-1)*#REF!)*'multiples log'!$B$2)+('multiples log'!$B$2*(#REF!-1))),IF(F766="WON",((((#REF!-1)*#REF!)*'multiples log'!$B$2)+('multiples log'!$B$2*(#REF!-1))),IF(F766="PLACED",((((#REF!-1)*#REF!)*'multiples log'!$B$2)-'multiples log'!$B$2),IF(#REF!=0,-'multiples log'!$B$2,IF(#REF!=0,-'multiples log'!$B$2,-('multiples log'!$B$2*2)))))))*D766))</f>
        <v>0</v>
      </c>
      <c r="H766" s="17"/>
      <c r="I766" s="64"/>
      <c r="J766" s="91"/>
    </row>
    <row r="767" spans="6:10" ht="15" x14ac:dyDescent="0.2">
      <c r="F767" s="7"/>
      <c r="G767" s="17">
        <f>IF(ISBLANK(F767),,IF(ISBLANK(#REF!),,(IF(F767="WON-EW",((((#REF!-1)*#REF!)*'multiples log'!$B$2)+('multiples log'!$B$2*(#REF!-1))),IF(F767="WON",((((#REF!-1)*#REF!)*'multiples log'!$B$2)+('multiples log'!$B$2*(#REF!-1))),IF(F767="PLACED",((((#REF!-1)*#REF!)*'multiples log'!$B$2)-'multiples log'!$B$2),IF(#REF!=0,-'multiples log'!$B$2,IF(#REF!=0,-'multiples log'!$B$2,-('multiples log'!$B$2*2)))))))*D767))</f>
        <v>0</v>
      </c>
      <c r="H767" s="17"/>
      <c r="I767" s="64"/>
      <c r="J767" s="91"/>
    </row>
    <row r="768" spans="6:10" ht="15" x14ac:dyDescent="0.2">
      <c r="F768" s="7"/>
      <c r="G768" s="17">
        <f>IF(ISBLANK(F768),,IF(ISBLANK(#REF!),,(IF(F768="WON-EW",((((#REF!-1)*#REF!)*'multiples log'!$B$2)+('multiples log'!$B$2*(#REF!-1))),IF(F768="WON",((((#REF!-1)*#REF!)*'multiples log'!$B$2)+('multiples log'!$B$2*(#REF!-1))),IF(F768="PLACED",((((#REF!-1)*#REF!)*'multiples log'!$B$2)-'multiples log'!$B$2),IF(#REF!=0,-'multiples log'!$B$2,IF(#REF!=0,-'multiples log'!$B$2,-('multiples log'!$B$2*2)))))))*D768))</f>
        <v>0</v>
      </c>
      <c r="H768" s="17"/>
      <c r="I768" s="64"/>
      <c r="J768" s="91"/>
    </row>
    <row r="769" spans="6:10" ht="15" x14ac:dyDescent="0.2">
      <c r="F769" s="7"/>
      <c r="G769" s="17">
        <f>IF(ISBLANK(F769),,IF(ISBLANK(#REF!),,(IF(F769="WON-EW",((((#REF!-1)*#REF!)*'multiples log'!$B$2)+('multiples log'!$B$2*(#REF!-1))),IF(F769="WON",((((#REF!-1)*#REF!)*'multiples log'!$B$2)+('multiples log'!$B$2*(#REF!-1))),IF(F769="PLACED",((((#REF!-1)*#REF!)*'multiples log'!$B$2)-'multiples log'!$B$2),IF(#REF!=0,-'multiples log'!$B$2,IF(#REF!=0,-'multiples log'!$B$2,-('multiples log'!$B$2*2)))))))*D769))</f>
        <v>0</v>
      </c>
      <c r="H769" s="17"/>
      <c r="I769" s="64"/>
      <c r="J769" s="91"/>
    </row>
    <row r="770" spans="6:10" ht="15" x14ac:dyDescent="0.2">
      <c r="F770" s="7"/>
      <c r="G770" s="17">
        <f>IF(ISBLANK(F770),,IF(ISBLANK(#REF!),,(IF(F770="WON-EW",((((#REF!-1)*#REF!)*'multiples log'!$B$2)+('multiples log'!$B$2*(#REF!-1))),IF(F770="WON",((((#REF!-1)*#REF!)*'multiples log'!$B$2)+('multiples log'!$B$2*(#REF!-1))),IF(F770="PLACED",((((#REF!-1)*#REF!)*'multiples log'!$B$2)-'multiples log'!$B$2),IF(#REF!=0,-'multiples log'!$B$2,IF(#REF!=0,-'multiples log'!$B$2,-('multiples log'!$B$2*2)))))))*D770))</f>
        <v>0</v>
      </c>
      <c r="H770" s="17"/>
      <c r="I770" s="64"/>
      <c r="J770" s="91"/>
    </row>
    <row r="771" spans="6:10" ht="15" x14ac:dyDescent="0.2">
      <c r="F771" s="7"/>
      <c r="G771" s="17">
        <f>IF(ISBLANK(F771),,IF(ISBLANK(#REF!),,(IF(F771="WON-EW",((((#REF!-1)*#REF!)*'multiples log'!$B$2)+('multiples log'!$B$2*(#REF!-1))),IF(F771="WON",((((#REF!-1)*#REF!)*'multiples log'!$B$2)+('multiples log'!$B$2*(#REF!-1))),IF(F771="PLACED",((((#REF!-1)*#REF!)*'multiples log'!$B$2)-'multiples log'!$B$2),IF(#REF!=0,-'multiples log'!$B$2,IF(#REF!=0,-'multiples log'!$B$2,-('multiples log'!$B$2*2)))))))*D771))</f>
        <v>0</v>
      </c>
      <c r="H771" s="17"/>
      <c r="I771" s="64"/>
      <c r="J771" s="91"/>
    </row>
    <row r="772" spans="6:10" ht="15" x14ac:dyDescent="0.2">
      <c r="F772" s="7"/>
      <c r="G772" s="17">
        <f>IF(ISBLANK(F772),,IF(ISBLANK(#REF!),,(IF(F772="WON-EW",((((#REF!-1)*#REF!)*'multiples log'!$B$2)+('multiples log'!$B$2*(#REF!-1))),IF(F772="WON",((((#REF!-1)*#REF!)*'multiples log'!$B$2)+('multiples log'!$B$2*(#REF!-1))),IF(F772="PLACED",((((#REF!-1)*#REF!)*'multiples log'!$B$2)-'multiples log'!$B$2),IF(#REF!=0,-'multiples log'!$B$2,IF(#REF!=0,-'multiples log'!$B$2,-('multiples log'!$B$2*2)))))))*D772))</f>
        <v>0</v>
      </c>
      <c r="H772" s="17"/>
      <c r="I772" s="64"/>
      <c r="J772" s="91"/>
    </row>
    <row r="773" spans="6:10" ht="15" x14ac:dyDescent="0.2">
      <c r="F773" s="7"/>
      <c r="G773" s="17">
        <f>IF(ISBLANK(F773),,IF(ISBLANK(#REF!),,(IF(F773="WON-EW",((((#REF!-1)*#REF!)*'multiples log'!$B$2)+('multiples log'!$B$2*(#REF!-1))),IF(F773="WON",((((#REF!-1)*#REF!)*'multiples log'!$B$2)+('multiples log'!$B$2*(#REF!-1))),IF(F773="PLACED",((((#REF!-1)*#REF!)*'multiples log'!$B$2)-'multiples log'!$B$2),IF(#REF!=0,-'multiples log'!$B$2,IF(#REF!=0,-'multiples log'!$B$2,-('multiples log'!$B$2*2)))))))*D773))</f>
        <v>0</v>
      </c>
      <c r="H773" s="17"/>
      <c r="I773" s="64"/>
      <c r="J773" s="91"/>
    </row>
    <row r="774" spans="6:10" ht="15" x14ac:dyDescent="0.2">
      <c r="F774" s="7"/>
      <c r="G774" s="17">
        <f>IF(ISBLANK(F774),,IF(ISBLANK(#REF!),,(IF(F774="WON-EW",((((#REF!-1)*#REF!)*'multiples log'!$B$2)+('multiples log'!$B$2*(#REF!-1))),IF(F774="WON",((((#REF!-1)*#REF!)*'multiples log'!$B$2)+('multiples log'!$B$2*(#REF!-1))),IF(F774="PLACED",((((#REF!-1)*#REF!)*'multiples log'!$B$2)-'multiples log'!$B$2),IF(#REF!=0,-'multiples log'!$B$2,IF(#REF!=0,-'multiples log'!$B$2,-('multiples log'!$B$2*2)))))))*D774))</f>
        <v>0</v>
      </c>
      <c r="H774" s="17"/>
      <c r="I774" s="64"/>
      <c r="J774" s="91"/>
    </row>
    <row r="775" spans="6:10" ht="15" x14ac:dyDescent="0.2">
      <c r="F775" s="7"/>
      <c r="G775" s="17">
        <f>IF(ISBLANK(F775),,IF(ISBLANK(#REF!),,(IF(F775="WON-EW",((((#REF!-1)*#REF!)*'multiples log'!$B$2)+('multiples log'!$B$2*(#REF!-1))),IF(F775="WON",((((#REF!-1)*#REF!)*'multiples log'!$B$2)+('multiples log'!$B$2*(#REF!-1))),IF(F775="PLACED",((((#REF!-1)*#REF!)*'multiples log'!$B$2)-'multiples log'!$B$2),IF(#REF!=0,-'multiples log'!$B$2,IF(#REF!=0,-'multiples log'!$B$2,-('multiples log'!$B$2*2)))))))*D775))</f>
        <v>0</v>
      </c>
      <c r="H775" s="17"/>
      <c r="I775" s="64"/>
      <c r="J775" s="91"/>
    </row>
    <row r="776" spans="6:10" ht="15" x14ac:dyDescent="0.2">
      <c r="F776" s="7"/>
      <c r="G776" s="17">
        <f>IF(ISBLANK(F776),,IF(ISBLANK(#REF!),,(IF(F776="WON-EW",((((#REF!-1)*#REF!)*'multiples log'!$B$2)+('multiples log'!$B$2*(#REF!-1))),IF(F776="WON",((((#REF!-1)*#REF!)*'multiples log'!$B$2)+('multiples log'!$B$2*(#REF!-1))),IF(F776="PLACED",((((#REF!-1)*#REF!)*'multiples log'!$B$2)-'multiples log'!$B$2),IF(#REF!=0,-'multiples log'!$B$2,IF(#REF!=0,-'multiples log'!$B$2,-('multiples log'!$B$2*2)))))))*D776))</f>
        <v>0</v>
      </c>
      <c r="H776" s="17"/>
      <c r="I776" s="64"/>
      <c r="J776" s="91"/>
    </row>
    <row r="777" spans="6:10" ht="15" x14ac:dyDescent="0.2">
      <c r="F777" s="7"/>
      <c r="G777" s="17">
        <f>IF(ISBLANK(F777),,IF(ISBLANK(#REF!),,(IF(F777="WON-EW",((((#REF!-1)*#REF!)*'multiples log'!$B$2)+('multiples log'!$B$2*(#REF!-1))),IF(F777="WON",((((#REF!-1)*#REF!)*'multiples log'!$B$2)+('multiples log'!$B$2*(#REF!-1))),IF(F777="PLACED",((((#REF!-1)*#REF!)*'multiples log'!$B$2)-'multiples log'!$B$2),IF(#REF!=0,-'multiples log'!$B$2,IF(#REF!=0,-'multiples log'!$B$2,-('multiples log'!$B$2*2)))))))*D777))</f>
        <v>0</v>
      </c>
      <c r="H777" s="17"/>
      <c r="I777" s="64"/>
      <c r="J777" s="91"/>
    </row>
    <row r="778" spans="6:10" ht="15" x14ac:dyDescent="0.2">
      <c r="F778" s="7"/>
      <c r="G778" s="17">
        <f>IF(ISBLANK(F778),,IF(ISBLANK(#REF!),,(IF(F778="WON-EW",((((#REF!-1)*#REF!)*'multiples log'!$B$2)+('multiples log'!$B$2*(#REF!-1))),IF(F778="WON",((((#REF!-1)*#REF!)*'multiples log'!$B$2)+('multiples log'!$B$2*(#REF!-1))),IF(F778="PLACED",((((#REF!-1)*#REF!)*'multiples log'!$B$2)-'multiples log'!$B$2),IF(#REF!=0,-'multiples log'!$B$2,IF(#REF!=0,-'multiples log'!$B$2,-('multiples log'!$B$2*2)))))))*D778))</f>
        <v>0</v>
      </c>
      <c r="H778" s="17"/>
      <c r="I778" s="64"/>
      <c r="J778" s="91"/>
    </row>
    <row r="779" spans="6:10" ht="15" x14ac:dyDescent="0.2">
      <c r="F779" s="7"/>
      <c r="G779" s="17">
        <f>IF(ISBLANK(F779),,IF(ISBLANK(#REF!),,(IF(F779="WON-EW",((((#REF!-1)*#REF!)*'multiples log'!$B$2)+('multiples log'!$B$2*(#REF!-1))),IF(F779="WON",((((#REF!-1)*#REF!)*'multiples log'!$B$2)+('multiples log'!$B$2*(#REF!-1))),IF(F779="PLACED",((((#REF!-1)*#REF!)*'multiples log'!$B$2)-'multiples log'!$B$2),IF(#REF!=0,-'multiples log'!$B$2,IF(#REF!=0,-'multiples log'!$B$2,-('multiples log'!$B$2*2)))))))*D779))</f>
        <v>0</v>
      </c>
      <c r="H779" s="17"/>
      <c r="I779" s="64"/>
      <c r="J779" s="91"/>
    </row>
    <row r="780" spans="6:10" ht="15" x14ac:dyDescent="0.2">
      <c r="F780" s="7"/>
      <c r="G780" s="17">
        <f>IF(ISBLANK(F780),,IF(ISBLANK(#REF!),,(IF(F780="WON-EW",((((#REF!-1)*#REF!)*'multiples log'!$B$2)+('multiples log'!$B$2*(#REF!-1))),IF(F780="WON",((((#REF!-1)*#REF!)*'multiples log'!$B$2)+('multiples log'!$B$2*(#REF!-1))),IF(F780="PLACED",((((#REF!-1)*#REF!)*'multiples log'!$B$2)-'multiples log'!$B$2),IF(#REF!=0,-'multiples log'!$B$2,IF(#REF!=0,-'multiples log'!$B$2,-('multiples log'!$B$2*2)))))))*D780))</f>
        <v>0</v>
      </c>
      <c r="H780" s="17"/>
      <c r="I780" s="64"/>
      <c r="J780" s="91"/>
    </row>
    <row r="781" spans="6:10" ht="15" x14ac:dyDescent="0.2">
      <c r="F781" s="7"/>
      <c r="G781" s="17">
        <f>IF(ISBLANK(F781),,IF(ISBLANK(#REF!),,(IF(F781="WON-EW",((((#REF!-1)*#REF!)*'multiples log'!$B$2)+('multiples log'!$B$2*(#REF!-1))),IF(F781="WON",((((#REF!-1)*#REF!)*'multiples log'!$B$2)+('multiples log'!$B$2*(#REF!-1))),IF(F781="PLACED",((((#REF!-1)*#REF!)*'multiples log'!$B$2)-'multiples log'!$B$2),IF(#REF!=0,-'multiples log'!$B$2,IF(#REF!=0,-'multiples log'!$B$2,-('multiples log'!$B$2*2)))))))*D781))</f>
        <v>0</v>
      </c>
      <c r="H781" s="17"/>
      <c r="I781" s="64"/>
      <c r="J781" s="91"/>
    </row>
    <row r="782" spans="6:10" ht="15" x14ac:dyDescent="0.2">
      <c r="F782" s="7"/>
      <c r="G782" s="17">
        <f>IF(ISBLANK(F782),,IF(ISBLANK(#REF!),,(IF(F782="WON-EW",((((#REF!-1)*#REF!)*'multiples log'!$B$2)+('multiples log'!$B$2*(#REF!-1))),IF(F782="WON",((((#REF!-1)*#REF!)*'multiples log'!$B$2)+('multiples log'!$B$2*(#REF!-1))),IF(F782="PLACED",((((#REF!-1)*#REF!)*'multiples log'!$B$2)-'multiples log'!$B$2),IF(#REF!=0,-'multiples log'!$B$2,IF(#REF!=0,-'multiples log'!$B$2,-('multiples log'!$B$2*2)))))))*D782))</f>
        <v>0</v>
      </c>
      <c r="H782" s="17"/>
      <c r="I782" s="64"/>
      <c r="J782" s="91"/>
    </row>
    <row r="783" spans="6:10" ht="15" x14ac:dyDescent="0.2">
      <c r="F783" s="7"/>
      <c r="G783" s="17">
        <f>IF(ISBLANK(F783),,IF(ISBLANK(#REF!),,(IF(F783="WON-EW",((((#REF!-1)*#REF!)*'multiples log'!$B$2)+('multiples log'!$B$2*(#REF!-1))),IF(F783="WON",((((#REF!-1)*#REF!)*'multiples log'!$B$2)+('multiples log'!$B$2*(#REF!-1))),IF(F783="PLACED",((((#REF!-1)*#REF!)*'multiples log'!$B$2)-'multiples log'!$B$2),IF(#REF!=0,-'multiples log'!$B$2,IF(#REF!=0,-'multiples log'!$B$2,-('multiples log'!$B$2*2)))))))*D783))</f>
        <v>0</v>
      </c>
      <c r="H783" s="17"/>
      <c r="I783" s="64"/>
      <c r="J783" s="91"/>
    </row>
    <row r="784" spans="6:10" ht="15" x14ac:dyDescent="0.2">
      <c r="F784" s="7"/>
      <c r="G784" s="17">
        <f>IF(ISBLANK(F784),,IF(ISBLANK(#REF!),,(IF(F784="WON-EW",((((#REF!-1)*#REF!)*'multiples log'!$B$2)+('multiples log'!$B$2*(#REF!-1))),IF(F784="WON",((((#REF!-1)*#REF!)*'multiples log'!$B$2)+('multiples log'!$B$2*(#REF!-1))),IF(F784="PLACED",((((#REF!-1)*#REF!)*'multiples log'!$B$2)-'multiples log'!$B$2),IF(#REF!=0,-'multiples log'!$B$2,IF(#REF!=0,-'multiples log'!$B$2,-('multiples log'!$B$2*2)))))))*D784))</f>
        <v>0</v>
      </c>
      <c r="H784" s="17"/>
      <c r="I784" s="64"/>
      <c r="J784" s="91"/>
    </row>
    <row r="785" spans="6:10" ht="15" x14ac:dyDescent="0.2">
      <c r="F785" s="7"/>
      <c r="G785" s="17">
        <f>IF(ISBLANK(F785),,IF(ISBLANK(#REF!),,(IF(F785="WON-EW",((((#REF!-1)*#REF!)*'multiples log'!$B$2)+('multiples log'!$B$2*(#REF!-1))),IF(F785="WON",((((#REF!-1)*#REF!)*'multiples log'!$B$2)+('multiples log'!$B$2*(#REF!-1))),IF(F785="PLACED",((((#REF!-1)*#REF!)*'multiples log'!$B$2)-'multiples log'!$B$2),IF(#REF!=0,-'multiples log'!$B$2,IF(#REF!=0,-'multiples log'!$B$2,-('multiples log'!$B$2*2)))))))*D785))</f>
        <v>0</v>
      </c>
      <c r="H785" s="17"/>
      <c r="I785" s="64"/>
      <c r="J785" s="91"/>
    </row>
    <row r="786" spans="6:10" ht="15" x14ac:dyDescent="0.2">
      <c r="F786" s="7"/>
      <c r="G786" s="17">
        <f>IF(ISBLANK(F786),,IF(ISBLANK(#REF!),,(IF(F786="WON-EW",((((#REF!-1)*#REF!)*'multiples log'!$B$2)+('multiples log'!$B$2*(#REF!-1))),IF(F786="WON",((((#REF!-1)*#REF!)*'multiples log'!$B$2)+('multiples log'!$B$2*(#REF!-1))),IF(F786="PLACED",((((#REF!-1)*#REF!)*'multiples log'!$B$2)-'multiples log'!$B$2),IF(#REF!=0,-'multiples log'!$B$2,IF(#REF!=0,-'multiples log'!$B$2,-('multiples log'!$B$2*2)))))))*D786))</f>
        <v>0</v>
      </c>
      <c r="H786" s="17"/>
      <c r="I786" s="64"/>
      <c r="J786" s="91"/>
    </row>
    <row r="787" spans="6:10" ht="15" x14ac:dyDescent="0.2">
      <c r="F787" s="7"/>
      <c r="G787" s="17">
        <f>IF(ISBLANK(F787),,IF(ISBLANK(#REF!),,(IF(F787="WON-EW",((((#REF!-1)*#REF!)*'multiples log'!$B$2)+('multiples log'!$B$2*(#REF!-1))),IF(F787="WON",((((#REF!-1)*#REF!)*'multiples log'!$B$2)+('multiples log'!$B$2*(#REF!-1))),IF(F787="PLACED",((((#REF!-1)*#REF!)*'multiples log'!$B$2)-'multiples log'!$B$2),IF(#REF!=0,-'multiples log'!$B$2,IF(#REF!=0,-'multiples log'!$B$2,-('multiples log'!$B$2*2)))))))*D787))</f>
        <v>0</v>
      </c>
      <c r="H787" s="17"/>
      <c r="I787" s="64"/>
      <c r="J787" s="91"/>
    </row>
    <row r="788" spans="6:10" ht="15" x14ac:dyDescent="0.2">
      <c r="F788" s="7"/>
      <c r="G788" s="17">
        <f>IF(ISBLANK(F788),,IF(ISBLANK(#REF!),,(IF(F788="WON-EW",((((#REF!-1)*#REF!)*'multiples log'!$B$2)+('multiples log'!$B$2*(#REF!-1))),IF(F788="WON",((((#REF!-1)*#REF!)*'multiples log'!$B$2)+('multiples log'!$B$2*(#REF!-1))),IF(F788="PLACED",((((#REF!-1)*#REF!)*'multiples log'!$B$2)-'multiples log'!$B$2),IF(#REF!=0,-'multiples log'!$B$2,IF(#REF!=0,-'multiples log'!$B$2,-('multiples log'!$B$2*2)))))))*D788))</f>
        <v>0</v>
      </c>
      <c r="H788" s="17"/>
      <c r="I788" s="64"/>
      <c r="J788" s="91"/>
    </row>
    <row r="789" spans="6:10" ht="15" x14ac:dyDescent="0.2">
      <c r="F789" s="7"/>
      <c r="G789" s="17">
        <f>IF(ISBLANK(F789),,IF(ISBLANK(#REF!),,(IF(F789="WON-EW",((((#REF!-1)*#REF!)*'multiples log'!$B$2)+('multiples log'!$B$2*(#REF!-1))),IF(F789="WON",((((#REF!-1)*#REF!)*'multiples log'!$B$2)+('multiples log'!$B$2*(#REF!-1))),IF(F789="PLACED",((((#REF!-1)*#REF!)*'multiples log'!$B$2)-'multiples log'!$B$2),IF(#REF!=0,-'multiples log'!$B$2,IF(#REF!=0,-'multiples log'!$B$2,-('multiples log'!$B$2*2)))))))*D789))</f>
        <v>0</v>
      </c>
      <c r="H789" s="17"/>
      <c r="I789" s="64"/>
      <c r="J789" s="91"/>
    </row>
    <row r="790" spans="6:10" ht="15" x14ac:dyDescent="0.2">
      <c r="F790" s="7"/>
      <c r="G790" s="17">
        <f>IF(ISBLANK(F790),,IF(ISBLANK(#REF!),,(IF(F790="WON-EW",((((#REF!-1)*#REF!)*'multiples log'!$B$2)+('multiples log'!$B$2*(#REF!-1))),IF(F790="WON",((((#REF!-1)*#REF!)*'multiples log'!$B$2)+('multiples log'!$B$2*(#REF!-1))),IF(F790="PLACED",((((#REF!-1)*#REF!)*'multiples log'!$B$2)-'multiples log'!$B$2),IF(#REF!=0,-'multiples log'!$B$2,IF(#REF!=0,-'multiples log'!$B$2,-('multiples log'!$B$2*2)))))))*D790))</f>
        <v>0</v>
      </c>
      <c r="H790" s="17"/>
      <c r="I790" s="64"/>
      <c r="J790" s="91"/>
    </row>
    <row r="791" spans="6:10" ht="15" x14ac:dyDescent="0.2">
      <c r="F791" s="7"/>
      <c r="G791" s="17">
        <f>IF(ISBLANK(F791),,IF(ISBLANK(#REF!),,(IF(F791="WON-EW",((((#REF!-1)*#REF!)*'multiples log'!$B$2)+('multiples log'!$B$2*(#REF!-1))),IF(F791="WON",((((#REF!-1)*#REF!)*'multiples log'!$B$2)+('multiples log'!$B$2*(#REF!-1))),IF(F791="PLACED",((((#REF!-1)*#REF!)*'multiples log'!$B$2)-'multiples log'!$B$2),IF(#REF!=0,-'multiples log'!$B$2,IF(#REF!=0,-'multiples log'!$B$2,-('multiples log'!$B$2*2)))))))*D791))</f>
        <v>0</v>
      </c>
      <c r="H791" s="17"/>
      <c r="I791" s="64"/>
      <c r="J791" s="91"/>
    </row>
    <row r="792" spans="6:10" ht="15" x14ac:dyDescent="0.2">
      <c r="F792" s="7"/>
      <c r="G792" s="17">
        <f>IF(ISBLANK(F792),,IF(ISBLANK(#REF!),,(IF(F792="WON-EW",((((#REF!-1)*#REF!)*'multiples log'!$B$2)+('multiples log'!$B$2*(#REF!-1))),IF(F792="WON",((((#REF!-1)*#REF!)*'multiples log'!$B$2)+('multiples log'!$B$2*(#REF!-1))),IF(F792="PLACED",((((#REF!-1)*#REF!)*'multiples log'!$B$2)-'multiples log'!$B$2),IF(#REF!=0,-'multiples log'!$B$2,IF(#REF!=0,-'multiples log'!$B$2,-('multiples log'!$B$2*2)))))))*D792))</f>
        <v>0</v>
      </c>
      <c r="H792" s="17"/>
      <c r="I792" s="64"/>
      <c r="J792" s="91"/>
    </row>
    <row r="793" spans="6:10" ht="15" x14ac:dyDescent="0.2">
      <c r="F793" s="7"/>
      <c r="G793" s="17">
        <f>IF(ISBLANK(F793),,IF(ISBLANK(#REF!),,(IF(F793="WON-EW",((((#REF!-1)*#REF!)*'multiples log'!$B$2)+('multiples log'!$B$2*(#REF!-1))),IF(F793="WON",((((#REF!-1)*#REF!)*'multiples log'!$B$2)+('multiples log'!$B$2*(#REF!-1))),IF(F793="PLACED",((((#REF!-1)*#REF!)*'multiples log'!$B$2)-'multiples log'!$B$2),IF(#REF!=0,-'multiples log'!$B$2,IF(#REF!=0,-'multiples log'!$B$2,-('multiples log'!$B$2*2)))))))*D793))</f>
        <v>0</v>
      </c>
      <c r="H793" s="17"/>
      <c r="I793" s="64"/>
      <c r="J793" s="91"/>
    </row>
    <row r="794" spans="6:10" ht="15" x14ac:dyDescent="0.2">
      <c r="F794" s="7"/>
      <c r="G794" s="17">
        <f>IF(ISBLANK(F794),,IF(ISBLANK(#REF!),,(IF(F794="WON-EW",((((#REF!-1)*#REF!)*'multiples log'!$B$2)+('multiples log'!$B$2*(#REF!-1))),IF(F794="WON",((((#REF!-1)*#REF!)*'multiples log'!$B$2)+('multiples log'!$B$2*(#REF!-1))),IF(F794="PLACED",((((#REF!-1)*#REF!)*'multiples log'!$B$2)-'multiples log'!$B$2),IF(#REF!=0,-'multiples log'!$B$2,IF(#REF!=0,-'multiples log'!$B$2,-('multiples log'!$B$2*2)))))))*D794))</f>
        <v>0</v>
      </c>
      <c r="H794" s="17"/>
      <c r="I794" s="64"/>
      <c r="J794" s="91"/>
    </row>
    <row r="795" spans="6:10" ht="15" x14ac:dyDescent="0.2">
      <c r="F795" s="7"/>
      <c r="G795" s="17">
        <f>IF(ISBLANK(F795),,IF(ISBLANK(#REF!),,(IF(F795="WON-EW",((((#REF!-1)*#REF!)*'multiples log'!$B$2)+('multiples log'!$B$2*(#REF!-1))),IF(F795="WON",((((#REF!-1)*#REF!)*'multiples log'!$B$2)+('multiples log'!$B$2*(#REF!-1))),IF(F795="PLACED",((((#REF!-1)*#REF!)*'multiples log'!$B$2)-'multiples log'!$B$2),IF(#REF!=0,-'multiples log'!$B$2,IF(#REF!=0,-'multiples log'!$B$2,-('multiples log'!$B$2*2)))))))*D795))</f>
        <v>0</v>
      </c>
      <c r="H795" s="17"/>
      <c r="I795" s="64"/>
      <c r="J795" s="91"/>
    </row>
    <row r="796" spans="6:10" ht="15" x14ac:dyDescent="0.2">
      <c r="F796" s="7"/>
      <c r="G796" s="17">
        <f>IF(ISBLANK(F796),,IF(ISBLANK(#REF!),,(IF(F796="WON-EW",((((#REF!-1)*#REF!)*'multiples log'!$B$2)+('multiples log'!$B$2*(#REF!-1))),IF(F796="WON",((((#REF!-1)*#REF!)*'multiples log'!$B$2)+('multiples log'!$B$2*(#REF!-1))),IF(F796="PLACED",((((#REF!-1)*#REF!)*'multiples log'!$B$2)-'multiples log'!$B$2),IF(#REF!=0,-'multiples log'!$B$2,IF(#REF!=0,-'multiples log'!$B$2,-('multiples log'!$B$2*2)))))))*D796))</f>
        <v>0</v>
      </c>
      <c r="H796" s="17"/>
      <c r="I796" s="64"/>
      <c r="J796" s="91"/>
    </row>
    <row r="797" spans="6:10" ht="15" x14ac:dyDescent="0.2">
      <c r="F797" s="7"/>
      <c r="G797" s="17">
        <f>IF(ISBLANK(F797),,IF(ISBLANK(#REF!),,(IF(F797="WON-EW",((((#REF!-1)*#REF!)*'multiples log'!$B$2)+('multiples log'!$B$2*(#REF!-1))),IF(F797="WON",((((#REF!-1)*#REF!)*'multiples log'!$B$2)+('multiples log'!$B$2*(#REF!-1))),IF(F797="PLACED",((((#REF!-1)*#REF!)*'multiples log'!$B$2)-'multiples log'!$B$2),IF(#REF!=0,-'multiples log'!$B$2,IF(#REF!=0,-'multiples log'!$B$2,-('multiples log'!$B$2*2)))))))*D797))</f>
        <v>0</v>
      </c>
      <c r="H797" s="17"/>
      <c r="I797" s="64"/>
      <c r="J797" s="91"/>
    </row>
    <row r="798" spans="6:10" ht="15" x14ac:dyDescent="0.2">
      <c r="F798" s="7"/>
      <c r="G798" s="17">
        <f>IF(ISBLANK(F798),,IF(ISBLANK(#REF!),,(IF(F798="WON-EW",((((#REF!-1)*#REF!)*'multiples log'!$B$2)+('multiples log'!$B$2*(#REF!-1))),IF(F798="WON",((((#REF!-1)*#REF!)*'multiples log'!$B$2)+('multiples log'!$B$2*(#REF!-1))),IF(F798="PLACED",((((#REF!-1)*#REF!)*'multiples log'!$B$2)-'multiples log'!$B$2),IF(#REF!=0,-'multiples log'!$B$2,IF(#REF!=0,-'multiples log'!$B$2,-('multiples log'!$B$2*2)))))))*D798))</f>
        <v>0</v>
      </c>
      <c r="H798" s="17"/>
      <c r="I798" s="64"/>
      <c r="J798" s="91"/>
    </row>
    <row r="799" spans="6:10" ht="15" x14ac:dyDescent="0.2">
      <c r="F799" s="7"/>
      <c r="G799" s="17">
        <f>IF(ISBLANK(F799),,IF(ISBLANK(#REF!),,(IF(F799="WON-EW",((((#REF!-1)*#REF!)*'multiples log'!$B$2)+('multiples log'!$B$2*(#REF!-1))),IF(F799="WON",((((#REF!-1)*#REF!)*'multiples log'!$B$2)+('multiples log'!$B$2*(#REF!-1))),IF(F799="PLACED",((((#REF!-1)*#REF!)*'multiples log'!$B$2)-'multiples log'!$B$2),IF(#REF!=0,-'multiples log'!$B$2,IF(#REF!=0,-'multiples log'!$B$2,-('multiples log'!$B$2*2)))))))*D799))</f>
        <v>0</v>
      </c>
      <c r="H799" s="17"/>
      <c r="I799" s="64"/>
      <c r="J799" s="91"/>
    </row>
    <row r="800" spans="6:10" ht="15" x14ac:dyDescent="0.2">
      <c r="F800" s="7"/>
      <c r="G800" s="17">
        <f>IF(ISBLANK(F800),,IF(ISBLANK(#REF!),,(IF(F800="WON-EW",((((#REF!-1)*#REF!)*'multiples log'!$B$2)+('multiples log'!$B$2*(#REF!-1))),IF(F800="WON",((((#REF!-1)*#REF!)*'multiples log'!$B$2)+('multiples log'!$B$2*(#REF!-1))),IF(F800="PLACED",((((#REF!-1)*#REF!)*'multiples log'!$B$2)-'multiples log'!$B$2),IF(#REF!=0,-'multiples log'!$B$2,IF(#REF!=0,-'multiples log'!$B$2,-('multiples log'!$B$2*2)))))))*D800))</f>
        <v>0</v>
      </c>
      <c r="H800" s="17"/>
      <c r="I800" s="64"/>
      <c r="J800" s="91"/>
    </row>
    <row r="801" spans="6:10" ht="15" x14ac:dyDescent="0.2">
      <c r="F801" s="7"/>
      <c r="G801" s="17">
        <f>IF(ISBLANK(F801),,IF(ISBLANK(#REF!),,(IF(F801="WON-EW",((((#REF!-1)*#REF!)*'multiples log'!$B$2)+('multiples log'!$B$2*(#REF!-1))),IF(F801="WON",((((#REF!-1)*#REF!)*'multiples log'!$B$2)+('multiples log'!$B$2*(#REF!-1))),IF(F801="PLACED",((((#REF!-1)*#REF!)*'multiples log'!$B$2)-'multiples log'!$B$2),IF(#REF!=0,-'multiples log'!$B$2,IF(#REF!=0,-'multiples log'!$B$2,-('multiples log'!$B$2*2)))))))*D801))</f>
        <v>0</v>
      </c>
      <c r="H801" s="17"/>
      <c r="I801" s="64"/>
      <c r="J801" s="91"/>
    </row>
    <row r="802" spans="6:10" ht="15" x14ac:dyDescent="0.2">
      <c r="F802" s="7"/>
      <c r="G802" s="17">
        <f>IF(ISBLANK(F802),,IF(ISBLANK(#REF!),,(IF(F802="WON-EW",((((#REF!-1)*#REF!)*'multiples log'!$B$2)+('multiples log'!$B$2*(#REF!-1))),IF(F802="WON",((((#REF!-1)*#REF!)*'multiples log'!$B$2)+('multiples log'!$B$2*(#REF!-1))),IF(F802="PLACED",((((#REF!-1)*#REF!)*'multiples log'!$B$2)-'multiples log'!$B$2),IF(#REF!=0,-'multiples log'!$B$2,IF(#REF!=0,-'multiples log'!$B$2,-('multiples log'!$B$2*2)))))))*D802))</f>
        <v>0</v>
      </c>
      <c r="H802" s="17"/>
      <c r="I802" s="64"/>
      <c r="J802" s="91"/>
    </row>
    <row r="803" spans="6:10" ht="15" x14ac:dyDescent="0.2">
      <c r="F803" s="7"/>
      <c r="G803" s="17">
        <f>IF(ISBLANK(F803),,IF(ISBLANK(#REF!),,(IF(F803="WON-EW",((((#REF!-1)*#REF!)*'multiples log'!$B$2)+('multiples log'!$B$2*(#REF!-1))),IF(F803="WON",((((#REF!-1)*#REF!)*'multiples log'!$B$2)+('multiples log'!$B$2*(#REF!-1))),IF(F803="PLACED",((((#REF!-1)*#REF!)*'multiples log'!$B$2)-'multiples log'!$B$2),IF(#REF!=0,-'multiples log'!$B$2,IF(#REF!=0,-'multiples log'!$B$2,-('multiples log'!$B$2*2)))))))*D803))</f>
        <v>0</v>
      </c>
      <c r="H803" s="17"/>
      <c r="I803" s="64"/>
      <c r="J803" s="91"/>
    </row>
    <row r="804" spans="6:10" ht="15" x14ac:dyDescent="0.2">
      <c r="F804" s="7"/>
      <c r="G804" s="17">
        <f>IF(ISBLANK(F804),,IF(ISBLANK(#REF!),,(IF(F804="WON-EW",((((#REF!-1)*#REF!)*'multiples log'!$B$2)+('multiples log'!$B$2*(#REF!-1))),IF(F804="WON",((((#REF!-1)*#REF!)*'multiples log'!$B$2)+('multiples log'!$B$2*(#REF!-1))),IF(F804="PLACED",((((#REF!-1)*#REF!)*'multiples log'!$B$2)-'multiples log'!$B$2),IF(#REF!=0,-'multiples log'!$B$2,IF(#REF!=0,-'multiples log'!$B$2,-('multiples log'!$B$2*2)))))))*D804))</f>
        <v>0</v>
      </c>
      <c r="H804" s="17"/>
      <c r="I804" s="64"/>
      <c r="J804" s="91"/>
    </row>
    <row r="805" spans="6:10" ht="15" x14ac:dyDescent="0.2">
      <c r="F805" s="7"/>
      <c r="G805" s="17">
        <f>IF(ISBLANK(F805),,IF(ISBLANK(#REF!),,(IF(F805="WON-EW",((((#REF!-1)*#REF!)*'multiples log'!$B$2)+('multiples log'!$B$2*(#REF!-1))),IF(F805="WON",((((#REF!-1)*#REF!)*'multiples log'!$B$2)+('multiples log'!$B$2*(#REF!-1))),IF(F805="PLACED",((((#REF!-1)*#REF!)*'multiples log'!$B$2)-'multiples log'!$B$2),IF(#REF!=0,-'multiples log'!$B$2,IF(#REF!=0,-'multiples log'!$B$2,-('multiples log'!$B$2*2)))))))*D805))</f>
        <v>0</v>
      </c>
      <c r="H805" s="17"/>
      <c r="I805" s="64"/>
      <c r="J805" s="91"/>
    </row>
    <row r="806" spans="6:10" ht="15" x14ac:dyDescent="0.2">
      <c r="F806" s="7"/>
      <c r="G806" s="17">
        <f>IF(ISBLANK(F806),,IF(ISBLANK(#REF!),,(IF(F806="WON-EW",((((#REF!-1)*#REF!)*'multiples log'!$B$2)+('multiples log'!$B$2*(#REF!-1))),IF(F806="WON",((((#REF!-1)*#REF!)*'multiples log'!$B$2)+('multiples log'!$B$2*(#REF!-1))),IF(F806="PLACED",((((#REF!-1)*#REF!)*'multiples log'!$B$2)-'multiples log'!$B$2),IF(#REF!=0,-'multiples log'!$B$2,IF(#REF!=0,-'multiples log'!$B$2,-('multiples log'!$B$2*2)))))))*D806))</f>
        <v>0</v>
      </c>
      <c r="H806" s="17"/>
      <c r="I806" s="64"/>
      <c r="J806" s="91"/>
    </row>
    <row r="807" spans="6:10" ht="15" x14ac:dyDescent="0.2">
      <c r="F807" s="7"/>
      <c r="G807" s="17">
        <f>IF(ISBLANK(F807),,IF(ISBLANK(#REF!),,(IF(F807="WON-EW",((((#REF!-1)*#REF!)*'multiples log'!$B$2)+('multiples log'!$B$2*(#REF!-1))),IF(F807="WON",((((#REF!-1)*#REF!)*'multiples log'!$B$2)+('multiples log'!$B$2*(#REF!-1))),IF(F807="PLACED",((((#REF!-1)*#REF!)*'multiples log'!$B$2)-'multiples log'!$B$2),IF(#REF!=0,-'multiples log'!$B$2,IF(#REF!=0,-'multiples log'!$B$2,-('multiples log'!$B$2*2)))))))*D807))</f>
        <v>0</v>
      </c>
      <c r="H807" s="17"/>
      <c r="I807" s="64"/>
      <c r="J807" s="91"/>
    </row>
    <row r="808" spans="6:10" ht="15" x14ac:dyDescent="0.2">
      <c r="F808" s="7"/>
      <c r="G808" s="17">
        <f>IF(ISBLANK(F808),,IF(ISBLANK(#REF!),,(IF(F808="WON-EW",((((#REF!-1)*#REF!)*'multiples log'!$B$2)+('multiples log'!$B$2*(#REF!-1))),IF(F808="WON",((((#REF!-1)*#REF!)*'multiples log'!$B$2)+('multiples log'!$B$2*(#REF!-1))),IF(F808="PLACED",((((#REF!-1)*#REF!)*'multiples log'!$B$2)-'multiples log'!$B$2),IF(#REF!=0,-'multiples log'!$B$2,IF(#REF!=0,-'multiples log'!$B$2,-('multiples log'!$B$2*2)))))))*D808))</f>
        <v>0</v>
      </c>
      <c r="H808" s="17"/>
      <c r="I808" s="64"/>
      <c r="J808" s="91"/>
    </row>
    <row r="809" spans="6:10" ht="15" x14ac:dyDescent="0.2">
      <c r="F809" s="7"/>
      <c r="G809" s="17">
        <f>IF(ISBLANK(F809),,IF(ISBLANK(#REF!),,(IF(F809="WON-EW",((((#REF!-1)*#REF!)*'multiples log'!$B$2)+('multiples log'!$B$2*(#REF!-1))),IF(F809="WON",((((#REF!-1)*#REF!)*'multiples log'!$B$2)+('multiples log'!$B$2*(#REF!-1))),IF(F809="PLACED",((((#REF!-1)*#REF!)*'multiples log'!$B$2)-'multiples log'!$B$2),IF(#REF!=0,-'multiples log'!$B$2,IF(#REF!=0,-'multiples log'!$B$2,-('multiples log'!$B$2*2)))))))*D809))</f>
        <v>0</v>
      </c>
      <c r="H809" s="17"/>
      <c r="I809" s="64"/>
      <c r="J809" s="91"/>
    </row>
    <row r="810" spans="6:10" ht="15" x14ac:dyDescent="0.2">
      <c r="F810" s="7"/>
      <c r="G810" s="17">
        <f>IF(ISBLANK(F810),,IF(ISBLANK(#REF!),,(IF(F810="WON-EW",((((#REF!-1)*#REF!)*'multiples log'!$B$2)+('multiples log'!$B$2*(#REF!-1))),IF(F810="WON",((((#REF!-1)*#REF!)*'multiples log'!$B$2)+('multiples log'!$B$2*(#REF!-1))),IF(F810="PLACED",((((#REF!-1)*#REF!)*'multiples log'!$B$2)-'multiples log'!$B$2),IF(#REF!=0,-'multiples log'!$B$2,IF(#REF!=0,-'multiples log'!$B$2,-('multiples log'!$B$2*2)))))))*D810))</f>
        <v>0</v>
      </c>
      <c r="H810" s="17"/>
      <c r="I810" s="64"/>
      <c r="J810" s="91"/>
    </row>
    <row r="811" spans="6:10" ht="15" x14ac:dyDescent="0.2">
      <c r="F811" s="7"/>
      <c r="G811" s="17">
        <f>IF(ISBLANK(F811),,IF(ISBLANK(#REF!),,(IF(F811="WON-EW",((((#REF!-1)*#REF!)*'multiples log'!$B$2)+('multiples log'!$B$2*(#REF!-1))),IF(F811="WON",((((#REF!-1)*#REF!)*'multiples log'!$B$2)+('multiples log'!$B$2*(#REF!-1))),IF(F811="PLACED",((((#REF!-1)*#REF!)*'multiples log'!$B$2)-'multiples log'!$B$2),IF(#REF!=0,-'multiples log'!$B$2,IF(#REF!=0,-'multiples log'!$B$2,-('multiples log'!$B$2*2)))))))*D811))</f>
        <v>0</v>
      </c>
      <c r="H811" s="17"/>
      <c r="I811" s="64"/>
      <c r="J811" s="91"/>
    </row>
    <row r="812" spans="6:10" ht="15" x14ac:dyDescent="0.2">
      <c r="F812" s="7"/>
      <c r="G812" s="17">
        <f>IF(ISBLANK(F812),,IF(ISBLANK(#REF!),,(IF(F812="WON-EW",((((#REF!-1)*#REF!)*'multiples log'!$B$2)+('multiples log'!$B$2*(#REF!-1))),IF(F812="WON",((((#REF!-1)*#REF!)*'multiples log'!$B$2)+('multiples log'!$B$2*(#REF!-1))),IF(F812="PLACED",((((#REF!-1)*#REF!)*'multiples log'!$B$2)-'multiples log'!$B$2),IF(#REF!=0,-'multiples log'!$B$2,IF(#REF!=0,-'multiples log'!$B$2,-('multiples log'!$B$2*2)))))))*D812))</f>
        <v>0</v>
      </c>
      <c r="H812" s="17"/>
      <c r="I812" s="64"/>
      <c r="J812" s="91"/>
    </row>
    <row r="813" spans="6:10" ht="15" x14ac:dyDescent="0.2">
      <c r="F813" s="7"/>
      <c r="G813" s="17">
        <f>IF(ISBLANK(F813),,IF(ISBLANK(#REF!),,(IF(F813="WON-EW",((((#REF!-1)*#REF!)*'multiples log'!$B$2)+('multiples log'!$B$2*(#REF!-1))),IF(F813="WON",((((#REF!-1)*#REF!)*'multiples log'!$B$2)+('multiples log'!$B$2*(#REF!-1))),IF(F813="PLACED",((((#REF!-1)*#REF!)*'multiples log'!$B$2)-'multiples log'!$B$2),IF(#REF!=0,-'multiples log'!$B$2,IF(#REF!=0,-'multiples log'!$B$2,-('multiples log'!$B$2*2)))))))*D813))</f>
        <v>0</v>
      </c>
      <c r="H813" s="17"/>
      <c r="I813" s="64"/>
      <c r="J813" s="91"/>
    </row>
    <row r="814" spans="6:10" ht="15" x14ac:dyDescent="0.2">
      <c r="F814" s="7"/>
      <c r="G814" s="17">
        <f>IF(ISBLANK(F814),,IF(ISBLANK(#REF!),,(IF(F814="WON-EW",((((#REF!-1)*#REF!)*'multiples log'!$B$2)+('multiples log'!$B$2*(#REF!-1))),IF(F814="WON",((((#REF!-1)*#REF!)*'multiples log'!$B$2)+('multiples log'!$B$2*(#REF!-1))),IF(F814="PLACED",((((#REF!-1)*#REF!)*'multiples log'!$B$2)-'multiples log'!$B$2),IF(#REF!=0,-'multiples log'!$B$2,IF(#REF!=0,-'multiples log'!$B$2,-('multiples log'!$B$2*2)))))))*D814))</f>
        <v>0</v>
      </c>
      <c r="H814" s="17"/>
      <c r="I814" s="64"/>
      <c r="J814" s="91"/>
    </row>
    <row r="815" spans="6:10" ht="15" x14ac:dyDescent="0.2">
      <c r="F815" s="7"/>
      <c r="G815" s="17">
        <f>IF(ISBLANK(F815),,IF(ISBLANK(#REF!),,(IF(F815="WON-EW",((((#REF!-1)*#REF!)*'multiples log'!$B$2)+('multiples log'!$B$2*(#REF!-1))),IF(F815="WON",((((#REF!-1)*#REF!)*'multiples log'!$B$2)+('multiples log'!$B$2*(#REF!-1))),IF(F815="PLACED",((((#REF!-1)*#REF!)*'multiples log'!$B$2)-'multiples log'!$B$2),IF(#REF!=0,-'multiples log'!$B$2,IF(#REF!=0,-'multiples log'!$B$2,-('multiples log'!$B$2*2)))))))*D815))</f>
        <v>0</v>
      </c>
      <c r="H815" s="17"/>
      <c r="I815" s="64"/>
      <c r="J815" s="91"/>
    </row>
    <row r="816" spans="6:10" ht="15" x14ac:dyDescent="0.2">
      <c r="F816" s="7"/>
      <c r="G816" s="17">
        <f>IF(ISBLANK(F816),,IF(ISBLANK(#REF!),,(IF(F816="WON-EW",((((#REF!-1)*#REF!)*'multiples log'!$B$2)+('multiples log'!$B$2*(#REF!-1))),IF(F816="WON",((((#REF!-1)*#REF!)*'multiples log'!$B$2)+('multiples log'!$B$2*(#REF!-1))),IF(F816="PLACED",((((#REF!-1)*#REF!)*'multiples log'!$B$2)-'multiples log'!$B$2),IF(#REF!=0,-'multiples log'!$B$2,IF(#REF!=0,-'multiples log'!$B$2,-('multiples log'!$B$2*2)))))))*D816))</f>
        <v>0</v>
      </c>
      <c r="H816" s="17"/>
      <c r="I816" s="64"/>
      <c r="J816" s="91"/>
    </row>
    <row r="817" spans="6:10" ht="15" x14ac:dyDescent="0.2">
      <c r="F817" s="7"/>
      <c r="G817" s="17">
        <f>IF(ISBLANK(F817),,IF(ISBLANK(#REF!),,(IF(F817="WON-EW",((((#REF!-1)*#REF!)*'multiples log'!$B$2)+('multiples log'!$B$2*(#REF!-1))),IF(F817="WON",((((#REF!-1)*#REF!)*'multiples log'!$B$2)+('multiples log'!$B$2*(#REF!-1))),IF(F817="PLACED",((((#REF!-1)*#REF!)*'multiples log'!$B$2)-'multiples log'!$B$2),IF(#REF!=0,-'multiples log'!$B$2,IF(#REF!=0,-'multiples log'!$B$2,-('multiples log'!$B$2*2)))))))*D817))</f>
        <v>0</v>
      </c>
      <c r="H817" s="17"/>
      <c r="I817" s="64"/>
      <c r="J817" s="91"/>
    </row>
    <row r="818" spans="6:10" ht="15" x14ac:dyDescent="0.2">
      <c r="F818" s="7"/>
      <c r="G818" s="17">
        <f>IF(ISBLANK(F818),,IF(ISBLANK(#REF!),,(IF(F818="WON-EW",((((#REF!-1)*#REF!)*'multiples log'!$B$2)+('multiples log'!$B$2*(#REF!-1))),IF(F818="WON",((((#REF!-1)*#REF!)*'multiples log'!$B$2)+('multiples log'!$B$2*(#REF!-1))),IF(F818="PLACED",((((#REF!-1)*#REF!)*'multiples log'!$B$2)-'multiples log'!$B$2),IF(#REF!=0,-'multiples log'!$B$2,IF(#REF!=0,-'multiples log'!$B$2,-('multiples log'!$B$2*2)))))))*D818))</f>
        <v>0</v>
      </c>
      <c r="H818" s="17"/>
      <c r="I818" s="64"/>
      <c r="J818" s="91"/>
    </row>
    <row r="819" spans="6:10" ht="15" x14ac:dyDescent="0.2">
      <c r="F819" s="7"/>
      <c r="G819" s="17">
        <f>IF(ISBLANK(F819),,IF(ISBLANK(#REF!),,(IF(F819="WON-EW",((((#REF!-1)*#REF!)*'multiples log'!$B$2)+('multiples log'!$B$2*(#REF!-1))),IF(F819="WON",((((#REF!-1)*#REF!)*'multiples log'!$B$2)+('multiples log'!$B$2*(#REF!-1))),IF(F819="PLACED",((((#REF!-1)*#REF!)*'multiples log'!$B$2)-'multiples log'!$B$2),IF(#REF!=0,-'multiples log'!$B$2,IF(#REF!=0,-'multiples log'!$B$2,-('multiples log'!$B$2*2)))))))*D819))</f>
        <v>0</v>
      </c>
      <c r="H819" s="17"/>
      <c r="I819" s="64"/>
      <c r="J819" s="91"/>
    </row>
    <row r="820" spans="6:10" ht="15" x14ac:dyDescent="0.2">
      <c r="F820" s="7"/>
      <c r="G820" s="17">
        <f>IF(ISBLANK(F820),,IF(ISBLANK(#REF!),,(IF(F820="WON-EW",((((#REF!-1)*#REF!)*'multiples log'!$B$2)+('multiples log'!$B$2*(#REF!-1))),IF(F820="WON",((((#REF!-1)*#REF!)*'multiples log'!$B$2)+('multiples log'!$B$2*(#REF!-1))),IF(F820="PLACED",((((#REF!-1)*#REF!)*'multiples log'!$B$2)-'multiples log'!$B$2),IF(#REF!=0,-'multiples log'!$B$2,IF(#REF!=0,-'multiples log'!$B$2,-('multiples log'!$B$2*2)))))))*D820))</f>
        <v>0</v>
      </c>
      <c r="H820" s="17"/>
      <c r="I820" s="64"/>
      <c r="J820" s="91"/>
    </row>
    <row r="821" spans="6:10" ht="15" x14ac:dyDescent="0.2">
      <c r="F821" s="7"/>
      <c r="G821" s="17">
        <f>IF(ISBLANK(F821),,IF(ISBLANK(#REF!),,(IF(F821="WON-EW",((((#REF!-1)*#REF!)*'multiples log'!$B$2)+('multiples log'!$B$2*(#REF!-1))),IF(F821="WON",((((#REF!-1)*#REF!)*'multiples log'!$B$2)+('multiples log'!$B$2*(#REF!-1))),IF(F821="PLACED",((((#REF!-1)*#REF!)*'multiples log'!$B$2)-'multiples log'!$B$2),IF(#REF!=0,-'multiples log'!$B$2,IF(#REF!=0,-'multiples log'!$B$2,-('multiples log'!$B$2*2)))))))*D821))</f>
        <v>0</v>
      </c>
      <c r="H821" s="17"/>
      <c r="I821" s="64"/>
      <c r="J821" s="91"/>
    </row>
    <row r="822" spans="6:10" ht="15" x14ac:dyDescent="0.2">
      <c r="F822" s="7"/>
      <c r="G822" s="17">
        <f>IF(ISBLANK(F822),,IF(ISBLANK(#REF!),,(IF(F822="WON-EW",((((#REF!-1)*#REF!)*'multiples log'!$B$2)+('multiples log'!$B$2*(#REF!-1))),IF(F822="WON",((((#REF!-1)*#REF!)*'multiples log'!$B$2)+('multiples log'!$B$2*(#REF!-1))),IF(F822="PLACED",((((#REF!-1)*#REF!)*'multiples log'!$B$2)-'multiples log'!$B$2),IF(#REF!=0,-'multiples log'!$B$2,IF(#REF!=0,-'multiples log'!$B$2,-('multiples log'!$B$2*2)))))))*D822))</f>
        <v>0</v>
      </c>
      <c r="H822" s="17"/>
      <c r="I822" s="64"/>
      <c r="J822" s="91"/>
    </row>
    <row r="823" spans="6:10" ht="15" x14ac:dyDescent="0.2">
      <c r="F823" s="7"/>
      <c r="G823" s="17">
        <f>IF(ISBLANK(F823),,IF(ISBLANK(#REF!),,(IF(F823="WON-EW",((((#REF!-1)*#REF!)*'multiples log'!$B$2)+('multiples log'!$B$2*(#REF!-1))),IF(F823="WON",((((#REF!-1)*#REF!)*'multiples log'!$B$2)+('multiples log'!$B$2*(#REF!-1))),IF(F823="PLACED",((((#REF!-1)*#REF!)*'multiples log'!$B$2)-'multiples log'!$B$2),IF(#REF!=0,-'multiples log'!$B$2,IF(#REF!=0,-'multiples log'!$B$2,-('multiples log'!$B$2*2)))))))*D823))</f>
        <v>0</v>
      </c>
      <c r="H823" s="17"/>
      <c r="I823" s="64"/>
      <c r="J823" s="91"/>
    </row>
    <row r="824" spans="6:10" ht="15" x14ac:dyDescent="0.2">
      <c r="F824" s="7"/>
      <c r="G824" s="17">
        <f>IF(ISBLANK(F824),,IF(ISBLANK(#REF!),,(IF(F824="WON-EW",((((#REF!-1)*#REF!)*'multiples log'!$B$2)+('multiples log'!$B$2*(#REF!-1))),IF(F824="WON",((((#REF!-1)*#REF!)*'multiples log'!$B$2)+('multiples log'!$B$2*(#REF!-1))),IF(F824="PLACED",((((#REF!-1)*#REF!)*'multiples log'!$B$2)-'multiples log'!$B$2),IF(#REF!=0,-'multiples log'!$B$2,IF(#REF!=0,-'multiples log'!$B$2,-('multiples log'!$B$2*2)))))))*D824))</f>
        <v>0</v>
      </c>
      <c r="H824" s="17"/>
      <c r="I824" s="64"/>
      <c r="J824" s="91"/>
    </row>
    <row r="825" spans="6:10" ht="15" x14ac:dyDescent="0.2">
      <c r="F825" s="7"/>
      <c r="G825" s="17">
        <f>IF(ISBLANK(F825),,IF(ISBLANK(#REF!),,(IF(F825="WON-EW",((((#REF!-1)*#REF!)*'multiples log'!$B$2)+('multiples log'!$B$2*(#REF!-1))),IF(F825="WON",((((#REF!-1)*#REF!)*'multiples log'!$B$2)+('multiples log'!$B$2*(#REF!-1))),IF(F825="PLACED",((((#REF!-1)*#REF!)*'multiples log'!$B$2)-'multiples log'!$B$2),IF(#REF!=0,-'multiples log'!$B$2,IF(#REF!=0,-'multiples log'!$B$2,-('multiples log'!$B$2*2)))))))*D825))</f>
        <v>0</v>
      </c>
      <c r="H825" s="17"/>
      <c r="I825" s="64"/>
      <c r="J825" s="91"/>
    </row>
    <row r="826" spans="6:10" ht="15" x14ac:dyDescent="0.2">
      <c r="F826" s="7"/>
      <c r="G826" s="17">
        <f>IF(ISBLANK(F826),,IF(ISBLANK(#REF!),,(IF(F826="WON-EW",((((#REF!-1)*#REF!)*'multiples log'!$B$2)+('multiples log'!$B$2*(#REF!-1))),IF(F826="WON",((((#REF!-1)*#REF!)*'multiples log'!$B$2)+('multiples log'!$B$2*(#REF!-1))),IF(F826="PLACED",((((#REF!-1)*#REF!)*'multiples log'!$B$2)-'multiples log'!$B$2),IF(#REF!=0,-'multiples log'!$B$2,IF(#REF!=0,-'multiples log'!$B$2,-('multiples log'!$B$2*2)))))))*D826))</f>
        <v>0</v>
      </c>
      <c r="H826" s="17"/>
      <c r="I826" s="64"/>
      <c r="J826" s="91"/>
    </row>
    <row r="827" spans="6:10" ht="15" x14ac:dyDescent="0.2">
      <c r="F827" s="7"/>
      <c r="G827" s="17">
        <f>IF(ISBLANK(F827),,IF(ISBLANK(#REF!),,(IF(F827="WON-EW",((((#REF!-1)*#REF!)*'multiples log'!$B$2)+('multiples log'!$B$2*(#REF!-1))),IF(F827="WON",((((#REF!-1)*#REF!)*'multiples log'!$B$2)+('multiples log'!$B$2*(#REF!-1))),IF(F827="PLACED",((((#REF!-1)*#REF!)*'multiples log'!$B$2)-'multiples log'!$B$2),IF(#REF!=0,-'multiples log'!$B$2,IF(#REF!=0,-'multiples log'!$B$2,-('multiples log'!$B$2*2)))))))*D827))</f>
        <v>0</v>
      </c>
      <c r="H827" s="17"/>
      <c r="I827" s="64"/>
      <c r="J827" s="91"/>
    </row>
    <row r="828" spans="6:10" ht="15" x14ac:dyDescent="0.2">
      <c r="F828" s="7"/>
      <c r="G828" s="17">
        <f>IF(ISBLANK(F828),,IF(ISBLANK(#REF!),,(IF(F828="WON-EW",((((#REF!-1)*#REF!)*'multiples log'!$B$2)+('multiples log'!$B$2*(#REF!-1))),IF(F828="WON",((((#REF!-1)*#REF!)*'multiples log'!$B$2)+('multiples log'!$B$2*(#REF!-1))),IF(F828="PLACED",((((#REF!-1)*#REF!)*'multiples log'!$B$2)-'multiples log'!$B$2),IF(#REF!=0,-'multiples log'!$B$2,IF(#REF!=0,-'multiples log'!$B$2,-('multiples log'!$B$2*2)))))))*D828))</f>
        <v>0</v>
      </c>
      <c r="H828" s="17"/>
      <c r="I828" s="64"/>
      <c r="J828" s="91"/>
    </row>
    <row r="829" spans="6:10" ht="15" x14ac:dyDescent="0.2">
      <c r="F829" s="7"/>
      <c r="G829" s="17">
        <f>IF(ISBLANK(F829),,IF(ISBLANK(#REF!),,(IF(F829="WON-EW",((((#REF!-1)*#REF!)*'multiples log'!$B$2)+('multiples log'!$B$2*(#REF!-1))),IF(F829="WON",((((#REF!-1)*#REF!)*'multiples log'!$B$2)+('multiples log'!$B$2*(#REF!-1))),IF(F829="PLACED",((((#REF!-1)*#REF!)*'multiples log'!$B$2)-'multiples log'!$B$2),IF(#REF!=0,-'multiples log'!$B$2,IF(#REF!=0,-'multiples log'!$B$2,-('multiples log'!$B$2*2)))))))*D829))</f>
        <v>0</v>
      </c>
      <c r="H829" s="17"/>
      <c r="I829" s="64"/>
      <c r="J829" s="91"/>
    </row>
    <row r="830" spans="6:10" ht="15" x14ac:dyDescent="0.2">
      <c r="F830" s="7"/>
      <c r="G830" s="17">
        <f>IF(ISBLANK(F830),,IF(ISBLANK(#REF!),,(IF(F830="WON-EW",((((#REF!-1)*#REF!)*'multiples log'!$B$2)+('multiples log'!$B$2*(#REF!-1))),IF(F830="WON",((((#REF!-1)*#REF!)*'multiples log'!$B$2)+('multiples log'!$B$2*(#REF!-1))),IF(F830="PLACED",((((#REF!-1)*#REF!)*'multiples log'!$B$2)-'multiples log'!$B$2),IF(#REF!=0,-'multiples log'!$B$2,IF(#REF!=0,-'multiples log'!$B$2,-('multiples log'!$B$2*2)))))))*D830))</f>
        <v>0</v>
      </c>
      <c r="H830" s="17"/>
      <c r="I830" s="64"/>
      <c r="J830" s="91"/>
    </row>
    <row r="831" spans="6:10" ht="15" x14ac:dyDescent="0.2">
      <c r="F831" s="7"/>
      <c r="G831" s="17">
        <f>IF(ISBLANK(F831),,IF(ISBLANK(#REF!),,(IF(F831="WON-EW",((((#REF!-1)*#REF!)*'multiples log'!$B$2)+('multiples log'!$B$2*(#REF!-1))),IF(F831="WON",((((#REF!-1)*#REF!)*'multiples log'!$B$2)+('multiples log'!$B$2*(#REF!-1))),IF(F831="PLACED",((((#REF!-1)*#REF!)*'multiples log'!$B$2)-'multiples log'!$B$2),IF(#REF!=0,-'multiples log'!$B$2,IF(#REF!=0,-'multiples log'!$B$2,-('multiples log'!$B$2*2)))))))*D831))</f>
        <v>0</v>
      </c>
      <c r="H831" s="17"/>
      <c r="I831" s="64"/>
      <c r="J831" s="91"/>
    </row>
    <row r="832" spans="6:10" ht="15" x14ac:dyDescent="0.2">
      <c r="F832" s="7"/>
      <c r="G832" s="17">
        <f>IF(ISBLANK(F832),,IF(ISBLANK(#REF!),,(IF(F832="WON-EW",((((#REF!-1)*#REF!)*'multiples log'!$B$2)+('multiples log'!$B$2*(#REF!-1))),IF(F832="WON",((((#REF!-1)*#REF!)*'multiples log'!$B$2)+('multiples log'!$B$2*(#REF!-1))),IF(F832="PLACED",((((#REF!-1)*#REF!)*'multiples log'!$B$2)-'multiples log'!$B$2),IF(#REF!=0,-'multiples log'!$B$2,IF(#REF!=0,-'multiples log'!$B$2,-('multiples log'!$B$2*2)))))))*D832))</f>
        <v>0</v>
      </c>
      <c r="H832" s="17"/>
      <c r="I832" s="64"/>
      <c r="J832" s="91"/>
    </row>
    <row r="833" spans="6:10" ht="15" x14ac:dyDescent="0.2">
      <c r="F833" s="7"/>
      <c r="G833" s="17">
        <f>IF(ISBLANK(F833),,IF(ISBLANK(#REF!),,(IF(F833="WON-EW",((((#REF!-1)*#REF!)*'multiples log'!$B$2)+('multiples log'!$B$2*(#REF!-1))),IF(F833="WON",((((#REF!-1)*#REF!)*'multiples log'!$B$2)+('multiples log'!$B$2*(#REF!-1))),IF(F833="PLACED",((((#REF!-1)*#REF!)*'multiples log'!$B$2)-'multiples log'!$B$2),IF(#REF!=0,-'multiples log'!$B$2,IF(#REF!=0,-'multiples log'!$B$2,-('multiples log'!$B$2*2)))))))*D833))</f>
        <v>0</v>
      </c>
      <c r="H833" s="17"/>
      <c r="I833" s="64"/>
      <c r="J833" s="91"/>
    </row>
    <row r="834" spans="6:10" ht="15" x14ac:dyDescent="0.2">
      <c r="F834" s="7"/>
      <c r="G834" s="17">
        <f>IF(ISBLANK(F834),,IF(ISBLANK(#REF!),,(IF(F834="WON-EW",((((#REF!-1)*#REF!)*'multiples log'!$B$2)+('multiples log'!$B$2*(#REF!-1))),IF(F834="WON",((((#REF!-1)*#REF!)*'multiples log'!$B$2)+('multiples log'!$B$2*(#REF!-1))),IF(F834="PLACED",((((#REF!-1)*#REF!)*'multiples log'!$B$2)-'multiples log'!$B$2),IF(#REF!=0,-'multiples log'!$B$2,IF(#REF!=0,-'multiples log'!$B$2,-('multiples log'!$B$2*2)))))))*D834))</f>
        <v>0</v>
      </c>
      <c r="H834" s="17"/>
      <c r="I834" s="64"/>
      <c r="J834" s="91"/>
    </row>
    <row r="835" spans="6:10" ht="15" x14ac:dyDescent="0.2">
      <c r="F835" s="7"/>
      <c r="G835" s="17">
        <f>IF(ISBLANK(F835),,IF(ISBLANK(#REF!),,(IF(F835="WON-EW",((((#REF!-1)*#REF!)*'multiples log'!$B$2)+('multiples log'!$B$2*(#REF!-1))),IF(F835="WON",((((#REF!-1)*#REF!)*'multiples log'!$B$2)+('multiples log'!$B$2*(#REF!-1))),IF(F835="PLACED",((((#REF!-1)*#REF!)*'multiples log'!$B$2)-'multiples log'!$B$2),IF(#REF!=0,-'multiples log'!$B$2,IF(#REF!=0,-'multiples log'!$B$2,-('multiples log'!$B$2*2)))))))*D835))</f>
        <v>0</v>
      </c>
      <c r="H835" s="17"/>
      <c r="I835" s="64"/>
      <c r="J835" s="91"/>
    </row>
    <row r="836" spans="6:10" ht="15" x14ac:dyDescent="0.2">
      <c r="F836" s="7"/>
      <c r="G836" s="17">
        <f>IF(ISBLANK(F836),,IF(ISBLANK(#REF!),,(IF(F836="WON-EW",((((#REF!-1)*#REF!)*'multiples log'!$B$2)+('multiples log'!$B$2*(#REF!-1))),IF(F836="WON",((((#REF!-1)*#REF!)*'multiples log'!$B$2)+('multiples log'!$B$2*(#REF!-1))),IF(F836="PLACED",((((#REF!-1)*#REF!)*'multiples log'!$B$2)-'multiples log'!$B$2),IF(#REF!=0,-'multiples log'!$B$2,IF(#REF!=0,-'multiples log'!$B$2,-('multiples log'!$B$2*2)))))))*D836))</f>
        <v>0</v>
      </c>
      <c r="H836" s="17"/>
      <c r="I836" s="64"/>
      <c r="J836" s="91"/>
    </row>
    <row r="837" spans="6:10" ht="15" x14ac:dyDescent="0.2">
      <c r="F837" s="7"/>
      <c r="G837" s="17">
        <f>IF(ISBLANK(F837),,IF(ISBLANK(#REF!),,(IF(F837="WON-EW",((((#REF!-1)*#REF!)*'multiples log'!$B$2)+('multiples log'!$B$2*(#REF!-1))),IF(F837="WON",((((#REF!-1)*#REF!)*'multiples log'!$B$2)+('multiples log'!$B$2*(#REF!-1))),IF(F837="PLACED",((((#REF!-1)*#REF!)*'multiples log'!$B$2)-'multiples log'!$B$2),IF(#REF!=0,-'multiples log'!$B$2,IF(#REF!=0,-'multiples log'!$B$2,-('multiples log'!$B$2*2)))))))*D837))</f>
        <v>0</v>
      </c>
      <c r="H837" s="17"/>
      <c r="I837" s="64"/>
      <c r="J837" s="91"/>
    </row>
    <row r="838" spans="6:10" ht="15" x14ac:dyDescent="0.2">
      <c r="F838" s="7"/>
      <c r="G838" s="17">
        <f>IF(ISBLANK(F838),,IF(ISBLANK(#REF!),,(IF(F838="WON-EW",((((#REF!-1)*#REF!)*'multiples log'!$B$2)+('multiples log'!$B$2*(#REF!-1))),IF(F838="WON",((((#REF!-1)*#REF!)*'multiples log'!$B$2)+('multiples log'!$B$2*(#REF!-1))),IF(F838="PLACED",((((#REF!-1)*#REF!)*'multiples log'!$B$2)-'multiples log'!$B$2),IF(#REF!=0,-'multiples log'!$B$2,IF(#REF!=0,-'multiples log'!$B$2,-('multiples log'!$B$2*2)))))))*D838))</f>
        <v>0</v>
      </c>
      <c r="H838" s="17"/>
      <c r="I838" s="64"/>
      <c r="J838" s="91"/>
    </row>
    <row r="839" spans="6:10" ht="15" x14ac:dyDescent="0.2">
      <c r="F839" s="7"/>
      <c r="G839" s="17">
        <f>IF(ISBLANK(F839),,IF(ISBLANK(#REF!),,(IF(F839="WON-EW",((((#REF!-1)*#REF!)*'multiples log'!$B$2)+('multiples log'!$B$2*(#REF!-1))),IF(F839="WON",((((#REF!-1)*#REF!)*'multiples log'!$B$2)+('multiples log'!$B$2*(#REF!-1))),IF(F839="PLACED",((((#REF!-1)*#REF!)*'multiples log'!$B$2)-'multiples log'!$B$2),IF(#REF!=0,-'multiples log'!$B$2,IF(#REF!=0,-'multiples log'!$B$2,-('multiples log'!$B$2*2)))))))*D839))</f>
        <v>0</v>
      </c>
      <c r="H839" s="17"/>
      <c r="I839" s="64"/>
      <c r="J839" s="91"/>
    </row>
    <row r="840" spans="6:10" ht="15" x14ac:dyDescent="0.2">
      <c r="F840" s="7"/>
      <c r="G840" s="17">
        <f>IF(ISBLANK(F840),,IF(ISBLANK(#REF!),,(IF(F840="WON-EW",((((#REF!-1)*#REF!)*'multiples log'!$B$2)+('multiples log'!$B$2*(#REF!-1))),IF(F840="WON",((((#REF!-1)*#REF!)*'multiples log'!$B$2)+('multiples log'!$B$2*(#REF!-1))),IF(F840="PLACED",((((#REF!-1)*#REF!)*'multiples log'!$B$2)-'multiples log'!$B$2),IF(#REF!=0,-'multiples log'!$B$2,IF(#REF!=0,-'multiples log'!$B$2,-('multiples log'!$B$2*2)))))))*D840))</f>
        <v>0</v>
      </c>
      <c r="H840" s="17"/>
      <c r="I840" s="64"/>
      <c r="J840" s="91"/>
    </row>
    <row r="841" spans="6:10" ht="15" x14ac:dyDescent="0.2">
      <c r="F841" s="7"/>
      <c r="G841" s="17">
        <f>IF(ISBLANK(F841),,IF(ISBLANK(#REF!),,(IF(F841="WON-EW",((((#REF!-1)*#REF!)*'multiples log'!$B$2)+('multiples log'!$B$2*(#REF!-1))),IF(F841="WON",((((#REF!-1)*#REF!)*'multiples log'!$B$2)+('multiples log'!$B$2*(#REF!-1))),IF(F841="PLACED",((((#REF!-1)*#REF!)*'multiples log'!$B$2)-'multiples log'!$B$2),IF(#REF!=0,-'multiples log'!$B$2,IF(#REF!=0,-'multiples log'!$B$2,-('multiples log'!$B$2*2)))))))*D841))</f>
        <v>0</v>
      </c>
      <c r="H841" s="17"/>
      <c r="I841" s="64"/>
      <c r="J841" s="91"/>
    </row>
    <row r="842" spans="6:10" ht="15" x14ac:dyDescent="0.2">
      <c r="F842" s="7"/>
      <c r="G842" s="17">
        <f>IF(ISBLANK(F842),,IF(ISBLANK(#REF!),,(IF(F842="WON-EW",((((#REF!-1)*#REF!)*'multiples log'!$B$2)+('multiples log'!$B$2*(#REF!-1))),IF(F842="WON",((((#REF!-1)*#REF!)*'multiples log'!$B$2)+('multiples log'!$B$2*(#REF!-1))),IF(F842="PLACED",((((#REF!-1)*#REF!)*'multiples log'!$B$2)-'multiples log'!$B$2),IF(#REF!=0,-'multiples log'!$B$2,IF(#REF!=0,-'multiples log'!$B$2,-('multiples log'!$B$2*2)))))))*D842))</f>
        <v>0</v>
      </c>
      <c r="H842" s="17"/>
      <c r="I842" s="64"/>
      <c r="J842" s="91"/>
    </row>
    <row r="843" spans="6:10" ht="15" x14ac:dyDescent="0.2">
      <c r="F843" s="7"/>
      <c r="G843" s="17">
        <f>IF(ISBLANK(F843),,IF(ISBLANK(#REF!),,(IF(F843="WON-EW",((((#REF!-1)*#REF!)*'multiples log'!$B$2)+('multiples log'!$B$2*(#REF!-1))),IF(F843="WON",((((#REF!-1)*#REF!)*'multiples log'!$B$2)+('multiples log'!$B$2*(#REF!-1))),IF(F843="PLACED",((((#REF!-1)*#REF!)*'multiples log'!$B$2)-'multiples log'!$B$2),IF(#REF!=0,-'multiples log'!$B$2,IF(#REF!=0,-'multiples log'!$B$2,-('multiples log'!$B$2*2)))))))*D843))</f>
        <v>0</v>
      </c>
      <c r="H843" s="17"/>
      <c r="I843" s="64"/>
      <c r="J843" s="91"/>
    </row>
    <row r="844" spans="6:10" ht="15" x14ac:dyDescent="0.2">
      <c r="F844" s="7"/>
      <c r="G844" s="17">
        <f>IF(ISBLANK(F844),,IF(ISBLANK(#REF!),,(IF(F844="WON-EW",((((#REF!-1)*#REF!)*'multiples log'!$B$2)+('multiples log'!$B$2*(#REF!-1))),IF(F844="WON",((((#REF!-1)*#REF!)*'multiples log'!$B$2)+('multiples log'!$B$2*(#REF!-1))),IF(F844="PLACED",((((#REF!-1)*#REF!)*'multiples log'!$B$2)-'multiples log'!$B$2),IF(#REF!=0,-'multiples log'!$B$2,IF(#REF!=0,-'multiples log'!$B$2,-('multiples log'!$B$2*2)))))))*D844))</f>
        <v>0</v>
      </c>
      <c r="H844" s="17"/>
      <c r="I844" s="64"/>
      <c r="J844" s="91"/>
    </row>
    <row r="845" spans="6:10" ht="15" x14ac:dyDescent="0.2">
      <c r="F845" s="7"/>
      <c r="G845" s="17">
        <f>IF(ISBLANK(F845),,IF(ISBLANK(#REF!),,(IF(F845="WON-EW",((((#REF!-1)*#REF!)*'multiples log'!$B$2)+('multiples log'!$B$2*(#REF!-1))),IF(F845="WON",((((#REF!-1)*#REF!)*'multiples log'!$B$2)+('multiples log'!$B$2*(#REF!-1))),IF(F845="PLACED",((((#REF!-1)*#REF!)*'multiples log'!$B$2)-'multiples log'!$B$2),IF(#REF!=0,-'multiples log'!$B$2,IF(#REF!=0,-'multiples log'!$B$2,-('multiples log'!$B$2*2)))))))*D845))</f>
        <v>0</v>
      </c>
      <c r="H845" s="17"/>
      <c r="I845" s="64"/>
      <c r="J845" s="91"/>
    </row>
    <row r="846" spans="6:10" ht="15" x14ac:dyDescent="0.2">
      <c r="F846" s="7"/>
      <c r="G846" s="17">
        <f>IF(ISBLANK(F846),,IF(ISBLANK(#REF!),,(IF(F846="WON-EW",((((#REF!-1)*#REF!)*'multiples log'!$B$2)+('multiples log'!$B$2*(#REF!-1))),IF(F846="WON",((((#REF!-1)*#REF!)*'multiples log'!$B$2)+('multiples log'!$B$2*(#REF!-1))),IF(F846="PLACED",((((#REF!-1)*#REF!)*'multiples log'!$B$2)-'multiples log'!$B$2),IF(#REF!=0,-'multiples log'!$B$2,IF(#REF!=0,-'multiples log'!$B$2,-('multiples log'!$B$2*2)))))))*D846))</f>
        <v>0</v>
      </c>
      <c r="H846" s="17"/>
      <c r="I846" s="64"/>
      <c r="J846" s="91"/>
    </row>
    <row r="847" spans="6:10" ht="15" x14ac:dyDescent="0.2">
      <c r="F847" s="7"/>
      <c r="G847" s="17">
        <f>IF(ISBLANK(F847),,IF(ISBLANK(#REF!),,(IF(F847="WON-EW",((((#REF!-1)*#REF!)*'multiples log'!$B$2)+('multiples log'!$B$2*(#REF!-1))),IF(F847="WON",((((#REF!-1)*#REF!)*'multiples log'!$B$2)+('multiples log'!$B$2*(#REF!-1))),IF(F847="PLACED",((((#REF!-1)*#REF!)*'multiples log'!$B$2)-'multiples log'!$B$2),IF(#REF!=0,-'multiples log'!$B$2,IF(#REF!=0,-'multiples log'!$B$2,-('multiples log'!$B$2*2)))))))*D847))</f>
        <v>0</v>
      </c>
      <c r="H847" s="17"/>
      <c r="I847" s="64"/>
      <c r="J847" s="91"/>
    </row>
    <row r="848" spans="6:10" ht="15" x14ac:dyDescent="0.2">
      <c r="F848" s="7"/>
      <c r="G848" s="17">
        <f>IF(ISBLANK(F848),,IF(ISBLANK(#REF!),,(IF(F848="WON-EW",((((#REF!-1)*#REF!)*'multiples log'!$B$2)+('multiples log'!$B$2*(#REF!-1))),IF(F848="WON",((((#REF!-1)*#REF!)*'multiples log'!$B$2)+('multiples log'!$B$2*(#REF!-1))),IF(F848="PLACED",((((#REF!-1)*#REF!)*'multiples log'!$B$2)-'multiples log'!$B$2),IF(#REF!=0,-'multiples log'!$B$2,IF(#REF!=0,-'multiples log'!$B$2,-('multiples log'!$B$2*2)))))))*D848))</f>
        <v>0</v>
      </c>
      <c r="H848" s="17"/>
      <c r="I848" s="64"/>
      <c r="J848" s="91"/>
    </row>
    <row r="849" spans="6:10" ht="15" x14ac:dyDescent="0.2">
      <c r="F849" s="7"/>
      <c r="G849" s="17">
        <f>IF(ISBLANK(F849),,IF(ISBLANK(#REF!),,(IF(F849="WON-EW",((((#REF!-1)*#REF!)*'multiples log'!$B$2)+('multiples log'!$B$2*(#REF!-1))),IF(F849="WON",((((#REF!-1)*#REF!)*'multiples log'!$B$2)+('multiples log'!$B$2*(#REF!-1))),IF(F849="PLACED",((((#REF!-1)*#REF!)*'multiples log'!$B$2)-'multiples log'!$B$2),IF(#REF!=0,-'multiples log'!$B$2,IF(#REF!=0,-'multiples log'!$B$2,-('multiples log'!$B$2*2)))))))*D849))</f>
        <v>0</v>
      </c>
      <c r="H849" s="17"/>
      <c r="I849" s="64"/>
      <c r="J849" s="91"/>
    </row>
    <row r="850" spans="6:10" ht="15" x14ac:dyDescent="0.2">
      <c r="F850" s="7"/>
      <c r="G850" s="17">
        <f>IF(ISBLANK(F850),,IF(ISBLANK(#REF!),,(IF(F850="WON-EW",((((#REF!-1)*#REF!)*'multiples log'!$B$2)+('multiples log'!$B$2*(#REF!-1))),IF(F850="WON",((((#REF!-1)*#REF!)*'multiples log'!$B$2)+('multiples log'!$B$2*(#REF!-1))),IF(F850="PLACED",((((#REF!-1)*#REF!)*'multiples log'!$B$2)-'multiples log'!$B$2),IF(#REF!=0,-'multiples log'!$B$2,IF(#REF!=0,-'multiples log'!$B$2,-('multiples log'!$B$2*2)))))))*D850))</f>
        <v>0</v>
      </c>
      <c r="H850" s="17"/>
      <c r="I850" s="64"/>
      <c r="J850" s="91"/>
    </row>
    <row r="851" spans="6:10" ht="15" x14ac:dyDescent="0.2">
      <c r="F851" s="7"/>
      <c r="G851" s="17">
        <f>IF(ISBLANK(F851),,IF(ISBLANK(#REF!),,(IF(F851="WON-EW",((((#REF!-1)*#REF!)*'multiples log'!$B$2)+('multiples log'!$B$2*(#REF!-1))),IF(F851="WON",((((#REF!-1)*#REF!)*'multiples log'!$B$2)+('multiples log'!$B$2*(#REF!-1))),IF(F851="PLACED",((((#REF!-1)*#REF!)*'multiples log'!$B$2)-'multiples log'!$B$2),IF(#REF!=0,-'multiples log'!$B$2,IF(#REF!=0,-'multiples log'!$B$2,-('multiples log'!$B$2*2)))))))*D851))</f>
        <v>0</v>
      </c>
      <c r="H851" s="17"/>
      <c r="I851" s="64"/>
      <c r="J851" s="91"/>
    </row>
    <row r="852" spans="6:10" ht="15" x14ac:dyDescent="0.2">
      <c r="F852" s="7"/>
      <c r="G852" s="17">
        <f>IF(ISBLANK(F852),,IF(ISBLANK(#REF!),,(IF(F852="WON-EW",((((#REF!-1)*#REF!)*'multiples log'!$B$2)+('multiples log'!$B$2*(#REF!-1))),IF(F852="WON",((((#REF!-1)*#REF!)*'multiples log'!$B$2)+('multiples log'!$B$2*(#REF!-1))),IF(F852="PLACED",((((#REF!-1)*#REF!)*'multiples log'!$B$2)-'multiples log'!$B$2),IF(#REF!=0,-'multiples log'!$B$2,IF(#REF!=0,-'multiples log'!$B$2,-('multiples log'!$B$2*2)))))))*D852))</f>
        <v>0</v>
      </c>
      <c r="H852" s="17"/>
      <c r="I852" s="64"/>
      <c r="J852" s="91"/>
    </row>
    <row r="853" spans="6:10" ht="15" x14ac:dyDescent="0.2">
      <c r="F853" s="7"/>
      <c r="G853" s="17">
        <f>IF(ISBLANK(F853),,IF(ISBLANK(#REF!),,(IF(F853="WON-EW",((((#REF!-1)*#REF!)*'multiples log'!$B$2)+('multiples log'!$B$2*(#REF!-1))),IF(F853="WON",((((#REF!-1)*#REF!)*'multiples log'!$B$2)+('multiples log'!$B$2*(#REF!-1))),IF(F853="PLACED",((((#REF!-1)*#REF!)*'multiples log'!$B$2)-'multiples log'!$B$2),IF(#REF!=0,-'multiples log'!$B$2,IF(#REF!=0,-'multiples log'!$B$2,-('multiples log'!$B$2*2)))))))*D853))</f>
        <v>0</v>
      </c>
      <c r="H853" s="17"/>
      <c r="I853" s="64"/>
      <c r="J853" s="91"/>
    </row>
    <row r="854" spans="6:10" ht="15" x14ac:dyDescent="0.2">
      <c r="F854" s="7"/>
      <c r="G854" s="17">
        <f>IF(ISBLANK(F854),,IF(ISBLANK(#REF!),,(IF(F854="WON-EW",((((#REF!-1)*#REF!)*'multiples log'!$B$2)+('multiples log'!$B$2*(#REF!-1))),IF(F854="WON",((((#REF!-1)*#REF!)*'multiples log'!$B$2)+('multiples log'!$B$2*(#REF!-1))),IF(F854="PLACED",((((#REF!-1)*#REF!)*'multiples log'!$B$2)-'multiples log'!$B$2),IF(#REF!=0,-'multiples log'!$B$2,IF(#REF!=0,-'multiples log'!$B$2,-('multiples log'!$B$2*2)))))))*D854))</f>
        <v>0</v>
      </c>
      <c r="H854" s="17"/>
      <c r="I854" s="64"/>
      <c r="J854" s="91"/>
    </row>
    <row r="855" spans="6:10" ht="15" x14ac:dyDescent="0.2">
      <c r="F855" s="7"/>
      <c r="G855" s="17">
        <f>IF(ISBLANK(F855),,IF(ISBLANK(#REF!),,(IF(F855="WON-EW",((((#REF!-1)*#REF!)*'multiples log'!$B$2)+('multiples log'!$B$2*(#REF!-1))),IF(F855="WON",((((#REF!-1)*#REF!)*'multiples log'!$B$2)+('multiples log'!$B$2*(#REF!-1))),IF(F855="PLACED",((((#REF!-1)*#REF!)*'multiples log'!$B$2)-'multiples log'!$B$2),IF(#REF!=0,-'multiples log'!$B$2,IF(#REF!=0,-'multiples log'!$B$2,-('multiples log'!$B$2*2)))))))*D855))</f>
        <v>0</v>
      </c>
      <c r="H855" s="17"/>
      <c r="I855" s="64"/>
      <c r="J855" s="91"/>
    </row>
    <row r="856" spans="6:10" ht="15" x14ac:dyDescent="0.2">
      <c r="F856" s="7"/>
      <c r="G856" s="17">
        <f>IF(ISBLANK(F856),,IF(ISBLANK(#REF!),,(IF(F856="WON-EW",((((#REF!-1)*#REF!)*'multiples log'!$B$2)+('multiples log'!$B$2*(#REF!-1))),IF(F856="WON",((((#REF!-1)*#REF!)*'multiples log'!$B$2)+('multiples log'!$B$2*(#REF!-1))),IF(F856="PLACED",((((#REF!-1)*#REF!)*'multiples log'!$B$2)-'multiples log'!$B$2),IF(#REF!=0,-'multiples log'!$B$2,IF(#REF!=0,-'multiples log'!$B$2,-('multiples log'!$B$2*2)))))))*D856))</f>
        <v>0</v>
      </c>
      <c r="H856" s="17"/>
      <c r="I856" s="64"/>
      <c r="J856" s="91"/>
    </row>
    <row r="857" spans="6:10" ht="15" x14ac:dyDescent="0.2">
      <c r="F857" s="7"/>
      <c r="G857" s="17">
        <f>IF(ISBLANK(F857),,IF(ISBLANK(#REF!),,(IF(F857="WON-EW",((((#REF!-1)*#REF!)*'multiples log'!$B$2)+('multiples log'!$B$2*(#REF!-1))),IF(F857="WON",((((#REF!-1)*#REF!)*'multiples log'!$B$2)+('multiples log'!$B$2*(#REF!-1))),IF(F857="PLACED",((((#REF!-1)*#REF!)*'multiples log'!$B$2)-'multiples log'!$B$2),IF(#REF!=0,-'multiples log'!$B$2,IF(#REF!=0,-'multiples log'!$B$2,-('multiples log'!$B$2*2)))))))*D857))</f>
        <v>0</v>
      </c>
      <c r="H857" s="17"/>
      <c r="I857" s="64"/>
      <c r="J857" s="91"/>
    </row>
    <row r="858" spans="6:10" ht="15" x14ac:dyDescent="0.2">
      <c r="F858" s="7"/>
      <c r="G858" s="17">
        <f>IF(ISBLANK(F858),,IF(ISBLANK(#REF!),,(IF(F858="WON-EW",((((#REF!-1)*#REF!)*'multiples log'!$B$2)+('multiples log'!$B$2*(#REF!-1))),IF(F858="WON",((((#REF!-1)*#REF!)*'multiples log'!$B$2)+('multiples log'!$B$2*(#REF!-1))),IF(F858="PLACED",((((#REF!-1)*#REF!)*'multiples log'!$B$2)-'multiples log'!$B$2),IF(#REF!=0,-'multiples log'!$B$2,IF(#REF!=0,-'multiples log'!$B$2,-('multiples log'!$B$2*2)))))))*D858))</f>
        <v>0</v>
      </c>
      <c r="H858" s="17"/>
      <c r="I858" s="64"/>
      <c r="J858" s="91"/>
    </row>
    <row r="859" spans="6:10" ht="15" x14ac:dyDescent="0.2">
      <c r="F859" s="7"/>
      <c r="G859" s="17">
        <f>IF(ISBLANK(F859),,IF(ISBLANK(#REF!),,(IF(F859="WON-EW",((((#REF!-1)*#REF!)*'multiples log'!$B$2)+('multiples log'!$B$2*(#REF!-1))),IF(F859="WON",((((#REF!-1)*#REF!)*'multiples log'!$B$2)+('multiples log'!$B$2*(#REF!-1))),IF(F859="PLACED",((((#REF!-1)*#REF!)*'multiples log'!$B$2)-'multiples log'!$B$2),IF(#REF!=0,-'multiples log'!$B$2,IF(#REF!=0,-'multiples log'!$B$2,-('multiples log'!$B$2*2)))))))*D859))</f>
        <v>0</v>
      </c>
      <c r="H859" s="17"/>
      <c r="I859" s="64"/>
      <c r="J859" s="91"/>
    </row>
    <row r="860" spans="6:10" ht="15" x14ac:dyDescent="0.2">
      <c r="F860" s="7"/>
      <c r="G860" s="17">
        <f>IF(ISBLANK(F860),,IF(ISBLANK(#REF!),,(IF(F860="WON-EW",((((#REF!-1)*#REF!)*'multiples log'!$B$2)+('multiples log'!$B$2*(#REF!-1))),IF(F860="WON",((((#REF!-1)*#REF!)*'multiples log'!$B$2)+('multiples log'!$B$2*(#REF!-1))),IF(F860="PLACED",((((#REF!-1)*#REF!)*'multiples log'!$B$2)-'multiples log'!$B$2),IF(#REF!=0,-'multiples log'!$B$2,IF(#REF!=0,-'multiples log'!$B$2,-('multiples log'!$B$2*2)))))))*D860))</f>
        <v>0</v>
      </c>
      <c r="H860" s="17"/>
      <c r="I860" s="64"/>
      <c r="J860" s="91"/>
    </row>
    <row r="861" spans="6:10" ht="15" x14ac:dyDescent="0.2">
      <c r="F861" s="7"/>
      <c r="G861" s="17">
        <f>IF(ISBLANK(F861),,IF(ISBLANK(#REF!),,(IF(F861="WON-EW",((((#REF!-1)*#REF!)*'multiples log'!$B$2)+('multiples log'!$B$2*(#REF!-1))),IF(F861="WON",((((#REF!-1)*#REF!)*'multiples log'!$B$2)+('multiples log'!$B$2*(#REF!-1))),IF(F861="PLACED",((((#REF!-1)*#REF!)*'multiples log'!$B$2)-'multiples log'!$B$2),IF(#REF!=0,-'multiples log'!$B$2,IF(#REF!=0,-'multiples log'!$B$2,-('multiples log'!$B$2*2)))))))*D861))</f>
        <v>0</v>
      </c>
      <c r="H861" s="17"/>
      <c r="I861" s="64"/>
      <c r="J861" s="91"/>
    </row>
    <row r="862" spans="6:10" ht="15" x14ac:dyDescent="0.2">
      <c r="F862" s="7"/>
      <c r="G862" s="17">
        <f>IF(ISBLANK(F862),,IF(ISBLANK(#REF!),,(IF(F862="WON-EW",((((#REF!-1)*#REF!)*'multiples log'!$B$2)+('multiples log'!$B$2*(#REF!-1))),IF(F862="WON",((((#REF!-1)*#REF!)*'multiples log'!$B$2)+('multiples log'!$B$2*(#REF!-1))),IF(F862="PLACED",((((#REF!-1)*#REF!)*'multiples log'!$B$2)-'multiples log'!$B$2),IF(#REF!=0,-'multiples log'!$B$2,IF(#REF!=0,-'multiples log'!$B$2,-('multiples log'!$B$2*2)))))))*D862))</f>
        <v>0</v>
      </c>
      <c r="H862" s="17"/>
      <c r="I862" s="64"/>
      <c r="J862" s="91"/>
    </row>
    <row r="863" spans="6:10" ht="15" x14ac:dyDescent="0.2">
      <c r="F863" s="7"/>
      <c r="G863" s="17">
        <f>IF(ISBLANK(F863),,IF(ISBLANK(#REF!),,(IF(F863="WON-EW",((((#REF!-1)*#REF!)*'multiples log'!$B$2)+('multiples log'!$B$2*(#REF!-1))),IF(F863="WON",((((#REF!-1)*#REF!)*'multiples log'!$B$2)+('multiples log'!$B$2*(#REF!-1))),IF(F863="PLACED",((((#REF!-1)*#REF!)*'multiples log'!$B$2)-'multiples log'!$B$2),IF(#REF!=0,-'multiples log'!$B$2,IF(#REF!=0,-'multiples log'!$B$2,-('multiples log'!$B$2*2)))))))*D863))</f>
        <v>0</v>
      </c>
      <c r="H863" s="17"/>
      <c r="I863" s="64"/>
      <c r="J863" s="91"/>
    </row>
    <row r="864" spans="6:10" ht="15" x14ac:dyDescent="0.2">
      <c r="F864" s="7"/>
      <c r="G864" s="17">
        <f>IF(ISBLANK(F864),,IF(ISBLANK(#REF!),,(IF(F864="WON-EW",((((#REF!-1)*#REF!)*'multiples log'!$B$2)+('multiples log'!$B$2*(#REF!-1))),IF(F864="WON",((((#REF!-1)*#REF!)*'multiples log'!$B$2)+('multiples log'!$B$2*(#REF!-1))),IF(F864="PLACED",((((#REF!-1)*#REF!)*'multiples log'!$B$2)-'multiples log'!$B$2),IF(#REF!=0,-'multiples log'!$B$2,IF(#REF!=0,-'multiples log'!$B$2,-('multiples log'!$B$2*2)))))))*D864))</f>
        <v>0</v>
      </c>
      <c r="H864" s="17"/>
      <c r="I864" s="64"/>
      <c r="J864" s="91"/>
    </row>
    <row r="865" spans="6:10" ht="15" x14ac:dyDescent="0.2">
      <c r="F865" s="7"/>
      <c r="G865" s="17">
        <f>IF(ISBLANK(F865),,IF(ISBLANK(#REF!),,(IF(F865="WON-EW",((((#REF!-1)*#REF!)*'multiples log'!$B$2)+('multiples log'!$B$2*(#REF!-1))),IF(F865="WON",((((#REF!-1)*#REF!)*'multiples log'!$B$2)+('multiples log'!$B$2*(#REF!-1))),IF(F865="PLACED",((((#REF!-1)*#REF!)*'multiples log'!$B$2)-'multiples log'!$B$2),IF(#REF!=0,-'multiples log'!$B$2,IF(#REF!=0,-'multiples log'!$B$2,-('multiples log'!$B$2*2)))))))*D865))</f>
        <v>0</v>
      </c>
      <c r="H865" s="17"/>
      <c r="I865" s="64"/>
      <c r="J865" s="91"/>
    </row>
    <row r="866" spans="6:10" ht="15" x14ac:dyDescent="0.2">
      <c r="F866" s="7"/>
      <c r="G866" s="17">
        <f>IF(ISBLANK(F866),,IF(ISBLANK(#REF!),,(IF(F866="WON-EW",((((#REF!-1)*#REF!)*'multiples log'!$B$2)+('multiples log'!$B$2*(#REF!-1))),IF(F866="WON",((((#REF!-1)*#REF!)*'multiples log'!$B$2)+('multiples log'!$B$2*(#REF!-1))),IF(F866="PLACED",((((#REF!-1)*#REF!)*'multiples log'!$B$2)-'multiples log'!$B$2),IF(#REF!=0,-'multiples log'!$B$2,IF(#REF!=0,-'multiples log'!$B$2,-('multiples log'!$B$2*2)))))))*D866))</f>
        <v>0</v>
      </c>
      <c r="H866" s="17"/>
      <c r="I866" s="64"/>
      <c r="J866" s="91"/>
    </row>
    <row r="867" spans="6:10" ht="15" x14ac:dyDescent="0.2">
      <c r="F867" s="7"/>
      <c r="G867" s="17">
        <f>IF(ISBLANK(F867),,IF(ISBLANK(#REF!),,(IF(F867="WON-EW",((((#REF!-1)*#REF!)*'multiples log'!$B$2)+('multiples log'!$B$2*(#REF!-1))),IF(F867="WON",((((#REF!-1)*#REF!)*'multiples log'!$B$2)+('multiples log'!$B$2*(#REF!-1))),IF(F867="PLACED",((((#REF!-1)*#REF!)*'multiples log'!$B$2)-'multiples log'!$B$2),IF(#REF!=0,-'multiples log'!$B$2,IF(#REF!=0,-'multiples log'!$B$2,-('multiples log'!$B$2*2)))))))*D867))</f>
        <v>0</v>
      </c>
      <c r="H867" s="17"/>
      <c r="I867" s="64"/>
      <c r="J867" s="91"/>
    </row>
    <row r="868" spans="6:10" ht="15" x14ac:dyDescent="0.2">
      <c r="F868" s="7"/>
      <c r="G868" s="17">
        <f>IF(ISBLANK(F868),,IF(ISBLANK(#REF!),,(IF(F868="WON-EW",((((#REF!-1)*#REF!)*'multiples log'!$B$2)+('multiples log'!$B$2*(#REF!-1))),IF(F868="WON",((((#REF!-1)*#REF!)*'multiples log'!$B$2)+('multiples log'!$B$2*(#REF!-1))),IF(F868="PLACED",((((#REF!-1)*#REF!)*'multiples log'!$B$2)-'multiples log'!$B$2),IF(#REF!=0,-'multiples log'!$B$2,IF(#REF!=0,-'multiples log'!$B$2,-('multiples log'!$B$2*2)))))))*D868))</f>
        <v>0</v>
      </c>
      <c r="H868" s="17"/>
      <c r="I868" s="64"/>
      <c r="J868" s="91"/>
    </row>
    <row r="869" spans="6:10" ht="15" x14ac:dyDescent="0.2">
      <c r="F869" s="7"/>
      <c r="G869" s="17">
        <f>IF(ISBLANK(F869),,IF(ISBLANK(#REF!),,(IF(F869="WON-EW",((((#REF!-1)*#REF!)*'multiples log'!$B$2)+('multiples log'!$B$2*(#REF!-1))),IF(F869="WON",((((#REF!-1)*#REF!)*'multiples log'!$B$2)+('multiples log'!$B$2*(#REF!-1))),IF(F869="PLACED",((((#REF!-1)*#REF!)*'multiples log'!$B$2)-'multiples log'!$B$2),IF(#REF!=0,-'multiples log'!$B$2,IF(#REF!=0,-'multiples log'!$B$2,-('multiples log'!$B$2*2)))))))*D869))</f>
        <v>0</v>
      </c>
      <c r="H869" s="17"/>
      <c r="I869" s="64"/>
      <c r="J869" s="91"/>
    </row>
    <row r="870" spans="6:10" ht="15" x14ac:dyDescent="0.2">
      <c r="F870" s="7"/>
      <c r="G870" s="17">
        <f>IF(ISBLANK(F870),,IF(ISBLANK(#REF!),,(IF(F870="WON-EW",((((#REF!-1)*#REF!)*'multiples log'!$B$2)+('multiples log'!$B$2*(#REF!-1))),IF(F870="WON",((((#REF!-1)*#REF!)*'multiples log'!$B$2)+('multiples log'!$B$2*(#REF!-1))),IF(F870="PLACED",((((#REF!-1)*#REF!)*'multiples log'!$B$2)-'multiples log'!$B$2),IF(#REF!=0,-'multiples log'!$B$2,IF(#REF!=0,-'multiples log'!$B$2,-('multiples log'!$B$2*2)))))))*D870))</f>
        <v>0</v>
      </c>
      <c r="H870" s="17"/>
      <c r="I870" s="64"/>
      <c r="J870" s="91"/>
    </row>
    <row r="871" spans="6:10" ht="15" x14ac:dyDescent="0.2">
      <c r="F871" s="7"/>
      <c r="G871" s="17">
        <f>IF(ISBLANK(F871),,IF(ISBLANK(#REF!),,(IF(F871="WON-EW",((((#REF!-1)*#REF!)*'multiples log'!$B$2)+('multiples log'!$B$2*(#REF!-1))),IF(F871="WON",((((#REF!-1)*#REF!)*'multiples log'!$B$2)+('multiples log'!$B$2*(#REF!-1))),IF(F871="PLACED",((((#REF!-1)*#REF!)*'multiples log'!$B$2)-'multiples log'!$B$2),IF(#REF!=0,-'multiples log'!$B$2,IF(#REF!=0,-'multiples log'!$B$2,-('multiples log'!$B$2*2)))))))*D871))</f>
        <v>0</v>
      </c>
      <c r="H871" s="17"/>
      <c r="I871" s="64"/>
      <c r="J871" s="91"/>
    </row>
    <row r="872" spans="6:10" ht="15" x14ac:dyDescent="0.2">
      <c r="F872" s="7"/>
      <c r="G872" s="17">
        <f>IF(ISBLANK(F872),,IF(ISBLANK(#REF!),,(IF(F872="WON-EW",((((#REF!-1)*#REF!)*'multiples log'!$B$2)+('multiples log'!$B$2*(#REF!-1))),IF(F872="WON",((((#REF!-1)*#REF!)*'multiples log'!$B$2)+('multiples log'!$B$2*(#REF!-1))),IF(F872="PLACED",((((#REF!-1)*#REF!)*'multiples log'!$B$2)-'multiples log'!$B$2),IF(#REF!=0,-'multiples log'!$B$2,IF(#REF!=0,-'multiples log'!$B$2,-('multiples log'!$B$2*2)))))))*D872))</f>
        <v>0</v>
      </c>
      <c r="H872" s="17"/>
      <c r="I872" s="64"/>
      <c r="J872" s="91"/>
    </row>
    <row r="873" spans="6:10" ht="15" x14ac:dyDescent="0.2">
      <c r="F873" s="7"/>
      <c r="G873" s="17">
        <f>IF(ISBLANK(F873),,IF(ISBLANK(#REF!),,(IF(F873="WON-EW",((((#REF!-1)*#REF!)*'multiples log'!$B$2)+('multiples log'!$B$2*(#REF!-1))),IF(F873="WON",((((#REF!-1)*#REF!)*'multiples log'!$B$2)+('multiples log'!$B$2*(#REF!-1))),IF(F873="PLACED",((((#REF!-1)*#REF!)*'multiples log'!$B$2)-'multiples log'!$B$2),IF(#REF!=0,-'multiples log'!$B$2,IF(#REF!=0,-'multiples log'!$B$2,-('multiples log'!$B$2*2)))))))*D873))</f>
        <v>0</v>
      </c>
      <c r="H873" s="17"/>
      <c r="I873" s="64"/>
      <c r="J873" s="91"/>
    </row>
    <row r="874" spans="6:10" ht="15" x14ac:dyDescent="0.2">
      <c r="F874" s="7"/>
      <c r="G874" s="17">
        <f>IF(ISBLANK(F874),,IF(ISBLANK(#REF!),,(IF(F874="WON-EW",((((#REF!-1)*#REF!)*'multiples log'!$B$2)+('multiples log'!$B$2*(#REF!-1))),IF(F874="WON",((((#REF!-1)*#REF!)*'multiples log'!$B$2)+('multiples log'!$B$2*(#REF!-1))),IF(F874="PLACED",((((#REF!-1)*#REF!)*'multiples log'!$B$2)-'multiples log'!$B$2),IF(#REF!=0,-'multiples log'!$B$2,IF(#REF!=0,-'multiples log'!$B$2,-('multiples log'!$B$2*2)))))))*D874))</f>
        <v>0</v>
      </c>
      <c r="H874" s="17"/>
      <c r="I874" s="64"/>
      <c r="J874" s="91"/>
    </row>
    <row r="875" spans="6:10" ht="15" x14ac:dyDescent="0.2">
      <c r="F875" s="7"/>
      <c r="G875" s="17">
        <f>IF(ISBLANK(F875),,IF(ISBLANK(#REF!),,(IF(F875="WON-EW",((((#REF!-1)*#REF!)*'multiples log'!$B$2)+('multiples log'!$B$2*(#REF!-1))),IF(F875="WON",((((#REF!-1)*#REF!)*'multiples log'!$B$2)+('multiples log'!$B$2*(#REF!-1))),IF(F875="PLACED",((((#REF!-1)*#REF!)*'multiples log'!$B$2)-'multiples log'!$B$2),IF(#REF!=0,-'multiples log'!$B$2,IF(#REF!=0,-'multiples log'!$B$2,-('multiples log'!$B$2*2)))))))*D875))</f>
        <v>0</v>
      </c>
      <c r="H875" s="17"/>
      <c r="I875" s="64"/>
      <c r="J875" s="91"/>
    </row>
    <row r="876" spans="6:10" ht="15" x14ac:dyDescent="0.2">
      <c r="F876" s="7"/>
      <c r="G876" s="17">
        <f>IF(ISBLANK(F876),,IF(ISBLANK(#REF!),,(IF(F876="WON-EW",((((#REF!-1)*#REF!)*'multiples log'!$B$2)+('multiples log'!$B$2*(#REF!-1))),IF(F876="WON",((((#REF!-1)*#REF!)*'multiples log'!$B$2)+('multiples log'!$B$2*(#REF!-1))),IF(F876="PLACED",((((#REF!-1)*#REF!)*'multiples log'!$B$2)-'multiples log'!$B$2),IF(#REF!=0,-'multiples log'!$B$2,IF(#REF!=0,-'multiples log'!$B$2,-('multiples log'!$B$2*2)))))))*D876))</f>
        <v>0</v>
      </c>
      <c r="H876" s="17"/>
      <c r="I876" s="64"/>
      <c r="J876" s="91"/>
    </row>
    <row r="877" spans="6:10" ht="15" x14ac:dyDescent="0.2">
      <c r="F877" s="7"/>
      <c r="G877" s="17">
        <f>IF(ISBLANK(F877),,IF(ISBLANK(#REF!),,(IF(F877="WON-EW",((((#REF!-1)*#REF!)*'multiples log'!$B$2)+('multiples log'!$B$2*(#REF!-1))),IF(F877="WON",((((#REF!-1)*#REF!)*'multiples log'!$B$2)+('multiples log'!$B$2*(#REF!-1))),IF(F877="PLACED",((((#REF!-1)*#REF!)*'multiples log'!$B$2)-'multiples log'!$B$2),IF(#REF!=0,-'multiples log'!$B$2,IF(#REF!=0,-'multiples log'!$B$2,-('multiples log'!$B$2*2)))))))*D877))</f>
        <v>0</v>
      </c>
      <c r="H877" s="17"/>
      <c r="I877" s="64"/>
      <c r="J877" s="91"/>
    </row>
    <row r="878" spans="6:10" ht="15" x14ac:dyDescent="0.2">
      <c r="F878" s="7"/>
      <c r="G878" s="17">
        <f>IF(ISBLANK(F878),,IF(ISBLANK(#REF!),,(IF(F878="WON-EW",((((#REF!-1)*#REF!)*'multiples log'!$B$2)+('multiples log'!$B$2*(#REF!-1))),IF(F878="WON",((((#REF!-1)*#REF!)*'multiples log'!$B$2)+('multiples log'!$B$2*(#REF!-1))),IF(F878="PLACED",((((#REF!-1)*#REF!)*'multiples log'!$B$2)-'multiples log'!$B$2),IF(#REF!=0,-'multiples log'!$B$2,IF(#REF!=0,-'multiples log'!$B$2,-('multiples log'!$B$2*2)))))))*D878))</f>
        <v>0</v>
      </c>
      <c r="H878" s="17"/>
      <c r="I878" s="64"/>
      <c r="J878" s="91"/>
    </row>
    <row r="879" spans="6:10" ht="15" x14ac:dyDescent="0.2">
      <c r="F879" s="7"/>
      <c r="G879" s="17">
        <f>IF(ISBLANK(F879),,IF(ISBLANK(#REF!),,(IF(F879="WON-EW",((((#REF!-1)*#REF!)*'multiples log'!$B$2)+('multiples log'!$B$2*(#REF!-1))),IF(F879="WON",((((#REF!-1)*#REF!)*'multiples log'!$B$2)+('multiples log'!$B$2*(#REF!-1))),IF(F879="PLACED",((((#REF!-1)*#REF!)*'multiples log'!$B$2)-'multiples log'!$B$2),IF(#REF!=0,-'multiples log'!$B$2,IF(#REF!=0,-'multiples log'!$B$2,-('multiples log'!$B$2*2)))))))*D879))</f>
        <v>0</v>
      </c>
      <c r="H879" s="17"/>
      <c r="I879" s="64"/>
      <c r="J879" s="91"/>
    </row>
    <row r="880" spans="6:10" ht="15" x14ac:dyDescent="0.2">
      <c r="F880" s="7"/>
      <c r="G880" s="17">
        <f>IF(ISBLANK(F880),,IF(ISBLANK(#REF!),,(IF(F880="WON-EW",((((#REF!-1)*#REF!)*'multiples log'!$B$2)+('multiples log'!$B$2*(#REF!-1))),IF(F880="WON",((((#REF!-1)*#REF!)*'multiples log'!$B$2)+('multiples log'!$B$2*(#REF!-1))),IF(F880="PLACED",((((#REF!-1)*#REF!)*'multiples log'!$B$2)-'multiples log'!$B$2),IF(#REF!=0,-'multiples log'!$B$2,IF(#REF!=0,-'multiples log'!$B$2,-('multiples log'!$B$2*2)))))))*D880))</f>
        <v>0</v>
      </c>
      <c r="H880" s="17"/>
      <c r="I880" s="64"/>
      <c r="J880" s="91"/>
    </row>
    <row r="881" spans="6:10" ht="15" x14ac:dyDescent="0.2">
      <c r="F881" s="7"/>
      <c r="G881" s="17">
        <f>IF(ISBLANK(F881),,IF(ISBLANK(#REF!),,(IF(F881="WON-EW",((((#REF!-1)*#REF!)*'multiples log'!$B$2)+('multiples log'!$B$2*(#REF!-1))),IF(F881="WON",((((#REF!-1)*#REF!)*'multiples log'!$B$2)+('multiples log'!$B$2*(#REF!-1))),IF(F881="PLACED",((((#REF!-1)*#REF!)*'multiples log'!$B$2)-'multiples log'!$B$2),IF(#REF!=0,-'multiples log'!$B$2,IF(#REF!=0,-'multiples log'!$B$2,-('multiples log'!$B$2*2)))))))*D881))</f>
        <v>0</v>
      </c>
      <c r="H881" s="17"/>
      <c r="I881" s="64"/>
      <c r="J881" s="91"/>
    </row>
    <row r="882" spans="6:10" ht="15" x14ac:dyDescent="0.2">
      <c r="F882" s="7"/>
      <c r="G882" s="17">
        <f>IF(ISBLANK(F882),,IF(ISBLANK(#REF!),,(IF(F882="WON-EW",((((#REF!-1)*#REF!)*'multiples log'!$B$2)+('multiples log'!$B$2*(#REF!-1))),IF(F882="WON",((((#REF!-1)*#REF!)*'multiples log'!$B$2)+('multiples log'!$B$2*(#REF!-1))),IF(F882="PLACED",((((#REF!-1)*#REF!)*'multiples log'!$B$2)-'multiples log'!$B$2),IF(#REF!=0,-'multiples log'!$B$2,IF(#REF!=0,-'multiples log'!$B$2,-('multiples log'!$B$2*2)))))))*D882))</f>
        <v>0</v>
      </c>
      <c r="H882" s="17"/>
      <c r="I882" s="64"/>
      <c r="J882" s="91"/>
    </row>
    <row r="883" spans="6:10" ht="15" x14ac:dyDescent="0.2">
      <c r="F883" s="7"/>
      <c r="G883" s="17">
        <f>IF(ISBLANK(F883),,IF(ISBLANK(#REF!),,(IF(F883="WON-EW",((((#REF!-1)*#REF!)*'multiples log'!$B$2)+('multiples log'!$B$2*(#REF!-1))),IF(F883="WON",((((#REF!-1)*#REF!)*'multiples log'!$B$2)+('multiples log'!$B$2*(#REF!-1))),IF(F883="PLACED",((((#REF!-1)*#REF!)*'multiples log'!$B$2)-'multiples log'!$B$2),IF(#REF!=0,-'multiples log'!$B$2,IF(#REF!=0,-'multiples log'!$B$2,-('multiples log'!$B$2*2)))))))*D883))</f>
        <v>0</v>
      </c>
      <c r="H883" s="17"/>
      <c r="I883" s="64"/>
      <c r="J883" s="91"/>
    </row>
    <row r="884" spans="6:10" ht="15" x14ac:dyDescent="0.2">
      <c r="F884" s="7"/>
      <c r="G884" s="17">
        <f>IF(ISBLANK(F884),,IF(ISBLANK(#REF!),,(IF(F884="WON-EW",((((#REF!-1)*#REF!)*'multiples log'!$B$2)+('multiples log'!$B$2*(#REF!-1))),IF(F884="WON",((((#REF!-1)*#REF!)*'multiples log'!$B$2)+('multiples log'!$B$2*(#REF!-1))),IF(F884="PLACED",((((#REF!-1)*#REF!)*'multiples log'!$B$2)-'multiples log'!$B$2),IF(#REF!=0,-'multiples log'!$B$2,IF(#REF!=0,-'multiples log'!$B$2,-('multiples log'!$B$2*2)))))))*D884))</f>
        <v>0</v>
      </c>
      <c r="H884" s="17"/>
      <c r="I884" s="64"/>
      <c r="J884" s="91"/>
    </row>
    <row r="885" spans="6:10" ht="15" x14ac:dyDescent="0.2">
      <c r="F885" s="7"/>
      <c r="G885" s="17">
        <f>IF(ISBLANK(F885),,IF(ISBLANK(#REF!),,(IF(F885="WON-EW",((((#REF!-1)*#REF!)*'multiples log'!$B$2)+('multiples log'!$B$2*(#REF!-1))),IF(F885="WON",((((#REF!-1)*#REF!)*'multiples log'!$B$2)+('multiples log'!$B$2*(#REF!-1))),IF(F885="PLACED",((((#REF!-1)*#REF!)*'multiples log'!$B$2)-'multiples log'!$B$2),IF(#REF!=0,-'multiples log'!$B$2,IF(#REF!=0,-'multiples log'!$B$2,-('multiples log'!$B$2*2)))))))*D885))</f>
        <v>0</v>
      </c>
      <c r="H885" s="17"/>
      <c r="I885" s="64"/>
      <c r="J885" s="91"/>
    </row>
    <row r="886" spans="6:10" ht="15" x14ac:dyDescent="0.2">
      <c r="F886" s="7"/>
      <c r="G886" s="17">
        <f>IF(ISBLANK(F886),,IF(ISBLANK(#REF!),,(IF(F886="WON-EW",((((#REF!-1)*#REF!)*'multiples log'!$B$2)+('multiples log'!$B$2*(#REF!-1))),IF(F886="WON",((((#REF!-1)*#REF!)*'multiples log'!$B$2)+('multiples log'!$B$2*(#REF!-1))),IF(F886="PLACED",((((#REF!-1)*#REF!)*'multiples log'!$B$2)-'multiples log'!$B$2),IF(#REF!=0,-'multiples log'!$B$2,IF(#REF!=0,-'multiples log'!$B$2,-('multiples log'!$B$2*2)))))))*D886))</f>
        <v>0</v>
      </c>
      <c r="H886" s="17"/>
      <c r="I886" s="64"/>
      <c r="J886" s="91"/>
    </row>
    <row r="887" spans="6:10" ht="15" x14ac:dyDescent="0.2">
      <c r="F887" s="7"/>
      <c r="G887" s="17">
        <f>IF(ISBLANK(F887),,IF(ISBLANK(#REF!),,(IF(F887="WON-EW",((((#REF!-1)*#REF!)*'multiples log'!$B$2)+('multiples log'!$B$2*(#REF!-1))),IF(F887="WON",((((#REF!-1)*#REF!)*'multiples log'!$B$2)+('multiples log'!$B$2*(#REF!-1))),IF(F887="PLACED",((((#REF!-1)*#REF!)*'multiples log'!$B$2)-'multiples log'!$B$2),IF(#REF!=0,-'multiples log'!$B$2,IF(#REF!=0,-'multiples log'!$B$2,-('multiples log'!$B$2*2)))))))*D887))</f>
        <v>0</v>
      </c>
      <c r="H887" s="17"/>
      <c r="I887" s="64"/>
      <c r="J887" s="91"/>
    </row>
    <row r="888" spans="6:10" ht="15" x14ac:dyDescent="0.2">
      <c r="F888" s="7"/>
      <c r="G888" s="17">
        <f>IF(ISBLANK(F888),,IF(ISBLANK(#REF!),,(IF(F888="WON-EW",((((#REF!-1)*#REF!)*'multiples log'!$B$2)+('multiples log'!$B$2*(#REF!-1))),IF(F888="WON",((((#REF!-1)*#REF!)*'multiples log'!$B$2)+('multiples log'!$B$2*(#REF!-1))),IF(F888="PLACED",((((#REF!-1)*#REF!)*'multiples log'!$B$2)-'multiples log'!$B$2),IF(#REF!=0,-'multiples log'!$B$2,IF(#REF!=0,-'multiples log'!$B$2,-('multiples log'!$B$2*2)))))))*D888))</f>
        <v>0</v>
      </c>
      <c r="H888" s="17"/>
      <c r="I888" s="64"/>
      <c r="J888" s="91"/>
    </row>
    <row r="889" spans="6:10" ht="15" x14ac:dyDescent="0.2">
      <c r="F889" s="7"/>
      <c r="G889" s="17">
        <f>IF(ISBLANK(F889),,IF(ISBLANK(#REF!),,(IF(F889="WON-EW",((((#REF!-1)*#REF!)*'multiples log'!$B$2)+('multiples log'!$B$2*(#REF!-1))),IF(F889="WON",((((#REF!-1)*#REF!)*'multiples log'!$B$2)+('multiples log'!$B$2*(#REF!-1))),IF(F889="PLACED",((((#REF!-1)*#REF!)*'multiples log'!$B$2)-'multiples log'!$B$2),IF(#REF!=0,-'multiples log'!$B$2,IF(#REF!=0,-'multiples log'!$B$2,-('multiples log'!$B$2*2)))))))*D889))</f>
        <v>0</v>
      </c>
      <c r="H889" s="17"/>
      <c r="I889" s="64"/>
      <c r="J889" s="91"/>
    </row>
    <row r="890" spans="6:10" ht="15" x14ac:dyDescent="0.2">
      <c r="F890" s="7"/>
      <c r="G890" s="17">
        <f>IF(ISBLANK(F890),,IF(ISBLANK(#REF!),,(IF(F890="WON-EW",((((#REF!-1)*#REF!)*'multiples log'!$B$2)+('multiples log'!$B$2*(#REF!-1))),IF(F890="WON",((((#REF!-1)*#REF!)*'multiples log'!$B$2)+('multiples log'!$B$2*(#REF!-1))),IF(F890="PLACED",((((#REF!-1)*#REF!)*'multiples log'!$B$2)-'multiples log'!$B$2),IF(#REF!=0,-'multiples log'!$B$2,IF(#REF!=0,-'multiples log'!$B$2,-('multiples log'!$B$2*2)))))))*D890))</f>
        <v>0</v>
      </c>
      <c r="H890" s="17"/>
      <c r="I890" s="64"/>
      <c r="J890" s="91"/>
    </row>
    <row r="891" spans="6:10" ht="15" x14ac:dyDescent="0.2">
      <c r="F891" s="7"/>
      <c r="G891" s="17">
        <f>IF(ISBLANK(F891),,IF(ISBLANK(#REF!),,(IF(F891="WON-EW",((((#REF!-1)*#REF!)*'multiples log'!$B$2)+('multiples log'!$B$2*(#REF!-1))),IF(F891="WON",((((#REF!-1)*#REF!)*'multiples log'!$B$2)+('multiples log'!$B$2*(#REF!-1))),IF(F891="PLACED",((((#REF!-1)*#REF!)*'multiples log'!$B$2)-'multiples log'!$B$2),IF(#REF!=0,-'multiples log'!$B$2,IF(#REF!=0,-'multiples log'!$B$2,-('multiples log'!$B$2*2)))))))*D891))</f>
        <v>0</v>
      </c>
      <c r="H891" s="17"/>
      <c r="I891" s="64"/>
      <c r="J891" s="91"/>
    </row>
    <row r="892" spans="6:10" ht="15" x14ac:dyDescent="0.2">
      <c r="F892" s="7"/>
      <c r="G892" s="17">
        <f>IF(ISBLANK(F892),,IF(ISBLANK(#REF!),,(IF(F892="WON-EW",((((#REF!-1)*#REF!)*'multiples log'!$B$2)+('multiples log'!$B$2*(#REF!-1))),IF(F892="WON",((((#REF!-1)*#REF!)*'multiples log'!$B$2)+('multiples log'!$B$2*(#REF!-1))),IF(F892="PLACED",((((#REF!-1)*#REF!)*'multiples log'!$B$2)-'multiples log'!$B$2),IF(#REF!=0,-'multiples log'!$B$2,IF(#REF!=0,-'multiples log'!$B$2,-('multiples log'!$B$2*2)))))))*D892))</f>
        <v>0</v>
      </c>
      <c r="H892" s="17"/>
      <c r="I892" s="64"/>
      <c r="J892" s="91"/>
    </row>
    <row r="893" spans="6:10" ht="15" x14ac:dyDescent="0.2">
      <c r="F893" s="7"/>
      <c r="G893" s="17">
        <f>IF(ISBLANK(F893),,IF(ISBLANK(#REF!),,(IF(F893="WON-EW",((((#REF!-1)*#REF!)*'multiples log'!$B$2)+('multiples log'!$B$2*(#REF!-1))),IF(F893="WON",((((#REF!-1)*#REF!)*'multiples log'!$B$2)+('multiples log'!$B$2*(#REF!-1))),IF(F893="PLACED",((((#REF!-1)*#REF!)*'multiples log'!$B$2)-'multiples log'!$B$2),IF(#REF!=0,-'multiples log'!$B$2,IF(#REF!=0,-'multiples log'!$B$2,-('multiples log'!$B$2*2)))))))*D893))</f>
        <v>0</v>
      </c>
      <c r="H893" s="17"/>
      <c r="I893" s="64"/>
      <c r="J893" s="91"/>
    </row>
    <row r="894" spans="6:10" ht="15" x14ac:dyDescent="0.2">
      <c r="F894" s="7"/>
      <c r="G894" s="17">
        <f>IF(ISBLANK(F894),,IF(ISBLANK(#REF!),,(IF(F894="WON-EW",((((#REF!-1)*#REF!)*'multiples log'!$B$2)+('multiples log'!$B$2*(#REF!-1))),IF(F894="WON",((((#REF!-1)*#REF!)*'multiples log'!$B$2)+('multiples log'!$B$2*(#REF!-1))),IF(F894="PLACED",((((#REF!-1)*#REF!)*'multiples log'!$B$2)-'multiples log'!$B$2),IF(#REF!=0,-'multiples log'!$B$2,IF(#REF!=0,-'multiples log'!$B$2,-('multiples log'!$B$2*2)))))))*D894))</f>
        <v>0</v>
      </c>
      <c r="H894" s="17"/>
      <c r="I894" s="64"/>
      <c r="J894" s="91"/>
    </row>
    <row r="895" spans="6:10" ht="15" x14ac:dyDescent="0.2">
      <c r="F895" s="7"/>
      <c r="G895" s="17">
        <f>IF(ISBLANK(F895),,IF(ISBLANK(#REF!),,(IF(F895="WON-EW",((((#REF!-1)*#REF!)*'multiples log'!$B$2)+('multiples log'!$B$2*(#REF!-1))),IF(F895="WON",((((#REF!-1)*#REF!)*'multiples log'!$B$2)+('multiples log'!$B$2*(#REF!-1))),IF(F895="PLACED",((((#REF!-1)*#REF!)*'multiples log'!$B$2)-'multiples log'!$B$2),IF(#REF!=0,-'multiples log'!$B$2,IF(#REF!=0,-'multiples log'!$B$2,-('multiples log'!$B$2*2)))))))*D895))</f>
        <v>0</v>
      </c>
      <c r="H895" s="17"/>
      <c r="I895" s="64"/>
      <c r="J895" s="91"/>
    </row>
    <row r="896" spans="6:10" ht="15" x14ac:dyDescent="0.2">
      <c r="F896" s="7"/>
      <c r="G896" s="17">
        <f>IF(ISBLANK(F896),,IF(ISBLANK(#REF!),,(IF(F896="WON-EW",((((#REF!-1)*#REF!)*'multiples log'!$B$2)+('multiples log'!$B$2*(#REF!-1))),IF(F896="WON",((((#REF!-1)*#REF!)*'multiples log'!$B$2)+('multiples log'!$B$2*(#REF!-1))),IF(F896="PLACED",((((#REF!-1)*#REF!)*'multiples log'!$B$2)-'multiples log'!$B$2),IF(#REF!=0,-'multiples log'!$B$2,IF(#REF!=0,-'multiples log'!$B$2,-('multiples log'!$B$2*2)))))))*D896))</f>
        <v>0</v>
      </c>
      <c r="H896" s="17"/>
      <c r="I896" s="64"/>
      <c r="J896" s="91"/>
    </row>
    <row r="897" spans="6:10" ht="15" x14ac:dyDescent="0.2">
      <c r="F897" s="7"/>
      <c r="G897" s="17">
        <f>IF(ISBLANK(F897),,IF(ISBLANK(#REF!),,(IF(F897="WON-EW",((((#REF!-1)*#REF!)*'multiples log'!$B$2)+('multiples log'!$B$2*(#REF!-1))),IF(F897="WON",((((#REF!-1)*#REF!)*'multiples log'!$B$2)+('multiples log'!$B$2*(#REF!-1))),IF(F897="PLACED",((((#REF!-1)*#REF!)*'multiples log'!$B$2)-'multiples log'!$B$2),IF(#REF!=0,-'multiples log'!$B$2,IF(#REF!=0,-'multiples log'!$B$2,-('multiples log'!$B$2*2)))))))*D897))</f>
        <v>0</v>
      </c>
      <c r="H897" s="17"/>
      <c r="I897" s="64"/>
      <c r="J897" s="91"/>
    </row>
    <row r="898" spans="6:10" ht="15" x14ac:dyDescent="0.2">
      <c r="F898" s="7"/>
      <c r="G898" s="17">
        <f>IF(ISBLANK(F898),,IF(ISBLANK(#REF!),,(IF(F898="WON-EW",((((#REF!-1)*#REF!)*'multiples log'!$B$2)+('multiples log'!$B$2*(#REF!-1))),IF(F898="WON",((((#REF!-1)*#REF!)*'multiples log'!$B$2)+('multiples log'!$B$2*(#REF!-1))),IF(F898="PLACED",((((#REF!-1)*#REF!)*'multiples log'!$B$2)-'multiples log'!$B$2),IF(#REF!=0,-'multiples log'!$B$2,IF(#REF!=0,-'multiples log'!$B$2,-('multiples log'!$B$2*2)))))))*D898))</f>
        <v>0</v>
      </c>
      <c r="H898" s="17"/>
      <c r="I898" s="64"/>
      <c r="J898" s="91"/>
    </row>
    <row r="899" spans="6:10" ht="15" x14ac:dyDescent="0.2">
      <c r="F899" s="7"/>
      <c r="G899" s="17">
        <f>IF(ISBLANK(F899),,IF(ISBLANK(#REF!),,(IF(F899="WON-EW",((((#REF!-1)*#REF!)*'multiples log'!$B$2)+('multiples log'!$B$2*(#REF!-1))),IF(F899="WON",((((#REF!-1)*#REF!)*'multiples log'!$B$2)+('multiples log'!$B$2*(#REF!-1))),IF(F899="PLACED",((((#REF!-1)*#REF!)*'multiples log'!$B$2)-'multiples log'!$B$2),IF(#REF!=0,-'multiples log'!$B$2,IF(#REF!=0,-'multiples log'!$B$2,-('multiples log'!$B$2*2)))))))*D899))</f>
        <v>0</v>
      </c>
      <c r="H899" s="17"/>
      <c r="I899" s="64"/>
      <c r="J899" s="91"/>
    </row>
    <row r="900" spans="6:10" ht="15" x14ac:dyDescent="0.2">
      <c r="F900" s="7"/>
      <c r="G900" s="17">
        <f>IF(ISBLANK(F900),,IF(ISBLANK(#REF!),,(IF(F900="WON-EW",((((#REF!-1)*#REF!)*'multiples log'!$B$2)+('multiples log'!$B$2*(#REF!-1))),IF(F900="WON",((((#REF!-1)*#REF!)*'multiples log'!$B$2)+('multiples log'!$B$2*(#REF!-1))),IF(F900="PLACED",((((#REF!-1)*#REF!)*'multiples log'!$B$2)-'multiples log'!$B$2),IF(#REF!=0,-'multiples log'!$B$2,IF(#REF!=0,-'multiples log'!$B$2,-('multiples log'!$B$2*2)))))))*D900))</f>
        <v>0</v>
      </c>
      <c r="H900" s="17"/>
      <c r="I900" s="64"/>
      <c r="J900" s="91"/>
    </row>
    <row r="901" spans="6:10" ht="15" x14ac:dyDescent="0.2">
      <c r="F901" s="7"/>
      <c r="G901" s="17">
        <f>IF(ISBLANK(F901),,IF(ISBLANK(#REF!),,(IF(F901="WON-EW",((((#REF!-1)*#REF!)*'multiples log'!$B$2)+('multiples log'!$B$2*(#REF!-1))),IF(F901="WON",((((#REF!-1)*#REF!)*'multiples log'!$B$2)+('multiples log'!$B$2*(#REF!-1))),IF(F901="PLACED",((((#REF!-1)*#REF!)*'multiples log'!$B$2)-'multiples log'!$B$2),IF(#REF!=0,-'multiples log'!$B$2,IF(#REF!=0,-'multiples log'!$B$2,-('multiples log'!$B$2*2)))))))*D901))</f>
        <v>0</v>
      </c>
      <c r="H901" s="17"/>
      <c r="I901" s="64"/>
      <c r="J901" s="91"/>
    </row>
    <row r="902" spans="6:10" ht="15" x14ac:dyDescent="0.2">
      <c r="F902" s="7"/>
      <c r="G902" s="17">
        <f>IF(ISBLANK(F902),,IF(ISBLANK(#REF!),,(IF(F902="WON-EW",((((#REF!-1)*#REF!)*'multiples log'!$B$2)+('multiples log'!$B$2*(#REF!-1))),IF(F902="WON",((((#REF!-1)*#REF!)*'multiples log'!$B$2)+('multiples log'!$B$2*(#REF!-1))),IF(F902="PLACED",((((#REF!-1)*#REF!)*'multiples log'!$B$2)-'multiples log'!$B$2),IF(#REF!=0,-'multiples log'!$B$2,IF(#REF!=0,-'multiples log'!$B$2,-('multiples log'!$B$2*2)))))))*D902))</f>
        <v>0</v>
      </c>
      <c r="H902" s="17"/>
      <c r="I902" s="64"/>
      <c r="J902" s="91"/>
    </row>
    <row r="903" spans="6:10" ht="15" x14ac:dyDescent="0.2">
      <c r="F903" s="7"/>
      <c r="G903" s="17">
        <f>IF(ISBLANK(F903),,IF(ISBLANK(#REF!),,(IF(F903="WON-EW",((((#REF!-1)*#REF!)*'multiples log'!$B$2)+('multiples log'!$B$2*(#REF!-1))),IF(F903="WON",((((#REF!-1)*#REF!)*'multiples log'!$B$2)+('multiples log'!$B$2*(#REF!-1))),IF(F903="PLACED",((((#REF!-1)*#REF!)*'multiples log'!$B$2)-'multiples log'!$B$2),IF(#REF!=0,-'multiples log'!$B$2,IF(#REF!=0,-'multiples log'!$B$2,-('multiples log'!$B$2*2)))))))*D903))</f>
        <v>0</v>
      </c>
      <c r="H903" s="17"/>
      <c r="I903" s="64"/>
      <c r="J903" s="91"/>
    </row>
    <row r="904" spans="6:10" ht="15" x14ac:dyDescent="0.2">
      <c r="F904" s="7"/>
      <c r="G904" s="17">
        <f>IF(ISBLANK(F904),,IF(ISBLANK(#REF!),,(IF(F904="WON-EW",((((#REF!-1)*#REF!)*'multiples log'!$B$2)+('multiples log'!$B$2*(#REF!-1))),IF(F904="WON",((((#REF!-1)*#REF!)*'multiples log'!$B$2)+('multiples log'!$B$2*(#REF!-1))),IF(F904="PLACED",((((#REF!-1)*#REF!)*'multiples log'!$B$2)-'multiples log'!$B$2),IF(#REF!=0,-'multiples log'!$B$2,IF(#REF!=0,-'multiples log'!$B$2,-('multiples log'!$B$2*2)))))))*D904))</f>
        <v>0</v>
      </c>
      <c r="H904" s="17"/>
      <c r="I904" s="64"/>
      <c r="J904" s="91"/>
    </row>
    <row r="905" spans="6:10" ht="15" x14ac:dyDescent="0.2">
      <c r="F905" s="7"/>
      <c r="G905" s="17">
        <f>IF(ISBLANK(F905),,IF(ISBLANK(#REF!),,(IF(F905="WON-EW",((((#REF!-1)*#REF!)*'multiples log'!$B$2)+('multiples log'!$B$2*(#REF!-1))),IF(F905="WON",((((#REF!-1)*#REF!)*'multiples log'!$B$2)+('multiples log'!$B$2*(#REF!-1))),IF(F905="PLACED",((((#REF!-1)*#REF!)*'multiples log'!$B$2)-'multiples log'!$B$2),IF(#REF!=0,-'multiples log'!$B$2,IF(#REF!=0,-'multiples log'!$B$2,-('multiples log'!$B$2*2)))))))*D905))</f>
        <v>0</v>
      </c>
      <c r="H905" s="17"/>
      <c r="I905" s="64"/>
      <c r="J905" s="91"/>
    </row>
    <row r="906" spans="6:10" ht="15" x14ac:dyDescent="0.2">
      <c r="F906" s="7"/>
      <c r="G906" s="17">
        <f>IF(ISBLANK(F906),,IF(ISBLANK(#REF!),,(IF(F906="WON-EW",((((#REF!-1)*#REF!)*'multiples log'!$B$2)+('multiples log'!$B$2*(#REF!-1))),IF(F906="WON",((((#REF!-1)*#REF!)*'multiples log'!$B$2)+('multiples log'!$B$2*(#REF!-1))),IF(F906="PLACED",((((#REF!-1)*#REF!)*'multiples log'!$B$2)-'multiples log'!$B$2),IF(#REF!=0,-'multiples log'!$B$2,IF(#REF!=0,-'multiples log'!$B$2,-('multiples log'!$B$2*2)))))))*D906))</f>
        <v>0</v>
      </c>
      <c r="H906" s="17"/>
      <c r="I906" s="64"/>
      <c r="J906" s="91"/>
    </row>
    <row r="907" spans="6:10" ht="15" x14ac:dyDescent="0.2">
      <c r="F907" s="7"/>
      <c r="G907" s="17">
        <f>IF(ISBLANK(F907),,IF(ISBLANK(#REF!),,(IF(F907="WON-EW",((((#REF!-1)*#REF!)*'multiples log'!$B$2)+('multiples log'!$B$2*(#REF!-1))),IF(F907="WON",((((#REF!-1)*#REF!)*'multiples log'!$B$2)+('multiples log'!$B$2*(#REF!-1))),IF(F907="PLACED",((((#REF!-1)*#REF!)*'multiples log'!$B$2)-'multiples log'!$B$2),IF(#REF!=0,-'multiples log'!$B$2,IF(#REF!=0,-'multiples log'!$B$2,-('multiples log'!$B$2*2)))))))*D907))</f>
        <v>0</v>
      </c>
      <c r="H907" s="17"/>
      <c r="I907" s="64"/>
      <c r="J907" s="91"/>
    </row>
    <row r="908" spans="6:10" ht="15" x14ac:dyDescent="0.2">
      <c r="F908" s="7"/>
      <c r="G908" s="17">
        <f>IF(ISBLANK(F908),,IF(ISBLANK(#REF!),,(IF(F908="WON-EW",((((#REF!-1)*#REF!)*'multiples log'!$B$2)+('multiples log'!$B$2*(#REF!-1))),IF(F908="WON",((((#REF!-1)*#REF!)*'multiples log'!$B$2)+('multiples log'!$B$2*(#REF!-1))),IF(F908="PLACED",((((#REF!-1)*#REF!)*'multiples log'!$B$2)-'multiples log'!$B$2),IF(#REF!=0,-'multiples log'!$B$2,IF(#REF!=0,-'multiples log'!$B$2,-('multiples log'!$B$2*2)))))))*D908))</f>
        <v>0</v>
      </c>
      <c r="H908" s="17"/>
      <c r="I908" s="64"/>
      <c r="J908" s="91"/>
    </row>
    <row r="909" spans="6:10" ht="15" x14ac:dyDescent="0.2">
      <c r="F909" s="7"/>
      <c r="G909" s="17">
        <f>IF(ISBLANK(F909),,IF(ISBLANK(#REF!),,(IF(F909="WON-EW",((((#REF!-1)*#REF!)*'multiples log'!$B$2)+('multiples log'!$B$2*(#REF!-1))),IF(F909="WON",((((#REF!-1)*#REF!)*'multiples log'!$B$2)+('multiples log'!$B$2*(#REF!-1))),IF(F909="PLACED",((((#REF!-1)*#REF!)*'multiples log'!$B$2)-'multiples log'!$B$2),IF(#REF!=0,-'multiples log'!$B$2,IF(#REF!=0,-'multiples log'!$B$2,-('multiples log'!$B$2*2)))))))*D909))</f>
        <v>0</v>
      </c>
      <c r="H909" s="17"/>
      <c r="I909" s="64"/>
      <c r="J909" s="91"/>
    </row>
    <row r="910" spans="6:10" ht="15" x14ac:dyDescent="0.2">
      <c r="F910" s="7"/>
      <c r="G910" s="17">
        <f>IF(ISBLANK(F910),,IF(ISBLANK(#REF!),,(IF(F910="WON-EW",((((#REF!-1)*#REF!)*'multiples log'!$B$2)+('multiples log'!$B$2*(#REF!-1))),IF(F910="WON",((((#REF!-1)*#REF!)*'multiples log'!$B$2)+('multiples log'!$B$2*(#REF!-1))),IF(F910="PLACED",((((#REF!-1)*#REF!)*'multiples log'!$B$2)-'multiples log'!$B$2),IF(#REF!=0,-'multiples log'!$B$2,IF(#REF!=0,-'multiples log'!$B$2,-('multiples log'!$B$2*2)))))))*D910))</f>
        <v>0</v>
      </c>
      <c r="H910" s="17"/>
      <c r="I910" s="64"/>
      <c r="J910" s="91"/>
    </row>
    <row r="911" spans="6:10" ht="15" x14ac:dyDescent="0.2">
      <c r="F911" s="7"/>
      <c r="G911" s="17">
        <f>IF(ISBLANK(F911),,IF(ISBLANK(#REF!),,(IF(F911="WON-EW",((((#REF!-1)*#REF!)*'multiples log'!$B$2)+('multiples log'!$B$2*(#REF!-1))),IF(F911="WON",((((#REF!-1)*#REF!)*'multiples log'!$B$2)+('multiples log'!$B$2*(#REF!-1))),IF(F911="PLACED",((((#REF!-1)*#REF!)*'multiples log'!$B$2)-'multiples log'!$B$2),IF(#REF!=0,-'multiples log'!$B$2,IF(#REF!=0,-'multiples log'!$B$2,-('multiples log'!$B$2*2)))))))*D911))</f>
        <v>0</v>
      </c>
      <c r="H911" s="17"/>
      <c r="I911" s="64"/>
      <c r="J911" s="91"/>
    </row>
    <row r="912" spans="6:10" ht="15" x14ac:dyDescent="0.2">
      <c r="F912" s="7"/>
      <c r="G912" s="17">
        <f>IF(ISBLANK(F912),,IF(ISBLANK(#REF!),,(IF(F912="WON-EW",((((#REF!-1)*#REF!)*'multiples log'!$B$2)+('multiples log'!$B$2*(#REF!-1))),IF(F912="WON",((((#REF!-1)*#REF!)*'multiples log'!$B$2)+('multiples log'!$B$2*(#REF!-1))),IF(F912="PLACED",((((#REF!-1)*#REF!)*'multiples log'!$B$2)-'multiples log'!$B$2),IF(#REF!=0,-'multiples log'!$B$2,IF(#REF!=0,-'multiples log'!$B$2,-('multiples log'!$B$2*2)))))))*D912))</f>
        <v>0</v>
      </c>
      <c r="H912" s="17"/>
      <c r="I912" s="64"/>
      <c r="J912" s="91"/>
    </row>
    <row r="913" spans="6:10" ht="15" x14ac:dyDescent="0.2">
      <c r="F913" s="7"/>
      <c r="G913" s="17">
        <f>IF(ISBLANK(F913),,IF(ISBLANK(#REF!),,(IF(F913="WON-EW",((((#REF!-1)*#REF!)*'multiples log'!$B$2)+('multiples log'!$B$2*(#REF!-1))),IF(F913="WON",((((#REF!-1)*#REF!)*'multiples log'!$B$2)+('multiples log'!$B$2*(#REF!-1))),IF(F913="PLACED",((((#REF!-1)*#REF!)*'multiples log'!$B$2)-'multiples log'!$B$2),IF(#REF!=0,-'multiples log'!$B$2,IF(#REF!=0,-'multiples log'!$B$2,-('multiples log'!$B$2*2)))))))*D913))</f>
        <v>0</v>
      </c>
      <c r="H913" s="17"/>
      <c r="I913" s="64"/>
      <c r="J913" s="91"/>
    </row>
    <row r="914" spans="6:10" ht="15" x14ac:dyDescent="0.2">
      <c r="F914" s="7"/>
      <c r="G914" s="17">
        <f>IF(ISBLANK(F914),,IF(ISBLANK(#REF!),,(IF(F914="WON-EW",((((#REF!-1)*#REF!)*'multiples log'!$B$2)+('multiples log'!$B$2*(#REF!-1))),IF(F914="WON",((((#REF!-1)*#REF!)*'multiples log'!$B$2)+('multiples log'!$B$2*(#REF!-1))),IF(F914="PLACED",((((#REF!-1)*#REF!)*'multiples log'!$B$2)-'multiples log'!$B$2),IF(#REF!=0,-'multiples log'!$B$2,IF(#REF!=0,-'multiples log'!$B$2,-('multiples log'!$B$2*2)))))))*D914))</f>
        <v>0</v>
      </c>
      <c r="H914" s="17"/>
      <c r="I914" s="64"/>
      <c r="J914" s="91"/>
    </row>
    <row r="915" spans="6:10" ht="15" x14ac:dyDescent="0.2">
      <c r="F915" s="7"/>
      <c r="G915" s="17">
        <f>IF(ISBLANK(F915),,IF(ISBLANK(#REF!),,(IF(F915="WON-EW",((((#REF!-1)*#REF!)*'multiples log'!$B$2)+('multiples log'!$B$2*(#REF!-1))),IF(F915="WON",((((#REF!-1)*#REF!)*'multiples log'!$B$2)+('multiples log'!$B$2*(#REF!-1))),IF(F915="PLACED",((((#REF!-1)*#REF!)*'multiples log'!$B$2)-'multiples log'!$B$2),IF(#REF!=0,-'multiples log'!$B$2,IF(#REF!=0,-'multiples log'!$B$2,-('multiples log'!$B$2*2)))))))*D915))</f>
        <v>0</v>
      </c>
      <c r="H915" s="17"/>
      <c r="I915" s="64"/>
      <c r="J915" s="91"/>
    </row>
    <row r="916" spans="6:10" ht="15" x14ac:dyDescent="0.2">
      <c r="F916" s="7"/>
      <c r="G916" s="17">
        <f>IF(ISBLANK(F916),,IF(ISBLANK(#REF!),,(IF(F916="WON-EW",((((#REF!-1)*#REF!)*'multiples log'!$B$2)+('multiples log'!$B$2*(#REF!-1))),IF(F916="WON",((((#REF!-1)*#REF!)*'multiples log'!$B$2)+('multiples log'!$B$2*(#REF!-1))),IF(F916="PLACED",((((#REF!-1)*#REF!)*'multiples log'!$B$2)-'multiples log'!$B$2),IF(#REF!=0,-'multiples log'!$B$2,IF(#REF!=0,-'multiples log'!$B$2,-('multiples log'!$B$2*2)))))))*D916))</f>
        <v>0</v>
      </c>
      <c r="H916" s="17"/>
      <c r="I916" s="64"/>
      <c r="J916" s="91"/>
    </row>
    <row r="917" spans="6:10" ht="15" x14ac:dyDescent="0.2">
      <c r="F917" s="7"/>
      <c r="G917" s="17">
        <f>IF(ISBLANK(F917),,IF(ISBLANK(#REF!),,(IF(F917="WON-EW",((((#REF!-1)*#REF!)*'multiples log'!$B$2)+('multiples log'!$B$2*(#REF!-1))),IF(F917="WON",((((#REF!-1)*#REF!)*'multiples log'!$B$2)+('multiples log'!$B$2*(#REF!-1))),IF(F917="PLACED",((((#REF!-1)*#REF!)*'multiples log'!$B$2)-'multiples log'!$B$2),IF(#REF!=0,-'multiples log'!$B$2,IF(#REF!=0,-'multiples log'!$B$2,-('multiples log'!$B$2*2)))))))*D917))</f>
        <v>0</v>
      </c>
      <c r="H917" s="17"/>
      <c r="I917" s="64"/>
      <c r="J917" s="91"/>
    </row>
    <row r="918" spans="6:10" ht="15" x14ac:dyDescent="0.2">
      <c r="F918" s="7"/>
      <c r="G918" s="17">
        <f>IF(ISBLANK(F918),,IF(ISBLANK(#REF!),,(IF(F918="WON-EW",((((#REF!-1)*#REF!)*'multiples log'!$B$2)+('multiples log'!$B$2*(#REF!-1))),IF(F918="WON",((((#REF!-1)*#REF!)*'multiples log'!$B$2)+('multiples log'!$B$2*(#REF!-1))),IF(F918="PLACED",((((#REF!-1)*#REF!)*'multiples log'!$B$2)-'multiples log'!$B$2),IF(#REF!=0,-'multiples log'!$B$2,IF(#REF!=0,-'multiples log'!$B$2,-('multiples log'!$B$2*2)))))))*D918))</f>
        <v>0</v>
      </c>
      <c r="H918" s="17"/>
      <c r="I918" s="64"/>
      <c r="J918" s="91"/>
    </row>
    <row r="919" spans="6:10" ht="15" x14ac:dyDescent="0.2">
      <c r="F919" s="7"/>
      <c r="G919" s="17">
        <f>IF(ISBLANK(F919),,IF(ISBLANK(#REF!),,(IF(F919="WON-EW",((((#REF!-1)*#REF!)*'multiples log'!$B$2)+('multiples log'!$B$2*(#REF!-1))),IF(F919="WON",((((#REF!-1)*#REF!)*'multiples log'!$B$2)+('multiples log'!$B$2*(#REF!-1))),IF(F919="PLACED",((((#REF!-1)*#REF!)*'multiples log'!$B$2)-'multiples log'!$B$2),IF(#REF!=0,-'multiples log'!$B$2,IF(#REF!=0,-'multiples log'!$B$2,-('multiples log'!$B$2*2)))))))*D919))</f>
        <v>0</v>
      </c>
      <c r="H919" s="17"/>
      <c r="I919" s="64"/>
      <c r="J919" s="91"/>
    </row>
    <row r="920" spans="6:10" ht="15" x14ac:dyDescent="0.2">
      <c r="F920" s="7"/>
      <c r="G920" s="17">
        <f>IF(ISBLANK(F920),,IF(ISBLANK(#REF!),,(IF(F920="WON-EW",((((#REF!-1)*#REF!)*'multiples log'!$B$2)+('multiples log'!$B$2*(#REF!-1))),IF(F920="WON",((((#REF!-1)*#REF!)*'multiples log'!$B$2)+('multiples log'!$B$2*(#REF!-1))),IF(F920="PLACED",((((#REF!-1)*#REF!)*'multiples log'!$B$2)-'multiples log'!$B$2),IF(#REF!=0,-'multiples log'!$B$2,IF(#REF!=0,-'multiples log'!$B$2,-('multiples log'!$B$2*2)))))))*D920))</f>
        <v>0</v>
      </c>
      <c r="H920" s="17"/>
      <c r="I920" s="64"/>
      <c r="J920" s="91"/>
    </row>
    <row r="921" spans="6:10" ht="15" x14ac:dyDescent="0.2">
      <c r="F921" s="7"/>
      <c r="G921" s="17">
        <f>IF(ISBLANK(F921),,IF(ISBLANK(#REF!),,(IF(F921="WON-EW",((((#REF!-1)*#REF!)*'multiples log'!$B$2)+('multiples log'!$B$2*(#REF!-1))),IF(F921="WON",((((#REF!-1)*#REF!)*'multiples log'!$B$2)+('multiples log'!$B$2*(#REF!-1))),IF(F921="PLACED",((((#REF!-1)*#REF!)*'multiples log'!$B$2)-'multiples log'!$B$2),IF(#REF!=0,-'multiples log'!$B$2,IF(#REF!=0,-'multiples log'!$B$2,-('multiples log'!$B$2*2)))))))*D921))</f>
        <v>0</v>
      </c>
      <c r="H921" s="17"/>
      <c r="I921" s="64"/>
      <c r="J921" s="91"/>
    </row>
    <row r="922" spans="6:10" ht="15" x14ac:dyDescent="0.2">
      <c r="F922" s="7"/>
      <c r="G922" s="17">
        <f>IF(ISBLANK(F922),,IF(ISBLANK(#REF!),,(IF(F922="WON-EW",((((#REF!-1)*#REF!)*'multiples log'!$B$2)+('multiples log'!$B$2*(#REF!-1))),IF(F922="WON",((((#REF!-1)*#REF!)*'multiples log'!$B$2)+('multiples log'!$B$2*(#REF!-1))),IF(F922="PLACED",((((#REF!-1)*#REF!)*'multiples log'!$B$2)-'multiples log'!$B$2),IF(#REF!=0,-'multiples log'!$B$2,IF(#REF!=0,-'multiples log'!$B$2,-('multiples log'!$B$2*2)))))))*D922))</f>
        <v>0</v>
      </c>
      <c r="H922" s="17"/>
      <c r="I922" s="64"/>
      <c r="J922" s="91"/>
    </row>
    <row r="923" spans="6:10" ht="15" x14ac:dyDescent="0.2">
      <c r="F923" s="7"/>
      <c r="G923" s="17">
        <f>IF(ISBLANK(F923),,IF(ISBLANK(#REF!),,(IF(F923="WON-EW",((((#REF!-1)*#REF!)*'multiples log'!$B$2)+('multiples log'!$B$2*(#REF!-1))),IF(F923="WON",((((#REF!-1)*#REF!)*'multiples log'!$B$2)+('multiples log'!$B$2*(#REF!-1))),IF(F923="PLACED",((((#REF!-1)*#REF!)*'multiples log'!$B$2)-'multiples log'!$B$2),IF(#REF!=0,-'multiples log'!$B$2,IF(#REF!=0,-'multiples log'!$B$2,-('multiples log'!$B$2*2)))))))*D923))</f>
        <v>0</v>
      </c>
      <c r="H923" s="17"/>
      <c r="I923" s="64"/>
      <c r="J923" s="91"/>
    </row>
    <row r="924" spans="6:10" ht="15" x14ac:dyDescent="0.2">
      <c r="F924" s="7"/>
      <c r="G924" s="17">
        <f>IF(ISBLANK(F924),,IF(ISBLANK(#REF!),,(IF(F924="WON-EW",((((#REF!-1)*#REF!)*'multiples log'!$B$2)+('multiples log'!$B$2*(#REF!-1))),IF(F924="WON",((((#REF!-1)*#REF!)*'multiples log'!$B$2)+('multiples log'!$B$2*(#REF!-1))),IF(F924="PLACED",((((#REF!-1)*#REF!)*'multiples log'!$B$2)-'multiples log'!$B$2),IF(#REF!=0,-'multiples log'!$B$2,IF(#REF!=0,-'multiples log'!$B$2,-('multiples log'!$B$2*2)))))))*D924))</f>
        <v>0</v>
      </c>
      <c r="H924" s="17"/>
      <c r="I924" s="64"/>
      <c r="J924" s="91"/>
    </row>
    <row r="925" spans="6:10" ht="15" x14ac:dyDescent="0.2">
      <c r="F925" s="7"/>
      <c r="G925" s="17">
        <f>IF(ISBLANK(F925),,IF(ISBLANK(#REF!),,(IF(F925="WON-EW",((((#REF!-1)*#REF!)*'multiples log'!$B$2)+('multiples log'!$B$2*(#REF!-1))),IF(F925="WON",((((#REF!-1)*#REF!)*'multiples log'!$B$2)+('multiples log'!$B$2*(#REF!-1))),IF(F925="PLACED",((((#REF!-1)*#REF!)*'multiples log'!$B$2)-'multiples log'!$B$2),IF(#REF!=0,-'multiples log'!$B$2,IF(#REF!=0,-'multiples log'!$B$2,-('multiples log'!$B$2*2)))))))*D925))</f>
        <v>0</v>
      </c>
      <c r="H925" s="17"/>
      <c r="I925" s="64"/>
      <c r="J925" s="91"/>
    </row>
    <row r="926" spans="6:10" ht="15" x14ac:dyDescent="0.2">
      <c r="F926" s="7"/>
      <c r="G926" s="17">
        <f>IF(ISBLANK(F926),,IF(ISBLANK(#REF!),,(IF(F926="WON-EW",((((#REF!-1)*#REF!)*'multiples log'!$B$2)+('multiples log'!$B$2*(#REF!-1))),IF(F926="WON",((((#REF!-1)*#REF!)*'multiples log'!$B$2)+('multiples log'!$B$2*(#REF!-1))),IF(F926="PLACED",((((#REF!-1)*#REF!)*'multiples log'!$B$2)-'multiples log'!$B$2),IF(#REF!=0,-'multiples log'!$B$2,IF(#REF!=0,-'multiples log'!$B$2,-('multiples log'!$B$2*2)))))))*D926))</f>
        <v>0</v>
      </c>
      <c r="H926" s="17"/>
      <c r="I926" s="64"/>
      <c r="J926" s="91"/>
    </row>
    <row r="927" spans="6:10" ht="15" x14ac:dyDescent="0.2">
      <c r="F927" s="7"/>
      <c r="G927" s="17">
        <f>IF(ISBLANK(F927),,IF(ISBLANK(#REF!),,(IF(F927="WON-EW",((((#REF!-1)*#REF!)*'multiples log'!$B$2)+('multiples log'!$B$2*(#REF!-1))),IF(F927="WON",((((#REF!-1)*#REF!)*'multiples log'!$B$2)+('multiples log'!$B$2*(#REF!-1))),IF(F927="PLACED",((((#REF!-1)*#REF!)*'multiples log'!$B$2)-'multiples log'!$B$2),IF(#REF!=0,-'multiples log'!$B$2,IF(#REF!=0,-'multiples log'!$B$2,-('multiples log'!$B$2*2)))))))*D927))</f>
        <v>0</v>
      </c>
      <c r="H927" s="17"/>
      <c r="I927" s="64"/>
      <c r="J927" s="91"/>
    </row>
    <row r="928" spans="6:10" ht="15" x14ac:dyDescent="0.2">
      <c r="F928" s="7"/>
      <c r="G928" s="17">
        <f>IF(ISBLANK(F928),,IF(ISBLANK(#REF!),,(IF(F928="WON-EW",((((#REF!-1)*#REF!)*'multiples log'!$B$2)+('multiples log'!$B$2*(#REF!-1))),IF(F928="WON",((((#REF!-1)*#REF!)*'multiples log'!$B$2)+('multiples log'!$B$2*(#REF!-1))),IF(F928="PLACED",((((#REF!-1)*#REF!)*'multiples log'!$B$2)-'multiples log'!$B$2),IF(#REF!=0,-'multiples log'!$B$2,IF(#REF!=0,-'multiples log'!$B$2,-('multiples log'!$B$2*2)))))))*D928))</f>
        <v>0</v>
      </c>
      <c r="H928" s="17"/>
      <c r="I928" s="64"/>
      <c r="J928" s="91"/>
    </row>
    <row r="929" spans="6:10" ht="15" x14ac:dyDescent="0.2">
      <c r="F929" s="7"/>
      <c r="G929" s="17">
        <f>IF(ISBLANK(F929),,IF(ISBLANK(#REF!),,(IF(F929="WON-EW",((((#REF!-1)*#REF!)*'multiples log'!$B$2)+('multiples log'!$B$2*(#REF!-1))),IF(F929="WON",((((#REF!-1)*#REF!)*'multiples log'!$B$2)+('multiples log'!$B$2*(#REF!-1))),IF(F929="PLACED",((((#REF!-1)*#REF!)*'multiples log'!$B$2)-'multiples log'!$B$2),IF(#REF!=0,-'multiples log'!$B$2,IF(#REF!=0,-'multiples log'!$B$2,-('multiples log'!$B$2*2)))))))*D929))</f>
        <v>0</v>
      </c>
      <c r="H929" s="17"/>
      <c r="I929" s="64"/>
      <c r="J929" s="91"/>
    </row>
    <row r="930" spans="6:10" ht="15" x14ac:dyDescent="0.2">
      <c r="F930" s="7"/>
      <c r="G930" s="17">
        <f>IF(ISBLANK(F930),,IF(ISBLANK(#REF!),,(IF(F930="WON-EW",((((#REF!-1)*#REF!)*'multiples log'!$B$2)+('multiples log'!$B$2*(#REF!-1))),IF(F930="WON",((((#REF!-1)*#REF!)*'multiples log'!$B$2)+('multiples log'!$B$2*(#REF!-1))),IF(F930="PLACED",((((#REF!-1)*#REF!)*'multiples log'!$B$2)-'multiples log'!$B$2),IF(#REF!=0,-'multiples log'!$B$2,IF(#REF!=0,-'multiples log'!$B$2,-('multiples log'!$B$2*2)))))))*D930))</f>
        <v>0</v>
      </c>
      <c r="H930" s="17"/>
      <c r="I930" s="64"/>
      <c r="J930" s="91"/>
    </row>
    <row r="931" spans="6:10" ht="15" x14ac:dyDescent="0.2">
      <c r="F931" s="7"/>
      <c r="G931" s="17">
        <f>IF(ISBLANK(F931),,IF(ISBLANK(#REF!),,(IF(F931="WON-EW",((((#REF!-1)*#REF!)*'multiples log'!$B$2)+('multiples log'!$B$2*(#REF!-1))),IF(F931="WON",((((#REF!-1)*#REF!)*'multiples log'!$B$2)+('multiples log'!$B$2*(#REF!-1))),IF(F931="PLACED",((((#REF!-1)*#REF!)*'multiples log'!$B$2)-'multiples log'!$B$2),IF(#REF!=0,-'multiples log'!$B$2,IF(#REF!=0,-'multiples log'!$B$2,-('multiples log'!$B$2*2)))))))*D931))</f>
        <v>0</v>
      </c>
      <c r="H931" s="17"/>
      <c r="I931" s="64"/>
      <c r="J931" s="91"/>
    </row>
    <row r="932" spans="6:10" ht="15" x14ac:dyDescent="0.2">
      <c r="F932" s="7"/>
      <c r="G932" s="17">
        <f>IF(ISBLANK(F932),,IF(ISBLANK(#REF!),,(IF(F932="WON-EW",((((#REF!-1)*#REF!)*'multiples log'!$B$2)+('multiples log'!$B$2*(#REF!-1))),IF(F932="WON",((((#REF!-1)*#REF!)*'multiples log'!$B$2)+('multiples log'!$B$2*(#REF!-1))),IF(F932="PLACED",((((#REF!-1)*#REF!)*'multiples log'!$B$2)-'multiples log'!$B$2),IF(#REF!=0,-'multiples log'!$B$2,IF(#REF!=0,-'multiples log'!$B$2,-('multiples log'!$B$2*2)))))))*D932))</f>
        <v>0</v>
      </c>
      <c r="H932" s="17"/>
      <c r="I932" s="64"/>
      <c r="J932" s="91"/>
    </row>
    <row r="933" spans="6:10" ht="15" x14ac:dyDescent="0.2">
      <c r="F933" s="7"/>
      <c r="G933" s="17">
        <f>IF(ISBLANK(F933),,IF(ISBLANK(#REF!),,(IF(F933="WON-EW",((((#REF!-1)*#REF!)*'multiples log'!$B$2)+('multiples log'!$B$2*(#REF!-1))),IF(F933="WON",((((#REF!-1)*#REF!)*'multiples log'!$B$2)+('multiples log'!$B$2*(#REF!-1))),IF(F933="PLACED",((((#REF!-1)*#REF!)*'multiples log'!$B$2)-'multiples log'!$B$2),IF(#REF!=0,-'multiples log'!$B$2,IF(#REF!=0,-'multiples log'!$B$2,-('multiples log'!$B$2*2)))))))*D933))</f>
        <v>0</v>
      </c>
      <c r="H933" s="17"/>
      <c r="I933" s="64"/>
      <c r="J933" s="91"/>
    </row>
    <row r="934" spans="6:10" ht="15" x14ac:dyDescent="0.2">
      <c r="F934" s="7"/>
      <c r="G934" s="17">
        <f>IF(ISBLANK(F934),,IF(ISBLANK(#REF!),,(IF(F934="WON-EW",((((#REF!-1)*#REF!)*'multiples log'!$B$2)+('multiples log'!$B$2*(#REF!-1))),IF(F934="WON",((((#REF!-1)*#REF!)*'multiples log'!$B$2)+('multiples log'!$B$2*(#REF!-1))),IF(F934="PLACED",((((#REF!-1)*#REF!)*'multiples log'!$B$2)-'multiples log'!$B$2),IF(#REF!=0,-'multiples log'!$B$2,IF(#REF!=0,-'multiples log'!$B$2,-('multiples log'!$B$2*2)))))))*D934))</f>
        <v>0</v>
      </c>
      <c r="H934" s="17"/>
      <c r="I934" s="64"/>
      <c r="J934" s="91"/>
    </row>
    <row r="935" spans="6:10" ht="15" x14ac:dyDescent="0.2">
      <c r="F935" s="7"/>
      <c r="G935" s="17">
        <f>IF(ISBLANK(F935),,IF(ISBLANK(#REF!),,(IF(F935="WON-EW",((((#REF!-1)*#REF!)*'multiples log'!$B$2)+('multiples log'!$B$2*(#REF!-1))),IF(F935="WON",((((#REF!-1)*#REF!)*'multiples log'!$B$2)+('multiples log'!$B$2*(#REF!-1))),IF(F935="PLACED",((((#REF!-1)*#REF!)*'multiples log'!$B$2)-'multiples log'!$B$2),IF(#REF!=0,-'multiples log'!$B$2,IF(#REF!=0,-'multiples log'!$B$2,-('multiples log'!$B$2*2)))))))*D935))</f>
        <v>0</v>
      </c>
      <c r="H935" s="17"/>
      <c r="I935" s="64"/>
      <c r="J935" s="91"/>
    </row>
    <row r="936" spans="6:10" ht="15" x14ac:dyDescent="0.2">
      <c r="F936" s="7"/>
      <c r="G936" s="17">
        <f>IF(ISBLANK(F936),,IF(ISBLANK(#REF!),,(IF(F936="WON-EW",((((#REF!-1)*#REF!)*'multiples log'!$B$2)+('multiples log'!$B$2*(#REF!-1))),IF(F936="WON",((((#REF!-1)*#REF!)*'multiples log'!$B$2)+('multiples log'!$B$2*(#REF!-1))),IF(F936="PLACED",((((#REF!-1)*#REF!)*'multiples log'!$B$2)-'multiples log'!$B$2),IF(#REF!=0,-'multiples log'!$B$2,IF(#REF!=0,-'multiples log'!$B$2,-('multiples log'!$B$2*2)))))))*D936))</f>
        <v>0</v>
      </c>
      <c r="H936" s="17"/>
      <c r="I936" s="64"/>
      <c r="J936" s="91"/>
    </row>
    <row r="937" spans="6:10" ht="15" x14ac:dyDescent="0.2">
      <c r="F937" s="7"/>
      <c r="G937" s="17">
        <f>IF(ISBLANK(F937),,IF(ISBLANK(#REF!),,(IF(F937="WON-EW",((((#REF!-1)*#REF!)*'multiples log'!$B$2)+('multiples log'!$B$2*(#REF!-1))),IF(F937="WON",((((#REF!-1)*#REF!)*'multiples log'!$B$2)+('multiples log'!$B$2*(#REF!-1))),IF(F937="PLACED",((((#REF!-1)*#REF!)*'multiples log'!$B$2)-'multiples log'!$B$2),IF(#REF!=0,-'multiples log'!$B$2,IF(#REF!=0,-'multiples log'!$B$2,-('multiples log'!$B$2*2)))))))*D937))</f>
        <v>0</v>
      </c>
      <c r="H937" s="17"/>
      <c r="I937" s="64"/>
      <c r="J937" s="91"/>
    </row>
    <row r="938" spans="6:10" ht="15" x14ac:dyDescent="0.2">
      <c r="F938" s="7"/>
      <c r="G938" s="17">
        <f>IF(ISBLANK(F938),,IF(ISBLANK(#REF!),,(IF(F938="WON-EW",((((#REF!-1)*#REF!)*'multiples log'!$B$2)+('multiples log'!$B$2*(#REF!-1))),IF(F938="WON",((((#REF!-1)*#REF!)*'multiples log'!$B$2)+('multiples log'!$B$2*(#REF!-1))),IF(F938="PLACED",((((#REF!-1)*#REF!)*'multiples log'!$B$2)-'multiples log'!$B$2),IF(#REF!=0,-'multiples log'!$B$2,IF(#REF!=0,-'multiples log'!$B$2,-('multiples log'!$B$2*2)))))))*D938))</f>
        <v>0</v>
      </c>
      <c r="H938" s="17"/>
      <c r="I938" s="64"/>
      <c r="J938" s="91"/>
    </row>
    <row r="939" spans="6:10" ht="15" x14ac:dyDescent="0.2">
      <c r="F939" s="7"/>
      <c r="G939" s="17">
        <f>IF(ISBLANK(F939),,IF(ISBLANK(#REF!),,(IF(F939="WON-EW",((((#REF!-1)*#REF!)*'multiples log'!$B$2)+('multiples log'!$B$2*(#REF!-1))),IF(F939="WON",((((#REF!-1)*#REF!)*'multiples log'!$B$2)+('multiples log'!$B$2*(#REF!-1))),IF(F939="PLACED",((((#REF!-1)*#REF!)*'multiples log'!$B$2)-'multiples log'!$B$2),IF(#REF!=0,-'multiples log'!$B$2,IF(#REF!=0,-'multiples log'!$B$2,-('multiples log'!$B$2*2)))))))*D939))</f>
        <v>0</v>
      </c>
      <c r="H939" s="17"/>
      <c r="I939" s="64"/>
      <c r="J939" s="91"/>
    </row>
    <row r="940" spans="6:10" ht="15" x14ac:dyDescent="0.2">
      <c r="F940" s="7"/>
      <c r="G940" s="17">
        <f>IF(ISBLANK(F940),,IF(ISBLANK(#REF!),,(IF(F940="WON-EW",((((#REF!-1)*#REF!)*'multiples log'!$B$2)+('multiples log'!$B$2*(#REF!-1))),IF(F940="WON",((((#REF!-1)*#REF!)*'multiples log'!$B$2)+('multiples log'!$B$2*(#REF!-1))),IF(F940="PLACED",((((#REF!-1)*#REF!)*'multiples log'!$B$2)-'multiples log'!$B$2),IF(#REF!=0,-'multiples log'!$B$2,IF(#REF!=0,-'multiples log'!$B$2,-('multiples log'!$B$2*2)))))))*D940))</f>
        <v>0</v>
      </c>
      <c r="H940" s="17"/>
      <c r="I940" s="64"/>
      <c r="J940" s="91"/>
    </row>
    <row r="941" spans="6:10" ht="15" x14ac:dyDescent="0.2">
      <c r="F941" s="7"/>
      <c r="G941" s="17">
        <f>IF(ISBLANK(F941),,IF(ISBLANK(#REF!),,(IF(F941="WON-EW",((((#REF!-1)*#REF!)*'multiples log'!$B$2)+('multiples log'!$B$2*(#REF!-1))),IF(F941="WON",((((#REF!-1)*#REF!)*'multiples log'!$B$2)+('multiples log'!$B$2*(#REF!-1))),IF(F941="PLACED",((((#REF!-1)*#REF!)*'multiples log'!$B$2)-'multiples log'!$B$2),IF(#REF!=0,-'multiples log'!$B$2,IF(#REF!=0,-'multiples log'!$B$2,-('multiples log'!$B$2*2)))))))*D941))</f>
        <v>0</v>
      </c>
      <c r="H941" s="17"/>
      <c r="I941" s="64"/>
      <c r="J941" s="91"/>
    </row>
    <row r="942" spans="6:10" ht="15" x14ac:dyDescent="0.2">
      <c r="F942" s="7"/>
      <c r="G942" s="17">
        <f>IF(ISBLANK(F942),,IF(ISBLANK(#REF!),,(IF(F942="WON-EW",((((#REF!-1)*#REF!)*'multiples log'!$B$2)+('multiples log'!$B$2*(#REF!-1))),IF(F942="WON",((((#REF!-1)*#REF!)*'multiples log'!$B$2)+('multiples log'!$B$2*(#REF!-1))),IF(F942="PLACED",((((#REF!-1)*#REF!)*'multiples log'!$B$2)-'multiples log'!$B$2),IF(#REF!=0,-'multiples log'!$B$2,IF(#REF!=0,-'multiples log'!$B$2,-('multiples log'!$B$2*2)))))))*D942))</f>
        <v>0</v>
      </c>
      <c r="H942" s="17"/>
      <c r="I942" s="64"/>
      <c r="J942" s="91"/>
    </row>
    <row r="943" spans="6:10" ht="15" x14ac:dyDescent="0.2">
      <c r="F943" s="7"/>
      <c r="G943" s="17">
        <f>IF(ISBLANK(F943),,IF(ISBLANK(#REF!),,(IF(F943="WON-EW",((((#REF!-1)*#REF!)*'multiples log'!$B$2)+('multiples log'!$B$2*(#REF!-1))),IF(F943="WON",((((#REF!-1)*#REF!)*'multiples log'!$B$2)+('multiples log'!$B$2*(#REF!-1))),IF(F943="PLACED",((((#REF!-1)*#REF!)*'multiples log'!$B$2)-'multiples log'!$B$2),IF(#REF!=0,-'multiples log'!$B$2,IF(#REF!=0,-'multiples log'!$B$2,-('multiples log'!$B$2*2)))))))*D943))</f>
        <v>0</v>
      </c>
      <c r="H943" s="17"/>
      <c r="I943" s="64"/>
      <c r="J943" s="91"/>
    </row>
    <row r="944" spans="6:10" ht="15" x14ac:dyDescent="0.2">
      <c r="F944" s="7"/>
      <c r="G944" s="17">
        <f>IF(ISBLANK(F944),,IF(ISBLANK(#REF!),,(IF(F944="WON-EW",((((#REF!-1)*#REF!)*'multiples log'!$B$2)+('multiples log'!$B$2*(#REF!-1))),IF(F944="WON",((((#REF!-1)*#REF!)*'multiples log'!$B$2)+('multiples log'!$B$2*(#REF!-1))),IF(F944="PLACED",((((#REF!-1)*#REF!)*'multiples log'!$B$2)-'multiples log'!$B$2),IF(#REF!=0,-'multiples log'!$B$2,IF(#REF!=0,-'multiples log'!$B$2,-('multiples log'!$B$2*2)))))))*D944))</f>
        <v>0</v>
      </c>
      <c r="H944" s="17"/>
      <c r="I944" s="64"/>
      <c r="J944" s="91"/>
    </row>
    <row r="945" spans="6:10" ht="15" x14ac:dyDescent="0.2">
      <c r="F945" s="7"/>
      <c r="G945" s="17">
        <f>IF(ISBLANK(F945),,IF(ISBLANK(#REF!),,(IF(F945="WON-EW",((((#REF!-1)*#REF!)*'multiples log'!$B$2)+('multiples log'!$B$2*(#REF!-1))),IF(F945="WON",((((#REF!-1)*#REF!)*'multiples log'!$B$2)+('multiples log'!$B$2*(#REF!-1))),IF(F945="PLACED",((((#REF!-1)*#REF!)*'multiples log'!$B$2)-'multiples log'!$B$2),IF(#REF!=0,-'multiples log'!$B$2,IF(#REF!=0,-'multiples log'!$B$2,-('multiples log'!$B$2*2)))))))*D945))</f>
        <v>0</v>
      </c>
      <c r="H945" s="17"/>
      <c r="I945" s="64"/>
      <c r="J945" s="91"/>
    </row>
    <row r="946" spans="6:10" ht="15" x14ac:dyDescent="0.2">
      <c r="F946" s="7"/>
      <c r="G946" s="17">
        <f>IF(ISBLANK(F946),,IF(ISBLANK(#REF!),,(IF(F946="WON-EW",((((#REF!-1)*#REF!)*'multiples log'!$B$2)+('multiples log'!$B$2*(#REF!-1))),IF(F946="WON",((((#REF!-1)*#REF!)*'multiples log'!$B$2)+('multiples log'!$B$2*(#REF!-1))),IF(F946="PLACED",((((#REF!-1)*#REF!)*'multiples log'!$B$2)-'multiples log'!$B$2),IF(#REF!=0,-'multiples log'!$B$2,IF(#REF!=0,-'multiples log'!$B$2,-('multiples log'!$B$2*2)))))))*D946))</f>
        <v>0</v>
      </c>
      <c r="H946" s="17"/>
      <c r="I946" s="64"/>
      <c r="J946" s="91"/>
    </row>
    <row r="947" spans="6:10" ht="15" x14ac:dyDescent="0.2">
      <c r="F947" s="7"/>
      <c r="G947" s="17">
        <f>IF(ISBLANK(F947),,IF(ISBLANK(#REF!),,(IF(F947="WON-EW",((((#REF!-1)*#REF!)*'multiples log'!$B$2)+('multiples log'!$B$2*(#REF!-1))),IF(F947="WON",((((#REF!-1)*#REF!)*'multiples log'!$B$2)+('multiples log'!$B$2*(#REF!-1))),IF(F947="PLACED",((((#REF!-1)*#REF!)*'multiples log'!$B$2)-'multiples log'!$B$2),IF(#REF!=0,-'multiples log'!$B$2,IF(#REF!=0,-'multiples log'!$B$2,-('multiples log'!$B$2*2)))))))*D947))</f>
        <v>0</v>
      </c>
      <c r="H947" s="17"/>
      <c r="I947" s="64"/>
      <c r="J947" s="91"/>
    </row>
    <row r="948" spans="6:10" ht="15" x14ac:dyDescent="0.2">
      <c r="F948" s="7"/>
      <c r="G948" s="17">
        <f>IF(ISBLANK(F948),,IF(ISBLANK(#REF!),,(IF(F948="WON-EW",((((#REF!-1)*#REF!)*'multiples log'!$B$2)+('multiples log'!$B$2*(#REF!-1))),IF(F948="WON",((((#REF!-1)*#REF!)*'multiples log'!$B$2)+('multiples log'!$B$2*(#REF!-1))),IF(F948="PLACED",((((#REF!-1)*#REF!)*'multiples log'!$B$2)-'multiples log'!$B$2),IF(#REF!=0,-'multiples log'!$B$2,IF(#REF!=0,-'multiples log'!$B$2,-('multiples log'!$B$2*2)))))))*D948))</f>
        <v>0</v>
      </c>
      <c r="H948" s="17"/>
      <c r="I948" s="64"/>
      <c r="J948" s="91"/>
    </row>
    <row r="949" spans="6:10" ht="15" x14ac:dyDescent="0.2">
      <c r="F949" s="7"/>
      <c r="G949" s="17">
        <f>IF(ISBLANK(F949),,IF(ISBLANK(#REF!),,(IF(F949="WON-EW",((((#REF!-1)*#REF!)*'multiples log'!$B$2)+('multiples log'!$B$2*(#REF!-1))),IF(F949="WON",((((#REF!-1)*#REF!)*'multiples log'!$B$2)+('multiples log'!$B$2*(#REF!-1))),IF(F949="PLACED",((((#REF!-1)*#REF!)*'multiples log'!$B$2)-'multiples log'!$B$2),IF(#REF!=0,-'multiples log'!$B$2,IF(#REF!=0,-'multiples log'!$B$2,-('multiples log'!$B$2*2)))))))*D949))</f>
        <v>0</v>
      </c>
      <c r="H949" s="17"/>
      <c r="I949" s="64"/>
      <c r="J949" s="91"/>
    </row>
    <row r="950" spans="6:10" ht="15" x14ac:dyDescent="0.2">
      <c r="F950" s="7"/>
      <c r="G950" s="17">
        <f>IF(ISBLANK(F950),,IF(ISBLANK(#REF!),,(IF(F950="WON-EW",((((#REF!-1)*#REF!)*'multiples log'!$B$2)+('multiples log'!$B$2*(#REF!-1))),IF(F950="WON",((((#REF!-1)*#REF!)*'multiples log'!$B$2)+('multiples log'!$B$2*(#REF!-1))),IF(F950="PLACED",((((#REF!-1)*#REF!)*'multiples log'!$B$2)-'multiples log'!$B$2),IF(#REF!=0,-'multiples log'!$B$2,IF(#REF!=0,-'multiples log'!$B$2,-('multiples log'!$B$2*2)))))))*D950))</f>
        <v>0</v>
      </c>
      <c r="H950" s="17"/>
      <c r="I950" s="64"/>
      <c r="J950" s="91"/>
    </row>
    <row r="951" spans="6:10" ht="15" x14ac:dyDescent="0.2">
      <c r="F951" s="7"/>
      <c r="G951" s="17">
        <f>IF(ISBLANK(F951),,IF(ISBLANK(#REF!),,(IF(F951="WON-EW",((((#REF!-1)*#REF!)*'multiples log'!$B$2)+('multiples log'!$B$2*(#REF!-1))),IF(F951="WON",((((#REF!-1)*#REF!)*'multiples log'!$B$2)+('multiples log'!$B$2*(#REF!-1))),IF(F951="PLACED",((((#REF!-1)*#REF!)*'multiples log'!$B$2)-'multiples log'!$B$2),IF(#REF!=0,-'multiples log'!$B$2,IF(#REF!=0,-'multiples log'!$B$2,-('multiples log'!$B$2*2)))))))*D951))</f>
        <v>0</v>
      </c>
      <c r="H951" s="17"/>
      <c r="I951" s="64"/>
      <c r="J951" s="91"/>
    </row>
    <row r="952" spans="6:10" ht="15" x14ac:dyDescent="0.2">
      <c r="F952" s="7"/>
      <c r="G952" s="17">
        <f>IF(ISBLANK(F952),,IF(ISBLANK(#REF!),,(IF(F952="WON-EW",((((#REF!-1)*#REF!)*'multiples log'!$B$2)+('multiples log'!$B$2*(#REF!-1))),IF(F952="WON",((((#REF!-1)*#REF!)*'multiples log'!$B$2)+('multiples log'!$B$2*(#REF!-1))),IF(F952="PLACED",((((#REF!-1)*#REF!)*'multiples log'!$B$2)-'multiples log'!$B$2),IF(#REF!=0,-'multiples log'!$B$2,IF(#REF!=0,-'multiples log'!$B$2,-('multiples log'!$B$2*2)))))))*D952))</f>
        <v>0</v>
      </c>
      <c r="H952" s="17"/>
      <c r="I952" s="64"/>
      <c r="J952" s="91"/>
    </row>
    <row r="953" spans="6:10" ht="15" x14ac:dyDescent="0.2">
      <c r="F953" s="7"/>
      <c r="G953" s="17">
        <f>IF(ISBLANK(F953),,IF(ISBLANK(#REF!),,(IF(F953="WON-EW",((((#REF!-1)*#REF!)*'multiples log'!$B$2)+('multiples log'!$B$2*(#REF!-1))),IF(F953="WON",((((#REF!-1)*#REF!)*'multiples log'!$B$2)+('multiples log'!$B$2*(#REF!-1))),IF(F953="PLACED",((((#REF!-1)*#REF!)*'multiples log'!$B$2)-'multiples log'!$B$2),IF(#REF!=0,-'multiples log'!$B$2,IF(#REF!=0,-'multiples log'!$B$2,-('multiples log'!$B$2*2)))))))*D953))</f>
        <v>0</v>
      </c>
      <c r="H953" s="17"/>
      <c r="I953" s="64"/>
      <c r="J953" s="91"/>
    </row>
    <row r="954" spans="6:10" ht="15" x14ac:dyDescent="0.2">
      <c r="F954" s="7"/>
      <c r="G954" s="17">
        <f>IF(ISBLANK(F954),,IF(ISBLANK(#REF!),,(IF(F954="WON-EW",((((#REF!-1)*#REF!)*'multiples log'!$B$2)+('multiples log'!$B$2*(#REF!-1))),IF(F954="WON",((((#REF!-1)*#REF!)*'multiples log'!$B$2)+('multiples log'!$B$2*(#REF!-1))),IF(F954="PLACED",((((#REF!-1)*#REF!)*'multiples log'!$B$2)-'multiples log'!$B$2),IF(#REF!=0,-'multiples log'!$B$2,IF(#REF!=0,-'multiples log'!$B$2,-('multiples log'!$B$2*2)))))))*D954))</f>
        <v>0</v>
      </c>
      <c r="H954" s="17"/>
      <c r="I954" s="64"/>
      <c r="J954" s="91"/>
    </row>
    <row r="955" spans="6:10" ht="15" x14ac:dyDescent="0.2">
      <c r="F955" s="7"/>
      <c r="G955" s="17">
        <f>IF(ISBLANK(F955),,IF(ISBLANK(#REF!),,(IF(F955="WON-EW",((((#REF!-1)*#REF!)*'multiples log'!$B$2)+('multiples log'!$B$2*(#REF!-1))),IF(F955="WON",((((#REF!-1)*#REF!)*'multiples log'!$B$2)+('multiples log'!$B$2*(#REF!-1))),IF(F955="PLACED",((((#REF!-1)*#REF!)*'multiples log'!$B$2)-'multiples log'!$B$2),IF(#REF!=0,-'multiples log'!$B$2,IF(#REF!=0,-'multiples log'!$B$2,-('multiples log'!$B$2*2)))))))*D955))</f>
        <v>0</v>
      </c>
      <c r="H955" s="17"/>
      <c r="I955" s="64"/>
      <c r="J955" s="91"/>
    </row>
    <row r="956" spans="6:10" ht="15" x14ac:dyDescent="0.2">
      <c r="F956" s="7"/>
      <c r="G956" s="17">
        <f>IF(ISBLANK(F956),,IF(ISBLANK(#REF!),,(IF(F956="WON-EW",((((#REF!-1)*#REF!)*'multiples log'!$B$2)+('multiples log'!$B$2*(#REF!-1))),IF(F956="WON",((((#REF!-1)*#REF!)*'multiples log'!$B$2)+('multiples log'!$B$2*(#REF!-1))),IF(F956="PLACED",((((#REF!-1)*#REF!)*'multiples log'!$B$2)-'multiples log'!$B$2),IF(#REF!=0,-'multiples log'!$B$2,IF(#REF!=0,-'multiples log'!$B$2,-('multiples log'!$B$2*2)))))))*D956))</f>
        <v>0</v>
      </c>
      <c r="H956" s="17"/>
      <c r="I956" s="64"/>
      <c r="J956" s="91"/>
    </row>
    <row r="957" spans="6:10" ht="15" x14ac:dyDescent="0.2">
      <c r="F957" s="7"/>
      <c r="G957" s="17">
        <f>IF(ISBLANK(F957),,IF(ISBLANK(#REF!),,(IF(F957="WON-EW",((((#REF!-1)*#REF!)*'multiples log'!$B$2)+('multiples log'!$B$2*(#REF!-1))),IF(F957="WON",((((#REF!-1)*#REF!)*'multiples log'!$B$2)+('multiples log'!$B$2*(#REF!-1))),IF(F957="PLACED",((((#REF!-1)*#REF!)*'multiples log'!$B$2)-'multiples log'!$B$2),IF(#REF!=0,-'multiples log'!$B$2,IF(#REF!=0,-'multiples log'!$B$2,-('multiples log'!$B$2*2)))))))*D957))</f>
        <v>0</v>
      </c>
      <c r="H957" s="17"/>
      <c r="I957" s="64"/>
      <c r="J957" s="91"/>
    </row>
    <row r="958" spans="6:10" ht="15" x14ac:dyDescent="0.2">
      <c r="F958" s="7"/>
      <c r="G958" s="17">
        <f>IF(ISBLANK(F958),,IF(ISBLANK(#REF!),,(IF(F958="WON-EW",((((#REF!-1)*#REF!)*'multiples log'!$B$2)+('multiples log'!$B$2*(#REF!-1))),IF(F958="WON",((((#REF!-1)*#REF!)*'multiples log'!$B$2)+('multiples log'!$B$2*(#REF!-1))),IF(F958="PLACED",((((#REF!-1)*#REF!)*'multiples log'!$B$2)-'multiples log'!$B$2),IF(#REF!=0,-'multiples log'!$B$2,IF(#REF!=0,-'multiples log'!$B$2,-('multiples log'!$B$2*2)))))))*D958))</f>
        <v>0</v>
      </c>
      <c r="H958" s="17"/>
      <c r="I958" s="64"/>
      <c r="J958" s="91"/>
    </row>
    <row r="959" spans="6:10" ht="15" x14ac:dyDescent="0.2">
      <c r="F959" s="7"/>
      <c r="G959" s="17">
        <f>IF(ISBLANK(F959),,IF(ISBLANK(#REF!),,(IF(F959="WON-EW",((((#REF!-1)*#REF!)*'multiples log'!$B$2)+('multiples log'!$B$2*(#REF!-1))),IF(F959="WON",((((#REF!-1)*#REF!)*'multiples log'!$B$2)+('multiples log'!$B$2*(#REF!-1))),IF(F959="PLACED",((((#REF!-1)*#REF!)*'multiples log'!$B$2)-'multiples log'!$B$2),IF(#REF!=0,-'multiples log'!$B$2,IF(#REF!=0,-'multiples log'!$B$2,-('multiples log'!$B$2*2)))))))*D959))</f>
        <v>0</v>
      </c>
      <c r="H959" s="17"/>
      <c r="I959" s="64"/>
      <c r="J959" s="91"/>
    </row>
    <row r="960" spans="6:10" ht="15" x14ac:dyDescent="0.2">
      <c r="F960" s="7"/>
      <c r="G960" s="17">
        <f>IF(ISBLANK(F960),,IF(ISBLANK(#REF!),,(IF(F960="WON-EW",((((#REF!-1)*#REF!)*'multiples log'!$B$2)+('multiples log'!$B$2*(#REF!-1))),IF(F960="WON",((((#REF!-1)*#REF!)*'multiples log'!$B$2)+('multiples log'!$B$2*(#REF!-1))),IF(F960="PLACED",((((#REF!-1)*#REF!)*'multiples log'!$B$2)-'multiples log'!$B$2),IF(#REF!=0,-'multiples log'!$B$2,IF(#REF!=0,-'multiples log'!$B$2,-('multiples log'!$B$2*2)))))))*D960))</f>
        <v>0</v>
      </c>
      <c r="H960" s="17"/>
      <c r="I960" s="64"/>
      <c r="J960" s="91"/>
    </row>
    <row r="961" spans="6:10" ht="15" x14ac:dyDescent="0.2">
      <c r="F961" s="7"/>
      <c r="G961" s="17">
        <f>IF(ISBLANK(F961),,IF(ISBLANK(#REF!),,(IF(F961="WON-EW",((((#REF!-1)*#REF!)*'multiples log'!$B$2)+('multiples log'!$B$2*(#REF!-1))),IF(F961="WON",((((#REF!-1)*#REF!)*'multiples log'!$B$2)+('multiples log'!$B$2*(#REF!-1))),IF(F961="PLACED",((((#REF!-1)*#REF!)*'multiples log'!$B$2)-'multiples log'!$B$2),IF(#REF!=0,-'multiples log'!$B$2,IF(#REF!=0,-'multiples log'!$B$2,-('multiples log'!$B$2*2)))))))*D961))</f>
        <v>0</v>
      </c>
      <c r="H961" s="17"/>
      <c r="I961" s="64"/>
      <c r="J961" s="91"/>
    </row>
    <row r="962" spans="6:10" ht="15" x14ac:dyDescent="0.2">
      <c r="F962" s="7"/>
      <c r="G962" s="17">
        <f>IF(ISBLANK(F962),,IF(ISBLANK(#REF!),,(IF(F962="WON-EW",((((#REF!-1)*#REF!)*'multiples log'!$B$2)+('multiples log'!$B$2*(#REF!-1))),IF(F962="WON",((((#REF!-1)*#REF!)*'multiples log'!$B$2)+('multiples log'!$B$2*(#REF!-1))),IF(F962="PLACED",((((#REF!-1)*#REF!)*'multiples log'!$B$2)-'multiples log'!$B$2),IF(#REF!=0,-'multiples log'!$B$2,IF(#REF!=0,-'multiples log'!$B$2,-('multiples log'!$B$2*2)))))))*D962))</f>
        <v>0</v>
      </c>
      <c r="H962" s="17"/>
      <c r="I962" s="64"/>
      <c r="J962" s="91"/>
    </row>
    <row r="963" spans="6:10" ht="15" x14ac:dyDescent="0.2">
      <c r="F963" s="7"/>
      <c r="G963" s="17">
        <f>IF(ISBLANK(F963),,IF(ISBLANK(#REF!),,(IF(F963="WON-EW",((((#REF!-1)*#REF!)*'multiples log'!$B$2)+('multiples log'!$B$2*(#REF!-1))),IF(F963="WON",((((#REF!-1)*#REF!)*'multiples log'!$B$2)+('multiples log'!$B$2*(#REF!-1))),IF(F963="PLACED",((((#REF!-1)*#REF!)*'multiples log'!$B$2)-'multiples log'!$B$2),IF(#REF!=0,-'multiples log'!$B$2,IF(#REF!=0,-'multiples log'!$B$2,-('multiples log'!$B$2*2)))))))*D963))</f>
        <v>0</v>
      </c>
      <c r="H963" s="17"/>
      <c r="I963" s="64"/>
      <c r="J963" s="91"/>
    </row>
    <row r="964" spans="6:10" ht="15" x14ac:dyDescent="0.2">
      <c r="F964" s="7"/>
      <c r="G964" s="17">
        <f>IF(ISBLANK(F964),,IF(ISBLANK(#REF!),,(IF(F964="WON-EW",((((#REF!-1)*#REF!)*'multiples log'!$B$2)+('multiples log'!$B$2*(#REF!-1))),IF(F964="WON",((((#REF!-1)*#REF!)*'multiples log'!$B$2)+('multiples log'!$B$2*(#REF!-1))),IF(F964="PLACED",((((#REF!-1)*#REF!)*'multiples log'!$B$2)-'multiples log'!$B$2),IF(#REF!=0,-'multiples log'!$B$2,IF(#REF!=0,-'multiples log'!$B$2,-('multiples log'!$B$2*2)))))))*D964))</f>
        <v>0</v>
      </c>
      <c r="H964" s="17"/>
      <c r="I964" s="64"/>
      <c r="J964" s="91"/>
    </row>
    <row r="965" spans="6:10" ht="15" x14ac:dyDescent="0.2">
      <c r="F965" s="7"/>
      <c r="G965" s="17">
        <f>IF(ISBLANK(F965),,IF(ISBLANK(#REF!),,(IF(F965="WON-EW",((((#REF!-1)*#REF!)*'multiples log'!$B$2)+('multiples log'!$B$2*(#REF!-1))),IF(F965="WON",((((#REF!-1)*#REF!)*'multiples log'!$B$2)+('multiples log'!$B$2*(#REF!-1))),IF(F965="PLACED",((((#REF!-1)*#REF!)*'multiples log'!$B$2)-'multiples log'!$B$2),IF(#REF!=0,-'multiples log'!$B$2,IF(#REF!=0,-'multiples log'!$B$2,-('multiples log'!$B$2*2)))))))*D965))</f>
        <v>0</v>
      </c>
      <c r="H965" s="17"/>
      <c r="I965" s="64"/>
      <c r="J965" s="91"/>
    </row>
    <row r="966" spans="6:10" ht="15" x14ac:dyDescent="0.2">
      <c r="F966" s="7"/>
      <c r="G966" s="17">
        <f>IF(ISBLANK(F966),,IF(ISBLANK(#REF!),,(IF(F966="WON-EW",((((#REF!-1)*#REF!)*'multiples log'!$B$2)+('multiples log'!$B$2*(#REF!-1))),IF(F966="WON",((((#REF!-1)*#REF!)*'multiples log'!$B$2)+('multiples log'!$B$2*(#REF!-1))),IF(F966="PLACED",((((#REF!-1)*#REF!)*'multiples log'!$B$2)-'multiples log'!$B$2),IF(#REF!=0,-'multiples log'!$B$2,IF(#REF!=0,-'multiples log'!$B$2,-('multiples log'!$B$2*2)))))))*D966))</f>
        <v>0</v>
      </c>
      <c r="H966" s="17"/>
      <c r="I966" s="64"/>
      <c r="J966" s="91"/>
    </row>
    <row r="967" spans="6:10" ht="15" x14ac:dyDescent="0.2">
      <c r="F967" s="7"/>
      <c r="G967" s="17">
        <f>IF(ISBLANK(F967),,IF(ISBLANK(#REF!),,(IF(F967="WON-EW",((((#REF!-1)*#REF!)*'multiples log'!$B$2)+('multiples log'!$B$2*(#REF!-1))),IF(F967="WON",((((#REF!-1)*#REF!)*'multiples log'!$B$2)+('multiples log'!$B$2*(#REF!-1))),IF(F967="PLACED",((((#REF!-1)*#REF!)*'multiples log'!$B$2)-'multiples log'!$B$2),IF(#REF!=0,-'multiples log'!$B$2,IF(#REF!=0,-'multiples log'!$B$2,-('multiples log'!$B$2*2)))))))*D967))</f>
        <v>0</v>
      </c>
      <c r="H967" s="17"/>
      <c r="I967" s="64"/>
      <c r="J967" s="91"/>
    </row>
    <row r="968" spans="6:10" ht="15" x14ac:dyDescent="0.2">
      <c r="F968" s="7"/>
      <c r="G968" s="17">
        <f>IF(ISBLANK(F968),,IF(ISBLANK(#REF!),,(IF(F968="WON-EW",((((#REF!-1)*#REF!)*'multiples log'!$B$2)+('multiples log'!$B$2*(#REF!-1))),IF(F968="WON",((((#REF!-1)*#REF!)*'multiples log'!$B$2)+('multiples log'!$B$2*(#REF!-1))),IF(F968="PLACED",((((#REF!-1)*#REF!)*'multiples log'!$B$2)-'multiples log'!$B$2),IF(#REF!=0,-'multiples log'!$B$2,IF(#REF!=0,-'multiples log'!$B$2,-('multiples log'!$B$2*2)))))))*D968))</f>
        <v>0</v>
      </c>
      <c r="H968" s="17"/>
      <c r="I968" s="64"/>
      <c r="J968" s="91"/>
    </row>
    <row r="969" spans="6:10" ht="15" x14ac:dyDescent="0.2">
      <c r="F969" s="7"/>
      <c r="G969" s="17">
        <f>IF(ISBLANK(F969),,IF(ISBLANK(#REF!),,(IF(F969="WON-EW",((((#REF!-1)*#REF!)*'multiples log'!$B$2)+('multiples log'!$B$2*(#REF!-1))),IF(F969="WON",((((#REF!-1)*#REF!)*'multiples log'!$B$2)+('multiples log'!$B$2*(#REF!-1))),IF(F969="PLACED",((((#REF!-1)*#REF!)*'multiples log'!$B$2)-'multiples log'!$B$2),IF(#REF!=0,-'multiples log'!$B$2,IF(#REF!=0,-'multiples log'!$B$2,-('multiples log'!$B$2*2)))))))*D969))</f>
        <v>0</v>
      </c>
      <c r="H969" s="17"/>
      <c r="I969" s="64"/>
      <c r="J969" s="91"/>
    </row>
    <row r="970" spans="6:10" ht="15" x14ac:dyDescent="0.2">
      <c r="F970" s="7"/>
      <c r="G970" s="17">
        <f>IF(ISBLANK(F970),,IF(ISBLANK(#REF!),,(IF(F970="WON-EW",((((#REF!-1)*#REF!)*'multiples log'!$B$2)+('multiples log'!$B$2*(#REF!-1))),IF(F970="WON",((((#REF!-1)*#REF!)*'multiples log'!$B$2)+('multiples log'!$B$2*(#REF!-1))),IF(F970="PLACED",((((#REF!-1)*#REF!)*'multiples log'!$B$2)-'multiples log'!$B$2),IF(#REF!=0,-'multiples log'!$B$2,IF(#REF!=0,-'multiples log'!$B$2,-('multiples log'!$B$2*2)))))))*D970))</f>
        <v>0</v>
      </c>
      <c r="H970" s="17"/>
      <c r="I970" s="64"/>
      <c r="J970" s="91"/>
    </row>
    <row r="971" spans="6:10" ht="15" x14ac:dyDescent="0.2">
      <c r="F971" s="7"/>
      <c r="G971" s="17">
        <f>IF(ISBLANK(F971),,IF(ISBLANK(#REF!),,(IF(F971="WON-EW",((((#REF!-1)*#REF!)*'multiples log'!$B$2)+('multiples log'!$B$2*(#REF!-1))),IF(F971="WON",((((#REF!-1)*#REF!)*'multiples log'!$B$2)+('multiples log'!$B$2*(#REF!-1))),IF(F971="PLACED",((((#REF!-1)*#REF!)*'multiples log'!$B$2)-'multiples log'!$B$2),IF(#REF!=0,-'multiples log'!$B$2,IF(#REF!=0,-'multiples log'!$B$2,-('multiples log'!$B$2*2)))))))*D971))</f>
        <v>0</v>
      </c>
      <c r="H971" s="17"/>
      <c r="I971" s="64"/>
      <c r="J971" s="91"/>
    </row>
    <row r="972" spans="6:10" ht="15" x14ac:dyDescent="0.2">
      <c r="F972" s="7"/>
      <c r="G972" s="17">
        <f>IF(ISBLANK(F972),,IF(ISBLANK(#REF!),,(IF(F972="WON-EW",((((#REF!-1)*#REF!)*'multiples log'!$B$2)+('multiples log'!$B$2*(#REF!-1))),IF(F972="WON",((((#REF!-1)*#REF!)*'multiples log'!$B$2)+('multiples log'!$B$2*(#REF!-1))),IF(F972="PLACED",((((#REF!-1)*#REF!)*'multiples log'!$B$2)-'multiples log'!$B$2),IF(#REF!=0,-'multiples log'!$B$2,IF(#REF!=0,-'multiples log'!$B$2,-('multiples log'!$B$2*2)))))))*D972))</f>
        <v>0</v>
      </c>
      <c r="H972" s="17"/>
      <c r="I972" s="64"/>
      <c r="J972" s="91"/>
    </row>
    <row r="973" spans="6:10" ht="15" x14ac:dyDescent="0.2">
      <c r="F973" s="7"/>
      <c r="G973" s="17">
        <f>IF(ISBLANK(F973),,IF(ISBLANK(#REF!),,(IF(F973="WON-EW",((((#REF!-1)*#REF!)*'multiples log'!$B$2)+('multiples log'!$B$2*(#REF!-1))),IF(F973="WON",((((#REF!-1)*#REF!)*'multiples log'!$B$2)+('multiples log'!$B$2*(#REF!-1))),IF(F973="PLACED",((((#REF!-1)*#REF!)*'multiples log'!$B$2)-'multiples log'!$B$2),IF(#REF!=0,-'multiples log'!$B$2,IF(#REF!=0,-'multiples log'!$B$2,-('multiples log'!$B$2*2)))))))*D973))</f>
        <v>0</v>
      </c>
      <c r="H973" s="17"/>
      <c r="I973" s="64"/>
      <c r="J973" s="91"/>
    </row>
    <row r="974" spans="6:10" ht="15" x14ac:dyDescent="0.2">
      <c r="F974" s="7"/>
      <c r="G974" s="17">
        <f>IF(ISBLANK(F974),,IF(ISBLANK(#REF!),,(IF(F974="WON-EW",((((#REF!-1)*#REF!)*'multiples log'!$B$2)+('multiples log'!$B$2*(#REF!-1))),IF(F974="WON",((((#REF!-1)*#REF!)*'multiples log'!$B$2)+('multiples log'!$B$2*(#REF!-1))),IF(F974="PLACED",((((#REF!-1)*#REF!)*'multiples log'!$B$2)-'multiples log'!$B$2),IF(#REF!=0,-'multiples log'!$B$2,IF(#REF!=0,-'multiples log'!$B$2,-('multiples log'!$B$2*2)))))))*D974))</f>
        <v>0</v>
      </c>
      <c r="H974" s="17"/>
      <c r="I974" s="64"/>
      <c r="J974" s="91"/>
    </row>
    <row r="975" spans="6:10" ht="15" x14ac:dyDescent="0.2">
      <c r="F975" s="7"/>
      <c r="G975" s="17">
        <f>IF(ISBLANK(F975),,IF(ISBLANK(#REF!),,(IF(F975="WON-EW",((((#REF!-1)*#REF!)*'multiples log'!$B$2)+('multiples log'!$B$2*(#REF!-1))),IF(F975="WON",((((#REF!-1)*#REF!)*'multiples log'!$B$2)+('multiples log'!$B$2*(#REF!-1))),IF(F975="PLACED",((((#REF!-1)*#REF!)*'multiples log'!$B$2)-'multiples log'!$B$2),IF(#REF!=0,-'multiples log'!$B$2,IF(#REF!=0,-'multiples log'!$B$2,-('multiples log'!$B$2*2)))))))*D975))</f>
        <v>0</v>
      </c>
      <c r="H975" s="17"/>
      <c r="I975" s="64"/>
      <c r="J975" s="91"/>
    </row>
    <row r="976" spans="6:10" ht="15" x14ac:dyDescent="0.2">
      <c r="F976" s="7"/>
      <c r="G976" s="17">
        <f>IF(ISBLANK(F976),,IF(ISBLANK(#REF!),,(IF(F976="WON-EW",((((#REF!-1)*#REF!)*'multiples log'!$B$2)+('multiples log'!$B$2*(#REF!-1))),IF(F976="WON",((((#REF!-1)*#REF!)*'multiples log'!$B$2)+('multiples log'!$B$2*(#REF!-1))),IF(F976="PLACED",((((#REF!-1)*#REF!)*'multiples log'!$B$2)-'multiples log'!$B$2),IF(#REF!=0,-'multiples log'!$B$2,IF(#REF!=0,-'multiples log'!$B$2,-('multiples log'!$B$2*2)))))))*D976))</f>
        <v>0</v>
      </c>
      <c r="H976" s="17"/>
      <c r="I976" s="64"/>
      <c r="J976" s="91"/>
    </row>
    <row r="977" spans="6:10" ht="15" x14ac:dyDescent="0.2">
      <c r="F977" s="7"/>
      <c r="G977" s="17">
        <f>IF(ISBLANK(F977),,IF(ISBLANK(#REF!),,(IF(F977="WON-EW",((((#REF!-1)*#REF!)*'multiples log'!$B$2)+('multiples log'!$B$2*(#REF!-1))),IF(F977="WON",((((#REF!-1)*#REF!)*'multiples log'!$B$2)+('multiples log'!$B$2*(#REF!-1))),IF(F977="PLACED",((((#REF!-1)*#REF!)*'multiples log'!$B$2)-'multiples log'!$B$2),IF(#REF!=0,-'multiples log'!$B$2,IF(#REF!=0,-'multiples log'!$B$2,-('multiples log'!$B$2*2)))))))*D977))</f>
        <v>0</v>
      </c>
      <c r="H977" s="17"/>
      <c r="I977" s="64"/>
      <c r="J977" s="91"/>
    </row>
    <row r="978" spans="6:10" ht="15" x14ac:dyDescent="0.2">
      <c r="F978" s="7"/>
      <c r="G978" s="17">
        <f>IF(ISBLANK(F978),,IF(ISBLANK(#REF!),,(IF(F978="WON-EW",((((#REF!-1)*#REF!)*'multiples log'!$B$2)+('multiples log'!$B$2*(#REF!-1))),IF(F978="WON",((((#REF!-1)*#REF!)*'multiples log'!$B$2)+('multiples log'!$B$2*(#REF!-1))),IF(F978="PLACED",((((#REF!-1)*#REF!)*'multiples log'!$B$2)-'multiples log'!$B$2),IF(#REF!=0,-'multiples log'!$B$2,IF(#REF!=0,-'multiples log'!$B$2,-('multiples log'!$B$2*2)))))))*D978))</f>
        <v>0</v>
      </c>
      <c r="H978" s="17"/>
      <c r="I978" s="64"/>
      <c r="J978" s="91"/>
    </row>
    <row r="979" spans="6:10" ht="15" x14ac:dyDescent="0.2">
      <c r="F979" s="7"/>
      <c r="G979" s="17">
        <f>IF(ISBLANK(F979),,IF(ISBLANK(#REF!),,(IF(F979="WON-EW",((((#REF!-1)*#REF!)*'multiples log'!$B$2)+('multiples log'!$B$2*(#REF!-1))),IF(F979="WON",((((#REF!-1)*#REF!)*'multiples log'!$B$2)+('multiples log'!$B$2*(#REF!-1))),IF(F979="PLACED",((((#REF!-1)*#REF!)*'multiples log'!$B$2)-'multiples log'!$B$2),IF(#REF!=0,-'multiples log'!$B$2,IF(#REF!=0,-'multiples log'!$B$2,-('multiples log'!$B$2*2)))))))*D979))</f>
        <v>0</v>
      </c>
      <c r="H979" s="17"/>
      <c r="I979" s="64"/>
      <c r="J979" s="91"/>
    </row>
    <row r="980" spans="6:10" ht="15" x14ac:dyDescent="0.2">
      <c r="F980" s="7"/>
      <c r="G980" s="17">
        <f>IF(ISBLANK(F980),,IF(ISBLANK(#REF!),,(IF(F980="WON-EW",((((#REF!-1)*#REF!)*'multiples log'!$B$2)+('multiples log'!$B$2*(#REF!-1))),IF(F980="WON",((((#REF!-1)*#REF!)*'multiples log'!$B$2)+('multiples log'!$B$2*(#REF!-1))),IF(F980="PLACED",((((#REF!-1)*#REF!)*'multiples log'!$B$2)-'multiples log'!$B$2),IF(#REF!=0,-'multiples log'!$B$2,IF(#REF!=0,-'multiples log'!$B$2,-('multiples log'!$B$2*2)))))))*D980))</f>
        <v>0</v>
      </c>
      <c r="H980" s="17"/>
      <c r="I980" s="64"/>
      <c r="J980" s="91"/>
    </row>
    <row r="981" spans="6:10" ht="15" x14ac:dyDescent="0.2">
      <c r="F981" s="7"/>
      <c r="G981" s="17">
        <f>IF(ISBLANK(F981),,IF(ISBLANK(#REF!),,(IF(F981="WON-EW",((((#REF!-1)*#REF!)*'multiples log'!$B$2)+('multiples log'!$B$2*(#REF!-1))),IF(F981="WON",((((#REF!-1)*#REF!)*'multiples log'!$B$2)+('multiples log'!$B$2*(#REF!-1))),IF(F981="PLACED",((((#REF!-1)*#REF!)*'multiples log'!$B$2)-'multiples log'!$B$2),IF(#REF!=0,-'multiples log'!$B$2,IF(#REF!=0,-'multiples log'!$B$2,-('multiples log'!$B$2*2)))))))*D981))</f>
        <v>0</v>
      </c>
      <c r="H981" s="17"/>
      <c r="I981" s="64"/>
      <c r="J981" s="91"/>
    </row>
    <row r="982" spans="6:10" ht="15" x14ac:dyDescent="0.2">
      <c r="F982" s="7"/>
      <c r="G982" s="17">
        <f>IF(ISBLANK(F982),,IF(ISBLANK(#REF!),,(IF(F982="WON-EW",((((#REF!-1)*#REF!)*'multiples log'!$B$2)+('multiples log'!$B$2*(#REF!-1))),IF(F982="WON",((((#REF!-1)*#REF!)*'multiples log'!$B$2)+('multiples log'!$B$2*(#REF!-1))),IF(F982="PLACED",((((#REF!-1)*#REF!)*'multiples log'!$B$2)-'multiples log'!$B$2),IF(#REF!=0,-'multiples log'!$B$2,IF(#REF!=0,-'multiples log'!$B$2,-('multiples log'!$B$2*2)))))))*D982))</f>
        <v>0</v>
      </c>
      <c r="H982" s="17"/>
      <c r="I982" s="64"/>
      <c r="J982" s="91"/>
    </row>
    <row r="983" spans="6:10" ht="15" x14ac:dyDescent="0.2">
      <c r="F983" s="7"/>
      <c r="G983" s="17">
        <f>IF(ISBLANK(F983),,IF(ISBLANK(#REF!),,(IF(F983="WON-EW",((((#REF!-1)*#REF!)*'multiples log'!$B$2)+('multiples log'!$B$2*(#REF!-1))),IF(F983="WON",((((#REF!-1)*#REF!)*'multiples log'!$B$2)+('multiples log'!$B$2*(#REF!-1))),IF(F983="PLACED",((((#REF!-1)*#REF!)*'multiples log'!$B$2)-'multiples log'!$B$2),IF(#REF!=0,-'multiples log'!$B$2,IF(#REF!=0,-'multiples log'!$B$2,-('multiples log'!$B$2*2)))))))*D983))</f>
        <v>0</v>
      </c>
      <c r="H983" s="17"/>
      <c r="I983" s="64"/>
      <c r="J983" s="91"/>
    </row>
    <row r="984" spans="6:10" ht="15" x14ac:dyDescent="0.2">
      <c r="F984" s="7"/>
      <c r="G984" s="17">
        <f>IF(ISBLANK(F984),,IF(ISBLANK(#REF!),,(IF(F984="WON-EW",((((#REF!-1)*#REF!)*'multiples log'!$B$2)+('multiples log'!$B$2*(#REF!-1))),IF(F984="WON",((((#REF!-1)*#REF!)*'multiples log'!$B$2)+('multiples log'!$B$2*(#REF!-1))),IF(F984="PLACED",((((#REF!-1)*#REF!)*'multiples log'!$B$2)-'multiples log'!$B$2),IF(#REF!=0,-'multiples log'!$B$2,IF(#REF!=0,-'multiples log'!$B$2,-('multiples log'!$B$2*2)))))))*D984))</f>
        <v>0</v>
      </c>
      <c r="H984" s="17"/>
      <c r="I984" s="64"/>
      <c r="J984" s="91"/>
    </row>
    <row r="985" spans="6:10" ht="15" x14ac:dyDescent="0.2">
      <c r="F985" s="7"/>
      <c r="G985" s="17">
        <f>IF(ISBLANK(F985),,IF(ISBLANK(#REF!),,(IF(F985="WON-EW",((((#REF!-1)*#REF!)*'multiples log'!$B$2)+('multiples log'!$B$2*(#REF!-1))),IF(F985="WON",((((#REF!-1)*#REF!)*'multiples log'!$B$2)+('multiples log'!$B$2*(#REF!-1))),IF(F985="PLACED",((((#REF!-1)*#REF!)*'multiples log'!$B$2)-'multiples log'!$B$2),IF(#REF!=0,-'multiples log'!$B$2,IF(#REF!=0,-'multiples log'!$B$2,-('multiples log'!$B$2*2)))))))*D985))</f>
        <v>0</v>
      </c>
      <c r="H985" s="17"/>
      <c r="I985" s="64"/>
      <c r="J985" s="91"/>
    </row>
    <row r="986" spans="6:10" ht="15" x14ac:dyDescent="0.2">
      <c r="F986" s="7"/>
      <c r="G986" s="17">
        <f>IF(ISBLANK(F986),,IF(ISBLANK(#REF!),,(IF(F986="WON-EW",((((#REF!-1)*#REF!)*'multiples log'!$B$2)+('multiples log'!$B$2*(#REF!-1))),IF(F986="WON",((((#REF!-1)*#REF!)*'multiples log'!$B$2)+('multiples log'!$B$2*(#REF!-1))),IF(F986="PLACED",((((#REF!-1)*#REF!)*'multiples log'!$B$2)-'multiples log'!$B$2),IF(#REF!=0,-'multiples log'!$B$2,IF(#REF!=0,-'multiples log'!$B$2,-('multiples log'!$B$2*2)))))))*D986))</f>
        <v>0</v>
      </c>
      <c r="H986" s="17"/>
      <c r="I986" s="64"/>
      <c r="J986" s="91"/>
    </row>
    <row r="987" spans="6:10" ht="15" x14ac:dyDescent="0.2">
      <c r="F987" s="7"/>
      <c r="G987" s="17">
        <f>IF(ISBLANK(F987),,IF(ISBLANK(#REF!),,(IF(F987="WON-EW",((((#REF!-1)*#REF!)*'multiples log'!$B$2)+('multiples log'!$B$2*(#REF!-1))),IF(F987="WON",((((#REF!-1)*#REF!)*'multiples log'!$B$2)+('multiples log'!$B$2*(#REF!-1))),IF(F987="PLACED",((((#REF!-1)*#REF!)*'multiples log'!$B$2)-'multiples log'!$B$2),IF(#REF!=0,-'multiples log'!$B$2,IF(#REF!=0,-'multiples log'!$B$2,-('multiples log'!$B$2*2)))))))*D987))</f>
        <v>0</v>
      </c>
      <c r="H987" s="17"/>
      <c r="I987" s="64"/>
      <c r="J987" s="91"/>
    </row>
    <row r="988" spans="6:10" ht="15" x14ac:dyDescent="0.2">
      <c r="F988" s="7"/>
      <c r="G988" s="17">
        <f>IF(ISBLANK(F988),,IF(ISBLANK(#REF!),,(IF(F988="WON-EW",((((#REF!-1)*#REF!)*'multiples log'!$B$2)+('multiples log'!$B$2*(#REF!-1))),IF(F988="WON",((((#REF!-1)*#REF!)*'multiples log'!$B$2)+('multiples log'!$B$2*(#REF!-1))),IF(F988="PLACED",((((#REF!-1)*#REF!)*'multiples log'!$B$2)-'multiples log'!$B$2),IF(#REF!=0,-'multiples log'!$B$2,IF(#REF!=0,-'multiples log'!$B$2,-('multiples log'!$B$2*2)))))))*D988))</f>
        <v>0</v>
      </c>
      <c r="H988" s="17"/>
      <c r="I988" s="64"/>
      <c r="J988" s="91"/>
    </row>
    <row r="989" spans="6:10" ht="15" x14ac:dyDescent="0.2">
      <c r="F989" s="7"/>
      <c r="G989" s="17">
        <f>IF(ISBLANK(F989),,IF(ISBLANK(#REF!),,(IF(F989="WON-EW",((((#REF!-1)*#REF!)*'multiples log'!$B$2)+('multiples log'!$B$2*(#REF!-1))),IF(F989="WON",((((#REF!-1)*#REF!)*'multiples log'!$B$2)+('multiples log'!$B$2*(#REF!-1))),IF(F989="PLACED",((((#REF!-1)*#REF!)*'multiples log'!$B$2)-'multiples log'!$B$2),IF(#REF!=0,-'multiples log'!$B$2,IF(#REF!=0,-'multiples log'!$B$2,-('multiples log'!$B$2*2)))))))*D989))</f>
        <v>0</v>
      </c>
      <c r="H989" s="17"/>
      <c r="I989" s="64"/>
      <c r="J989" s="91"/>
    </row>
    <row r="990" spans="6:10" ht="15" x14ac:dyDescent="0.2">
      <c r="F990" s="7"/>
      <c r="G990" s="17">
        <f>IF(ISBLANK(F990),,IF(ISBLANK(#REF!),,(IF(F990="WON-EW",((((#REF!-1)*#REF!)*'multiples log'!$B$2)+('multiples log'!$B$2*(#REF!-1))),IF(F990="WON",((((#REF!-1)*#REF!)*'multiples log'!$B$2)+('multiples log'!$B$2*(#REF!-1))),IF(F990="PLACED",((((#REF!-1)*#REF!)*'multiples log'!$B$2)-'multiples log'!$B$2),IF(#REF!=0,-'multiples log'!$B$2,IF(#REF!=0,-'multiples log'!$B$2,-('multiples log'!$B$2*2)))))))*D990))</f>
        <v>0</v>
      </c>
      <c r="H990" s="17"/>
      <c r="I990" s="64"/>
      <c r="J990" s="91"/>
    </row>
    <row r="991" spans="6:10" ht="15" x14ac:dyDescent="0.2">
      <c r="F991" s="7"/>
      <c r="G991" s="17">
        <f>IF(ISBLANK(F991),,IF(ISBLANK(#REF!),,(IF(F991="WON-EW",((((#REF!-1)*#REF!)*'multiples log'!$B$2)+('multiples log'!$B$2*(#REF!-1))),IF(F991="WON",((((#REF!-1)*#REF!)*'multiples log'!$B$2)+('multiples log'!$B$2*(#REF!-1))),IF(F991="PLACED",((((#REF!-1)*#REF!)*'multiples log'!$B$2)-'multiples log'!$B$2),IF(#REF!=0,-'multiples log'!$B$2,IF(#REF!=0,-'multiples log'!$B$2,-('multiples log'!$B$2*2)))))))*D991))</f>
        <v>0</v>
      </c>
      <c r="H991" s="17"/>
      <c r="I991" s="64"/>
      <c r="J991" s="91"/>
    </row>
    <row r="992" spans="6:10" ht="15" x14ac:dyDescent="0.2">
      <c r="F992" s="7"/>
      <c r="G992" s="17">
        <f>IF(ISBLANK(F992),,IF(ISBLANK(#REF!),,(IF(F992="WON-EW",((((#REF!-1)*#REF!)*'multiples log'!$B$2)+('multiples log'!$B$2*(#REF!-1))),IF(F992="WON",((((#REF!-1)*#REF!)*'multiples log'!$B$2)+('multiples log'!$B$2*(#REF!-1))),IF(F992="PLACED",((((#REF!-1)*#REF!)*'multiples log'!$B$2)-'multiples log'!$B$2),IF(#REF!=0,-'multiples log'!$B$2,IF(#REF!=0,-'multiples log'!$B$2,-('multiples log'!$B$2*2)))))))*D992))</f>
        <v>0</v>
      </c>
      <c r="H992" s="17"/>
      <c r="I992" s="64"/>
      <c r="J992" s="91"/>
    </row>
    <row r="993" spans="6:10" ht="15" x14ac:dyDescent="0.2">
      <c r="F993" s="7"/>
      <c r="G993" s="17">
        <f>IF(ISBLANK(F993),,IF(ISBLANK(#REF!),,(IF(F993="WON-EW",((((#REF!-1)*#REF!)*'multiples log'!$B$2)+('multiples log'!$B$2*(#REF!-1))),IF(F993="WON",((((#REF!-1)*#REF!)*'multiples log'!$B$2)+('multiples log'!$B$2*(#REF!-1))),IF(F993="PLACED",((((#REF!-1)*#REF!)*'multiples log'!$B$2)-'multiples log'!$B$2),IF(#REF!=0,-'multiples log'!$B$2,IF(#REF!=0,-'multiples log'!$B$2,-('multiples log'!$B$2*2)))))))*D993))</f>
        <v>0</v>
      </c>
      <c r="H993" s="17"/>
      <c r="I993" s="64"/>
      <c r="J993" s="91"/>
    </row>
    <row r="994" spans="6:10" ht="15" x14ac:dyDescent="0.2">
      <c r="F994" s="7"/>
      <c r="G994" s="17">
        <f>IF(ISBLANK(F994),,IF(ISBLANK(#REF!),,(IF(F994="WON-EW",((((#REF!-1)*#REF!)*'multiples log'!$B$2)+('multiples log'!$B$2*(#REF!-1))),IF(F994="WON",((((#REF!-1)*#REF!)*'multiples log'!$B$2)+('multiples log'!$B$2*(#REF!-1))),IF(F994="PLACED",((((#REF!-1)*#REF!)*'multiples log'!$B$2)-'multiples log'!$B$2),IF(#REF!=0,-'multiples log'!$B$2,IF(#REF!=0,-'multiples log'!$B$2,-('multiples log'!$B$2*2)))))))*D994))</f>
        <v>0</v>
      </c>
      <c r="H994" s="17"/>
      <c r="I994" s="64"/>
      <c r="J994" s="91"/>
    </row>
    <row r="995" spans="6:10" ht="15" x14ac:dyDescent="0.2">
      <c r="F995" s="7"/>
      <c r="G995" s="17">
        <f>IF(ISBLANK(F995),,IF(ISBLANK(#REF!),,(IF(F995="WON-EW",((((#REF!-1)*#REF!)*'multiples log'!$B$2)+('multiples log'!$B$2*(#REF!-1))),IF(F995="WON",((((#REF!-1)*#REF!)*'multiples log'!$B$2)+('multiples log'!$B$2*(#REF!-1))),IF(F995="PLACED",((((#REF!-1)*#REF!)*'multiples log'!$B$2)-'multiples log'!$B$2),IF(#REF!=0,-'multiples log'!$B$2,IF(#REF!=0,-'multiples log'!$B$2,-('multiples log'!$B$2*2)))))))*D995))</f>
        <v>0</v>
      </c>
      <c r="H995" s="17"/>
      <c r="I995" s="64"/>
      <c r="J995" s="91"/>
    </row>
    <row r="996" spans="6:10" ht="15" x14ac:dyDescent="0.2">
      <c r="F996" s="7"/>
      <c r="G996" s="17">
        <f>IF(ISBLANK(F996),,IF(ISBLANK(#REF!),,(IF(F996="WON-EW",((((#REF!-1)*#REF!)*'multiples log'!$B$2)+('multiples log'!$B$2*(#REF!-1))),IF(F996="WON",((((#REF!-1)*#REF!)*'multiples log'!$B$2)+('multiples log'!$B$2*(#REF!-1))),IF(F996="PLACED",((((#REF!-1)*#REF!)*'multiples log'!$B$2)-'multiples log'!$B$2),IF(#REF!=0,-'multiples log'!$B$2,IF(#REF!=0,-'multiples log'!$B$2,-('multiples log'!$B$2*2)))))))*D996))</f>
        <v>0</v>
      </c>
      <c r="H996" s="17"/>
      <c r="I996" s="64"/>
      <c r="J996" s="91"/>
    </row>
    <row r="997" spans="6:10" ht="15" x14ac:dyDescent="0.2">
      <c r="F997" s="7"/>
      <c r="G997" s="17">
        <f>IF(ISBLANK(F997),,IF(ISBLANK(#REF!),,(IF(F997="WON-EW",((((#REF!-1)*#REF!)*'multiples log'!$B$2)+('multiples log'!$B$2*(#REF!-1))),IF(F997="WON",((((#REF!-1)*#REF!)*'multiples log'!$B$2)+('multiples log'!$B$2*(#REF!-1))),IF(F997="PLACED",((((#REF!-1)*#REF!)*'multiples log'!$B$2)-'multiples log'!$B$2),IF(#REF!=0,-'multiples log'!$B$2,IF(#REF!=0,-'multiples log'!$B$2,-('multiples log'!$B$2*2)))))))*D997))</f>
        <v>0</v>
      </c>
      <c r="H997" s="17"/>
      <c r="I997" s="64"/>
      <c r="J997" s="91"/>
    </row>
    <row r="998" spans="6:10" ht="15" x14ac:dyDescent="0.2">
      <c r="F998" s="7"/>
      <c r="G998" s="17">
        <f>IF(ISBLANK(F998),,IF(ISBLANK(#REF!),,(IF(F998="WON-EW",((((#REF!-1)*#REF!)*'multiples log'!$B$2)+('multiples log'!$B$2*(#REF!-1))),IF(F998="WON",((((#REF!-1)*#REF!)*'multiples log'!$B$2)+('multiples log'!$B$2*(#REF!-1))),IF(F998="PLACED",((((#REF!-1)*#REF!)*'multiples log'!$B$2)-'multiples log'!$B$2),IF(#REF!=0,-'multiples log'!$B$2,IF(#REF!=0,-'multiples log'!$B$2,-('multiples log'!$B$2*2)))))))*D998))</f>
        <v>0</v>
      </c>
      <c r="H998" s="17"/>
      <c r="I998" s="64"/>
      <c r="J998" s="91"/>
    </row>
    <row r="999" spans="6:10" ht="15" x14ac:dyDescent="0.2">
      <c r="F999" s="7"/>
      <c r="G999" s="17">
        <f>IF(ISBLANK(F999),,IF(ISBLANK(#REF!),,(IF(F999="WON-EW",((((#REF!-1)*#REF!)*'multiples log'!$B$2)+('multiples log'!$B$2*(#REF!-1))),IF(F999="WON",((((#REF!-1)*#REF!)*'multiples log'!$B$2)+('multiples log'!$B$2*(#REF!-1))),IF(F999="PLACED",((((#REF!-1)*#REF!)*'multiples log'!$B$2)-'multiples log'!$B$2),IF(#REF!=0,-'multiples log'!$B$2,IF(#REF!=0,-'multiples log'!$B$2,-('multiples log'!$B$2*2)))))))*D999))</f>
        <v>0</v>
      </c>
      <c r="H999" s="17"/>
      <c r="I999" s="64"/>
      <c r="J999" s="91"/>
    </row>
    <row r="1000" spans="6:10" ht="15" x14ac:dyDescent="0.2">
      <c r="F1000" s="7"/>
      <c r="G1000" s="17">
        <f>IF(ISBLANK(F1000),,IF(ISBLANK(#REF!),,(IF(F1000="WON-EW",((((#REF!-1)*#REF!)*'multiples log'!$B$2)+('multiples log'!$B$2*(#REF!-1))),IF(F1000="WON",((((#REF!-1)*#REF!)*'multiples log'!$B$2)+('multiples log'!$B$2*(#REF!-1))),IF(F1000="PLACED",((((#REF!-1)*#REF!)*'multiples log'!$B$2)-'multiples log'!$B$2),IF(#REF!=0,-'multiples log'!$B$2,IF(#REF!=0,-'multiples log'!$B$2,-('multiples log'!$B$2*2)))))))*D1000))</f>
        <v>0</v>
      </c>
      <c r="H1000" s="17"/>
      <c r="I1000" s="64"/>
      <c r="J1000" s="91"/>
    </row>
    <row r="1001" spans="6:10" ht="15" x14ac:dyDescent="0.2">
      <c r="F1001" s="7"/>
      <c r="G1001" s="17">
        <f>IF(ISBLANK(F1001),,IF(ISBLANK(#REF!),,(IF(F1001="WON-EW",((((#REF!-1)*#REF!)*'multiples log'!$B$2)+('multiples log'!$B$2*(#REF!-1))),IF(F1001="WON",((((#REF!-1)*#REF!)*'multiples log'!$B$2)+('multiples log'!$B$2*(#REF!-1))),IF(F1001="PLACED",((((#REF!-1)*#REF!)*'multiples log'!$B$2)-'multiples log'!$B$2),IF(#REF!=0,-'multiples log'!$B$2,IF(#REF!=0,-'multiples log'!$B$2,-('multiples log'!$B$2*2)))))))*D1001))</f>
        <v>0</v>
      </c>
      <c r="H1001" s="17"/>
      <c r="I1001" s="64"/>
      <c r="J1001" s="91"/>
    </row>
    <row r="1002" spans="6:10" ht="15" x14ac:dyDescent="0.2">
      <c r="F1002" s="7"/>
      <c r="G1002" s="17">
        <f>IF(ISBLANK(F1002),,IF(ISBLANK(#REF!),,(IF(F1002="WON-EW",((((#REF!-1)*#REF!)*'multiples log'!$B$2)+('multiples log'!$B$2*(#REF!-1))),IF(F1002="WON",((((#REF!-1)*#REF!)*'multiples log'!$B$2)+('multiples log'!$B$2*(#REF!-1))),IF(F1002="PLACED",((((#REF!-1)*#REF!)*'multiples log'!$B$2)-'multiples log'!$B$2),IF(#REF!=0,-'multiples log'!$B$2,IF(#REF!=0,-'multiples log'!$B$2,-('multiples log'!$B$2*2)))))))*D1002))</f>
        <v>0</v>
      </c>
      <c r="H1002" s="17"/>
      <c r="I1002" s="64"/>
      <c r="J1002" s="91"/>
    </row>
    <row r="1003" spans="6:10" ht="15" x14ac:dyDescent="0.2">
      <c r="F1003" s="7"/>
      <c r="G1003" s="17">
        <f>IF(ISBLANK(F1003),,IF(ISBLANK(#REF!),,(IF(F1003="WON-EW",((((#REF!-1)*#REF!)*'multiples log'!$B$2)+('multiples log'!$B$2*(#REF!-1))),IF(F1003="WON",((((#REF!-1)*#REF!)*'multiples log'!$B$2)+('multiples log'!$B$2*(#REF!-1))),IF(F1003="PLACED",((((#REF!-1)*#REF!)*'multiples log'!$B$2)-'multiples log'!$B$2),IF(#REF!=0,-'multiples log'!$B$2,IF(#REF!=0,-'multiples log'!$B$2,-('multiples log'!$B$2*2)))))))*D1003))</f>
        <v>0</v>
      </c>
      <c r="H1003" s="17"/>
      <c r="I1003" s="64"/>
      <c r="J1003" s="91"/>
    </row>
    <row r="1004" spans="6:10" ht="15" x14ac:dyDescent="0.2">
      <c r="F1004" s="7"/>
      <c r="G1004" s="17">
        <f>IF(ISBLANK(F1004),,IF(ISBLANK(#REF!),,(IF(F1004="WON-EW",((((#REF!-1)*#REF!)*'multiples log'!$B$2)+('multiples log'!$B$2*(#REF!-1))),IF(F1004="WON",((((#REF!-1)*#REF!)*'multiples log'!$B$2)+('multiples log'!$B$2*(#REF!-1))),IF(F1004="PLACED",((((#REF!-1)*#REF!)*'multiples log'!$B$2)-'multiples log'!$B$2),IF(#REF!=0,-'multiples log'!$B$2,IF(#REF!=0,-'multiples log'!$B$2,-('multiples log'!$B$2*2)))))))*D1004))</f>
        <v>0</v>
      </c>
      <c r="H1004" s="17"/>
      <c r="I1004" s="64"/>
      <c r="J1004" s="91"/>
    </row>
    <row r="1005" spans="6:10" ht="15" x14ac:dyDescent="0.2">
      <c r="F1005" s="7"/>
      <c r="G1005" s="17">
        <f>IF(ISBLANK(F1005),,IF(ISBLANK(#REF!),,(IF(F1005="WON-EW",((((#REF!-1)*#REF!)*'multiples log'!$B$2)+('multiples log'!$B$2*(#REF!-1))),IF(F1005="WON",((((#REF!-1)*#REF!)*'multiples log'!$B$2)+('multiples log'!$B$2*(#REF!-1))),IF(F1005="PLACED",((((#REF!-1)*#REF!)*'multiples log'!$B$2)-'multiples log'!$B$2),IF(#REF!=0,-'multiples log'!$B$2,IF(#REF!=0,-'multiples log'!$B$2,-('multiples log'!$B$2*2)))))))*D1005))</f>
        <v>0</v>
      </c>
      <c r="H1005" s="17"/>
      <c r="I1005" s="64"/>
      <c r="J1005" s="91"/>
    </row>
    <row r="1006" spans="6:10" ht="15" x14ac:dyDescent="0.2">
      <c r="F1006" s="7"/>
      <c r="G1006" s="17">
        <f>IF(ISBLANK(F1006),,IF(ISBLANK(#REF!),,(IF(F1006="WON-EW",((((#REF!-1)*#REF!)*'multiples log'!$B$2)+('multiples log'!$B$2*(#REF!-1))),IF(F1006="WON",((((#REF!-1)*#REF!)*'multiples log'!$B$2)+('multiples log'!$B$2*(#REF!-1))),IF(F1006="PLACED",((((#REF!-1)*#REF!)*'multiples log'!$B$2)-'multiples log'!$B$2),IF(#REF!=0,-'multiples log'!$B$2,IF(#REF!=0,-'multiples log'!$B$2,-('multiples log'!$B$2*2)))))))*D1006))</f>
        <v>0</v>
      </c>
      <c r="H1006" s="17"/>
      <c r="I1006" s="64"/>
      <c r="J1006" s="91"/>
    </row>
    <row r="1007" spans="6:10" ht="15" x14ac:dyDescent="0.2">
      <c r="F1007" s="7"/>
      <c r="G1007" s="17">
        <f>IF(ISBLANK(F1007),,IF(ISBLANK(#REF!),,(IF(F1007="WON-EW",((((#REF!-1)*#REF!)*'multiples log'!$B$2)+('multiples log'!$B$2*(#REF!-1))),IF(F1007="WON",((((#REF!-1)*#REF!)*'multiples log'!$B$2)+('multiples log'!$B$2*(#REF!-1))),IF(F1007="PLACED",((((#REF!-1)*#REF!)*'multiples log'!$B$2)-'multiples log'!$B$2),IF(#REF!=0,-'multiples log'!$B$2,IF(#REF!=0,-'multiples log'!$B$2,-('multiples log'!$B$2*2)))))))*D1007))</f>
        <v>0</v>
      </c>
      <c r="H1007" s="17"/>
      <c r="I1007" s="64"/>
      <c r="J1007" s="91"/>
    </row>
    <row r="1008" spans="6:10" ht="15" x14ac:dyDescent="0.2">
      <c r="F1008" s="7"/>
      <c r="G1008" s="17">
        <f>IF(ISBLANK(F1008),,IF(ISBLANK(#REF!),,(IF(F1008="WON-EW",((((#REF!-1)*#REF!)*'multiples log'!$B$2)+('multiples log'!$B$2*(#REF!-1))),IF(F1008="WON",((((#REF!-1)*#REF!)*'multiples log'!$B$2)+('multiples log'!$B$2*(#REF!-1))),IF(F1008="PLACED",((((#REF!-1)*#REF!)*'multiples log'!$B$2)-'multiples log'!$B$2),IF(#REF!=0,-'multiples log'!$B$2,IF(#REF!=0,-'multiples log'!$B$2,-('multiples log'!$B$2*2)))))))*D1008))</f>
        <v>0</v>
      </c>
      <c r="H1008" s="17"/>
      <c r="I1008" s="64"/>
      <c r="J1008" s="91"/>
    </row>
    <row r="1009" spans="6:10" ht="15" x14ac:dyDescent="0.2">
      <c r="F1009" s="7"/>
      <c r="G1009" s="17">
        <f>IF(ISBLANK(F1009),,IF(ISBLANK(#REF!),,(IF(F1009="WON-EW",((((#REF!-1)*#REF!)*'multiples log'!$B$2)+('multiples log'!$B$2*(#REF!-1))),IF(F1009="WON",((((#REF!-1)*#REF!)*'multiples log'!$B$2)+('multiples log'!$B$2*(#REF!-1))),IF(F1009="PLACED",((((#REF!-1)*#REF!)*'multiples log'!$B$2)-'multiples log'!$B$2),IF(#REF!=0,-'multiples log'!$B$2,IF(#REF!=0,-'multiples log'!$B$2,-('multiples log'!$B$2*2)))))))*D1009))</f>
        <v>0</v>
      </c>
      <c r="H1009" s="17"/>
      <c r="I1009" s="64"/>
      <c r="J1009" s="91"/>
    </row>
    <row r="1010" spans="6:10" ht="15" x14ac:dyDescent="0.2">
      <c r="F1010" s="7"/>
      <c r="G1010" s="17">
        <f>IF(ISBLANK(F1010),,IF(ISBLANK(#REF!),,(IF(F1010="WON-EW",((((#REF!-1)*#REF!)*'multiples log'!$B$2)+('multiples log'!$B$2*(#REF!-1))),IF(F1010="WON",((((#REF!-1)*#REF!)*'multiples log'!$B$2)+('multiples log'!$B$2*(#REF!-1))),IF(F1010="PLACED",((((#REF!-1)*#REF!)*'multiples log'!$B$2)-'multiples log'!$B$2),IF(#REF!=0,-'multiples log'!$B$2,IF(#REF!=0,-'multiples log'!$B$2,-('multiples log'!$B$2*2)))))))*D1010))</f>
        <v>0</v>
      </c>
      <c r="H1010" s="17"/>
      <c r="I1010" s="64"/>
      <c r="J1010" s="91"/>
    </row>
    <row r="1011" spans="6:10" ht="15" x14ac:dyDescent="0.2">
      <c r="F1011" s="7"/>
      <c r="G1011" s="17">
        <f>IF(ISBLANK(F1011),,IF(ISBLANK(#REF!),,(IF(F1011="WON-EW",((((#REF!-1)*#REF!)*'multiples log'!$B$2)+('multiples log'!$B$2*(#REF!-1))),IF(F1011="WON",((((#REF!-1)*#REF!)*'multiples log'!$B$2)+('multiples log'!$B$2*(#REF!-1))),IF(F1011="PLACED",((((#REF!-1)*#REF!)*'multiples log'!$B$2)-'multiples log'!$B$2),IF(#REF!=0,-'multiples log'!$B$2,IF(#REF!=0,-'multiples log'!$B$2,-('multiples log'!$B$2*2)))))))*D1011))</f>
        <v>0</v>
      </c>
      <c r="H1011" s="17"/>
      <c r="I1011" s="64"/>
      <c r="J1011" s="91"/>
    </row>
    <row r="1012" spans="6:10" ht="15" x14ac:dyDescent="0.2">
      <c r="F1012" s="7"/>
      <c r="G1012" s="17">
        <f>IF(ISBLANK(F1012),,IF(ISBLANK(#REF!),,(IF(F1012="WON-EW",((((#REF!-1)*#REF!)*'multiples log'!$B$2)+('multiples log'!$B$2*(#REF!-1))),IF(F1012="WON",((((#REF!-1)*#REF!)*'multiples log'!$B$2)+('multiples log'!$B$2*(#REF!-1))),IF(F1012="PLACED",((((#REF!-1)*#REF!)*'multiples log'!$B$2)-'multiples log'!$B$2),IF(#REF!=0,-'multiples log'!$B$2,IF(#REF!=0,-'multiples log'!$B$2,-('multiples log'!$B$2*2)))))))*D1012))</f>
        <v>0</v>
      </c>
      <c r="H1012" s="17"/>
      <c r="I1012" s="64"/>
      <c r="J1012" s="91"/>
    </row>
    <row r="1013" spans="6:10" ht="15" x14ac:dyDescent="0.2">
      <c r="F1013" s="7"/>
      <c r="G1013" s="17">
        <f>IF(ISBLANK(F1013),,IF(ISBLANK(#REF!),,(IF(F1013="WON-EW",((((#REF!-1)*#REF!)*'multiples log'!$B$2)+('multiples log'!$B$2*(#REF!-1))),IF(F1013="WON",((((#REF!-1)*#REF!)*'multiples log'!$B$2)+('multiples log'!$B$2*(#REF!-1))),IF(F1013="PLACED",((((#REF!-1)*#REF!)*'multiples log'!$B$2)-'multiples log'!$B$2),IF(#REF!=0,-'multiples log'!$B$2,IF(#REF!=0,-'multiples log'!$B$2,-('multiples log'!$B$2*2)))))))*D1013))</f>
        <v>0</v>
      </c>
      <c r="H1013" s="17"/>
      <c r="I1013" s="64"/>
      <c r="J1013" s="91"/>
    </row>
    <row r="1014" spans="6:10" ht="15" x14ac:dyDescent="0.2">
      <c r="F1014" s="7"/>
      <c r="G1014" s="17">
        <f>IF(ISBLANK(F1014),,IF(ISBLANK(#REF!),,(IF(F1014="WON-EW",((((#REF!-1)*#REF!)*'multiples log'!$B$2)+('multiples log'!$B$2*(#REF!-1))),IF(F1014="WON",((((#REF!-1)*#REF!)*'multiples log'!$B$2)+('multiples log'!$B$2*(#REF!-1))),IF(F1014="PLACED",((((#REF!-1)*#REF!)*'multiples log'!$B$2)-'multiples log'!$B$2),IF(#REF!=0,-'multiples log'!$B$2,IF(#REF!=0,-'multiples log'!$B$2,-('multiples log'!$B$2*2)))))))*D1014))</f>
        <v>0</v>
      </c>
      <c r="H1014" s="17"/>
      <c r="I1014" s="64"/>
      <c r="J1014" s="91"/>
    </row>
    <row r="1015" spans="6:10" ht="15" x14ac:dyDescent="0.2">
      <c r="F1015" s="7"/>
      <c r="G1015" s="17">
        <f>IF(ISBLANK(F1015),,IF(ISBLANK(#REF!),,(IF(F1015="WON-EW",((((#REF!-1)*#REF!)*'multiples log'!$B$2)+('multiples log'!$B$2*(#REF!-1))),IF(F1015="WON",((((#REF!-1)*#REF!)*'multiples log'!$B$2)+('multiples log'!$B$2*(#REF!-1))),IF(F1015="PLACED",((((#REF!-1)*#REF!)*'multiples log'!$B$2)-'multiples log'!$B$2),IF(#REF!=0,-'multiples log'!$B$2,IF(#REF!=0,-'multiples log'!$B$2,-('multiples log'!$B$2*2)))))))*D1015))</f>
        <v>0</v>
      </c>
      <c r="H1015" s="17"/>
      <c r="I1015" s="64"/>
      <c r="J1015" s="91"/>
    </row>
    <row r="1016" spans="6:10" ht="15" x14ac:dyDescent="0.2">
      <c r="F1016" s="7"/>
      <c r="G1016" s="17">
        <f>IF(ISBLANK(F1016),,IF(ISBLANK(#REF!),,(IF(F1016="WON-EW",((((#REF!-1)*#REF!)*'multiples log'!$B$2)+('multiples log'!$B$2*(#REF!-1))),IF(F1016="WON",((((#REF!-1)*#REF!)*'multiples log'!$B$2)+('multiples log'!$B$2*(#REF!-1))),IF(F1016="PLACED",((((#REF!-1)*#REF!)*'multiples log'!$B$2)-'multiples log'!$B$2),IF(#REF!=0,-'multiples log'!$B$2,IF(#REF!=0,-'multiples log'!$B$2,-('multiples log'!$B$2*2)))))))*D1016))</f>
        <v>0</v>
      </c>
      <c r="H1016" s="17"/>
      <c r="I1016" s="64"/>
      <c r="J1016" s="91"/>
    </row>
    <row r="1017" spans="6:10" ht="15" x14ac:dyDescent="0.2">
      <c r="F1017" s="7"/>
      <c r="G1017" s="17">
        <f>IF(ISBLANK(F1017),,IF(ISBLANK(#REF!),,(IF(F1017="WON-EW",((((#REF!-1)*#REF!)*'multiples log'!$B$2)+('multiples log'!$B$2*(#REF!-1))),IF(F1017="WON",((((#REF!-1)*#REF!)*'multiples log'!$B$2)+('multiples log'!$B$2*(#REF!-1))),IF(F1017="PLACED",((((#REF!-1)*#REF!)*'multiples log'!$B$2)-'multiples log'!$B$2),IF(#REF!=0,-'multiples log'!$B$2,IF(#REF!=0,-'multiples log'!$B$2,-('multiples log'!$B$2*2)))))))*D1017))</f>
        <v>0</v>
      </c>
      <c r="H1017" s="17"/>
      <c r="I1017" s="64"/>
      <c r="J1017" s="91"/>
    </row>
    <row r="1018" spans="6:10" ht="15" x14ac:dyDescent="0.2">
      <c r="F1018" s="7"/>
      <c r="G1018" s="17">
        <f>IF(ISBLANK(F1018),,IF(ISBLANK(#REF!),,(IF(F1018="WON-EW",((((#REF!-1)*#REF!)*'multiples log'!$B$2)+('multiples log'!$B$2*(#REF!-1))),IF(F1018="WON",((((#REF!-1)*#REF!)*'multiples log'!$B$2)+('multiples log'!$B$2*(#REF!-1))),IF(F1018="PLACED",((((#REF!-1)*#REF!)*'multiples log'!$B$2)-'multiples log'!$B$2),IF(#REF!=0,-'multiples log'!$B$2,IF(#REF!=0,-'multiples log'!$B$2,-('multiples log'!$B$2*2)))))))*D1018))</f>
        <v>0</v>
      </c>
      <c r="H1018" s="17"/>
      <c r="I1018" s="64"/>
      <c r="J1018" s="91"/>
    </row>
    <row r="1019" spans="6:10" ht="15" x14ac:dyDescent="0.2">
      <c r="F1019" s="7"/>
      <c r="G1019" s="17">
        <f>IF(ISBLANK(F1019),,IF(ISBLANK(#REF!),,(IF(F1019="WON-EW",((((#REF!-1)*#REF!)*'multiples log'!$B$2)+('multiples log'!$B$2*(#REF!-1))),IF(F1019="WON",((((#REF!-1)*#REF!)*'multiples log'!$B$2)+('multiples log'!$B$2*(#REF!-1))),IF(F1019="PLACED",((((#REF!-1)*#REF!)*'multiples log'!$B$2)-'multiples log'!$B$2),IF(#REF!=0,-'multiples log'!$B$2,IF(#REF!=0,-'multiples log'!$B$2,-('multiples log'!$B$2*2)))))))*D1019))</f>
        <v>0</v>
      </c>
      <c r="H1019" s="17"/>
      <c r="I1019" s="64"/>
      <c r="J1019" s="91"/>
    </row>
    <row r="1020" spans="6:10" ht="15" x14ac:dyDescent="0.2">
      <c r="F1020" s="7"/>
      <c r="G1020" s="17">
        <f>IF(ISBLANK(F1020),,IF(ISBLANK(#REF!),,(IF(F1020="WON-EW",((((#REF!-1)*#REF!)*'multiples log'!$B$2)+('multiples log'!$B$2*(#REF!-1))),IF(F1020="WON",((((#REF!-1)*#REF!)*'multiples log'!$B$2)+('multiples log'!$B$2*(#REF!-1))),IF(F1020="PLACED",((((#REF!-1)*#REF!)*'multiples log'!$B$2)-'multiples log'!$B$2),IF(#REF!=0,-'multiples log'!$B$2,IF(#REF!=0,-'multiples log'!$B$2,-('multiples log'!$B$2*2)))))))*D1020))</f>
        <v>0</v>
      </c>
      <c r="H1020" s="17"/>
      <c r="I1020" s="64"/>
      <c r="J1020" s="91"/>
    </row>
    <row r="1021" spans="6:10" ht="15" x14ac:dyDescent="0.2">
      <c r="F1021" s="7"/>
      <c r="G1021" s="17">
        <f>IF(ISBLANK(F1021),,IF(ISBLANK(#REF!),,(IF(F1021="WON-EW",((((#REF!-1)*#REF!)*'multiples log'!$B$2)+('multiples log'!$B$2*(#REF!-1))),IF(F1021="WON",((((#REF!-1)*#REF!)*'multiples log'!$B$2)+('multiples log'!$B$2*(#REF!-1))),IF(F1021="PLACED",((((#REF!-1)*#REF!)*'multiples log'!$B$2)-'multiples log'!$B$2),IF(#REF!=0,-'multiples log'!$B$2,IF(#REF!=0,-'multiples log'!$B$2,-('multiples log'!$B$2*2)))))))*D1021))</f>
        <v>0</v>
      </c>
      <c r="H1021" s="17"/>
      <c r="I1021" s="64"/>
      <c r="J1021" s="91"/>
    </row>
    <row r="1022" spans="6:10" ht="15" x14ac:dyDescent="0.2">
      <c r="F1022" s="7"/>
      <c r="G1022" s="17">
        <f>IF(ISBLANK(F1022),,IF(ISBLANK(#REF!),,(IF(F1022="WON-EW",((((#REF!-1)*#REF!)*'multiples log'!$B$2)+('multiples log'!$B$2*(#REF!-1))),IF(F1022="WON",((((#REF!-1)*#REF!)*'multiples log'!$B$2)+('multiples log'!$B$2*(#REF!-1))),IF(F1022="PLACED",((((#REF!-1)*#REF!)*'multiples log'!$B$2)-'multiples log'!$B$2),IF(#REF!=0,-'multiples log'!$B$2,IF(#REF!=0,-'multiples log'!$B$2,-('multiples log'!$B$2*2)))))))*D1022))</f>
        <v>0</v>
      </c>
      <c r="H1022" s="17"/>
      <c r="I1022" s="64"/>
      <c r="J1022" s="91"/>
    </row>
    <row r="1023" spans="6:10" ht="15" x14ac:dyDescent="0.2">
      <c r="F1023" s="7"/>
      <c r="G1023" s="17">
        <f>IF(ISBLANK(F1023),,IF(ISBLANK(#REF!),,(IF(F1023="WON-EW",((((#REF!-1)*#REF!)*'multiples log'!$B$2)+('multiples log'!$B$2*(#REF!-1))),IF(F1023="WON",((((#REF!-1)*#REF!)*'multiples log'!$B$2)+('multiples log'!$B$2*(#REF!-1))),IF(F1023="PLACED",((((#REF!-1)*#REF!)*'multiples log'!$B$2)-'multiples log'!$B$2),IF(#REF!=0,-'multiples log'!$B$2,IF(#REF!=0,-'multiples log'!$B$2,-('multiples log'!$B$2*2)))))))*D1023))</f>
        <v>0</v>
      </c>
      <c r="H1023" s="17"/>
      <c r="I1023" s="64"/>
      <c r="J1023" s="91"/>
    </row>
    <row r="1024" spans="6:10" ht="15" x14ac:dyDescent="0.2">
      <c r="F1024" s="7"/>
      <c r="G1024" s="17">
        <f>IF(ISBLANK(F1024),,IF(ISBLANK(#REF!),,(IF(F1024="WON-EW",((((#REF!-1)*#REF!)*'multiples log'!$B$2)+('multiples log'!$B$2*(#REF!-1))),IF(F1024="WON",((((#REF!-1)*#REF!)*'multiples log'!$B$2)+('multiples log'!$B$2*(#REF!-1))),IF(F1024="PLACED",((((#REF!-1)*#REF!)*'multiples log'!$B$2)-'multiples log'!$B$2),IF(#REF!=0,-'multiples log'!$B$2,IF(#REF!=0,-'multiples log'!$B$2,-('multiples log'!$B$2*2)))))))*D1024))</f>
        <v>0</v>
      </c>
      <c r="H1024" s="17"/>
      <c r="I1024" s="64"/>
      <c r="J1024" s="91"/>
    </row>
    <row r="1025" spans="6:10" ht="15" x14ac:dyDescent="0.2">
      <c r="F1025" s="7"/>
      <c r="G1025" s="17">
        <f>IF(ISBLANK(F1025),,IF(ISBLANK(#REF!),,(IF(F1025="WON-EW",((((#REF!-1)*#REF!)*'multiples log'!$B$2)+('multiples log'!$B$2*(#REF!-1))),IF(F1025="WON",((((#REF!-1)*#REF!)*'multiples log'!$B$2)+('multiples log'!$B$2*(#REF!-1))),IF(F1025="PLACED",((((#REF!-1)*#REF!)*'multiples log'!$B$2)-'multiples log'!$B$2),IF(#REF!=0,-'multiples log'!$B$2,IF(#REF!=0,-'multiples log'!$B$2,-('multiples log'!$B$2*2)))))))*D1025))</f>
        <v>0</v>
      </c>
      <c r="H1025" s="17"/>
      <c r="I1025" s="64"/>
      <c r="J1025" s="91"/>
    </row>
    <row r="1026" spans="6:10" ht="15" x14ac:dyDescent="0.2">
      <c r="F1026" s="7"/>
      <c r="G1026" s="17">
        <f>IF(ISBLANK(F1026),,IF(ISBLANK(#REF!),,(IF(F1026="WON-EW",((((#REF!-1)*#REF!)*'multiples log'!$B$2)+('multiples log'!$B$2*(#REF!-1))),IF(F1026="WON",((((#REF!-1)*#REF!)*'multiples log'!$B$2)+('multiples log'!$B$2*(#REF!-1))),IF(F1026="PLACED",((((#REF!-1)*#REF!)*'multiples log'!$B$2)-'multiples log'!$B$2),IF(#REF!=0,-'multiples log'!$B$2,IF(#REF!=0,-'multiples log'!$B$2,-('multiples log'!$B$2*2)))))))*D1026))</f>
        <v>0</v>
      </c>
      <c r="H1026" s="17"/>
      <c r="I1026" s="64"/>
      <c r="J1026" s="91"/>
    </row>
    <row r="1027" spans="6:10" ht="15" x14ac:dyDescent="0.2">
      <c r="F1027" s="7"/>
      <c r="G1027" s="17">
        <f>IF(ISBLANK(F1027),,IF(ISBLANK(#REF!),,(IF(F1027="WON-EW",((((#REF!-1)*#REF!)*'multiples log'!$B$2)+('multiples log'!$B$2*(#REF!-1))),IF(F1027="WON",((((#REF!-1)*#REF!)*'multiples log'!$B$2)+('multiples log'!$B$2*(#REF!-1))),IF(F1027="PLACED",((((#REF!-1)*#REF!)*'multiples log'!$B$2)-'multiples log'!$B$2),IF(#REF!=0,-'multiples log'!$B$2,IF(#REF!=0,-'multiples log'!$B$2,-('multiples log'!$B$2*2)))))))*D1027))</f>
        <v>0</v>
      </c>
      <c r="H1027" s="17"/>
      <c r="I1027" s="64"/>
      <c r="J1027" s="91"/>
    </row>
    <row r="1028" spans="6:10" ht="15" x14ac:dyDescent="0.2">
      <c r="F1028" s="7"/>
      <c r="G1028" s="17">
        <f>IF(ISBLANK(F1028),,IF(ISBLANK(#REF!),,(IF(F1028="WON-EW",((((#REF!-1)*#REF!)*'multiples log'!$B$2)+('multiples log'!$B$2*(#REF!-1))),IF(F1028="WON",((((#REF!-1)*#REF!)*'multiples log'!$B$2)+('multiples log'!$B$2*(#REF!-1))),IF(F1028="PLACED",((((#REF!-1)*#REF!)*'multiples log'!$B$2)-'multiples log'!$B$2),IF(#REF!=0,-'multiples log'!$B$2,IF(#REF!=0,-'multiples log'!$B$2,-('multiples log'!$B$2*2)))))))*D1028))</f>
        <v>0</v>
      </c>
      <c r="H1028" s="17"/>
      <c r="I1028" s="64"/>
      <c r="J1028" s="91"/>
    </row>
    <row r="1029" spans="6:10" ht="15" x14ac:dyDescent="0.2">
      <c r="F1029" s="7"/>
      <c r="G1029" s="17">
        <f>IF(ISBLANK(F1029),,IF(ISBLANK(#REF!),,(IF(F1029="WON-EW",((((#REF!-1)*#REF!)*'multiples log'!$B$2)+('multiples log'!$B$2*(#REF!-1))),IF(F1029="WON",((((#REF!-1)*#REF!)*'multiples log'!$B$2)+('multiples log'!$B$2*(#REF!-1))),IF(F1029="PLACED",((((#REF!-1)*#REF!)*'multiples log'!$B$2)-'multiples log'!$B$2),IF(#REF!=0,-'multiples log'!$B$2,IF(#REF!=0,-'multiples log'!$B$2,-('multiples log'!$B$2*2)))))))*D1029))</f>
        <v>0</v>
      </c>
      <c r="H1029" s="17"/>
      <c r="I1029" s="64"/>
      <c r="J1029" s="91"/>
    </row>
    <row r="1030" spans="6:10" ht="15" x14ac:dyDescent="0.2">
      <c r="F1030" s="7"/>
      <c r="G1030" s="17">
        <f>IF(ISBLANK(F1030),,IF(ISBLANK(#REF!),,(IF(F1030="WON-EW",((((#REF!-1)*#REF!)*'multiples log'!$B$2)+('multiples log'!$B$2*(#REF!-1))),IF(F1030="WON",((((#REF!-1)*#REF!)*'multiples log'!$B$2)+('multiples log'!$B$2*(#REF!-1))),IF(F1030="PLACED",((((#REF!-1)*#REF!)*'multiples log'!$B$2)-'multiples log'!$B$2),IF(#REF!=0,-'multiples log'!$B$2,IF(#REF!=0,-'multiples log'!$B$2,-('multiples log'!$B$2*2)))))))*D1030))</f>
        <v>0</v>
      </c>
      <c r="H1030" s="17"/>
      <c r="I1030" s="64"/>
      <c r="J1030" s="91"/>
    </row>
    <row r="1031" spans="6:10" ht="15" x14ac:dyDescent="0.2">
      <c r="F1031" s="7"/>
      <c r="G1031" s="17">
        <f>IF(ISBLANK(F1031),,IF(ISBLANK(#REF!),,(IF(F1031="WON-EW",((((#REF!-1)*#REF!)*'multiples log'!$B$2)+('multiples log'!$B$2*(#REF!-1))),IF(F1031="WON",((((#REF!-1)*#REF!)*'multiples log'!$B$2)+('multiples log'!$B$2*(#REF!-1))),IF(F1031="PLACED",((((#REF!-1)*#REF!)*'multiples log'!$B$2)-'multiples log'!$B$2),IF(#REF!=0,-'multiples log'!$B$2,IF(#REF!=0,-'multiples log'!$B$2,-('multiples log'!$B$2*2)))))))*D1031))</f>
        <v>0</v>
      </c>
      <c r="H1031" s="17"/>
      <c r="I1031" s="64"/>
      <c r="J1031" s="91"/>
    </row>
    <row r="1032" spans="6:10" ht="15" x14ac:dyDescent="0.2">
      <c r="F1032" s="7"/>
      <c r="G1032" s="17">
        <f>IF(ISBLANK(F1032),,IF(ISBLANK(#REF!),,(IF(F1032="WON-EW",((((#REF!-1)*#REF!)*'multiples log'!$B$2)+('multiples log'!$B$2*(#REF!-1))),IF(F1032="WON",((((#REF!-1)*#REF!)*'multiples log'!$B$2)+('multiples log'!$B$2*(#REF!-1))),IF(F1032="PLACED",((((#REF!-1)*#REF!)*'multiples log'!$B$2)-'multiples log'!$B$2),IF(#REF!=0,-'multiples log'!$B$2,IF(#REF!=0,-'multiples log'!$B$2,-('multiples log'!$B$2*2)))))))*D1032))</f>
        <v>0</v>
      </c>
      <c r="H1032" s="17"/>
      <c r="I1032" s="64"/>
      <c r="J1032" s="91"/>
    </row>
    <row r="1033" spans="6:10" ht="15" x14ac:dyDescent="0.2">
      <c r="F1033" s="7"/>
      <c r="G1033" s="17">
        <f>IF(ISBLANK(F1033),,IF(ISBLANK(#REF!),,(IF(F1033="WON-EW",((((#REF!-1)*#REF!)*'multiples log'!$B$2)+('multiples log'!$B$2*(#REF!-1))),IF(F1033="WON",((((#REF!-1)*#REF!)*'multiples log'!$B$2)+('multiples log'!$B$2*(#REF!-1))),IF(F1033="PLACED",((((#REF!-1)*#REF!)*'multiples log'!$B$2)-'multiples log'!$B$2),IF(#REF!=0,-'multiples log'!$B$2,IF(#REF!=0,-'multiples log'!$B$2,-('multiples log'!$B$2*2)))))))*D1033))</f>
        <v>0</v>
      </c>
      <c r="H1033" s="17"/>
      <c r="I1033" s="64"/>
      <c r="J1033" s="91"/>
    </row>
    <row r="1034" spans="6:10" ht="15" x14ac:dyDescent="0.2">
      <c r="F1034" s="7"/>
      <c r="G1034" s="17">
        <f>IF(ISBLANK(F1034),,IF(ISBLANK(#REF!),,(IF(F1034="WON-EW",((((#REF!-1)*#REF!)*'multiples log'!$B$2)+('multiples log'!$B$2*(#REF!-1))),IF(F1034="WON",((((#REF!-1)*#REF!)*'multiples log'!$B$2)+('multiples log'!$B$2*(#REF!-1))),IF(F1034="PLACED",((((#REF!-1)*#REF!)*'multiples log'!$B$2)-'multiples log'!$B$2),IF(#REF!=0,-'multiples log'!$B$2,IF(#REF!=0,-'multiples log'!$B$2,-('multiples log'!$B$2*2)))))))*D1034))</f>
        <v>0</v>
      </c>
      <c r="H1034" s="17"/>
      <c r="I1034" s="64"/>
      <c r="J1034" s="91"/>
    </row>
    <row r="1035" spans="6:10" ht="15" x14ac:dyDescent="0.2">
      <c r="F1035" s="7"/>
      <c r="G1035" s="17">
        <f>IF(ISBLANK(F1035),,IF(ISBLANK(#REF!),,(IF(F1035="WON-EW",((((#REF!-1)*#REF!)*'multiples log'!$B$2)+('multiples log'!$B$2*(#REF!-1))),IF(F1035="WON",((((#REF!-1)*#REF!)*'multiples log'!$B$2)+('multiples log'!$B$2*(#REF!-1))),IF(F1035="PLACED",((((#REF!-1)*#REF!)*'multiples log'!$B$2)-'multiples log'!$B$2),IF(#REF!=0,-'multiples log'!$B$2,IF(#REF!=0,-'multiples log'!$B$2,-('multiples log'!$B$2*2)))))))*D1035))</f>
        <v>0</v>
      </c>
      <c r="H1035" s="17"/>
      <c r="I1035" s="64"/>
      <c r="J1035" s="91"/>
    </row>
    <row r="1036" spans="6:10" ht="15" x14ac:dyDescent="0.2">
      <c r="F1036" s="7"/>
      <c r="G1036" s="17">
        <f>IF(ISBLANK(F1036),,IF(ISBLANK(#REF!),,(IF(F1036="WON-EW",((((#REF!-1)*#REF!)*'multiples log'!$B$2)+('multiples log'!$B$2*(#REF!-1))),IF(F1036="WON",((((#REF!-1)*#REF!)*'multiples log'!$B$2)+('multiples log'!$B$2*(#REF!-1))),IF(F1036="PLACED",((((#REF!-1)*#REF!)*'multiples log'!$B$2)-'multiples log'!$B$2),IF(#REF!=0,-'multiples log'!$B$2,IF(#REF!=0,-'multiples log'!$B$2,-('multiples log'!$B$2*2)))))))*D1036))</f>
        <v>0</v>
      </c>
      <c r="H1036" s="17"/>
      <c r="I1036" s="64"/>
      <c r="J1036" s="91"/>
    </row>
    <row r="1037" spans="6:10" ht="15" x14ac:dyDescent="0.2">
      <c r="F1037" s="7"/>
      <c r="G1037" s="17">
        <f>IF(ISBLANK(F1037),,IF(ISBLANK(#REF!),,(IF(F1037="WON-EW",((((#REF!-1)*#REF!)*'multiples log'!$B$2)+('multiples log'!$B$2*(#REF!-1))),IF(F1037="WON",((((#REF!-1)*#REF!)*'multiples log'!$B$2)+('multiples log'!$B$2*(#REF!-1))),IF(F1037="PLACED",((((#REF!-1)*#REF!)*'multiples log'!$B$2)-'multiples log'!$B$2),IF(#REF!=0,-'multiples log'!$B$2,IF(#REF!=0,-'multiples log'!$B$2,-('multiples log'!$B$2*2)))))))*D1037))</f>
        <v>0</v>
      </c>
      <c r="H1037" s="17"/>
      <c r="I1037" s="64"/>
      <c r="J1037" s="91"/>
    </row>
    <row r="1038" spans="6:10" ht="15" x14ac:dyDescent="0.2">
      <c r="F1038" s="7"/>
      <c r="G1038" s="17">
        <f>IF(ISBLANK(F1038),,IF(ISBLANK(#REF!),,(IF(F1038="WON-EW",((((#REF!-1)*#REF!)*'multiples log'!$B$2)+('multiples log'!$B$2*(#REF!-1))),IF(F1038="WON",((((#REF!-1)*#REF!)*'multiples log'!$B$2)+('multiples log'!$B$2*(#REF!-1))),IF(F1038="PLACED",((((#REF!-1)*#REF!)*'multiples log'!$B$2)-'multiples log'!$B$2),IF(#REF!=0,-'multiples log'!$B$2,IF(#REF!=0,-'multiples log'!$B$2,-('multiples log'!$B$2*2)))))))*D1038))</f>
        <v>0</v>
      </c>
      <c r="H1038" s="17"/>
      <c r="I1038" s="64"/>
      <c r="J1038" s="91"/>
    </row>
    <row r="1039" spans="6:10" ht="15" x14ac:dyDescent="0.2">
      <c r="F1039" s="7"/>
      <c r="G1039" s="17">
        <f>IF(ISBLANK(F1039),,IF(ISBLANK(#REF!),,(IF(F1039="WON-EW",((((#REF!-1)*#REF!)*'multiples log'!$B$2)+('multiples log'!$B$2*(#REF!-1))),IF(F1039="WON",((((#REF!-1)*#REF!)*'multiples log'!$B$2)+('multiples log'!$B$2*(#REF!-1))),IF(F1039="PLACED",((((#REF!-1)*#REF!)*'multiples log'!$B$2)-'multiples log'!$B$2),IF(#REF!=0,-'multiples log'!$B$2,IF(#REF!=0,-'multiples log'!$B$2,-('multiples log'!$B$2*2)))))))*D1039))</f>
        <v>0</v>
      </c>
      <c r="H1039" s="17"/>
      <c r="I1039" s="64"/>
      <c r="J1039" s="91"/>
    </row>
    <row r="1040" spans="6:10" ht="15" x14ac:dyDescent="0.2">
      <c r="F1040" s="7"/>
      <c r="G1040" s="17">
        <f>IF(ISBLANK(F1040),,IF(ISBLANK(#REF!),,(IF(F1040="WON-EW",((((#REF!-1)*#REF!)*'multiples log'!$B$2)+('multiples log'!$B$2*(#REF!-1))),IF(F1040="WON",((((#REF!-1)*#REF!)*'multiples log'!$B$2)+('multiples log'!$B$2*(#REF!-1))),IF(F1040="PLACED",((((#REF!-1)*#REF!)*'multiples log'!$B$2)-'multiples log'!$B$2),IF(#REF!=0,-'multiples log'!$B$2,IF(#REF!=0,-'multiples log'!$B$2,-('multiples log'!$B$2*2)))))))*D1040))</f>
        <v>0</v>
      </c>
      <c r="H1040" s="17"/>
      <c r="I1040" s="64"/>
      <c r="J1040" s="91"/>
    </row>
    <row r="1041" spans="6:10" ht="15" x14ac:dyDescent="0.2">
      <c r="F1041" s="7"/>
      <c r="G1041" s="17">
        <f>IF(ISBLANK(F1041),,IF(ISBLANK(#REF!),,(IF(F1041="WON-EW",((((#REF!-1)*#REF!)*'multiples log'!$B$2)+('multiples log'!$B$2*(#REF!-1))),IF(F1041="WON",((((#REF!-1)*#REF!)*'multiples log'!$B$2)+('multiples log'!$B$2*(#REF!-1))),IF(F1041="PLACED",((((#REF!-1)*#REF!)*'multiples log'!$B$2)-'multiples log'!$B$2),IF(#REF!=0,-'multiples log'!$B$2,IF(#REF!=0,-'multiples log'!$B$2,-('multiples log'!$B$2*2)))))))*D1041))</f>
        <v>0</v>
      </c>
      <c r="H1041" s="17"/>
      <c r="I1041" s="64"/>
      <c r="J1041" s="91"/>
    </row>
    <row r="1042" spans="6:10" ht="15" x14ac:dyDescent="0.2">
      <c r="F1042" s="7"/>
      <c r="G1042" s="17">
        <f>IF(ISBLANK(F1042),,IF(ISBLANK(#REF!),,(IF(F1042="WON-EW",((((#REF!-1)*#REF!)*'multiples log'!$B$2)+('multiples log'!$B$2*(#REF!-1))),IF(F1042="WON",((((#REF!-1)*#REF!)*'multiples log'!$B$2)+('multiples log'!$B$2*(#REF!-1))),IF(F1042="PLACED",((((#REF!-1)*#REF!)*'multiples log'!$B$2)-'multiples log'!$B$2),IF(#REF!=0,-'multiples log'!$B$2,IF(#REF!=0,-'multiples log'!$B$2,-('multiples log'!$B$2*2)))))))*D1042))</f>
        <v>0</v>
      </c>
      <c r="H1042" s="17"/>
      <c r="I1042" s="64"/>
      <c r="J1042" s="91"/>
    </row>
    <row r="1043" spans="6:10" ht="15" x14ac:dyDescent="0.2">
      <c r="F1043" s="7"/>
      <c r="G1043" s="17">
        <f>IF(ISBLANK(F1043),,IF(ISBLANK(#REF!),,(IF(F1043="WON-EW",((((#REF!-1)*#REF!)*'multiples log'!$B$2)+('multiples log'!$B$2*(#REF!-1))),IF(F1043="WON",((((#REF!-1)*#REF!)*'multiples log'!$B$2)+('multiples log'!$B$2*(#REF!-1))),IF(F1043="PLACED",((((#REF!-1)*#REF!)*'multiples log'!$B$2)-'multiples log'!$B$2),IF(#REF!=0,-'multiples log'!$B$2,IF(#REF!=0,-'multiples log'!$B$2,-('multiples log'!$B$2*2)))))))*D1043))</f>
        <v>0</v>
      </c>
      <c r="H1043" s="17"/>
      <c r="I1043" s="64"/>
      <c r="J1043" s="91"/>
    </row>
    <row r="1044" spans="6:10" ht="15" x14ac:dyDescent="0.2">
      <c r="F1044" s="7"/>
      <c r="G1044" s="17">
        <f>IF(ISBLANK(F1044),,IF(ISBLANK(#REF!),,(IF(F1044="WON-EW",((((#REF!-1)*#REF!)*'multiples log'!$B$2)+('multiples log'!$B$2*(#REF!-1))),IF(F1044="WON",((((#REF!-1)*#REF!)*'multiples log'!$B$2)+('multiples log'!$B$2*(#REF!-1))),IF(F1044="PLACED",((((#REF!-1)*#REF!)*'multiples log'!$B$2)-'multiples log'!$B$2),IF(#REF!=0,-'multiples log'!$B$2,IF(#REF!=0,-'multiples log'!$B$2,-('multiples log'!$B$2*2)))))))*D1044))</f>
        <v>0</v>
      </c>
      <c r="H1044" s="17"/>
      <c r="I1044" s="64"/>
      <c r="J1044" s="91"/>
    </row>
    <row r="1045" spans="6:10" ht="15" x14ac:dyDescent="0.2">
      <c r="F1045" s="7"/>
      <c r="G1045" s="17">
        <f>IF(ISBLANK(F1045),,IF(ISBLANK(#REF!),,(IF(F1045="WON-EW",((((#REF!-1)*#REF!)*'multiples log'!$B$2)+('multiples log'!$B$2*(#REF!-1))),IF(F1045="WON",((((#REF!-1)*#REF!)*'multiples log'!$B$2)+('multiples log'!$B$2*(#REF!-1))),IF(F1045="PLACED",((((#REF!-1)*#REF!)*'multiples log'!$B$2)-'multiples log'!$B$2),IF(#REF!=0,-'multiples log'!$B$2,IF(#REF!=0,-'multiples log'!$B$2,-('multiples log'!$B$2*2)))))))*D1045))</f>
        <v>0</v>
      </c>
      <c r="H1045" s="17"/>
      <c r="I1045" s="64"/>
      <c r="J1045" s="91"/>
    </row>
    <row r="1046" spans="6:10" ht="15" x14ac:dyDescent="0.2">
      <c r="F1046" s="7"/>
      <c r="G1046" s="17">
        <f>IF(ISBLANK(F1046),,IF(ISBLANK(#REF!),,(IF(F1046="WON-EW",((((#REF!-1)*#REF!)*'multiples log'!$B$2)+('multiples log'!$B$2*(#REF!-1))),IF(F1046="WON",((((#REF!-1)*#REF!)*'multiples log'!$B$2)+('multiples log'!$B$2*(#REF!-1))),IF(F1046="PLACED",((((#REF!-1)*#REF!)*'multiples log'!$B$2)-'multiples log'!$B$2),IF(#REF!=0,-'multiples log'!$B$2,IF(#REF!=0,-'multiples log'!$B$2,-('multiples log'!$B$2*2)))))))*D1046))</f>
        <v>0</v>
      </c>
      <c r="H1046" s="17"/>
      <c r="I1046" s="64"/>
      <c r="J1046" s="91"/>
    </row>
    <row r="1047" spans="6:10" ht="15" x14ac:dyDescent="0.2">
      <c r="F1047" s="7"/>
      <c r="G1047" s="17">
        <f>IF(ISBLANK(F1047),,IF(ISBLANK(#REF!),,(IF(F1047="WON-EW",((((#REF!-1)*#REF!)*'multiples log'!$B$2)+('multiples log'!$B$2*(#REF!-1))),IF(F1047="WON",((((#REF!-1)*#REF!)*'multiples log'!$B$2)+('multiples log'!$B$2*(#REF!-1))),IF(F1047="PLACED",((((#REF!-1)*#REF!)*'multiples log'!$B$2)-'multiples log'!$B$2),IF(#REF!=0,-'multiples log'!$B$2,IF(#REF!=0,-'multiples log'!$B$2,-('multiples log'!$B$2*2)))))))*D1047))</f>
        <v>0</v>
      </c>
      <c r="H1047" s="17"/>
      <c r="I1047" s="64"/>
      <c r="J1047" s="91"/>
    </row>
    <row r="1048" spans="6:10" ht="15" x14ac:dyDescent="0.2">
      <c r="F1048" s="7"/>
      <c r="G1048" s="17">
        <f>IF(ISBLANK(F1048),,IF(ISBLANK(#REF!),,(IF(F1048="WON-EW",((((#REF!-1)*#REF!)*'multiples log'!$B$2)+('multiples log'!$B$2*(#REF!-1))),IF(F1048="WON",((((#REF!-1)*#REF!)*'multiples log'!$B$2)+('multiples log'!$B$2*(#REF!-1))),IF(F1048="PLACED",((((#REF!-1)*#REF!)*'multiples log'!$B$2)-'multiples log'!$B$2),IF(#REF!=0,-'multiples log'!$B$2,IF(#REF!=0,-'multiples log'!$B$2,-('multiples log'!$B$2*2)))))))*D1048))</f>
        <v>0</v>
      </c>
      <c r="H1048" s="17"/>
      <c r="I1048" s="64"/>
      <c r="J1048" s="91"/>
    </row>
    <row r="1049" spans="6:10" ht="15" x14ac:dyDescent="0.2">
      <c r="F1049" s="7"/>
      <c r="G1049" s="17">
        <f>IF(ISBLANK(F1049),,IF(ISBLANK(#REF!),,(IF(F1049="WON-EW",((((#REF!-1)*#REF!)*'multiples log'!$B$2)+('multiples log'!$B$2*(#REF!-1))),IF(F1049="WON",((((#REF!-1)*#REF!)*'multiples log'!$B$2)+('multiples log'!$B$2*(#REF!-1))),IF(F1049="PLACED",((((#REF!-1)*#REF!)*'multiples log'!$B$2)-'multiples log'!$B$2),IF(#REF!=0,-'multiples log'!$B$2,IF(#REF!=0,-'multiples log'!$B$2,-('multiples log'!$B$2*2)))))))*D1049))</f>
        <v>0</v>
      </c>
      <c r="H1049" s="17"/>
      <c r="I1049" s="64"/>
      <c r="J1049" s="91"/>
    </row>
    <row r="1050" spans="6:10" ht="15" x14ac:dyDescent="0.2">
      <c r="F1050" s="7"/>
      <c r="G1050" s="17">
        <f>IF(ISBLANK(F1050),,IF(ISBLANK(#REF!),,(IF(F1050="WON-EW",((((#REF!-1)*#REF!)*'multiples log'!$B$2)+('multiples log'!$B$2*(#REF!-1))),IF(F1050="WON",((((#REF!-1)*#REF!)*'multiples log'!$B$2)+('multiples log'!$B$2*(#REF!-1))),IF(F1050="PLACED",((((#REF!-1)*#REF!)*'multiples log'!$B$2)-'multiples log'!$B$2),IF(#REF!=0,-'multiples log'!$B$2,IF(#REF!=0,-'multiples log'!$B$2,-('multiples log'!$B$2*2)))))))*D1050))</f>
        <v>0</v>
      </c>
      <c r="H1050" s="17"/>
      <c r="I1050" s="64"/>
      <c r="J1050" s="91"/>
    </row>
    <row r="1051" spans="6:10" ht="15" x14ac:dyDescent="0.2">
      <c r="F1051" s="7"/>
      <c r="G1051" s="17">
        <f>IF(ISBLANK(F1051),,IF(ISBLANK(#REF!),,(IF(F1051="WON-EW",((((#REF!-1)*#REF!)*'multiples log'!$B$2)+('multiples log'!$B$2*(#REF!-1))),IF(F1051="WON",((((#REF!-1)*#REF!)*'multiples log'!$B$2)+('multiples log'!$B$2*(#REF!-1))),IF(F1051="PLACED",((((#REF!-1)*#REF!)*'multiples log'!$B$2)-'multiples log'!$B$2),IF(#REF!=0,-'multiples log'!$B$2,IF(#REF!=0,-'multiples log'!$B$2,-('multiples log'!$B$2*2)))))))*D1051))</f>
        <v>0</v>
      </c>
      <c r="H1051" s="17"/>
      <c r="I1051" s="64"/>
      <c r="J1051" s="91"/>
    </row>
    <row r="1052" spans="6:10" ht="15" x14ac:dyDescent="0.2">
      <c r="F1052" s="7"/>
      <c r="G1052" s="17">
        <f>IF(ISBLANK(F1052),,IF(ISBLANK(#REF!),,(IF(F1052="WON-EW",((((#REF!-1)*#REF!)*'multiples log'!$B$2)+('multiples log'!$B$2*(#REF!-1))),IF(F1052="WON",((((#REF!-1)*#REF!)*'multiples log'!$B$2)+('multiples log'!$B$2*(#REF!-1))),IF(F1052="PLACED",((((#REF!-1)*#REF!)*'multiples log'!$B$2)-'multiples log'!$B$2),IF(#REF!=0,-'multiples log'!$B$2,IF(#REF!=0,-'multiples log'!$B$2,-('multiples log'!$B$2*2)))))))*D1052))</f>
        <v>0</v>
      </c>
      <c r="H1052" s="17"/>
      <c r="I1052" s="64"/>
      <c r="J1052" s="91"/>
    </row>
    <row r="1053" spans="6:10" ht="15" x14ac:dyDescent="0.2">
      <c r="F1053" s="7"/>
      <c r="G1053" s="17">
        <f>IF(ISBLANK(F1053),,IF(ISBLANK(#REF!),,(IF(F1053="WON-EW",((((#REF!-1)*#REF!)*'multiples log'!$B$2)+('multiples log'!$B$2*(#REF!-1))),IF(F1053="WON",((((#REF!-1)*#REF!)*'multiples log'!$B$2)+('multiples log'!$B$2*(#REF!-1))),IF(F1053="PLACED",((((#REF!-1)*#REF!)*'multiples log'!$B$2)-'multiples log'!$B$2),IF(#REF!=0,-'multiples log'!$B$2,IF(#REF!=0,-'multiples log'!$B$2,-('multiples log'!$B$2*2)))))))*D1053))</f>
        <v>0</v>
      </c>
      <c r="H1053" s="17"/>
      <c r="I1053" s="64"/>
      <c r="J1053" s="91"/>
    </row>
    <row r="1054" spans="6:10" ht="15" x14ac:dyDescent="0.2">
      <c r="F1054" s="7"/>
      <c r="G1054" s="17">
        <f>IF(ISBLANK(F1054),,IF(ISBLANK(#REF!),,(IF(F1054="WON-EW",((((#REF!-1)*#REF!)*'multiples log'!$B$2)+('multiples log'!$B$2*(#REF!-1))),IF(F1054="WON",((((#REF!-1)*#REF!)*'multiples log'!$B$2)+('multiples log'!$B$2*(#REF!-1))),IF(F1054="PLACED",((((#REF!-1)*#REF!)*'multiples log'!$B$2)-'multiples log'!$B$2),IF(#REF!=0,-'multiples log'!$B$2,IF(#REF!=0,-'multiples log'!$B$2,-('multiples log'!$B$2*2)))))))*D1054))</f>
        <v>0</v>
      </c>
      <c r="H1054" s="17"/>
      <c r="I1054" s="64"/>
      <c r="J1054" s="91"/>
    </row>
    <row r="1055" spans="6:10" ht="15" x14ac:dyDescent="0.2">
      <c r="F1055" s="7"/>
      <c r="G1055" s="17">
        <f>IF(ISBLANK(F1055),,IF(ISBLANK(#REF!),,(IF(F1055="WON-EW",((((#REF!-1)*#REF!)*'multiples log'!$B$2)+('multiples log'!$B$2*(#REF!-1))),IF(F1055="WON",((((#REF!-1)*#REF!)*'multiples log'!$B$2)+('multiples log'!$B$2*(#REF!-1))),IF(F1055="PLACED",((((#REF!-1)*#REF!)*'multiples log'!$B$2)-'multiples log'!$B$2),IF(#REF!=0,-'multiples log'!$B$2,IF(#REF!=0,-'multiples log'!$B$2,-('multiples log'!$B$2*2)))))))*D1055))</f>
        <v>0</v>
      </c>
      <c r="H1055" s="17"/>
      <c r="I1055" s="64"/>
      <c r="J1055" s="91"/>
    </row>
    <row r="1056" spans="6:10" ht="15" x14ac:dyDescent="0.2">
      <c r="F1056" s="7"/>
      <c r="G1056" s="17">
        <f>IF(ISBLANK(F1056),,IF(ISBLANK(#REF!),,(IF(F1056="WON-EW",((((#REF!-1)*#REF!)*'multiples log'!$B$2)+('multiples log'!$B$2*(#REF!-1))),IF(F1056="WON",((((#REF!-1)*#REF!)*'multiples log'!$B$2)+('multiples log'!$B$2*(#REF!-1))),IF(F1056="PLACED",((((#REF!-1)*#REF!)*'multiples log'!$B$2)-'multiples log'!$B$2),IF(#REF!=0,-'multiples log'!$B$2,IF(#REF!=0,-'multiples log'!$B$2,-('multiples log'!$B$2*2)))))))*D1056))</f>
        <v>0</v>
      </c>
      <c r="H1056" s="17"/>
      <c r="I1056" s="64"/>
      <c r="J1056" s="91"/>
    </row>
    <row r="1057" spans="6:10" ht="15" x14ac:dyDescent="0.2">
      <c r="F1057" s="7"/>
      <c r="G1057" s="17">
        <f>IF(ISBLANK(F1057),,IF(ISBLANK(#REF!),,(IF(F1057="WON-EW",((((#REF!-1)*#REF!)*'multiples log'!$B$2)+('multiples log'!$B$2*(#REF!-1))),IF(F1057="WON",((((#REF!-1)*#REF!)*'multiples log'!$B$2)+('multiples log'!$B$2*(#REF!-1))),IF(F1057="PLACED",((((#REF!-1)*#REF!)*'multiples log'!$B$2)-'multiples log'!$B$2),IF(#REF!=0,-'multiples log'!$B$2,IF(#REF!=0,-'multiples log'!$B$2,-('multiples log'!$B$2*2)))))))*D1057))</f>
        <v>0</v>
      </c>
      <c r="H1057" s="17"/>
      <c r="I1057" s="64"/>
      <c r="J1057" s="91"/>
    </row>
    <row r="1058" spans="6:10" ht="15" x14ac:dyDescent="0.2">
      <c r="F1058" s="7"/>
      <c r="G1058" s="17">
        <f>IF(ISBLANK(F1058),,IF(ISBLANK(#REF!),,(IF(F1058="WON-EW",((((#REF!-1)*#REF!)*'multiples log'!$B$2)+('multiples log'!$B$2*(#REF!-1))),IF(F1058="WON",((((#REF!-1)*#REF!)*'multiples log'!$B$2)+('multiples log'!$B$2*(#REF!-1))),IF(F1058="PLACED",((((#REF!-1)*#REF!)*'multiples log'!$B$2)-'multiples log'!$B$2),IF(#REF!=0,-'multiples log'!$B$2,IF(#REF!=0,-'multiples log'!$B$2,-('multiples log'!$B$2*2)))))))*D1058))</f>
        <v>0</v>
      </c>
      <c r="H1058" s="17"/>
      <c r="I1058" s="64"/>
      <c r="J1058" s="91"/>
    </row>
    <row r="1059" spans="6:10" ht="15" x14ac:dyDescent="0.2">
      <c r="F1059" s="7"/>
      <c r="G1059" s="17">
        <f>IF(ISBLANK(F1059),,IF(ISBLANK(#REF!),,(IF(F1059="WON-EW",((((#REF!-1)*#REF!)*'multiples log'!$B$2)+('multiples log'!$B$2*(#REF!-1))),IF(F1059="WON",((((#REF!-1)*#REF!)*'multiples log'!$B$2)+('multiples log'!$B$2*(#REF!-1))),IF(F1059="PLACED",((((#REF!-1)*#REF!)*'multiples log'!$B$2)-'multiples log'!$B$2),IF(#REF!=0,-'multiples log'!$B$2,IF(#REF!=0,-'multiples log'!$B$2,-('multiples log'!$B$2*2)))))))*D1059))</f>
        <v>0</v>
      </c>
      <c r="H1059" s="17"/>
      <c r="I1059" s="64"/>
      <c r="J1059" s="91"/>
    </row>
    <row r="1060" spans="6:10" ht="15" x14ac:dyDescent="0.2">
      <c r="F1060" s="7"/>
      <c r="G1060" s="17">
        <f>IF(ISBLANK(F1060),,IF(ISBLANK(#REF!),,(IF(F1060="WON-EW",((((#REF!-1)*#REF!)*'multiples log'!$B$2)+('multiples log'!$B$2*(#REF!-1))),IF(F1060="WON",((((#REF!-1)*#REF!)*'multiples log'!$B$2)+('multiples log'!$B$2*(#REF!-1))),IF(F1060="PLACED",((((#REF!-1)*#REF!)*'multiples log'!$B$2)-'multiples log'!$B$2),IF(#REF!=0,-'multiples log'!$B$2,IF(#REF!=0,-'multiples log'!$B$2,-('multiples log'!$B$2*2)))))))*D1060))</f>
        <v>0</v>
      </c>
      <c r="H1060" s="17"/>
      <c r="I1060" s="64"/>
      <c r="J1060" s="91"/>
    </row>
    <row r="1061" spans="6:10" ht="15" x14ac:dyDescent="0.2">
      <c r="F1061" s="7"/>
      <c r="G1061" s="17">
        <f>IF(ISBLANK(F1061),,IF(ISBLANK(#REF!),,(IF(F1061="WON-EW",((((#REF!-1)*#REF!)*'multiples log'!$B$2)+('multiples log'!$B$2*(#REF!-1))),IF(F1061="WON",((((#REF!-1)*#REF!)*'multiples log'!$B$2)+('multiples log'!$B$2*(#REF!-1))),IF(F1061="PLACED",((((#REF!-1)*#REF!)*'multiples log'!$B$2)-'multiples log'!$B$2),IF(#REF!=0,-'multiples log'!$B$2,IF(#REF!=0,-'multiples log'!$B$2,-('multiples log'!$B$2*2)))))))*D1061))</f>
        <v>0</v>
      </c>
      <c r="H1061" s="17"/>
      <c r="I1061" s="64"/>
      <c r="J1061" s="91"/>
    </row>
    <row r="1062" spans="6:10" ht="15" x14ac:dyDescent="0.2">
      <c r="F1062" s="7"/>
      <c r="G1062" s="17">
        <f>IF(ISBLANK(F1062),,IF(ISBLANK(#REF!),,(IF(F1062="WON-EW",((((#REF!-1)*#REF!)*'multiples log'!$B$2)+('multiples log'!$B$2*(#REF!-1))),IF(F1062="WON",((((#REF!-1)*#REF!)*'multiples log'!$B$2)+('multiples log'!$B$2*(#REF!-1))),IF(F1062="PLACED",((((#REF!-1)*#REF!)*'multiples log'!$B$2)-'multiples log'!$B$2),IF(#REF!=0,-'multiples log'!$B$2,IF(#REF!=0,-'multiples log'!$B$2,-('multiples log'!$B$2*2)))))))*D1062))</f>
        <v>0</v>
      </c>
      <c r="H1062" s="17"/>
      <c r="I1062" s="64"/>
      <c r="J1062" s="91"/>
    </row>
    <row r="1063" spans="6:10" ht="15" x14ac:dyDescent="0.2">
      <c r="F1063" s="7"/>
      <c r="G1063" s="17">
        <f>IF(ISBLANK(F1063),,IF(ISBLANK(#REF!),,(IF(F1063="WON-EW",((((#REF!-1)*#REF!)*'multiples log'!$B$2)+('multiples log'!$B$2*(#REF!-1))),IF(F1063="WON",((((#REF!-1)*#REF!)*'multiples log'!$B$2)+('multiples log'!$B$2*(#REF!-1))),IF(F1063="PLACED",((((#REF!-1)*#REF!)*'multiples log'!$B$2)-'multiples log'!$B$2),IF(#REF!=0,-'multiples log'!$B$2,IF(#REF!=0,-'multiples log'!$B$2,-('multiples log'!$B$2*2)))))))*D1063))</f>
        <v>0</v>
      </c>
      <c r="H1063" s="17"/>
      <c r="I1063" s="64"/>
      <c r="J1063" s="91"/>
    </row>
    <row r="1064" spans="6:10" ht="15" x14ac:dyDescent="0.2">
      <c r="F1064" s="7"/>
      <c r="G1064" s="17">
        <f>IF(ISBLANK(F1064),,IF(ISBLANK(#REF!),,(IF(F1064="WON-EW",((((#REF!-1)*#REF!)*'multiples log'!$B$2)+('multiples log'!$B$2*(#REF!-1))),IF(F1064="WON",((((#REF!-1)*#REF!)*'multiples log'!$B$2)+('multiples log'!$B$2*(#REF!-1))),IF(F1064="PLACED",((((#REF!-1)*#REF!)*'multiples log'!$B$2)-'multiples log'!$B$2),IF(#REF!=0,-'multiples log'!$B$2,IF(#REF!=0,-'multiples log'!$B$2,-('multiples log'!$B$2*2)))))))*D1064))</f>
        <v>0</v>
      </c>
      <c r="H1064" s="17"/>
      <c r="I1064" s="64"/>
      <c r="J1064" s="91"/>
    </row>
    <row r="1065" spans="6:10" ht="15" x14ac:dyDescent="0.2">
      <c r="F1065" s="7"/>
      <c r="G1065" s="17">
        <f>IF(ISBLANK(F1065),,IF(ISBLANK(#REF!),,(IF(F1065="WON-EW",((((#REF!-1)*#REF!)*'multiples log'!$B$2)+('multiples log'!$B$2*(#REF!-1))),IF(F1065="WON",((((#REF!-1)*#REF!)*'multiples log'!$B$2)+('multiples log'!$B$2*(#REF!-1))),IF(F1065="PLACED",((((#REF!-1)*#REF!)*'multiples log'!$B$2)-'multiples log'!$B$2),IF(#REF!=0,-'multiples log'!$B$2,IF(#REF!=0,-'multiples log'!$B$2,-('multiples log'!$B$2*2)))))))*D1065))</f>
        <v>0</v>
      </c>
      <c r="H1065" s="17"/>
      <c r="I1065" s="64"/>
      <c r="J1065" s="91"/>
    </row>
    <row r="1066" spans="6:10" ht="15" x14ac:dyDescent="0.2">
      <c r="F1066" s="7"/>
      <c r="G1066" s="17">
        <f>IF(ISBLANK(F1066),,IF(ISBLANK(#REF!),,(IF(F1066="WON-EW",((((#REF!-1)*#REF!)*'multiples log'!$B$2)+('multiples log'!$B$2*(#REF!-1))),IF(F1066="WON",((((#REF!-1)*#REF!)*'multiples log'!$B$2)+('multiples log'!$B$2*(#REF!-1))),IF(F1066="PLACED",((((#REF!-1)*#REF!)*'multiples log'!$B$2)-'multiples log'!$B$2),IF(#REF!=0,-'multiples log'!$B$2,IF(#REF!=0,-'multiples log'!$B$2,-('multiples log'!$B$2*2)))))))*D1066))</f>
        <v>0</v>
      </c>
      <c r="H1066" s="17"/>
      <c r="I1066" s="64"/>
      <c r="J1066" s="91"/>
    </row>
    <row r="1067" spans="6:10" ht="15" x14ac:dyDescent="0.2">
      <c r="F1067" s="7"/>
      <c r="G1067" s="17">
        <f>IF(ISBLANK(F1067),,IF(ISBLANK(#REF!),,(IF(F1067="WON-EW",((((#REF!-1)*#REF!)*'multiples log'!$B$2)+('multiples log'!$B$2*(#REF!-1))),IF(F1067="WON",((((#REF!-1)*#REF!)*'multiples log'!$B$2)+('multiples log'!$B$2*(#REF!-1))),IF(F1067="PLACED",((((#REF!-1)*#REF!)*'multiples log'!$B$2)-'multiples log'!$B$2),IF(#REF!=0,-'multiples log'!$B$2,IF(#REF!=0,-'multiples log'!$B$2,-('multiples log'!$B$2*2)))))))*D1067))</f>
        <v>0</v>
      </c>
      <c r="H1067" s="17"/>
      <c r="I1067" s="64"/>
      <c r="J1067" s="91"/>
    </row>
    <row r="1068" spans="6:10" ht="15" x14ac:dyDescent="0.2">
      <c r="F1068" s="7"/>
      <c r="G1068" s="17">
        <f>IF(ISBLANK(F1068),,IF(ISBLANK(#REF!),,(IF(F1068="WON-EW",((((#REF!-1)*#REF!)*'multiples log'!$B$2)+('multiples log'!$B$2*(#REF!-1))),IF(F1068="WON",((((#REF!-1)*#REF!)*'multiples log'!$B$2)+('multiples log'!$B$2*(#REF!-1))),IF(F1068="PLACED",((((#REF!-1)*#REF!)*'multiples log'!$B$2)-'multiples log'!$B$2),IF(#REF!=0,-'multiples log'!$B$2,IF(#REF!=0,-'multiples log'!$B$2,-('multiples log'!$B$2*2)))))))*D1068))</f>
        <v>0</v>
      </c>
      <c r="H1068" s="17"/>
      <c r="I1068" s="64"/>
      <c r="J1068" s="91"/>
    </row>
    <row r="1069" spans="6:10" ht="15" x14ac:dyDescent="0.2">
      <c r="F1069" s="7"/>
      <c r="G1069" s="17">
        <f>IF(ISBLANK(F1069),,IF(ISBLANK(#REF!),,(IF(F1069="WON-EW",((((#REF!-1)*#REF!)*'multiples log'!$B$2)+('multiples log'!$B$2*(#REF!-1))),IF(F1069="WON",((((#REF!-1)*#REF!)*'multiples log'!$B$2)+('multiples log'!$B$2*(#REF!-1))),IF(F1069="PLACED",((((#REF!-1)*#REF!)*'multiples log'!$B$2)-'multiples log'!$B$2),IF(#REF!=0,-'multiples log'!$B$2,IF(#REF!=0,-'multiples log'!$B$2,-('multiples log'!$B$2*2)))))))*D1069))</f>
        <v>0</v>
      </c>
      <c r="H1069" s="17"/>
      <c r="I1069" s="64"/>
      <c r="J1069" s="91"/>
    </row>
    <row r="1070" spans="6:10" ht="15" x14ac:dyDescent="0.2">
      <c r="F1070" s="7"/>
      <c r="G1070" s="17">
        <f>IF(ISBLANK(F1070),,IF(ISBLANK(#REF!),,(IF(F1070="WON-EW",((((#REF!-1)*#REF!)*'multiples log'!$B$2)+('multiples log'!$B$2*(#REF!-1))),IF(F1070="WON",((((#REF!-1)*#REF!)*'multiples log'!$B$2)+('multiples log'!$B$2*(#REF!-1))),IF(F1070="PLACED",((((#REF!-1)*#REF!)*'multiples log'!$B$2)-'multiples log'!$B$2),IF(#REF!=0,-'multiples log'!$B$2,IF(#REF!=0,-'multiples log'!$B$2,-('multiples log'!$B$2*2)))))))*D1070))</f>
        <v>0</v>
      </c>
      <c r="H1070" s="17"/>
      <c r="I1070" s="64"/>
      <c r="J1070" s="91"/>
    </row>
    <row r="1071" spans="6:10" ht="15" x14ac:dyDescent="0.2">
      <c r="F1071" s="7"/>
      <c r="G1071" s="17">
        <f>IF(ISBLANK(F1071),,IF(ISBLANK(#REF!),,(IF(F1071="WON-EW",((((#REF!-1)*#REF!)*'multiples log'!$B$2)+('multiples log'!$B$2*(#REF!-1))),IF(F1071="WON",((((#REF!-1)*#REF!)*'multiples log'!$B$2)+('multiples log'!$B$2*(#REF!-1))),IF(F1071="PLACED",((((#REF!-1)*#REF!)*'multiples log'!$B$2)-'multiples log'!$B$2),IF(#REF!=0,-'multiples log'!$B$2,IF(#REF!=0,-'multiples log'!$B$2,-('multiples log'!$B$2*2)))))))*D1071))</f>
        <v>0</v>
      </c>
      <c r="H1071" s="17"/>
      <c r="I1071" s="64"/>
      <c r="J1071" s="91"/>
    </row>
    <row r="1072" spans="6:10" ht="15" x14ac:dyDescent="0.2">
      <c r="F1072" s="7"/>
      <c r="G1072" s="17">
        <f>IF(ISBLANK(F1072),,IF(ISBLANK(#REF!),,(IF(F1072="WON-EW",((((#REF!-1)*#REF!)*'multiples log'!$B$2)+('multiples log'!$B$2*(#REF!-1))),IF(F1072="WON",((((#REF!-1)*#REF!)*'multiples log'!$B$2)+('multiples log'!$B$2*(#REF!-1))),IF(F1072="PLACED",((((#REF!-1)*#REF!)*'multiples log'!$B$2)-'multiples log'!$B$2),IF(#REF!=0,-'multiples log'!$B$2,IF(#REF!=0,-'multiples log'!$B$2,-('multiples log'!$B$2*2)))))))*D1072))</f>
        <v>0</v>
      </c>
      <c r="H1072" s="17"/>
      <c r="I1072" s="64"/>
      <c r="J1072" s="91"/>
    </row>
    <row r="1073" spans="6:10" ht="15" x14ac:dyDescent="0.2">
      <c r="F1073" s="7"/>
      <c r="G1073" s="17">
        <f>IF(ISBLANK(F1073),,IF(ISBLANK(#REF!),,(IF(F1073="WON-EW",((((#REF!-1)*#REF!)*'multiples log'!$B$2)+('multiples log'!$B$2*(#REF!-1))),IF(F1073="WON",((((#REF!-1)*#REF!)*'multiples log'!$B$2)+('multiples log'!$B$2*(#REF!-1))),IF(F1073="PLACED",((((#REF!-1)*#REF!)*'multiples log'!$B$2)-'multiples log'!$B$2),IF(#REF!=0,-'multiples log'!$B$2,IF(#REF!=0,-'multiples log'!$B$2,-('multiples log'!$B$2*2)))))))*D1073))</f>
        <v>0</v>
      </c>
      <c r="H1073" s="17"/>
      <c r="I1073" s="64"/>
      <c r="J1073" s="91"/>
    </row>
    <row r="1074" spans="6:10" ht="15" x14ac:dyDescent="0.2">
      <c r="F1074" s="7"/>
      <c r="G1074" s="17">
        <f>IF(ISBLANK(F1074),,IF(ISBLANK(#REF!),,(IF(F1074="WON-EW",((((#REF!-1)*#REF!)*'multiples log'!$B$2)+('multiples log'!$B$2*(#REF!-1))),IF(F1074="WON",((((#REF!-1)*#REF!)*'multiples log'!$B$2)+('multiples log'!$B$2*(#REF!-1))),IF(F1074="PLACED",((((#REF!-1)*#REF!)*'multiples log'!$B$2)-'multiples log'!$B$2),IF(#REF!=0,-'multiples log'!$B$2,IF(#REF!=0,-'multiples log'!$B$2,-('multiples log'!$B$2*2)))))))*D1074))</f>
        <v>0</v>
      </c>
      <c r="H1074" s="17"/>
      <c r="I1074" s="64"/>
      <c r="J1074" s="91"/>
    </row>
    <row r="1075" spans="6:10" ht="15" x14ac:dyDescent="0.2">
      <c r="F1075" s="7"/>
      <c r="G1075" s="17">
        <f>IF(ISBLANK(F1075),,IF(ISBLANK(#REF!),,(IF(F1075="WON-EW",((((#REF!-1)*#REF!)*'multiples log'!$B$2)+('multiples log'!$B$2*(#REF!-1))),IF(F1075="WON",((((#REF!-1)*#REF!)*'multiples log'!$B$2)+('multiples log'!$B$2*(#REF!-1))),IF(F1075="PLACED",((((#REF!-1)*#REF!)*'multiples log'!$B$2)-'multiples log'!$B$2),IF(#REF!=0,-'multiples log'!$B$2,IF(#REF!=0,-'multiples log'!$B$2,-('multiples log'!$B$2*2)))))))*D1075))</f>
        <v>0</v>
      </c>
      <c r="H1075" s="17"/>
      <c r="I1075" s="64"/>
      <c r="J1075" s="91"/>
    </row>
    <row r="1076" spans="6:10" ht="15" x14ac:dyDescent="0.2">
      <c r="F1076" s="7"/>
      <c r="G1076" s="17">
        <f>IF(ISBLANK(F1076),,IF(ISBLANK(#REF!),,(IF(F1076="WON-EW",((((#REF!-1)*#REF!)*'multiples log'!$B$2)+('multiples log'!$B$2*(#REF!-1))),IF(F1076="WON",((((#REF!-1)*#REF!)*'multiples log'!$B$2)+('multiples log'!$B$2*(#REF!-1))),IF(F1076="PLACED",((((#REF!-1)*#REF!)*'multiples log'!$B$2)-'multiples log'!$B$2),IF(#REF!=0,-'multiples log'!$B$2,IF(#REF!=0,-'multiples log'!$B$2,-('multiples log'!$B$2*2)))))))*D1076))</f>
        <v>0</v>
      </c>
      <c r="H1076" s="17"/>
      <c r="I1076" s="64"/>
      <c r="J1076" s="91"/>
    </row>
    <row r="1077" spans="6:10" ht="15" x14ac:dyDescent="0.2">
      <c r="F1077" s="7"/>
      <c r="G1077" s="17">
        <f>IF(ISBLANK(F1077),,IF(ISBLANK(#REF!),,(IF(F1077="WON-EW",((((#REF!-1)*#REF!)*'multiples log'!$B$2)+('multiples log'!$B$2*(#REF!-1))),IF(F1077="WON",((((#REF!-1)*#REF!)*'multiples log'!$B$2)+('multiples log'!$B$2*(#REF!-1))),IF(F1077="PLACED",((((#REF!-1)*#REF!)*'multiples log'!$B$2)-'multiples log'!$B$2),IF(#REF!=0,-'multiples log'!$B$2,IF(#REF!=0,-'multiples log'!$B$2,-('multiples log'!$B$2*2)))))))*D1077))</f>
        <v>0</v>
      </c>
      <c r="H1077" s="17"/>
      <c r="I1077" s="64"/>
      <c r="J1077" s="91"/>
    </row>
    <row r="1078" spans="6:10" ht="15" x14ac:dyDescent="0.2">
      <c r="F1078" s="7"/>
      <c r="G1078" s="17">
        <f>IF(ISBLANK(F1078),,IF(ISBLANK(#REF!),,(IF(F1078="WON-EW",((((#REF!-1)*#REF!)*'multiples log'!$B$2)+('multiples log'!$B$2*(#REF!-1))),IF(F1078="WON",((((#REF!-1)*#REF!)*'multiples log'!$B$2)+('multiples log'!$B$2*(#REF!-1))),IF(F1078="PLACED",((((#REF!-1)*#REF!)*'multiples log'!$B$2)-'multiples log'!$B$2),IF(#REF!=0,-'multiples log'!$B$2,IF(#REF!=0,-'multiples log'!$B$2,-('multiples log'!$B$2*2)))))))*D1078))</f>
        <v>0</v>
      </c>
      <c r="H1078" s="17"/>
      <c r="I1078" s="64"/>
      <c r="J1078" s="91"/>
    </row>
    <row r="1079" spans="6:10" ht="15" x14ac:dyDescent="0.2">
      <c r="F1079" s="7"/>
      <c r="G1079" s="17">
        <f>IF(ISBLANK(F1079),,IF(ISBLANK(#REF!),,(IF(F1079="WON-EW",((((#REF!-1)*#REF!)*'multiples log'!$B$2)+('multiples log'!$B$2*(#REF!-1))),IF(F1079="WON",((((#REF!-1)*#REF!)*'multiples log'!$B$2)+('multiples log'!$B$2*(#REF!-1))),IF(F1079="PLACED",((((#REF!-1)*#REF!)*'multiples log'!$B$2)-'multiples log'!$B$2),IF(#REF!=0,-'multiples log'!$B$2,IF(#REF!=0,-'multiples log'!$B$2,-('multiples log'!$B$2*2)))))))*D1079))</f>
        <v>0</v>
      </c>
      <c r="H1079" s="17"/>
      <c r="I1079" s="64"/>
      <c r="J1079" s="91"/>
    </row>
    <row r="1080" spans="6:10" ht="15" x14ac:dyDescent="0.2">
      <c r="F1080" s="7"/>
      <c r="G1080" s="17">
        <f>IF(ISBLANK(F1080),,IF(ISBLANK(#REF!),,(IF(F1080="WON-EW",((((#REF!-1)*#REF!)*'multiples log'!$B$2)+('multiples log'!$B$2*(#REF!-1))),IF(F1080="WON",((((#REF!-1)*#REF!)*'multiples log'!$B$2)+('multiples log'!$B$2*(#REF!-1))),IF(F1080="PLACED",((((#REF!-1)*#REF!)*'multiples log'!$B$2)-'multiples log'!$B$2),IF(#REF!=0,-'multiples log'!$B$2,IF(#REF!=0,-'multiples log'!$B$2,-('multiples log'!$B$2*2)))))))*D1080))</f>
        <v>0</v>
      </c>
      <c r="H1080" s="17"/>
      <c r="I1080" s="64"/>
      <c r="J1080" s="91"/>
    </row>
    <row r="1081" spans="6:10" ht="15" x14ac:dyDescent="0.2">
      <c r="F1081" s="7"/>
      <c r="G1081" s="17">
        <f>IF(ISBLANK(F1081),,IF(ISBLANK(#REF!),,(IF(F1081="WON-EW",((((#REF!-1)*#REF!)*'multiples log'!$B$2)+('multiples log'!$B$2*(#REF!-1))),IF(F1081="WON",((((#REF!-1)*#REF!)*'multiples log'!$B$2)+('multiples log'!$B$2*(#REF!-1))),IF(F1081="PLACED",((((#REF!-1)*#REF!)*'multiples log'!$B$2)-'multiples log'!$B$2),IF(#REF!=0,-'multiples log'!$B$2,IF(#REF!=0,-'multiples log'!$B$2,-('multiples log'!$B$2*2)))))))*D1081))</f>
        <v>0</v>
      </c>
      <c r="H1081" s="17"/>
      <c r="I1081" s="64"/>
      <c r="J1081" s="91"/>
    </row>
    <row r="1082" spans="6:10" ht="15" x14ac:dyDescent="0.2">
      <c r="F1082" s="7"/>
      <c r="G1082" s="17">
        <f>IF(ISBLANK(F1082),,IF(ISBLANK(#REF!),,(IF(F1082="WON-EW",((((#REF!-1)*#REF!)*'multiples log'!$B$2)+('multiples log'!$B$2*(#REF!-1))),IF(F1082="WON",((((#REF!-1)*#REF!)*'multiples log'!$B$2)+('multiples log'!$B$2*(#REF!-1))),IF(F1082="PLACED",((((#REF!-1)*#REF!)*'multiples log'!$B$2)-'multiples log'!$B$2),IF(#REF!=0,-'multiples log'!$B$2,IF(#REF!=0,-'multiples log'!$B$2,-('multiples log'!$B$2*2)))))))*D1082))</f>
        <v>0</v>
      </c>
      <c r="H1082" s="17"/>
      <c r="I1082" s="64"/>
      <c r="J1082" s="91"/>
    </row>
    <row r="1083" spans="6:10" ht="15" x14ac:dyDescent="0.2">
      <c r="F1083" s="7"/>
      <c r="G1083" s="17">
        <f>IF(ISBLANK(F1083),,IF(ISBLANK(#REF!),,(IF(F1083="WON-EW",((((#REF!-1)*#REF!)*'multiples log'!$B$2)+('multiples log'!$B$2*(#REF!-1))),IF(F1083="WON",((((#REF!-1)*#REF!)*'multiples log'!$B$2)+('multiples log'!$B$2*(#REF!-1))),IF(F1083="PLACED",((((#REF!-1)*#REF!)*'multiples log'!$B$2)-'multiples log'!$B$2),IF(#REF!=0,-'multiples log'!$B$2,IF(#REF!=0,-'multiples log'!$B$2,-('multiples log'!$B$2*2)))))))*D1083))</f>
        <v>0</v>
      </c>
      <c r="H1083" s="17"/>
      <c r="I1083" s="64"/>
      <c r="J1083" s="91"/>
    </row>
    <row r="1084" spans="6:10" ht="15" x14ac:dyDescent="0.2">
      <c r="F1084" s="7"/>
      <c r="G1084" s="17">
        <f>IF(ISBLANK(F1084),,IF(ISBLANK(#REF!),,(IF(F1084="WON-EW",((((#REF!-1)*#REF!)*'multiples log'!$B$2)+('multiples log'!$B$2*(#REF!-1))),IF(F1084="WON",((((#REF!-1)*#REF!)*'multiples log'!$B$2)+('multiples log'!$B$2*(#REF!-1))),IF(F1084="PLACED",((((#REF!-1)*#REF!)*'multiples log'!$B$2)-'multiples log'!$B$2),IF(#REF!=0,-'multiples log'!$B$2,IF(#REF!=0,-'multiples log'!$B$2,-('multiples log'!$B$2*2)))))))*D1084))</f>
        <v>0</v>
      </c>
      <c r="H1084" s="17"/>
      <c r="I1084" s="64"/>
      <c r="J1084" s="91"/>
    </row>
    <row r="1085" spans="6:10" ht="15" x14ac:dyDescent="0.2">
      <c r="F1085" s="7"/>
      <c r="G1085" s="17">
        <f>IF(ISBLANK(F1085),,IF(ISBLANK(#REF!),,(IF(F1085="WON-EW",((((#REF!-1)*#REF!)*'multiples log'!$B$2)+('multiples log'!$B$2*(#REF!-1))),IF(F1085="WON",((((#REF!-1)*#REF!)*'multiples log'!$B$2)+('multiples log'!$B$2*(#REF!-1))),IF(F1085="PLACED",((((#REF!-1)*#REF!)*'multiples log'!$B$2)-'multiples log'!$B$2),IF(#REF!=0,-'multiples log'!$B$2,IF(#REF!=0,-'multiples log'!$B$2,-('multiples log'!$B$2*2)))))))*D1085))</f>
        <v>0</v>
      </c>
      <c r="H1085" s="17"/>
      <c r="I1085" s="64"/>
      <c r="J1085" s="91"/>
    </row>
    <row r="1086" spans="6:10" ht="15" x14ac:dyDescent="0.2">
      <c r="F1086" s="7"/>
      <c r="G1086" s="17">
        <f>IF(ISBLANK(F1086),,IF(ISBLANK(#REF!),,(IF(F1086="WON-EW",((((#REF!-1)*#REF!)*'multiples log'!$B$2)+('multiples log'!$B$2*(#REF!-1))),IF(F1086="WON",((((#REF!-1)*#REF!)*'multiples log'!$B$2)+('multiples log'!$B$2*(#REF!-1))),IF(F1086="PLACED",((((#REF!-1)*#REF!)*'multiples log'!$B$2)-'multiples log'!$B$2),IF(#REF!=0,-'multiples log'!$B$2,IF(#REF!=0,-'multiples log'!$B$2,-('multiples log'!$B$2*2)))))))*D1086))</f>
        <v>0</v>
      </c>
      <c r="H1086" s="17"/>
      <c r="I1086" s="64"/>
      <c r="J1086" s="91"/>
    </row>
    <row r="1087" spans="6:10" ht="15" x14ac:dyDescent="0.2">
      <c r="F1087" s="7"/>
      <c r="G1087" s="17">
        <f>IF(ISBLANK(F1087),,IF(ISBLANK(#REF!),,(IF(F1087="WON-EW",((((#REF!-1)*#REF!)*'multiples log'!$B$2)+('multiples log'!$B$2*(#REF!-1))),IF(F1087="WON",((((#REF!-1)*#REF!)*'multiples log'!$B$2)+('multiples log'!$B$2*(#REF!-1))),IF(F1087="PLACED",((((#REF!-1)*#REF!)*'multiples log'!$B$2)-'multiples log'!$B$2),IF(#REF!=0,-'multiples log'!$B$2,IF(#REF!=0,-'multiples log'!$B$2,-('multiples log'!$B$2*2)))))))*D1087))</f>
        <v>0</v>
      </c>
      <c r="H1087" s="17"/>
      <c r="I1087" s="64"/>
      <c r="J1087" s="91"/>
    </row>
    <row r="1088" spans="6:10" ht="15" x14ac:dyDescent="0.2">
      <c r="F1088" s="7"/>
      <c r="G1088" s="17">
        <f>IF(ISBLANK(F1088),,IF(ISBLANK(#REF!),,(IF(F1088="WON-EW",((((#REF!-1)*#REF!)*'multiples log'!$B$2)+('multiples log'!$B$2*(#REF!-1))),IF(F1088="WON",((((#REF!-1)*#REF!)*'multiples log'!$B$2)+('multiples log'!$B$2*(#REF!-1))),IF(F1088="PLACED",((((#REF!-1)*#REF!)*'multiples log'!$B$2)-'multiples log'!$B$2),IF(#REF!=0,-'multiples log'!$B$2,IF(#REF!=0,-'multiples log'!$B$2,-('multiples log'!$B$2*2)))))))*D1088))</f>
        <v>0</v>
      </c>
      <c r="H1088" s="17"/>
      <c r="I1088" s="64"/>
      <c r="J1088" s="91"/>
    </row>
    <row r="1089" spans="6:10" ht="15" x14ac:dyDescent="0.2">
      <c r="F1089" s="7"/>
      <c r="G1089" s="17">
        <f>IF(ISBLANK(F1089),,IF(ISBLANK(#REF!),,(IF(F1089="WON-EW",((((#REF!-1)*#REF!)*'multiples log'!$B$2)+('multiples log'!$B$2*(#REF!-1))),IF(F1089="WON",((((#REF!-1)*#REF!)*'multiples log'!$B$2)+('multiples log'!$B$2*(#REF!-1))),IF(F1089="PLACED",((((#REF!-1)*#REF!)*'multiples log'!$B$2)-'multiples log'!$B$2),IF(#REF!=0,-'multiples log'!$B$2,IF(#REF!=0,-'multiples log'!$B$2,-('multiples log'!$B$2*2)))))))*D1089))</f>
        <v>0</v>
      </c>
      <c r="H1089" s="17"/>
      <c r="I1089" s="64"/>
      <c r="J1089" s="91"/>
    </row>
    <row r="1090" spans="6:10" ht="15" x14ac:dyDescent="0.2">
      <c r="F1090" s="7"/>
      <c r="G1090" s="17">
        <f>IF(ISBLANK(F1090),,IF(ISBLANK(#REF!),,(IF(F1090="WON-EW",((((#REF!-1)*#REF!)*'multiples log'!$B$2)+('multiples log'!$B$2*(#REF!-1))),IF(F1090="WON",((((#REF!-1)*#REF!)*'multiples log'!$B$2)+('multiples log'!$B$2*(#REF!-1))),IF(F1090="PLACED",((((#REF!-1)*#REF!)*'multiples log'!$B$2)-'multiples log'!$B$2),IF(#REF!=0,-'multiples log'!$B$2,IF(#REF!=0,-'multiples log'!$B$2,-('multiples log'!$B$2*2)))))))*D1090))</f>
        <v>0</v>
      </c>
      <c r="H1090" s="17"/>
      <c r="I1090" s="64"/>
      <c r="J1090" s="91"/>
    </row>
    <row r="1091" spans="6:10" ht="15" x14ac:dyDescent="0.2">
      <c r="F1091" s="7"/>
      <c r="G1091" s="17">
        <f>IF(ISBLANK(F1091),,IF(ISBLANK(#REF!),,(IF(F1091="WON-EW",((((#REF!-1)*#REF!)*'multiples log'!$B$2)+('multiples log'!$B$2*(#REF!-1))),IF(F1091="WON",((((#REF!-1)*#REF!)*'multiples log'!$B$2)+('multiples log'!$B$2*(#REF!-1))),IF(F1091="PLACED",((((#REF!-1)*#REF!)*'multiples log'!$B$2)-'multiples log'!$B$2),IF(#REF!=0,-'multiples log'!$B$2,IF(#REF!=0,-'multiples log'!$B$2,-('multiples log'!$B$2*2)))))))*D1091))</f>
        <v>0</v>
      </c>
      <c r="H1091" s="17"/>
      <c r="I1091" s="64"/>
      <c r="J1091" s="91"/>
    </row>
    <row r="1092" spans="6:10" ht="15" x14ac:dyDescent="0.2">
      <c r="F1092" s="7"/>
      <c r="G1092" s="17">
        <f>IF(ISBLANK(F1092),,IF(ISBLANK(#REF!),,(IF(F1092="WON-EW",((((#REF!-1)*#REF!)*'multiples log'!$B$2)+('multiples log'!$B$2*(#REF!-1))),IF(F1092="WON",((((#REF!-1)*#REF!)*'multiples log'!$B$2)+('multiples log'!$B$2*(#REF!-1))),IF(F1092="PLACED",((((#REF!-1)*#REF!)*'multiples log'!$B$2)-'multiples log'!$B$2),IF(#REF!=0,-'multiples log'!$B$2,IF(#REF!=0,-'multiples log'!$B$2,-('multiples log'!$B$2*2)))))))*D1092))</f>
        <v>0</v>
      </c>
      <c r="H1092" s="17"/>
      <c r="I1092" s="64"/>
      <c r="J1092" s="91"/>
    </row>
    <row r="1093" spans="6:10" ht="15" x14ac:dyDescent="0.2">
      <c r="F1093" s="7"/>
      <c r="G1093" s="17">
        <f>IF(ISBLANK(F1093),,IF(ISBLANK(#REF!),,(IF(F1093="WON-EW",((((#REF!-1)*#REF!)*'multiples log'!$B$2)+('multiples log'!$B$2*(#REF!-1))),IF(F1093="WON",((((#REF!-1)*#REF!)*'multiples log'!$B$2)+('multiples log'!$B$2*(#REF!-1))),IF(F1093="PLACED",((((#REF!-1)*#REF!)*'multiples log'!$B$2)-'multiples log'!$B$2),IF(#REF!=0,-'multiples log'!$B$2,IF(#REF!=0,-'multiples log'!$B$2,-('multiples log'!$B$2*2)))))))*D1093))</f>
        <v>0</v>
      </c>
      <c r="H1093" s="17"/>
      <c r="I1093" s="64"/>
      <c r="J1093" s="91"/>
    </row>
    <row r="1094" spans="6:10" ht="15" x14ac:dyDescent="0.2">
      <c r="F1094" s="7"/>
      <c r="G1094" s="17">
        <f>IF(ISBLANK(F1094),,IF(ISBLANK(#REF!),,(IF(F1094="WON-EW",((((#REF!-1)*#REF!)*'multiples log'!$B$2)+('multiples log'!$B$2*(#REF!-1))),IF(F1094="WON",((((#REF!-1)*#REF!)*'multiples log'!$B$2)+('multiples log'!$B$2*(#REF!-1))),IF(F1094="PLACED",((((#REF!-1)*#REF!)*'multiples log'!$B$2)-'multiples log'!$B$2),IF(#REF!=0,-'multiples log'!$B$2,IF(#REF!=0,-'multiples log'!$B$2,-('multiples log'!$B$2*2)))))))*D1094))</f>
        <v>0</v>
      </c>
      <c r="H1094" s="17"/>
      <c r="I1094" s="64"/>
      <c r="J1094" s="91"/>
    </row>
    <row r="1095" spans="6:10" ht="15" x14ac:dyDescent="0.2">
      <c r="F1095" s="7"/>
      <c r="G1095" s="17">
        <f>IF(ISBLANK(F1095),,IF(ISBLANK(#REF!),,(IF(F1095="WON-EW",((((#REF!-1)*#REF!)*'multiples log'!$B$2)+('multiples log'!$B$2*(#REF!-1))),IF(F1095="WON",((((#REF!-1)*#REF!)*'multiples log'!$B$2)+('multiples log'!$B$2*(#REF!-1))),IF(F1095="PLACED",((((#REF!-1)*#REF!)*'multiples log'!$B$2)-'multiples log'!$B$2),IF(#REF!=0,-'multiples log'!$B$2,IF(#REF!=0,-'multiples log'!$B$2,-('multiples log'!$B$2*2)))))))*D1095))</f>
        <v>0</v>
      </c>
      <c r="H1095" s="17"/>
      <c r="I1095" s="64"/>
      <c r="J1095" s="91"/>
    </row>
    <row r="1096" spans="6:10" ht="15" x14ac:dyDescent="0.2">
      <c r="F1096" s="7"/>
      <c r="G1096" s="17">
        <f>IF(ISBLANK(F1096),,IF(ISBLANK(#REF!),,(IF(F1096="WON-EW",((((#REF!-1)*#REF!)*'multiples log'!$B$2)+('multiples log'!$B$2*(#REF!-1))),IF(F1096="WON",((((#REF!-1)*#REF!)*'multiples log'!$B$2)+('multiples log'!$B$2*(#REF!-1))),IF(F1096="PLACED",((((#REF!-1)*#REF!)*'multiples log'!$B$2)-'multiples log'!$B$2),IF(#REF!=0,-'multiples log'!$B$2,IF(#REF!=0,-'multiples log'!$B$2,-('multiples log'!$B$2*2)))))))*D1096))</f>
        <v>0</v>
      </c>
      <c r="H1096" s="17"/>
      <c r="I1096" s="64"/>
      <c r="J1096" s="91"/>
    </row>
    <row r="1097" spans="6:10" ht="15" x14ac:dyDescent="0.2">
      <c r="F1097" s="7"/>
      <c r="G1097" s="17">
        <f>IF(ISBLANK(F1097),,IF(ISBLANK(#REF!),,(IF(F1097="WON-EW",((((#REF!-1)*#REF!)*'multiples log'!$B$2)+('multiples log'!$B$2*(#REF!-1))),IF(F1097="WON",((((#REF!-1)*#REF!)*'multiples log'!$B$2)+('multiples log'!$B$2*(#REF!-1))),IF(F1097="PLACED",((((#REF!-1)*#REF!)*'multiples log'!$B$2)-'multiples log'!$B$2),IF(#REF!=0,-'multiples log'!$B$2,IF(#REF!=0,-'multiples log'!$B$2,-('multiples log'!$B$2*2)))))))*D1097))</f>
        <v>0</v>
      </c>
      <c r="H1097" s="17"/>
      <c r="I1097" s="64"/>
      <c r="J1097" s="91"/>
    </row>
    <row r="1098" spans="6:10" ht="15" x14ac:dyDescent="0.2">
      <c r="F1098" s="7"/>
      <c r="G1098" s="17">
        <f>IF(ISBLANK(F1098),,IF(ISBLANK(#REF!),,(IF(F1098="WON-EW",((((#REF!-1)*#REF!)*'multiples log'!$B$2)+('multiples log'!$B$2*(#REF!-1))),IF(F1098="WON",((((#REF!-1)*#REF!)*'multiples log'!$B$2)+('multiples log'!$B$2*(#REF!-1))),IF(F1098="PLACED",((((#REF!-1)*#REF!)*'multiples log'!$B$2)-'multiples log'!$B$2),IF(#REF!=0,-'multiples log'!$B$2,IF(#REF!=0,-'multiples log'!$B$2,-('multiples log'!$B$2*2)))))))*D1098))</f>
        <v>0</v>
      </c>
      <c r="H1098" s="17"/>
      <c r="I1098" s="64"/>
      <c r="J1098" s="91"/>
    </row>
    <row r="1099" spans="6:10" ht="15" x14ac:dyDescent="0.2">
      <c r="F1099" s="7"/>
      <c r="G1099" s="17">
        <f>IF(ISBLANK(F1099),,IF(ISBLANK(#REF!),,(IF(F1099="WON-EW",((((#REF!-1)*#REF!)*'multiples log'!$B$2)+('multiples log'!$B$2*(#REF!-1))),IF(F1099="WON",((((#REF!-1)*#REF!)*'multiples log'!$B$2)+('multiples log'!$B$2*(#REF!-1))),IF(F1099="PLACED",((((#REF!-1)*#REF!)*'multiples log'!$B$2)-'multiples log'!$B$2),IF(#REF!=0,-'multiples log'!$B$2,IF(#REF!=0,-'multiples log'!$B$2,-('multiples log'!$B$2*2)))))))*D1099))</f>
        <v>0</v>
      </c>
      <c r="H1099" s="17"/>
      <c r="I1099" s="64"/>
      <c r="J1099" s="91"/>
    </row>
    <row r="1100" spans="6:10" ht="15" x14ac:dyDescent="0.2">
      <c r="F1100" s="7"/>
      <c r="G1100" s="17">
        <f>IF(ISBLANK(F1100),,IF(ISBLANK(#REF!),,(IF(F1100="WON-EW",((((#REF!-1)*#REF!)*'multiples log'!$B$2)+('multiples log'!$B$2*(#REF!-1))),IF(F1100="WON",((((#REF!-1)*#REF!)*'multiples log'!$B$2)+('multiples log'!$B$2*(#REF!-1))),IF(F1100="PLACED",((((#REF!-1)*#REF!)*'multiples log'!$B$2)-'multiples log'!$B$2),IF(#REF!=0,-'multiples log'!$B$2,IF(#REF!=0,-'multiples log'!$B$2,-('multiples log'!$B$2*2)))))))*D1100))</f>
        <v>0</v>
      </c>
      <c r="H1100" s="17"/>
      <c r="I1100" s="64"/>
      <c r="J1100" s="91"/>
    </row>
    <row r="1101" spans="6:10" ht="15" x14ac:dyDescent="0.2">
      <c r="F1101" s="7"/>
      <c r="G1101" s="17">
        <f>IF(ISBLANK(F1101),,IF(ISBLANK(#REF!),,(IF(F1101="WON-EW",((((#REF!-1)*#REF!)*'multiples log'!$B$2)+('multiples log'!$B$2*(#REF!-1))),IF(F1101="WON",((((#REF!-1)*#REF!)*'multiples log'!$B$2)+('multiples log'!$B$2*(#REF!-1))),IF(F1101="PLACED",((((#REF!-1)*#REF!)*'multiples log'!$B$2)-'multiples log'!$B$2),IF(#REF!=0,-'multiples log'!$B$2,IF(#REF!=0,-'multiples log'!$B$2,-('multiples log'!$B$2*2)))))))*D1101))</f>
        <v>0</v>
      </c>
      <c r="H1101" s="17"/>
      <c r="I1101" s="64"/>
      <c r="J1101" s="91"/>
    </row>
    <row r="1102" spans="6:10" ht="15" x14ac:dyDescent="0.2">
      <c r="F1102" s="7"/>
      <c r="G1102" s="17">
        <f>IF(ISBLANK(F1102),,IF(ISBLANK(#REF!),,(IF(F1102="WON-EW",((((#REF!-1)*#REF!)*'multiples log'!$B$2)+('multiples log'!$B$2*(#REF!-1))),IF(F1102="WON",((((#REF!-1)*#REF!)*'multiples log'!$B$2)+('multiples log'!$B$2*(#REF!-1))),IF(F1102="PLACED",((((#REF!-1)*#REF!)*'multiples log'!$B$2)-'multiples log'!$B$2),IF(#REF!=0,-'multiples log'!$B$2,IF(#REF!=0,-'multiples log'!$B$2,-('multiples log'!$B$2*2)))))))*D1102))</f>
        <v>0</v>
      </c>
      <c r="H1102" s="17"/>
      <c r="I1102" s="64"/>
      <c r="J1102" s="91"/>
    </row>
    <row r="1103" spans="6:10" ht="15" x14ac:dyDescent="0.2">
      <c r="F1103" s="7"/>
      <c r="G1103" s="17">
        <f>IF(ISBLANK(F1103),,IF(ISBLANK(#REF!),,(IF(F1103="WON-EW",((((#REF!-1)*#REF!)*'multiples log'!$B$2)+('multiples log'!$B$2*(#REF!-1))),IF(F1103="WON",((((#REF!-1)*#REF!)*'multiples log'!$B$2)+('multiples log'!$B$2*(#REF!-1))),IF(F1103="PLACED",((((#REF!-1)*#REF!)*'multiples log'!$B$2)-'multiples log'!$B$2),IF(#REF!=0,-'multiples log'!$B$2,IF(#REF!=0,-'multiples log'!$B$2,-('multiples log'!$B$2*2)))))))*D1103))</f>
        <v>0</v>
      </c>
      <c r="H1103" s="17"/>
      <c r="I1103" s="64"/>
      <c r="J1103" s="91"/>
    </row>
    <row r="1104" spans="6:10" ht="15" x14ac:dyDescent="0.2">
      <c r="F1104" s="7"/>
      <c r="G1104" s="17">
        <f>IF(ISBLANK(F1104),,IF(ISBLANK(#REF!),,(IF(F1104="WON-EW",((((#REF!-1)*#REF!)*'multiples log'!$B$2)+('multiples log'!$B$2*(#REF!-1))),IF(F1104="WON",((((#REF!-1)*#REF!)*'multiples log'!$B$2)+('multiples log'!$B$2*(#REF!-1))),IF(F1104="PLACED",((((#REF!-1)*#REF!)*'multiples log'!$B$2)-'multiples log'!$B$2),IF(#REF!=0,-'multiples log'!$B$2,IF(#REF!=0,-'multiples log'!$B$2,-('multiples log'!$B$2*2)))))))*D1104))</f>
        <v>0</v>
      </c>
      <c r="H1104" s="17"/>
      <c r="I1104" s="64"/>
      <c r="J1104" s="91"/>
    </row>
    <row r="1105" spans="6:10" ht="15" x14ac:dyDescent="0.2">
      <c r="F1105" s="7"/>
      <c r="G1105" s="17">
        <f>IF(ISBLANK(F1105),,IF(ISBLANK(#REF!),,(IF(F1105="WON-EW",((((#REF!-1)*#REF!)*'multiples log'!$B$2)+('multiples log'!$B$2*(#REF!-1))),IF(F1105="WON",((((#REF!-1)*#REF!)*'multiples log'!$B$2)+('multiples log'!$B$2*(#REF!-1))),IF(F1105="PLACED",((((#REF!-1)*#REF!)*'multiples log'!$B$2)-'multiples log'!$B$2),IF(#REF!=0,-'multiples log'!$B$2,IF(#REF!=0,-'multiples log'!$B$2,-('multiples log'!$B$2*2)))))))*D1105))</f>
        <v>0</v>
      </c>
      <c r="H1105" s="17"/>
      <c r="I1105" s="64"/>
      <c r="J1105" s="91"/>
    </row>
    <row r="1106" spans="6:10" ht="15" x14ac:dyDescent="0.2">
      <c r="F1106" s="7"/>
      <c r="G1106" s="17">
        <f>IF(ISBLANK(F1106),,IF(ISBLANK(#REF!),,(IF(F1106="WON-EW",((((#REF!-1)*#REF!)*'multiples log'!$B$2)+('multiples log'!$B$2*(#REF!-1))),IF(F1106="WON",((((#REF!-1)*#REF!)*'multiples log'!$B$2)+('multiples log'!$B$2*(#REF!-1))),IF(F1106="PLACED",((((#REF!-1)*#REF!)*'multiples log'!$B$2)-'multiples log'!$B$2),IF(#REF!=0,-'multiples log'!$B$2,IF(#REF!=0,-'multiples log'!$B$2,-('multiples log'!$B$2*2)))))))*D1106))</f>
        <v>0</v>
      </c>
      <c r="H1106" s="17"/>
      <c r="I1106" s="64"/>
      <c r="J1106" s="91"/>
    </row>
    <row r="1107" spans="6:10" ht="15" x14ac:dyDescent="0.2">
      <c r="F1107" s="7"/>
      <c r="G1107" s="17">
        <f>IF(ISBLANK(F1107),,IF(ISBLANK(#REF!),,(IF(F1107="WON-EW",((((#REF!-1)*#REF!)*'multiples log'!$B$2)+('multiples log'!$B$2*(#REF!-1))),IF(F1107="WON",((((#REF!-1)*#REF!)*'multiples log'!$B$2)+('multiples log'!$B$2*(#REF!-1))),IF(F1107="PLACED",((((#REF!-1)*#REF!)*'multiples log'!$B$2)-'multiples log'!$B$2),IF(#REF!=0,-'multiples log'!$B$2,IF(#REF!=0,-'multiples log'!$B$2,-('multiples log'!$B$2*2)))))))*D1107))</f>
        <v>0</v>
      </c>
      <c r="H1107" s="17"/>
      <c r="I1107" s="64"/>
      <c r="J1107" s="91"/>
    </row>
    <row r="1108" spans="6:10" ht="15" x14ac:dyDescent="0.2">
      <c r="F1108" s="7"/>
      <c r="G1108" s="17">
        <f>IF(ISBLANK(F1108),,IF(ISBLANK(#REF!),,(IF(F1108="WON-EW",((((#REF!-1)*#REF!)*'multiples log'!$B$2)+('multiples log'!$B$2*(#REF!-1))),IF(F1108="WON",((((#REF!-1)*#REF!)*'multiples log'!$B$2)+('multiples log'!$B$2*(#REF!-1))),IF(F1108="PLACED",((((#REF!-1)*#REF!)*'multiples log'!$B$2)-'multiples log'!$B$2),IF(#REF!=0,-'multiples log'!$B$2,IF(#REF!=0,-'multiples log'!$B$2,-('multiples log'!$B$2*2)))))))*D1108))</f>
        <v>0</v>
      </c>
      <c r="H1108" s="17"/>
      <c r="I1108" s="64"/>
      <c r="J1108" s="91"/>
    </row>
    <row r="1109" spans="6:10" ht="15" x14ac:dyDescent="0.2">
      <c r="F1109" s="7"/>
      <c r="G1109" s="17">
        <f>IF(ISBLANK(F1109),,IF(ISBLANK(#REF!),,(IF(F1109="WON-EW",((((#REF!-1)*#REF!)*'multiples log'!$B$2)+('multiples log'!$B$2*(#REF!-1))),IF(F1109="WON",((((#REF!-1)*#REF!)*'multiples log'!$B$2)+('multiples log'!$B$2*(#REF!-1))),IF(F1109="PLACED",((((#REF!-1)*#REF!)*'multiples log'!$B$2)-'multiples log'!$B$2),IF(#REF!=0,-'multiples log'!$B$2,IF(#REF!=0,-'multiples log'!$B$2,-('multiples log'!$B$2*2)))))))*D1109))</f>
        <v>0</v>
      </c>
      <c r="H1109" s="17"/>
      <c r="I1109" s="64"/>
      <c r="J1109" s="91"/>
    </row>
    <row r="1110" spans="6:10" ht="15" x14ac:dyDescent="0.2">
      <c r="F1110" s="7"/>
      <c r="G1110" s="17">
        <f>IF(ISBLANK(F1110),,IF(ISBLANK(#REF!),,(IF(F1110="WON-EW",((((#REF!-1)*#REF!)*'multiples log'!$B$2)+('multiples log'!$B$2*(#REF!-1))),IF(F1110="WON",((((#REF!-1)*#REF!)*'multiples log'!$B$2)+('multiples log'!$B$2*(#REF!-1))),IF(F1110="PLACED",((((#REF!-1)*#REF!)*'multiples log'!$B$2)-'multiples log'!$B$2),IF(#REF!=0,-'multiples log'!$B$2,IF(#REF!=0,-'multiples log'!$B$2,-('multiples log'!$B$2*2)))))))*D1110))</f>
        <v>0</v>
      </c>
      <c r="H1110" s="17"/>
      <c r="I1110" s="64"/>
      <c r="J1110" s="91"/>
    </row>
    <row r="1111" spans="6:10" ht="15" x14ac:dyDescent="0.2">
      <c r="F1111" s="7"/>
      <c r="G1111" s="17">
        <f>IF(ISBLANK(F1111),,IF(ISBLANK(#REF!),,(IF(F1111="WON-EW",((((#REF!-1)*#REF!)*'multiples log'!$B$2)+('multiples log'!$B$2*(#REF!-1))),IF(F1111="WON",((((#REF!-1)*#REF!)*'multiples log'!$B$2)+('multiples log'!$B$2*(#REF!-1))),IF(F1111="PLACED",((((#REF!-1)*#REF!)*'multiples log'!$B$2)-'multiples log'!$B$2),IF(#REF!=0,-'multiples log'!$B$2,IF(#REF!=0,-'multiples log'!$B$2,-('multiples log'!$B$2*2)))))))*D1111))</f>
        <v>0</v>
      </c>
      <c r="H1111" s="17"/>
      <c r="I1111" s="64"/>
      <c r="J1111" s="91"/>
    </row>
    <row r="1112" spans="6:10" ht="15" x14ac:dyDescent="0.2">
      <c r="F1112" s="7"/>
      <c r="G1112" s="17">
        <f>IF(ISBLANK(F1112),,IF(ISBLANK(#REF!),,(IF(F1112="WON-EW",((((#REF!-1)*#REF!)*'multiples log'!$B$2)+('multiples log'!$B$2*(#REF!-1))),IF(F1112="WON",((((#REF!-1)*#REF!)*'multiples log'!$B$2)+('multiples log'!$B$2*(#REF!-1))),IF(F1112="PLACED",((((#REF!-1)*#REF!)*'multiples log'!$B$2)-'multiples log'!$B$2),IF(#REF!=0,-'multiples log'!$B$2,IF(#REF!=0,-'multiples log'!$B$2,-('multiples log'!$B$2*2)))))))*D1112))</f>
        <v>0</v>
      </c>
      <c r="H1112" s="17"/>
      <c r="I1112" s="64"/>
      <c r="J1112" s="91"/>
    </row>
    <row r="1113" spans="6:10" ht="15" x14ac:dyDescent="0.2">
      <c r="G1113" s="17"/>
      <c r="H1113" s="17"/>
    </row>
    <row r="1114" spans="6:10" ht="15" x14ac:dyDescent="0.2">
      <c r="G1114" s="17"/>
      <c r="H1114" s="17"/>
    </row>
    <row r="1115" spans="6:10" ht="15" x14ac:dyDescent="0.2">
      <c r="G1115" s="17"/>
      <c r="H1115" s="17"/>
    </row>
    <row r="1116" spans="6:10" ht="15" x14ac:dyDescent="0.2">
      <c r="G1116" s="17"/>
      <c r="H1116" s="17"/>
    </row>
  </sheetData>
  <sheetProtection selectLockedCells="1" selectUnlockedCells="1"/>
  <dataValidations xWindow="1092" yWindow="878" count="1">
    <dataValidation type="list" allowBlank="1" showInputMessage="1" showErrorMessage="1" errorTitle="Attention" error="Please select a result from the list." promptTitle="RESULT" prompt="Select the result of the race." sqref="F8:F1112">
      <formula1>RESULT</formula1>
    </dataValidation>
  </dataValidations>
  <hyperlinks>
    <hyperlink ref="L8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2.75" x14ac:dyDescent="0.2"/>
  <sheetData>
    <row r="1" spans="1:1" x14ac:dyDescent="0.2">
      <c r="A1" t="s">
        <v>180</v>
      </c>
    </row>
    <row r="2" spans="1:1" x14ac:dyDescent="0.2">
      <c r="A2" t="s">
        <v>179</v>
      </c>
    </row>
    <row r="3" spans="1:1" x14ac:dyDescent="0.2">
      <c r="A3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10"/>
  <sheetViews>
    <sheetView workbookViewId="0">
      <selection activeCell="F4" sqref="F4"/>
    </sheetView>
  </sheetViews>
  <sheetFormatPr defaultColWidth="8.85546875" defaultRowHeight="12.75" x14ac:dyDescent="0.2"/>
  <cols>
    <col min="5" max="5" width="47.140625" style="66" bestFit="1" customWidth="1"/>
  </cols>
  <sheetData>
    <row r="2" spans="5:6" x14ac:dyDescent="0.2">
      <c r="E2" s="66" t="s">
        <v>91</v>
      </c>
    </row>
    <row r="4" spans="5:6" x14ac:dyDescent="0.2">
      <c r="E4" s="67" t="s">
        <v>93</v>
      </c>
      <c r="F4" s="1">
        <v>455.25</v>
      </c>
    </row>
    <row r="6" spans="5:6" x14ac:dyDescent="0.2">
      <c r="E6" s="66" t="s">
        <v>94</v>
      </c>
      <c r="F6">
        <v>15</v>
      </c>
    </row>
    <row r="7" spans="5:6" hidden="1" x14ac:dyDescent="0.2"/>
    <row r="8" spans="5:6" hidden="1" x14ac:dyDescent="0.2">
      <c r="E8" s="66" t="s">
        <v>95</v>
      </c>
      <c r="F8">
        <f>F4/F6</f>
        <v>30.35</v>
      </c>
    </row>
    <row r="10" spans="5:6" x14ac:dyDescent="0.2">
      <c r="E10" s="68" t="s">
        <v>96</v>
      </c>
      <c r="F10" s="69">
        <f>F8+1</f>
        <v>31.35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U3" sqref="U3"/>
    </sheetView>
  </sheetViews>
  <sheetFormatPr defaultColWidth="9.140625" defaultRowHeight="12.75" x14ac:dyDescent="0.2"/>
  <cols>
    <col min="1" max="1" width="29.42578125" style="35" bestFit="1" customWidth="1"/>
    <col min="2" max="3" width="12.5703125" style="35" bestFit="1" customWidth="1"/>
    <col min="4" max="4" width="13.42578125" style="35" bestFit="1" customWidth="1"/>
    <col min="5" max="7" width="9.140625" style="35"/>
    <col min="8" max="8" width="29.42578125" style="35" bestFit="1" customWidth="1"/>
    <col min="9" max="11" width="12.5703125" style="35" bestFit="1" customWidth="1"/>
    <col min="12" max="13" width="10.42578125" style="35" bestFit="1" customWidth="1"/>
    <col min="14" max="14" width="0" style="35" hidden="1" customWidth="1"/>
    <col min="15" max="16" width="11.42578125" style="35" hidden="1" customWidth="1"/>
    <col min="17" max="17" width="10.42578125" style="35" hidden="1" customWidth="1"/>
    <col min="18" max="18" width="24" style="35" customWidth="1"/>
    <col min="19" max="21" width="17.28515625" style="35" customWidth="1"/>
    <col min="22" max="16384" width="9.140625" style="35"/>
  </cols>
  <sheetData>
    <row r="1" spans="1:21" ht="13.5" thickBot="1" x14ac:dyDescent="0.25"/>
    <row r="2" spans="1:21" ht="32.25" thickBot="1" x14ac:dyDescent="0.25">
      <c r="A2" s="34" t="s">
        <v>458</v>
      </c>
      <c r="B2" s="2" t="s">
        <v>38</v>
      </c>
      <c r="C2" s="2" t="s">
        <v>13</v>
      </c>
      <c r="D2" s="2" t="s">
        <v>39</v>
      </c>
      <c r="H2" s="34" t="s">
        <v>455</v>
      </c>
      <c r="I2" s="2" t="s">
        <v>38</v>
      </c>
      <c r="J2" s="2" t="s">
        <v>13</v>
      </c>
      <c r="K2" s="2" t="s">
        <v>39</v>
      </c>
      <c r="N2" s="43"/>
      <c r="O2" s="44"/>
      <c r="P2" s="44"/>
      <c r="Q2" s="44"/>
      <c r="R2" s="34" t="s">
        <v>457</v>
      </c>
      <c r="S2" s="2" t="s">
        <v>38</v>
      </c>
      <c r="T2" s="2" t="s">
        <v>13</v>
      </c>
      <c r="U2" s="2" t="s">
        <v>39</v>
      </c>
    </row>
    <row r="3" spans="1:21" ht="16.5" thickBot="1" x14ac:dyDescent="0.25">
      <c r="A3" s="36" t="s">
        <v>40</v>
      </c>
      <c r="B3" s="37">
        <f>SUM('complete results singles'!P8:P1103)</f>
        <v>-79.550000000000011</v>
      </c>
      <c r="C3" s="37">
        <f>SUM('complete results singles'!Q8:Q1103)</f>
        <v>-124.32500000000002</v>
      </c>
      <c r="D3" s="37">
        <f>SUM('complete results singles'!R8:R1103)</f>
        <v>-192.80500000000006</v>
      </c>
      <c r="H3" s="36" t="s">
        <v>40</v>
      </c>
      <c r="I3" s="37">
        <v>-173</v>
      </c>
      <c r="J3" s="37">
        <v>-170.2</v>
      </c>
      <c r="K3" s="37">
        <v>-198.53</v>
      </c>
      <c r="N3" s="44"/>
      <c r="O3" s="46"/>
      <c r="P3" s="46"/>
      <c r="Q3" s="45"/>
      <c r="R3" s="36" t="s">
        <v>40</v>
      </c>
      <c r="S3" s="37">
        <f>B3-I3</f>
        <v>93.449999999999989</v>
      </c>
      <c r="T3" s="37">
        <f>C3-J3</f>
        <v>45.874999999999972</v>
      </c>
      <c r="U3" s="37">
        <f>D3-K3</f>
        <v>5.7249999999999375</v>
      </c>
    </row>
    <row r="4" spans="1:21" ht="16.5" thickBot="1" x14ac:dyDescent="0.25">
      <c r="B4" s="38"/>
      <c r="C4" s="38"/>
      <c r="D4" s="38"/>
      <c r="I4" s="38"/>
      <c r="J4" s="38"/>
      <c r="K4" s="38"/>
      <c r="N4" s="44"/>
      <c r="O4" s="44"/>
      <c r="P4" s="44"/>
      <c r="Q4" s="44"/>
      <c r="S4" s="38"/>
      <c r="T4" s="38"/>
      <c r="U4" s="38"/>
    </row>
    <row r="5" spans="1:21" ht="16.5" thickBot="1" x14ac:dyDescent="0.25">
      <c r="A5" s="36" t="s">
        <v>41</v>
      </c>
      <c r="B5" s="37">
        <f>B3+'complete results singles'!$C$1</f>
        <v>920.45</v>
      </c>
      <c r="C5" s="37">
        <f>C3+'complete results singles'!$C$1</f>
        <v>875.67499999999995</v>
      </c>
      <c r="D5" s="37">
        <f>D3+'complete results singles'!$C$1</f>
        <v>807.19499999999994</v>
      </c>
      <c r="H5" s="36" t="s">
        <v>41</v>
      </c>
      <c r="I5" s="37">
        <v>827</v>
      </c>
      <c r="J5" s="37">
        <v>829.8</v>
      </c>
      <c r="K5" s="37">
        <v>801.47</v>
      </c>
      <c r="N5" s="44"/>
      <c r="O5" s="46"/>
      <c r="P5" s="46"/>
      <c r="Q5" s="46"/>
      <c r="R5" s="36" t="s">
        <v>41</v>
      </c>
      <c r="S5" s="37">
        <f>B5</f>
        <v>920.45</v>
      </c>
      <c r="T5" s="37">
        <f t="shared" ref="T5:U5" si="0">C5</f>
        <v>875.67499999999995</v>
      </c>
      <c r="U5" s="37">
        <f t="shared" si="0"/>
        <v>807.19499999999994</v>
      </c>
    </row>
    <row r="6" spans="1:21" ht="16.5" thickBot="1" x14ac:dyDescent="0.25">
      <c r="D6" s="39"/>
      <c r="K6" s="39"/>
      <c r="N6" s="44"/>
      <c r="O6" s="44"/>
      <c r="P6" s="44"/>
      <c r="Q6" s="44"/>
      <c r="U6" s="39"/>
    </row>
    <row r="7" spans="1:21" ht="16.5" thickBot="1" x14ac:dyDescent="0.25">
      <c r="A7" s="36" t="s">
        <v>42</v>
      </c>
      <c r="B7" s="40">
        <f>B3/'complete results singles'!$C$1</f>
        <v>-7.955000000000001E-2</v>
      </c>
      <c r="C7" s="40">
        <f>C3/'complete results singles'!$C$1</f>
        <v>-0.12432500000000002</v>
      </c>
      <c r="D7" s="40">
        <f>D3/'complete results singles'!$C$1</f>
        <v>-0.19280500000000006</v>
      </c>
      <c r="H7" s="36" t="s">
        <v>42</v>
      </c>
      <c r="I7" s="40">
        <v>-0.17</v>
      </c>
      <c r="J7" s="40">
        <v>-0.17</v>
      </c>
      <c r="K7" s="40">
        <v>-0.2</v>
      </c>
      <c r="N7" s="44"/>
      <c r="O7" s="56"/>
      <c r="P7" s="56"/>
      <c r="Q7" s="57"/>
      <c r="R7" s="36" t="s">
        <v>42</v>
      </c>
      <c r="S7" s="40">
        <f>S3/I5</f>
        <v>0.11299879081015718</v>
      </c>
      <c r="T7" s="40">
        <f t="shared" ref="T7:U7" si="1">T3/J5</f>
        <v>5.5284405880935132E-2</v>
      </c>
      <c r="U7" s="40">
        <f t="shared" si="1"/>
        <v>7.1431245087151575E-3</v>
      </c>
    </row>
    <row r="8" spans="1:21" ht="16.5" thickBot="1" x14ac:dyDescent="0.25">
      <c r="A8" s="36" t="s">
        <v>43</v>
      </c>
      <c r="B8" s="39">
        <f>COUNTIF('complete results singles'!P8:P1103,"&gt;0")</f>
        <v>35</v>
      </c>
      <c r="C8" s="39">
        <f>COUNTIF('complete results singles'!Q8:Q1103,"&gt;0")</f>
        <v>35</v>
      </c>
      <c r="D8" s="39">
        <f>COUNTIF('complete results singles'!R8:R1103,"&gt;0")</f>
        <v>36</v>
      </c>
      <c r="H8" s="36" t="s">
        <v>43</v>
      </c>
      <c r="I8" s="39">
        <v>6</v>
      </c>
      <c r="J8" s="39">
        <v>6</v>
      </c>
      <c r="K8" s="39">
        <v>6</v>
      </c>
      <c r="N8" s="44"/>
      <c r="O8" s="44"/>
      <c r="P8" s="44"/>
      <c r="Q8" s="44"/>
      <c r="R8" s="36" t="s">
        <v>43</v>
      </c>
      <c r="S8" s="39">
        <f>B8-I8</f>
        <v>29</v>
      </c>
      <c r="T8" s="39">
        <f t="shared" ref="T8:U8" si="2">C8-J8</f>
        <v>29</v>
      </c>
      <c r="U8" s="39">
        <f t="shared" si="2"/>
        <v>30</v>
      </c>
    </row>
    <row r="9" spans="1:21" ht="16.5" thickBot="1" x14ac:dyDescent="0.25">
      <c r="A9" s="36" t="s">
        <v>44</v>
      </c>
      <c r="B9" s="39">
        <f>D9</f>
        <v>145</v>
      </c>
      <c r="C9" s="39">
        <f>COUNTIF('complete results singles'!O8:O1103,"&gt;0")</f>
        <v>145</v>
      </c>
      <c r="D9" s="39">
        <f>C9</f>
        <v>145</v>
      </c>
      <c r="H9" s="36" t="s">
        <v>44</v>
      </c>
      <c r="I9" s="39">
        <v>36</v>
      </c>
      <c r="J9" s="39">
        <v>36</v>
      </c>
      <c r="K9" s="39">
        <v>36</v>
      </c>
      <c r="N9" s="44"/>
      <c r="O9" s="44"/>
      <c r="P9" s="44"/>
      <c r="Q9" s="44"/>
      <c r="R9" s="36" t="s">
        <v>44</v>
      </c>
      <c r="S9" s="39">
        <f>B9-I9</f>
        <v>109</v>
      </c>
      <c r="T9" s="39">
        <f t="shared" ref="T9" si="3">C9-J9</f>
        <v>109</v>
      </c>
      <c r="U9" s="39">
        <f t="shared" ref="U9" si="4">D9-K9</f>
        <v>109</v>
      </c>
    </row>
    <row r="10" spans="1:21" ht="16.5" thickBot="1" x14ac:dyDescent="0.25">
      <c r="A10" s="36" t="s">
        <v>45</v>
      </c>
      <c r="B10" s="41">
        <f>B8/B9</f>
        <v>0.2413793103448276</v>
      </c>
      <c r="C10" s="41">
        <f>C8/C9</f>
        <v>0.2413793103448276</v>
      </c>
      <c r="D10" s="41">
        <f>D8/D9</f>
        <v>0.24827586206896551</v>
      </c>
      <c r="H10" s="36" t="s">
        <v>45</v>
      </c>
      <c r="I10" s="41">
        <v>0.16669999999999999</v>
      </c>
      <c r="J10" s="41">
        <v>0.16669999999999999</v>
      </c>
      <c r="K10" s="41">
        <v>0.16669999999999999</v>
      </c>
      <c r="N10" s="44"/>
      <c r="O10" s="48"/>
      <c r="P10" s="48"/>
      <c r="Q10" s="48"/>
      <c r="R10" s="36" t="s">
        <v>45</v>
      </c>
      <c r="S10" s="41">
        <f>S8/S9</f>
        <v>0.26605504587155965</v>
      </c>
      <c r="T10" s="41">
        <f>T8/T9</f>
        <v>0.26605504587155965</v>
      </c>
      <c r="U10" s="41">
        <f>U8/U9</f>
        <v>0.27522935779816515</v>
      </c>
    </row>
    <row r="11" spans="1:21" ht="15.75" x14ac:dyDescent="0.2">
      <c r="A11" s="36" t="s">
        <v>46</v>
      </c>
      <c r="B11" s="41">
        <f>B3/('complete results singles'!$C$2*SUM('complete results singles'!$O$8:$O$1103))</f>
        <v>-4.1432291666666669E-2</v>
      </c>
      <c r="C11" s="41">
        <f>C3/('complete results singles'!$C$2*SUM('complete results singles'!$O$8:$O$1103))</f>
        <v>-6.4752604166666672E-2</v>
      </c>
      <c r="D11" s="41">
        <f>D3/('complete results singles'!$C$2*SUM('complete results singles'!$O$8:$O$1103))</f>
        <v>-0.10041927083333337</v>
      </c>
      <c r="H11" s="36" t="s">
        <v>46</v>
      </c>
      <c r="I11" s="41">
        <v>-0.28129999999999999</v>
      </c>
      <c r="J11" s="41">
        <v>-0.2767</v>
      </c>
      <c r="K11" s="41">
        <v>-0.32279999999999998</v>
      </c>
      <c r="N11" s="44"/>
      <c r="O11" s="48"/>
      <c r="P11" s="48"/>
      <c r="Q11" s="47"/>
      <c r="R11" s="36" t="s">
        <v>46</v>
      </c>
      <c r="S11" s="41">
        <f>S3/('complete results singles'!$C$2*SUM('complete results singles'!$O$45:$O$1103))</f>
        <v>7.1609195402298847E-2</v>
      </c>
      <c r="T11" s="41">
        <f>T3/('complete results singles'!$C$2*SUM('complete results singles'!$O$45:$O$1103))</f>
        <v>3.5153256704980824E-2</v>
      </c>
      <c r="U11" s="41">
        <f>U3/('complete results singles'!$C$2*SUM('complete results singles'!$O$45:$O$1103))</f>
        <v>4.3869731800765801E-3</v>
      </c>
    </row>
    <row r="12" spans="1:21" ht="15.75" x14ac:dyDescent="0.2">
      <c r="A12" s="36"/>
      <c r="C12" s="41"/>
      <c r="D12" s="42"/>
      <c r="H12" s="36"/>
      <c r="J12" s="41"/>
      <c r="K12" s="42"/>
    </row>
    <row r="13" spans="1:21" ht="32.25" thickBot="1" x14ac:dyDescent="0.25">
      <c r="A13" s="34" t="s">
        <v>459</v>
      </c>
      <c r="B13" s="2" t="str">
        <f>C2</f>
        <v>Price taken</v>
      </c>
      <c r="D13" s="42"/>
      <c r="H13" s="34" t="s">
        <v>456</v>
      </c>
      <c r="I13" s="2" t="s">
        <v>13</v>
      </c>
      <c r="K13" s="42"/>
      <c r="R13" s="34" t="s">
        <v>460</v>
      </c>
      <c r="S13" s="2" t="str">
        <f>T2</f>
        <v>Price taken</v>
      </c>
    </row>
    <row r="14" spans="1:21" ht="15.75" x14ac:dyDescent="0.2">
      <c r="A14" s="36" t="s">
        <v>40</v>
      </c>
      <c r="B14" s="37">
        <f>SUM('multiples log'!G8:G76)</f>
        <v>-22.739999999999988</v>
      </c>
      <c r="D14" s="42"/>
      <c r="H14" s="36" t="s">
        <v>40</v>
      </c>
      <c r="I14" s="37">
        <v>48.2</v>
      </c>
      <c r="K14" s="42"/>
      <c r="R14" s="36" t="s">
        <v>40</v>
      </c>
      <c r="S14" s="37">
        <f>B14-I14</f>
        <v>-70.94</v>
      </c>
    </row>
    <row r="15" spans="1:21" x14ac:dyDescent="0.2">
      <c r="B15" s="38"/>
      <c r="I15" s="38"/>
      <c r="S15" s="38"/>
    </row>
    <row r="16" spans="1:21" ht="15.75" x14ac:dyDescent="0.2">
      <c r="A16" s="36" t="s">
        <v>41</v>
      </c>
      <c r="B16" s="37">
        <f>B14+'multiples log'!B1</f>
        <v>77.260000000000019</v>
      </c>
      <c r="H16" s="36" t="s">
        <v>41</v>
      </c>
      <c r="I16" s="37">
        <v>148.19999999999999</v>
      </c>
      <c r="R16" s="36" t="s">
        <v>41</v>
      </c>
      <c r="S16" s="37">
        <f>B16</f>
        <v>77.260000000000019</v>
      </c>
    </row>
    <row r="18" spans="1:19" ht="15.75" x14ac:dyDescent="0.2">
      <c r="A18" s="36" t="s">
        <v>42</v>
      </c>
      <c r="B18" s="40">
        <f>B14/'multiples log'!B1</f>
        <v>-0.22739999999999988</v>
      </c>
      <c r="H18" s="36" t="s">
        <v>42</v>
      </c>
      <c r="I18" s="40">
        <v>0.48</v>
      </c>
      <c r="R18" s="36" t="s">
        <v>42</v>
      </c>
      <c r="S18" s="40">
        <f>S14/I16</f>
        <v>-0.47867746288798924</v>
      </c>
    </row>
    <row r="19" spans="1:19" ht="15.75" x14ac:dyDescent="0.2">
      <c r="A19" s="36" t="s">
        <v>43</v>
      </c>
      <c r="B19" s="39">
        <f>COUNTIF('multiples log'!G8:G76,"&gt;0")</f>
        <v>11</v>
      </c>
      <c r="H19" s="36" t="s">
        <v>43</v>
      </c>
      <c r="I19" s="39">
        <v>2</v>
      </c>
      <c r="R19" s="36" t="s">
        <v>43</v>
      </c>
      <c r="S19" s="39">
        <f>B19-I19</f>
        <v>9</v>
      </c>
    </row>
    <row r="20" spans="1:19" ht="15.75" x14ac:dyDescent="0.2">
      <c r="A20" s="36" t="s">
        <v>44</v>
      </c>
      <c r="B20" s="39">
        <f>COUNTIF('multiples log'!D8:D76,"&lt;&gt;0")</f>
        <v>69</v>
      </c>
      <c r="H20" s="36" t="s">
        <v>44</v>
      </c>
      <c r="I20" s="39">
        <v>12</v>
      </c>
      <c r="R20" s="36" t="s">
        <v>44</v>
      </c>
      <c r="S20" s="39">
        <f>B20-I20</f>
        <v>57</v>
      </c>
    </row>
    <row r="21" spans="1:19" ht="15.75" x14ac:dyDescent="0.2">
      <c r="A21" s="36" t="s">
        <v>45</v>
      </c>
      <c r="B21" s="41">
        <f>B19/B20</f>
        <v>0.15942028985507245</v>
      </c>
      <c r="H21" s="36" t="s">
        <v>45</v>
      </c>
      <c r="I21" s="41">
        <v>0.16669999999999999</v>
      </c>
      <c r="R21" s="36" t="s">
        <v>45</v>
      </c>
      <c r="S21" s="41">
        <f>S19/S20</f>
        <v>0.15789473684210525</v>
      </c>
    </row>
    <row r="22" spans="1:19" ht="15.75" x14ac:dyDescent="0.2">
      <c r="A22" s="36" t="s">
        <v>46</v>
      </c>
      <c r="B22" s="41">
        <f>B14/(SUM('multiples log'!D8:D76)*'multiples log'!$B$2)</f>
        <v>-4.5343968095712839E-2</v>
      </c>
      <c r="H22" s="36" t="s">
        <v>46</v>
      </c>
      <c r="I22" s="41">
        <v>0.3518</v>
      </c>
      <c r="R22" s="36" t="s">
        <v>46</v>
      </c>
      <c r="S22" s="41">
        <f>S14/(SUM('multiples log'!U20:U76)*'multiples log'!$B$2)</f>
        <v>-2.7024761904761903</v>
      </c>
    </row>
    <row r="40" spans="10:13" ht="13.5" thickBot="1" x14ac:dyDescent="0.25"/>
    <row r="41" spans="10:13" ht="45.75" thickBot="1" x14ac:dyDescent="0.25">
      <c r="J41" s="43" t="s">
        <v>47</v>
      </c>
      <c r="K41" s="44" t="s">
        <v>38</v>
      </c>
      <c r="L41" s="44" t="s">
        <v>13</v>
      </c>
      <c r="M41" s="44" t="s">
        <v>39</v>
      </c>
    </row>
    <row r="42" spans="10:13" ht="16.5" thickBot="1" x14ac:dyDescent="0.25">
      <c r="J42" s="44" t="s">
        <v>40</v>
      </c>
      <c r="K42" s="45">
        <v>-100.05</v>
      </c>
      <c r="L42" s="45">
        <v>-267.02999999999997</v>
      </c>
      <c r="M42" s="45">
        <v>-505.33</v>
      </c>
    </row>
    <row r="43" spans="10:13" ht="16.5" thickBot="1" x14ac:dyDescent="0.25">
      <c r="J43" s="44"/>
      <c r="K43" s="44"/>
      <c r="L43" s="44"/>
      <c r="M43" s="44"/>
    </row>
    <row r="44" spans="10:13" ht="16.5" thickBot="1" x14ac:dyDescent="0.25">
      <c r="J44" s="44" t="s">
        <v>41</v>
      </c>
      <c r="K44" s="46">
        <v>899.95</v>
      </c>
      <c r="L44" s="46">
        <v>732.98</v>
      </c>
      <c r="M44" s="46">
        <v>494.67</v>
      </c>
    </row>
    <row r="45" spans="10:13" ht="16.5" thickBot="1" x14ac:dyDescent="0.25">
      <c r="J45" s="44"/>
      <c r="K45" s="44"/>
      <c r="L45" s="44"/>
      <c r="M45" s="44"/>
    </row>
    <row r="46" spans="10:13" ht="48" thickBot="1" x14ac:dyDescent="0.25">
      <c r="J46" s="44" t="s">
        <v>42</v>
      </c>
      <c r="K46" s="47">
        <v>-0.10009999999999999</v>
      </c>
      <c r="L46" s="47">
        <v>-0.26700000000000002</v>
      </c>
      <c r="M46" s="47">
        <v>-0.50529999999999997</v>
      </c>
    </row>
    <row r="47" spans="10:13" ht="48" thickBot="1" x14ac:dyDescent="0.25">
      <c r="J47" s="44" t="s">
        <v>43</v>
      </c>
      <c r="K47" s="44">
        <v>24</v>
      </c>
      <c r="L47" s="44">
        <v>23</v>
      </c>
      <c r="M47" s="44">
        <v>19</v>
      </c>
    </row>
    <row r="48" spans="10:13" ht="16.5" thickBot="1" x14ac:dyDescent="0.25">
      <c r="J48" s="44" t="s">
        <v>44</v>
      </c>
      <c r="K48" s="44">
        <v>71</v>
      </c>
      <c r="L48" s="44">
        <v>71</v>
      </c>
      <c r="M48" s="44">
        <v>71</v>
      </c>
    </row>
    <row r="49" spans="10:13" ht="48" thickBot="1" x14ac:dyDescent="0.25">
      <c r="J49" s="44" t="s">
        <v>45</v>
      </c>
      <c r="K49" s="48">
        <v>0.33800000000000002</v>
      </c>
      <c r="L49" s="48">
        <v>0.32390000000000002</v>
      </c>
      <c r="M49" s="48">
        <v>0.2676</v>
      </c>
    </row>
    <row r="50" spans="10:13" ht="15.75" x14ac:dyDescent="0.2">
      <c r="J50" s="44" t="s">
        <v>46</v>
      </c>
      <c r="K50" s="47">
        <v>-3.8899999999999997E-2</v>
      </c>
      <c r="L50" s="47">
        <v>-0.10390000000000001</v>
      </c>
      <c r="M50" s="47">
        <v>-0.1966</v>
      </c>
    </row>
  </sheetData>
  <pageMargins left="0.7" right="0.7" top="0.75" bottom="0.75" header="0.3" footer="0.3"/>
  <pageSetup paperSize="9" orientation="portrait" horizontalDpi="200" verticalDpi="200" r:id="rId1"/>
  <ignoredErrors>
    <ignoredError sqref="B20 B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8.85546875" defaultRowHeight="12.75" x14ac:dyDescent="0.2"/>
  <sheetData>
    <row r="1" spans="1:1" x14ac:dyDescent="0.2">
      <c r="A1" t="s">
        <v>28</v>
      </c>
    </row>
    <row r="2" spans="1:1" x14ac:dyDescent="0.2">
      <c r="A2" t="s">
        <v>27</v>
      </c>
    </row>
    <row r="3" spans="1:1" x14ac:dyDescent="0.2">
      <c r="A3" t="s">
        <v>29</v>
      </c>
    </row>
    <row r="4" spans="1:1" x14ac:dyDescent="0.2">
      <c r="A4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ColWidth="8.85546875" defaultRowHeight="12.75" x14ac:dyDescent="0.2"/>
  <sheetData>
    <row r="1" spans="1:1" x14ac:dyDescent="0.2">
      <c r="A1">
        <v>0</v>
      </c>
    </row>
    <row r="2" spans="1:1" x14ac:dyDescent="0.2">
      <c r="A2">
        <v>0.2</v>
      </c>
    </row>
    <row r="3" spans="1:1" x14ac:dyDescent="0.2">
      <c r="A3">
        <v>0.25</v>
      </c>
    </row>
    <row r="4" spans="1:1" x14ac:dyDescent="0.2">
      <c r="A4">
        <v>0.33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 2 only singles</vt:lpstr>
      <vt:lpstr>complete results singles</vt:lpstr>
      <vt:lpstr>multiples log</vt:lpstr>
      <vt:lpstr>midtrial update</vt:lpstr>
      <vt:lpstr>lucky 15 calc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2016-09-22T18:49:08Z</dcterms:modified>
  <cp:category/>
  <cp:contentStatus/>
</cp:coreProperties>
</file>